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60" yWindow="225" windowWidth="9420" windowHeight="6315"/>
  </bookViews>
  <sheets>
    <sheet name="Basic Information" sheetId="17" r:id="rId1"/>
    <sheet name="Variable Descriptions" sheetId="2" r:id="rId2"/>
    <sheet name="Total and Annual Costs" sheetId="1" r:id="rId3"/>
    <sheet name="Itemized Data Entry" sheetId="3" r:id="rId4"/>
    <sheet name="Budget Summary" sheetId="5" r:id="rId5"/>
    <sheet name="Equipment and Services Costs" sheetId="6" r:id="rId6"/>
    <sheet name="Variable Analysis Costs" sheetId="7" r:id="rId7"/>
    <sheet name="Preservation and Holding Times" sheetId="8" r:id="rId8"/>
    <sheet name="Contracts Budget" sheetId="9" r:id="rId9"/>
    <sheet name="Grants Budget" sheetId="13" r:id="rId10"/>
    <sheet name="In-House Budget" sheetId="14" r:id="rId11"/>
    <sheet name="Overall Budget" sheetId="15" r:id="rId12"/>
    <sheet name="Monitoring Designs" sheetId="16" r:id="rId13"/>
    <sheet name="MonDesign Lookup" sheetId="18" r:id="rId14"/>
    <sheet name="Salaries" sheetId="19" r:id="rId15"/>
  </sheets>
  <definedNames>
    <definedName name="_xlnm.Print_Area" localSheetId="4">'Budget Summary'!$C$3:$F$69</definedName>
    <definedName name="_xlnm.Print_Area" localSheetId="3">'Itemized Data Entry'!$G$250:$N$462</definedName>
    <definedName name="_xlnm.Print_Area" localSheetId="2">'Total and Annual Costs'!$B$3:$K$23</definedName>
    <definedName name="_xlnm.Print_Area" localSheetId="1">'Variable Descriptions'!$B$8:$L$146</definedName>
  </definedNames>
  <calcPr calcId="145621"/>
</workbook>
</file>

<file path=xl/calcChain.xml><?xml version="1.0" encoding="utf-8"?>
<calcChain xmlns="http://schemas.openxmlformats.org/spreadsheetml/2006/main">
  <c r="B3" i="17" l="1"/>
  <c r="B27" i="17" l="1"/>
  <c r="B21" i="17"/>
  <c r="B23" i="17" s="1"/>
  <c r="B16" i="17"/>
  <c r="B17" i="17" s="1"/>
  <c r="B11" i="17"/>
  <c r="K188" i="15" l="1"/>
  <c r="E208" i="15"/>
  <c r="E222" i="15"/>
  <c r="E222" i="14"/>
  <c r="E222" i="13"/>
  <c r="E208" i="14"/>
  <c r="E208" i="13"/>
  <c r="K188" i="14"/>
  <c r="K188" i="13"/>
  <c r="K188" i="9" l="1"/>
  <c r="E222" i="9"/>
  <c r="E208" i="9"/>
  <c r="G113" i="5"/>
  <c r="G69" i="5"/>
  <c r="G25" i="5"/>
  <c r="E1458" i="3"/>
  <c r="E1442" i="3"/>
  <c r="C1163" i="3" l="1"/>
  <c r="D1163" i="3"/>
  <c r="K5" i="15" l="1"/>
  <c r="F175" i="15"/>
  <c r="F174" i="15"/>
  <c r="F173" i="15"/>
  <c r="F169" i="15"/>
  <c r="F168" i="15"/>
  <c r="F166" i="15"/>
  <c r="F165" i="15"/>
  <c r="F164" i="15"/>
  <c r="F163" i="15"/>
  <c r="F155" i="15"/>
  <c r="F154" i="15"/>
  <c r="F153" i="15"/>
  <c r="F152" i="15"/>
  <c r="F148" i="15"/>
  <c r="F144" i="15"/>
  <c r="F143" i="15"/>
  <c r="F138" i="15"/>
  <c r="F135" i="15"/>
  <c r="F134" i="15"/>
  <c r="F133" i="15"/>
  <c r="F125" i="15"/>
  <c r="F124" i="15"/>
  <c r="F119" i="15"/>
  <c r="F115" i="15"/>
  <c r="G115" i="15" s="1"/>
  <c r="F114" i="15"/>
  <c r="F113" i="15"/>
  <c r="F112" i="15"/>
  <c r="F105" i="15"/>
  <c r="F104" i="15"/>
  <c r="F103" i="15"/>
  <c r="F93" i="15"/>
  <c r="F94" i="15"/>
  <c r="F95" i="15"/>
  <c r="F96" i="15"/>
  <c r="F97" i="15"/>
  <c r="F98" i="15"/>
  <c r="F92" i="15"/>
  <c r="E88" i="15"/>
  <c r="E84" i="15"/>
  <c r="E83" i="15"/>
  <c r="E63" i="15"/>
  <c r="G63" i="15" s="1"/>
  <c r="E64" i="15"/>
  <c r="G64" i="15" s="1"/>
  <c r="E65" i="15"/>
  <c r="G65" i="15" s="1"/>
  <c r="D78" i="15"/>
  <c r="G78" i="15" s="1"/>
  <c r="D74" i="15"/>
  <c r="G74" i="15" s="1"/>
  <c r="D73" i="15"/>
  <c r="D59" i="15"/>
  <c r="G59" i="15" s="1"/>
  <c r="D58" i="15"/>
  <c r="G58" i="15" s="1"/>
  <c r="D56" i="15"/>
  <c r="G56" i="15" s="1"/>
  <c r="D55" i="15"/>
  <c r="G55" i="15" s="1"/>
  <c r="D54" i="15"/>
  <c r="G54" i="15" s="1"/>
  <c r="D53" i="15"/>
  <c r="D49" i="15"/>
  <c r="G49" i="15" s="1"/>
  <c r="D48" i="15"/>
  <c r="G48" i="15" s="1"/>
  <c r="D46" i="15"/>
  <c r="G46" i="15" s="1"/>
  <c r="D45" i="15"/>
  <c r="G45" i="15" s="1"/>
  <c r="D44" i="15"/>
  <c r="G44" i="15" s="1"/>
  <c r="D43" i="15"/>
  <c r="D35" i="15"/>
  <c r="G35" i="15" s="1"/>
  <c r="D33" i="15"/>
  <c r="D25" i="15"/>
  <c r="D24" i="15"/>
  <c r="G24" i="15" s="1"/>
  <c r="D23" i="15"/>
  <c r="G23" i="15" s="1"/>
  <c r="D13" i="15"/>
  <c r="G13" i="15" s="1"/>
  <c r="D14" i="15"/>
  <c r="G14" i="15" s="1"/>
  <c r="D18" i="15"/>
  <c r="G18" i="15" s="1"/>
  <c r="G73" i="15"/>
  <c r="G53" i="15"/>
  <c r="G43" i="15"/>
  <c r="G33" i="15"/>
  <c r="K6" i="15"/>
  <c r="F177" i="14"/>
  <c r="F172" i="14"/>
  <c r="F159" i="14"/>
  <c r="F157" i="14"/>
  <c r="F149" i="14"/>
  <c r="F147" i="14"/>
  <c r="F142" i="14"/>
  <c r="F139" i="14"/>
  <c r="F137" i="14"/>
  <c r="F132" i="14"/>
  <c r="F129" i="14"/>
  <c r="F127" i="14"/>
  <c r="F122" i="14"/>
  <c r="F109" i="14"/>
  <c r="F107" i="14"/>
  <c r="F102" i="14"/>
  <c r="E89" i="14"/>
  <c r="E87" i="14"/>
  <c r="E82" i="14"/>
  <c r="D79" i="14"/>
  <c r="G79" i="14" s="1"/>
  <c r="D77" i="14"/>
  <c r="D72" i="14"/>
  <c r="D29" i="14"/>
  <c r="G29" i="14" s="1"/>
  <c r="D27" i="14"/>
  <c r="D22" i="14"/>
  <c r="G22" i="14" s="1"/>
  <c r="D19" i="14"/>
  <c r="G19" i="14" s="1"/>
  <c r="D17" i="14"/>
  <c r="G17" i="14" s="1"/>
  <c r="D12" i="14"/>
  <c r="G115" i="14"/>
  <c r="G78" i="14"/>
  <c r="G74" i="14"/>
  <c r="G73" i="14"/>
  <c r="G67" i="14"/>
  <c r="G65" i="14"/>
  <c r="G64" i="14"/>
  <c r="G63" i="14"/>
  <c r="G62" i="14"/>
  <c r="G59" i="14"/>
  <c r="G58" i="14"/>
  <c r="G56" i="14"/>
  <c r="G55" i="14"/>
  <c r="G54" i="14"/>
  <c r="G53" i="14"/>
  <c r="G49" i="14"/>
  <c r="G48" i="14"/>
  <c r="G46" i="14"/>
  <c r="G45" i="14"/>
  <c r="G44" i="14"/>
  <c r="G43" i="14"/>
  <c r="G37" i="14"/>
  <c r="G35" i="14"/>
  <c r="G33" i="14"/>
  <c r="G25" i="14"/>
  <c r="G24" i="14"/>
  <c r="G23" i="14"/>
  <c r="G18" i="14"/>
  <c r="G14" i="14"/>
  <c r="G13" i="14"/>
  <c r="P927" i="3"/>
  <c r="P928" i="3"/>
  <c r="P926" i="3"/>
  <c r="P929" i="3" l="1"/>
  <c r="G77" i="14"/>
  <c r="G27" i="14"/>
  <c r="G1" i="14"/>
  <c r="G109" i="14" s="1"/>
  <c r="K5" i="14"/>
  <c r="K6" i="14"/>
  <c r="G88" i="14" s="1"/>
  <c r="G1" i="15"/>
  <c r="G88" i="15"/>
  <c r="G25" i="15"/>
  <c r="G83" i="15"/>
  <c r="G84" i="15"/>
  <c r="G72" i="14"/>
  <c r="G12" i="14"/>
  <c r="F147" i="13"/>
  <c r="G115" i="13"/>
  <c r="G79" i="13"/>
  <c r="G78" i="13"/>
  <c r="G77" i="13"/>
  <c r="G74" i="13"/>
  <c r="G73" i="13"/>
  <c r="G68" i="13"/>
  <c r="G67" i="13"/>
  <c r="G65" i="13"/>
  <c r="G64" i="13"/>
  <c r="G63" i="13"/>
  <c r="G62" i="13"/>
  <c r="G59" i="13"/>
  <c r="G58" i="13"/>
  <c r="G56" i="13"/>
  <c r="G55" i="13"/>
  <c r="G54" i="13"/>
  <c r="G53" i="13"/>
  <c r="G49" i="13"/>
  <c r="G48" i="13"/>
  <c r="G46" i="13"/>
  <c r="G45" i="13"/>
  <c r="G44" i="13"/>
  <c r="G43" i="13"/>
  <c r="G38" i="13"/>
  <c r="G37" i="13"/>
  <c r="G35" i="13"/>
  <c r="G33" i="13"/>
  <c r="G29" i="13"/>
  <c r="G28" i="13"/>
  <c r="G27" i="13"/>
  <c r="G25" i="13"/>
  <c r="G24" i="13"/>
  <c r="G23" i="13"/>
  <c r="G19" i="13"/>
  <c r="G18" i="13"/>
  <c r="G17" i="13"/>
  <c r="G14" i="13"/>
  <c r="G13" i="13"/>
  <c r="G12" i="13"/>
  <c r="K6" i="13"/>
  <c r="G88" i="13" s="1"/>
  <c r="K5" i="13"/>
  <c r="G1" i="13"/>
  <c r="G97" i="14" l="1"/>
  <c r="G93" i="15"/>
  <c r="G154" i="15"/>
  <c r="G96" i="15"/>
  <c r="G105" i="15"/>
  <c r="G169" i="14"/>
  <c r="G125" i="15"/>
  <c r="G133" i="14"/>
  <c r="G142" i="14"/>
  <c r="G144" i="14"/>
  <c r="G143" i="14"/>
  <c r="G98" i="14"/>
  <c r="G159" i="14"/>
  <c r="G125" i="14"/>
  <c r="G113" i="14"/>
  <c r="G98" i="15"/>
  <c r="G165" i="15"/>
  <c r="G155" i="15"/>
  <c r="G177" i="14"/>
  <c r="G93" i="14"/>
  <c r="G102" i="14"/>
  <c r="G168" i="14"/>
  <c r="G94" i="15"/>
  <c r="G144" i="15"/>
  <c r="G149" i="14"/>
  <c r="G82" i="14"/>
  <c r="G173" i="14"/>
  <c r="G132" i="14"/>
  <c r="G122" i="14"/>
  <c r="G96" i="14"/>
  <c r="G166" i="14"/>
  <c r="G137" i="14"/>
  <c r="G105" i="14"/>
  <c r="G165" i="14"/>
  <c r="G139" i="14"/>
  <c r="G157" i="14"/>
  <c r="G107" i="14"/>
  <c r="G163" i="14"/>
  <c r="G129" i="14"/>
  <c r="G119" i="14"/>
  <c r="G92" i="14"/>
  <c r="G135" i="14"/>
  <c r="G95" i="14"/>
  <c r="G154" i="14"/>
  <c r="G112" i="14"/>
  <c r="G153" i="15"/>
  <c r="G164" i="15"/>
  <c r="G174" i="14"/>
  <c r="G153" i="14"/>
  <c r="G164" i="14"/>
  <c r="G152" i="14"/>
  <c r="G127" i="14"/>
  <c r="G114" i="14"/>
  <c r="G172" i="14"/>
  <c r="G155" i="14"/>
  <c r="G124" i="14"/>
  <c r="G175" i="14"/>
  <c r="G147" i="14"/>
  <c r="G104" i="14"/>
  <c r="G134" i="15"/>
  <c r="G113" i="15"/>
  <c r="G133" i="15"/>
  <c r="G103" i="14"/>
  <c r="G158" i="14"/>
  <c r="G94" i="14"/>
  <c r="G87" i="14"/>
  <c r="G169" i="15"/>
  <c r="G112" i="15"/>
  <c r="G175" i="15"/>
  <c r="G103" i="15"/>
  <c r="G138" i="15"/>
  <c r="G119" i="15"/>
  <c r="G92" i="15"/>
  <c r="G148" i="15"/>
  <c r="G95" i="15"/>
  <c r="G138" i="14"/>
  <c r="G148" i="14"/>
  <c r="G83" i="14"/>
  <c r="G134" i="14"/>
  <c r="G166" i="15"/>
  <c r="G104" i="15"/>
  <c r="G168" i="15"/>
  <c r="G97" i="15"/>
  <c r="G143" i="15"/>
  <c r="G174" i="15"/>
  <c r="G152" i="15"/>
  <c r="G114" i="15"/>
  <c r="G173" i="15"/>
  <c r="G135" i="15"/>
  <c r="G89" i="14"/>
  <c r="G84" i="14"/>
  <c r="G163" i="15"/>
  <c r="G124" i="15"/>
  <c r="G87" i="13"/>
  <c r="G82" i="13"/>
  <c r="G84" i="13"/>
  <c r="G169" i="13"/>
  <c r="G166" i="13"/>
  <c r="G155" i="13"/>
  <c r="G148" i="13"/>
  <c r="G143" i="13"/>
  <c r="G137" i="13"/>
  <c r="G135" i="13"/>
  <c r="G124" i="13"/>
  <c r="G113" i="13"/>
  <c r="G105" i="13"/>
  <c r="G95" i="13"/>
  <c r="G177" i="13"/>
  <c r="G175" i="13"/>
  <c r="G168" i="13"/>
  <c r="G165" i="13"/>
  <c r="G154" i="13"/>
  <c r="G147" i="13"/>
  <c r="G142" i="13"/>
  <c r="G139" i="13"/>
  <c r="G134" i="13"/>
  <c r="G128" i="13"/>
  <c r="G112" i="13"/>
  <c r="G104" i="13"/>
  <c r="G98" i="13"/>
  <c r="G94" i="13"/>
  <c r="G174" i="13"/>
  <c r="G164" i="13"/>
  <c r="G153" i="13"/>
  <c r="G149" i="13"/>
  <c r="G133" i="13"/>
  <c r="G103" i="13"/>
  <c r="G97" i="13"/>
  <c r="G93" i="13"/>
  <c r="G178" i="13"/>
  <c r="G173" i="13"/>
  <c r="G163" i="13"/>
  <c r="G152" i="13"/>
  <c r="G144" i="13"/>
  <c r="G138" i="13"/>
  <c r="G132" i="13"/>
  <c r="G129" i="13"/>
  <c r="G127" i="13"/>
  <c r="G125" i="13"/>
  <c r="G122" i="13"/>
  <c r="G119" i="13"/>
  <c r="G114" i="13"/>
  <c r="G22" i="13"/>
  <c r="G96" i="13"/>
  <c r="G108" i="13"/>
  <c r="G159" i="13"/>
  <c r="G102" i="13"/>
  <c r="G109" i="13"/>
  <c r="G89" i="13"/>
  <c r="G157" i="13"/>
  <c r="G72" i="13"/>
  <c r="G92" i="13"/>
  <c r="G107" i="13"/>
  <c r="G158" i="13"/>
  <c r="G83" i="13"/>
  <c r="G172" i="13"/>
  <c r="G115" i="9"/>
  <c r="K6" i="9"/>
  <c r="K5" i="9"/>
  <c r="G63" i="9"/>
  <c r="G64" i="9"/>
  <c r="G65" i="9"/>
  <c r="G78" i="9"/>
  <c r="G74" i="9"/>
  <c r="G73" i="9"/>
  <c r="G59" i="9"/>
  <c r="G58" i="9"/>
  <c r="G56" i="9"/>
  <c r="G55" i="9"/>
  <c r="G54" i="9"/>
  <c r="G53" i="9"/>
  <c r="G35" i="9"/>
  <c r="G33" i="9"/>
  <c r="G25" i="9"/>
  <c r="G24" i="9"/>
  <c r="G23" i="9"/>
  <c r="G18" i="9"/>
  <c r="G14" i="9"/>
  <c r="G13" i="9"/>
  <c r="G43" i="9"/>
  <c r="G44" i="9"/>
  <c r="G45" i="9"/>
  <c r="G46" i="9"/>
  <c r="G48" i="9"/>
  <c r="G49" i="9"/>
  <c r="F177" i="9"/>
  <c r="F177" i="15" s="1"/>
  <c r="G177" i="15" s="1"/>
  <c r="F172" i="9"/>
  <c r="F172" i="15" s="1"/>
  <c r="G172" i="15" s="1"/>
  <c r="F159" i="9"/>
  <c r="F159" i="15" s="1"/>
  <c r="G159" i="15" s="1"/>
  <c r="F157" i="9"/>
  <c r="F157" i="15" s="1"/>
  <c r="G157" i="15" s="1"/>
  <c r="F149" i="9"/>
  <c r="F149" i="15" s="1"/>
  <c r="G149" i="15" s="1"/>
  <c r="F147" i="9"/>
  <c r="F147" i="15" s="1"/>
  <c r="G147" i="15" s="1"/>
  <c r="F142" i="9"/>
  <c r="F142" i="15" s="1"/>
  <c r="G142" i="15" s="1"/>
  <c r="F137" i="9"/>
  <c r="F137" i="15" s="1"/>
  <c r="G137" i="15" s="1"/>
  <c r="F139" i="9"/>
  <c r="F139" i="15" s="1"/>
  <c r="G139" i="15" s="1"/>
  <c r="F132" i="9"/>
  <c r="F132" i="15" s="1"/>
  <c r="G132" i="15" s="1"/>
  <c r="F129" i="9"/>
  <c r="F129" i="15" s="1"/>
  <c r="G129" i="15" s="1"/>
  <c r="F127" i="9"/>
  <c r="F127" i="15" s="1"/>
  <c r="G127" i="15" s="1"/>
  <c r="F122" i="9"/>
  <c r="F122" i="15" s="1"/>
  <c r="G122" i="15" s="1"/>
  <c r="F109" i="9"/>
  <c r="F109" i="15" s="1"/>
  <c r="G109" i="15" s="1"/>
  <c r="F107" i="9"/>
  <c r="F107" i="15" s="1"/>
  <c r="G107" i="15" s="1"/>
  <c r="F102" i="9"/>
  <c r="F102" i="15" s="1"/>
  <c r="G102" i="15" s="1"/>
  <c r="E89" i="9"/>
  <c r="E89" i="15" s="1"/>
  <c r="G89" i="15" s="1"/>
  <c r="E87" i="9"/>
  <c r="E87" i="15" s="1"/>
  <c r="G87" i="15" s="1"/>
  <c r="E82" i="9"/>
  <c r="E82" i="15" s="1"/>
  <c r="G82" i="15" s="1"/>
  <c r="D79" i="9"/>
  <c r="D77" i="9"/>
  <c r="D72" i="9"/>
  <c r="E67" i="9"/>
  <c r="E62" i="9"/>
  <c r="D37" i="9"/>
  <c r="D29" i="9"/>
  <c r="D27" i="9"/>
  <c r="D22" i="9"/>
  <c r="D19" i="9"/>
  <c r="D17" i="9"/>
  <c r="D12" i="9"/>
  <c r="G1" i="9"/>
  <c r="Q1327" i="3"/>
  <c r="Q1326" i="3"/>
  <c r="Q1325" i="3"/>
  <c r="Q1324" i="3"/>
  <c r="Q1323" i="3"/>
  <c r="Q1322" i="3"/>
  <c r="Q1321" i="3"/>
  <c r="Q1320" i="3"/>
  <c r="Q1319" i="3"/>
  <c r="Q1318" i="3"/>
  <c r="Q1317" i="3"/>
  <c r="Q1313" i="3"/>
  <c r="Q1312" i="3"/>
  <c r="Q1311" i="3"/>
  <c r="Q1310" i="3"/>
  <c r="Q1309" i="3"/>
  <c r="Q1308" i="3"/>
  <c r="Q1307" i="3"/>
  <c r="Q1306" i="3"/>
  <c r="Q1305" i="3"/>
  <c r="Q1304" i="3"/>
  <c r="Q1303" i="3"/>
  <c r="Q1299" i="3"/>
  <c r="Q1298" i="3"/>
  <c r="Q1297" i="3"/>
  <c r="Q1296" i="3"/>
  <c r="Q1295" i="3"/>
  <c r="Q1294" i="3"/>
  <c r="Q1293" i="3"/>
  <c r="Q1292" i="3"/>
  <c r="Q1291" i="3"/>
  <c r="Q1287" i="3"/>
  <c r="Q1286" i="3"/>
  <c r="Q1285" i="3"/>
  <c r="Q1284" i="3"/>
  <c r="Q1283" i="3"/>
  <c r="Q1282" i="3"/>
  <c r="Q1277" i="3"/>
  <c r="G67" i="9" l="1"/>
  <c r="E67" i="15"/>
  <c r="G67" i="15" s="1"/>
  <c r="G37" i="9"/>
  <c r="D37" i="15"/>
  <c r="G37" i="15" s="1"/>
  <c r="G62" i="9"/>
  <c r="E62" i="15"/>
  <c r="G62" i="15" s="1"/>
  <c r="G27" i="9"/>
  <c r="D27" i="15"/>
  <c r="G27" i="15" s="1"/>
  <c r="G19" i="9"/>
  <c r="D19" i="15"/>
  <c r="G19" i="15" s="1"/>
  <c r="G12" i="9"/>
  <c r="D12" i="15"/>
  <c r="G12" i="15" s="1"/>
  <c r="G17" i="9"/>
  <c r="D17" i="15"/>
  <c r="G17" i="15" s="1"/>
  <c r="G79" i="9"/>
  <c r="D79" i="15"/>
  <c r="G79" i="15" s="1"/>
  <c r="G72" i="9"/>
  <c r="D72" i="15"/>
  <c r="G72" i="15" s="1"/>
  <c r="G77" i="9"/>
  <c r="D77" i="15"/>
  <c r="G77" i="15" s="1"/>
  <c r="G29" i="9"/>
  <c r="D29" i="15"/>
  <c r="G29" i="15" s="1"/>
  <c r="G22" i="9"/>
  <c r="D22" i="15"/>
  <c r="G22" i="15" s="1"/>
  <c r="G89" i="9"/>
  <c r="G134" i="9"/>
  <c r="G138" i="9"/>
  <c r="G143" i="9"/>
  <c r="G147" i="9"/>
  <c r="G135" i="9"/>
  <c r="G139" i="9"/>
  <c r="G144" i="9"/>
  <c r="G148" i="9"/>
  <c r="G132" i="9"/>
  <c r="G149" i="9"/>
  <c r="G133" i="9"/>
  <c r="G137" i="9"/>
  <c r="G142" i="9"/>
  <c r="G98" i="9"/>
  <c r="G172" i="9"/>
  <c r="G107" i="9"/>
  <c r="G129" i="9"/>
  <c r="G103" i="9"/>
  <c r="G154" i="9"/>
  <c r="G94" i="9"/>
  <c r="G112" i="9"/>
  <c r="G125" i="9"/>
  <c r="G163" i="9"/>
  <c r="G92" i="9"/>
  <c r="G96" i="9"/>
  <c r="G105" i="9"/>
  <c r="G109" i="9"/>
  <c r="G114" i="9"/>
  <c r="G127" i="9"/>
  <c r="G152" i="9"/>
  <c r="G165" i="9"/>
  <c r="G169" i="9"/>
  <c r="G174" i="9"/>
  <c r="G93" i="9"/>
  <c r="G97" i="9"/>
  <c r="G102" i="9"/>
  <c r="G119" i="9"/>
  <c r="G124" i="9"/>
  <c r="G153" i="9"/>
  <c r="G157" i="9"/>
  <c r="G166" i="9"/>
  <c r="G175" i="9"/>
  <c r="G95" i="9"/>
  <c r="G104" i="9"/>
  <c r="G113" i="9"/>
  <c r="G122" i="9"/>
  <c r="G155" i="9"/>
  <c r="G159" i="9"/>
  <c r="G164" i="9"/>
  <c r="G168" i="9"/>
  <c r="G173" i="9"/>
  <c r="G177" i="9"/>
  <c r="G82" i="9"/>
  <c r="G83" i="9"/>
  <c r="G87" i="9"/>
  <c r="G84" i="9"/>
  <c r="G88" i="9"/>
  <c r="Q1328" i="3"/>
  <c r="Q1314" i="3"/>
  <c r="Q1300" i="3"/>
  <c r="Q1288" i="3"/>
  <c r="F167" i="13" l="1"/>
  <c r="G167" i="13" s="1"/>
  <c r="D974" i="3"/>
  <c r="F117" i="9" s="1"/>
  <c r="G117" i="9" s="1"/>
  <c r="E974" i="3"/>
  <c r="F117" i="13" s="1"/>
  <c r="G117" i="13" s="1"/>
  <c r="G969" i="3"/>
  <c r="F969" i="3"/>
  <c r="E969" i="3"/>
  <c r="D969" i="3"/>
  <c r="C969" i="3"/>
  <c r="G961" i="3"/>
  <c r="F961" i="3"/>
  <c r="E961" i="3"/>
  <c r="D961" i="3"/>
  <c r="C961" i="3"/>
  <c r="G945" i="3"/>
  <c r="F945" i="3"/>
  <c r="E945" i="3"/>
  <c r="D945" i="3"/>
  <c r="C945" i="3"/>
  <c r="H153" i="3"/>
  <c r="D15" i="13" s="1"/>
  <c r="G15" i="13" s="1"/>
  <c r="R1341" i="3"/>
  <c r="R1342" i="3"/>
  <c r="R1343" i="3"/>
  <c r="R1344" i="3"/>
  <c r="R1345" i="3"/>
  <c r="R1340" i="3"/>
  <c r="H1203" i="3"/>
  <c r="F145" i="13" s="1"/>
  <c r="Q1019" i="3"/>
  <c r="Q1018" i="3"/>
  <c r="Q1017" i="3"/>
  <c r="Q1016" i="3"/>
  <c r="Q1015" i="3"/>
  <c r="Q1014" i="3"/>
  <c r="Q1013" i="3"/>
  <c r="Q1012" i="3"/>
  <c r="Q1011" i="3"/>
  <c r="Q1010" i="3"/>
  <c r="Q1009" i="3"/>
  <c r="Q1008" i="3"/>
  <c r="Q1007" i="3"/>
  <c r="Q1006" i="3"/>
  <c r="Q1005" i="3"/>
  <c r="Q1004" i="3"/>
  <c r="Q1003" i="3"/>
  <c r="Q1002" i="3"/>
  <c r="Q1001" i="3"/>
  <c r="Q1000" i="3"/>
  <c r="Q999" i="3"/>
  <c r="Q998" i="3"/>
  <c r="Q997" i="3"/>
  <c r="Q996" i="3"/>
  <c r="Q995" i="3"/>
  <c r="Q994" i="3"/>
  <c r="Q993" i="3"/>
  <c r="Q991" i="3"/>
  <c r="Q990" i="3"/>
  <c r="Q987" i="3"/>
  <c r="F852" i="3"/>
  <c r="E852" i="3"/>
  <c r="F851" i="3"/>
  <c r="E851" i="3"/>
  <c r="F850" i="3"/>
  <c r="E850" i="3"/>
  <c r="F849" i="3"/>
  <c r="E849" i="3"/>
  <c r="F848" i="3"/>
  <c r="E848" i="3"/>
  <c r="F847" i="3"/>
  <c r="E847" i="3"/>
  <c r="F846" i="3"/>
  <c r="E846" i="3"/>
  <c r="H822" i="3"/>
  <c r="E85" i="13" s="1"/>
  <c r="G85" i="13" s="1"/>
  <c r="N419" i="3"/>
  <c r="Q374" i="3"/>
  <c r="Q373" i="3"/>
  <c r="Q372" i="3"/>
  <c r="Q478" i="3"/>
  <c r="Q477" i="3"/>
  <c r="Q476" i="3"/>
  <c r="Q475" i="3"/>
  <c r="Q474" i="3"/>
  <c r="Q471" i="3"/>
  <c r="Q469" i="3"/>
  <c r="Q459" i="3"/>
  <c r="Q458" i="3"/>
  <c r="Q457" i="3"/>
  <c r="Q456" i="3"/>
  <c r="Q455" i="3"/>
  <c r="Q453" i="3"/>
  <c r="Q452" i="3"/>
  <c r="Q451" i="3"/>
  <c r="Q450" i="3"/>
  <c r="Q449" i="3"/>
  <c r="Q448" i="3"/>
  <c r="Q444" i="3"/>
  <c r="Q441" i="3"/>
  <c r="Q440" i="3"/>
  <c r="Q439" i="3"/>
  <c r="Q438" i="3"/>
  <c r="Q437" i="3"/>
  <c r="Q430" i="3"/>
  <c r="Q429" i="3"/>
  <c r="Q428" i="3"/>
  <c r="Q427" i="3"/>
  <c r="Q426" i="3"/>
  <c r="Q425" i="3"/>
  <c r="Q420" i="3"/>
  <c r="Q419" i="3"/>
  <c r="P419" i="3"/>
  <c r="Q418" i="3"/>
  <c r="Q417" i="3"/>
  <c r="Q416" i="3"/>
  <c r="Q415" i="3"/>
  <c r="Q414" i="3"/>
  <c r="Q412" i="3"/>
  <c r="Q411" i="3"/>
  <c r="Q410" i="3"/>
  <c r="Q409" i="3"/>
  <c r="Q408" i="3"/>
  <c r="Q407" i="3"/>
  <c r="Q406" i="3"/>
  <c r="Q405" i="3"/>
  <c r="Q404" i="3"/>
  <c r="Q403" i="3"/>
  <c r="Q402" i="3"/>
  <c r="Q401" i="3"/>
  <c r="Q400" i="3"/>
  <c r="Q399" i="3"/>
  <c r="Q398" i="3"/>
  <c r="Q397" i="3"/>
  <c r="Q396" i="3"/>
  <c r="Q395" i="3"/>
  <c r="Q394" i="3"/>
  <c r="Q393" i="3"/>
  <c r="Q392" i="3"/>
  <c r="Q390" i="3"/>
  <c r="Q386" i="3"/>
  <c r="Q383" i="3"/>
  <c r="Q382" i="3"/>
  <c r="Q381" i="3"/>
  <c r="Q380" i="3"/>
  <c r="Q379" i="3"/>
  <c r="Q378" i="3"/>
  <c r="Q377" i="3"/>
  <c r="Q371" i="3"/>
  <c r="Q370" i="3"/>
  <c r="Q369" i="3"/>
  <c r="Q368" i="3"/>
  <c r="Q367" i="3"/>
  <c r="Q366" i="3"/>
  <c r="Q364" i="3"/>
  <c r="Q363" i="3"/>
  <c r="Q286" i="3"/>
  <c r="Q284" i="3"/>
  <c r="Q273" i="3"/>
  <c r="Q272" i="3"/>
  <c r="Q271" i="3"/>
  <c r="Q270" i="3"/>
  <c r="Q269" i="3"/>
  <c r="Q268" i="3"/>
  <c r="Q266" i="3"/>
  <c r="Q265" i="3"/>
  <c r="Q254" i="3"/>
  <c r="Q257" i="3"/>
  <c r="Q253" i="3"/>
  <c r="G145" i="13" l="1"/>
  <c r="D962" i="3"/>
  <c r="F118" i="9" s="1"/>
  <c r="G118" i="9" s="1"/>
  <c r="D970" i="3"/>
  <c r="F118" i="13" s="1"/>
  <c r="G118" i="13" s="1"/>
  <c r="C220" i="13" s="1"/>
  <c r="D946" i="3"/>
  <c r="G852" i="3"/>
  <c r="H852" i="3" s="1"/>
  <c r="I852" i="3" s="1"/>
  <c r="R1346" i="3"/>
  <c r="R1347" i="3" s="1"/>
  <c r="F179" i="13" s="1"/>
  <c r="G851" i="3"/>
  <c r="H851" i="3" s="1"/>
  <c r="I851" i="3" s="1"/>
  <c r="G850" i="3"/>
  <c r="G849" i="3"/>
  <c r="H849" i="3" s="1"/>
  <c r="I849" i="3" s="1"/>
  <c r="E853" i="3"/>
  <c r="F99" i="9" s="1"/>
  <c r="F853" i="3"/>
  <c r="F99" i="13" s="1"/>
  <c r="H850" i="3"/>
  <c r="I850" i="3" s="1"/>
  <c r="G848" i="3"/>
  <c r="H848" i="3" s="1"/>
  <c r="I848" i="3" s="1"/>
  <c r="G847" i="3"/>
  <c r="H847" i="3" s="1"/>
  <c r="I847" i="3" s="1"/>
  <c r="G846" i="3"/>
  <c r="C974" i="3"/>
  <c r="N411" i="3"/>
  <c r="C1392" i="3"/>
  <c r="H974" i="3" l="1"/>
  <c r="F117" i="14"/>
  <c r="P411" i="3"/>
  <c r="E977" i="3"/>
  <c r="F116" i="13"/>
  <c r="F100" i="13"/>
  <c r="G100" i="13" s="1"/>
  <c r="C199" i="13" s="1"/>
  <c r="G99" i="13"/>
  <c r="G179" i="13"/>
  <c r="F100" i="9"/>
  <c r="G100" i="9" s="1"/>
  <c r="C199" i="9" s="1"/>
  <c r="G99" i="9"/>
  <c r="H846" i="3"/>
  <c r="I846" i="3" s="1"/>
  <c r="G853" i="3"/>
  <c r="F99" i="14" s="1"/>
  <c r="F99" i="15" s="1"/>
  <c r="D1096" i="3"/>
  <c r="F1407" i="3"/>
  <c r="F1406" i="3"/>
  <c r="F1405" i="3"/>
  <c r="E1384" i="3"/>
  <c r="D1384" i="3"/>
  <c r="C1384" i="3"/>
  <c r="E1376" i="3"/>
  <c r="D1376" i="3"/>
  <c r="C1376" i="3"/>
  <c r="E1371" i="3"/>
  <c r="D1371" i="3"/>
  <c r="C1371" i="3"/>
  <c r="C1360" i="3"/>
  <c r="C1247" i="3"/>
  <c r="E1240" i="3"/>
  <c r="D1240" i="3"/>
  <c r="C1240" i="3"/>
  <c r="G1235" i="3"/>
  <c r="F1235" i="3"/>
  <c r="E1235" i="3"/>
  <c r="D1235" i="3"/>
  <c r="C1235" i="3"/>
  <c r="E1201" i="3"/>
  <c r="D1201" i="3"/>
  <c r="C1201" i="3"/>
  <c r="E1196" i="3"/>
  <c r="D1196" i="3"/>
  <c r="C1196" i="3"/>
  <c r="F1189" i="3"/>
  <c r="F1188" i="3"/>
  <c r="F1187" i="3"/>
  <c r="C1175" i="3"/>
  <c r="E1168" i="3"/>
  <c r="D1168" i="3"/>
  <c r="C1168" i="3"/>
  <c r="E1163" i="3"/>
  <c r="C1150" i="3"/>
  <c r="E1143" i="3"/>
  <c r="D1143" i="3"/>
  <c r="C1143" i="3"/>
  <c r="E1138" i="3"/>
  <c r="D1138" i="3"/>
  <c r="C1138" i="3"/>
  <c r="C1108" i="3"/>
  <c r="C794" i="3"/>
  <c r="C730" i="3"/>
  <c r="C640" i="3"/>
  <c r="C576" i="3"/>
  <c r="F1123" i="3"/>
  <c r="F1122" i="3"/>
  <c r="F1121" i="3"/>
  <c r="E1101" i="3"/>
  <c r="D1101" i="3"/>
  <c r="C1101" i="3"/>
  <c r="E1096" i="3"/>
  <c r="C1096" i="3"/>
  <c r="C1083" i="3"/>
  <c r="E1076" i="3"/>
  <c r="D1076" i="3"/>
  <c r="C1076" i="3"/>
  <c r="E1071" i="3"/>
  <c r="D1071" i="3"/>
  <c r="C1071" i="3"/>
  <c r="F1053" i="3"/>
  <c r="F1052" i="3"/>
  <c r="F1051" i="3"/>
  <c r="C1039" i="3"/>
  <c r="E1034" i="3"/>
  <c r="D1034" i="3"/>
  <c r="C1034" i="3"/>
  <c r="G1028" i="3"/>
  <c r="F1028" i="3"/>
  <c r="E1028" i="3"/>
  <c r="D1028" i="3"/>
  <c r="C1028" i="3"/>
  <c r="C1001" i="3"/>
  <c r="E996" i="3"/>
  <c r="D996" i="3"/>
  <c r="C996" i="3"/>
  <c r="G990" i="3"/>
  <c r="F990" i="3"/>
  <c r="E990" i="3"/>
  <c r="D990" i="3"/>
  <c r="C990" i="3"/>
  <c r="C900" i="3"/>
  <c r="E895" i="3"/>
  <c r="D895" i="3"/>
  <c r="C895" i="3"/>
  <c r="G889" i="3"/>
  <c r="F889" i="3"/>
  <c r="E889" i="3"/>
  <c r="D889" i="3"/>
  <c r="C889" i="3"/>
  <c r="C877" i="3"/>
  <c r="E820" i="3"/>
  <c r="D820" i="3"/>
  <c r="C820" i="3"/>
  <c r="E815" i="3"/>
  <c r="D815" i="3"/>
  <c r="C815" i="3"/>
  <c r="F808" i="3"/>
  <c r="F807" i="3"/>
  <c r="F806" i="3"/>
  <c r="E787" i="3"/>
  <c r="D787" i="3"/>
  <c r="C787" i="3"/>
  <c r="E782" i="3"/>
  <c r="D782" i="3"/>
  <c r="C782" i="3"/>
  <c r="C769" i="3"/>
  <c r="E762" i="3"/>
  <c r="D762" i="3"/>
  <c r="C762" i="3"/>
  <c r="E757" i="3"/>
  <c r="D757" i="3"/>
  <c r="C757" i="3"/>
  <c r="F745" i="3"/>
  <c r="F744" i="3"/>
  <c r="F743" i="3"/>
  <c r="E723" i="3"/>
  <c r="D723" i="3"/>
  <c r="C723" i="3"/>
  <c r="E718" i="3"/>
  <c r="D718" i="3"/>
  <c r="C718" i="3"/>
  <c r="C705" i="3"/>
  <c r="E698" i="3"/>
  <c r="D698" i="3"/>
  <c r="C698" i="3"/>
  <c r="E693" i="3"/>
  <c r="D693" i="3"/>
  <c r="C693" i="3"/>
  <c r="E633" i="3"/>
  <c r="D633" i="3"/>
  <c r="C633" i="3"/>
  <c r="E628" i="3"/>
  <c r="D628" i="3"/>
  <c r="C628" i="3"/>
  <c r="C615" i="3"/>
  <c r="E569" i="3"/>
  <c r="D569" i="3"/>
  <c r="C569" i="3"/>
  <c r="E564" i="3"/>
  <c r="D564" i="3"/>
  <c r="C564" i="3"/>
  <c r="C551" i="3"/>
  <c r="C500" i="3"/>
  <c r="C346" i="3"/>
  <c r="E339" i="3"/>
  <c r="D339" i="3"/>
  <c r="C339" i="3"/>
  <c r="G334" i="3"/>
  <c r="F334" i="3"/>
  <c r="E334" i="3"/>
  <c r="D334" i="3"/>
  <c r="C334" i="3"/>
  <c r="C320" i="3"/>
  <c r="C123" i="3"/>
  <c r="C98" i="3"/>
  <c r="E116" i="3"/>
  <c r="D116" i="3"/>
  <c r="C116" i="3"/>
  <c r="E111" i="3"/>
  <c r="D111" i="3"/>
  <c r="C111" i="3"/>
  <c r="E493" i="3"/>
  <c r="D493" i="3"/>
  <c r="C493" i="3"/>
  <c r="G488" i="3"/>
  <c r="F488" i="3"/>
  <c r="E488" i="3"/>
  <c r="D488" i="3"/>
  <c r="C488" i="3"/>
  <c r="E313" i="3"/>
  <c r="D313" i="3"/>
  <c r="C313" i="3"/>
  <c r="G308" i="3"/>
  <c r="F308" i="3"/>
  <c r="E308" i="3"/>
  <c r="D308" i="3"/>
  <c r="C308" i="3"/>
  <c r="N478" i="3"/>
  <c r="N477" i="3"/>
  <c r="N476" i="3"/>
  <c r="N475" i="3"/>
  <c r="N474" i="3"/>
  <c r="N473" i="3"/>
  <c r="P473" i="3" s="1"/>
  <c r="N472" i="3"/>
  <c r="P472" i="3" s="1"/>
  <c r="N471" i="3"/>
  <c r="N470" i="3"/>
  <c r="P470" i="3" s="1"/>
  <c r="N469" i="3"/>
  <c r="E211" i="3"/>
  <c r="D211" i="3"/>
  <c r="C211" i="3"/>
  <c r="C219" i="3"/>
  <c r="E203" i="3"/>
  <c r="D203" i="3"/>
  <c r="C203" i="3"/>
  <c r="E198" i="3"/>
  <c r="D198" i="3"/>
  <c r="C198" i="3"/>
  <c r="C187" i="3"/>
  <c r="E180" i="3"/>
  <c r="D180" i="3"/>
  <c r="C180" i="3"/>
  <c r="F234" i="3"/>
  <c r="F233" i="3"/>
  <c r="F232" i="3"/>
  <c r="E172" i="3"/>
  <c r="D172" i="3"/>
  <c r="C172" i="3"/>
  <c r="E167" i="3"/>
  <c r="D167" i="3"/>
  <c r="C167" i="3"/>
  <c r="D151" i="3"/>
  <c r="E151" i="3"/>
  <c r="C151" i="3"/>
  <c r="F137" i="3"/>
  <c r="F136" i="3"/>
  <c r="F135" i="3"/>
  <c r="E91" i="3"/>
  <c r="D91" i="3"/>
  <c r="C91" i="3"/>
  <c r="E86" i="3"/>
  <c r="D86" i="3"/>
  <c r="C86" i="3"/>
  <c r="K24" i="1"/>
  <c r="K23" i="1"/>
  <c r="N1271" i="3"/>
  <c r="N1272" i="3"/>
  <c r="P1272" i="3" s="1"/>
  <c r="N1273" i="3"/>
  <c r="P1273" i="3" s="1"/>
  <c r="N1274" i="3"/>
  <c r="P1274" i="3" s="1"/>
  <c r="N1275" i="3"/>
  <c r="P1275" i="3" s="1"/>
  <c r="N1276" i="3"/>
  <c r="N1277" i="3"/>
  <c r="N1278" i="3"/>
  <c r="P1278" i="3" s="1"/>
  <c r="N1279" i="3"/>
  <c r="Q1279" i="3" s="1"/>
  <c r="N1291" i="3"/>
  <c r="N1292" i="3"/>
  <c r="N1293" i="3"/>
  <c r="P1293" i="3" s="1"/>
  <c r="N1294" i="3"/>
  <c r="P1294" i="3" s="1"/>
  <c r="N1295" i="3"/>
  <c r="N1296" i="3"/>
  <c r="N1297" i="3"/>
  <c r="P1297" i="3" s="1"/>
  <c r="N1298" i="3"/>
  <c r="P1298" i="3" s="1"/>
  <c r="N1299" i="3"/>
  <c r="N437" i="3"/>
  <c r="N438" i="3"/>
  <c r="N439" i="3"/>
  <c r="N440" i="3"/>
  <c r="N441" i="3"/>
  <c r="N442" i="3"/>
  <c r="P442" i="3" s="1"/>
  <c r="N443" i="3"/>
  <c r="P443" i="3" s="1"/>
  <c r="N444" i="3"/>
  <c r="N448" i="3"/>
  <c r="P448" i="3" s="1"/>
  <c r="N449" i="3"/>
  <c r="P449" i="3" s="1"/>
  <c r="R449" i="3" s="1"/>
  <c r="S449" i="3" s="1"/>
  <c r="T449" i="3" s="1"/>
  <c r="N450" i="3"/>
  <c r="N451" i="3"/>
  <c r="N452" i="3"/>
  <c r="N453" i="3"/>
  <c r="N454" i="3"/>
  <c r="P454" i="3" s="1"/>
  <c r="N455" i="3"/>
  <c r="N456" i="3"/>
  <c r="N457" i="3"/>
  <c r="N458" i="3"/>
  <c r="N459" i="3"/>
  <c r="N1317" i="3"/>
  <c r="P1317" i="3" s="1"/>
  <c r="N1318" i="3"/>
  <c r="P1318" i="3" s="1"/>
  <c r="N1319" i="3"/>
  <c r="P1319" i="3" s="1"/>
  <c r="N1320" i="3"/>
  <c r="P1320" i="3" s="1"/>
  <c r="N1321" i="3"/>
  <c r="P1321" i="3" s="1"/>
  <c r="N1322" i="3"/>
  <c r="P1322" i="3" s="1"/>
  <c r="N1323" i="3"/>
  <c r="P1323" i="3" s="1"/>
  <c r="N1324" i="3"/>
  <c r="N1325" i="3"/>
  <c r="P1325" i="3" s="1"/>
  <c r="N1326" i="3"/>
  <c r="P1326" i="3" s="1"/>
  <c r="N1327" i="3"/>
  <c r="P1327" i="3" s="1"/>
  <c r="O1340" i="3"/>
  <c r="O1341" i="3"/>
  <c r="O1342" i="3"/>
  <c r="O1343" i="3"/>
  <c r="O1344" i="3"/>
  <c r="O1345" i="3"/>
  <c r="C661" i="3"/>
  <c r="D661" i="3"/>
  <c r="E661" i="3"/>
  <c r="C666" i="3"/>
  <c r="D666" i="3"/>
  <c r="E666" i="3"/>
  <c r="C853" i="3"/>
  <c r="D1438" i="3" s="1"/>
  <c r="F298" i="3"/>
  <c r="F299" i="3"/>
  <c r="F300" i="3"/>
  <c r="F514" i="3"/>
  <c r="F515" i="3"/>
  <c r="F516" i="3"/>
  <c r="F589" i="3"/>
  <c r="F590" i="3"/>
  <c r="F591" i="3"/>
  <c r="F652" i="3"/>
  <c r="F653" i="3"/>
  <c r="F654" i="3"/>
  <c r="F912" i="3"/>
  <c r="F913" i="3"/>
  <c r="F914" i="3"/>
  <c r="F1260" i="3"/>
  <c r="F1261" i="3"/>
  <c r="F1262" i="3"/>
  <c r="N253" i="3"/>
  <c r="N254" i="3"/>
  <c r="P254" i="3" s="1"/>
  <c r="N255" i="3"/>
  <c r="P255" i="3" s="1"/>
  <c r="N256" i="3"/>
  <c r="P256" i="3" s="1"/>
  <c r="N257" i="3"/>
  <c r="P257" i="3" s="1"/>
  <c r="N258" i="3"/>
  <c r="P258" i="3" s="1"/>
  <c r="N259" i="3"/>
  <c r="N260" i="3"/>
  <c r="P260" i="3" s="1"/>
  <c r="N261" i="3"/>
  <c r="P261" i="3" s="1"/>
  <c r="N284" i="3"/>
  <c r="P284" i="3" s="1"/>
  <c r="N285" i="3"/>
  <c r="P285" i="3" s="1"/>
  <c r="N286" i="3"/>
  <c r="P286" i="3" s="1"/>
  <c r="N287" i="3"/>
  <c r="N288" i="3"/>
  <c r="P288" i="3" s="1"/>
  <c r="N289" i="3"/>
  <c r="P289" i="3" s="1"/>
  <c r="N290" i="3"/>
  <c r="P290" i="3" s="1"/>
  <c r="N291" i="3"/>
  <c r="P291" i="3" s="1"/>
  <c r="N292" i="3"/>
  <c r="P292" i="3" s="1"/>
  <c r="N293" i="3"/>
  <c r="P293" i="3" s="1"/>
  <c r="N987" i="3"/>
  <c r="P987" i="3" s="1"/>
  <c r="N988" i="3"/>
  <c r="P988" i="3" s="1"/>
  <c r="N989" i="3"/>
  <c r="P989" i="3" s="1"/>
  <c r="N990" i="3"/>
  <c r="P990" i="3" s="1"/>
  <c r="N991" i="3"/>
  <c r="P991" i="3" s="1"/>
  <c r="R991" i="3" s="1"/>
  <c r="S991" i="3" s="1"/>
  <c r="T991" i="3" s="1"/>
  <c r="N992" i="3"/>
  <c r="P992" i="3" s="1"/>
  <c r="N993" i="3"/>
  <c r="N994" i="3"/>
  <c r="N995" i="3"/>
  <c r="N996" i="3"/>
  <c r="P996" i="3" s="1"/>
  <c r="N997" i="3"/>
  <c r="N998" i="3"/>
  <c r="N999" i="3"/>
  <c r="N1000" i="3"/>
  <c r="P1000" i="3" s="1"/>
  <c r="N1001" i="3"/>
  <c r="P1001" i="3" s="1"/>
  <c r="N1002" i="3"/>
  <c r="N1003" i="3"/>
  <c r="N1004" i="3"/>
  <c r="P1004" i="3" s="1"/>
  <c r="N1005" i="3"/>
  <c r="P1005" i="3" s="1"/>
  <c r="N1006" i="3"/>
  <c r="N1007" i="3"/>
  <c r="N1008" i="3"/>
  <c r="P1008" i="3" s="1"/>
  <c r="N1009" i="3"/>
  <c r="P1009" i="3" s="1"/>
  <c r="N1010" i="3"/>
  <c r="N1011" i="3"/>
  <c r="N1012" i="3"/>
  <c r="P1012" i="3" s="1"/>
  <c r="N1013" i="3"/>
  <c r="P1013" i="3" s="1"/>
  <c r="N1014" i="3"/>
  <c r="N1015" i="3"/>
  <c r="N1016" i="3"/>
  <c r="N1017" i="3"/>
  <c r="P1017" i="3" s="1"/>
  <c r="N1018" i="3"/>
  <c r="N1019" i="3"/>
  <c r="N265" i="3"/>
  <c r="P265" i="3" s="1"/>
  <c r="N266" i="3"/>
  <c r="N267" i="3"/>
  <c r="P267" i="3" s="1"/>
  <c r="N268" i="3"/>
  <c r="N269" i="3"/>
  <c r="P269" i="3" s="1"/>
  <c r="N270" i="3"/>
  <c r="P270" i="3" s="1"/>
  <c r="N271" i="3"/>
  <c r="P271" i="3" s="1"/>
  <c r="N272" i="3"/>
  <c r="P272" i="3" s="1"/>
  <c r="N273" i="3"/>
  <c r="N274" i="3"/>
  <c r="P274" i="3" s="1"/>
  <c r="N275" i="3"/>
  <c r="P275" i="3" s="1"/>
  <c r="N276" i="3"/>
  <c r="P276" i="3" s="1"/>
  <c r="N277" i="3"/>
  <c r="P277" i="3" s="1"/>
  <c r="N278" i="3"/>
  <c r="P278" i="3" s="1"/>
  <c r="N279" i="3"/>
  <c r="P279" i="3" s="1"/>
  <c r="N280" i="3"/>
  <c r="P280" i="3" s="1"/>
  <c r="N363" i="3"/>
  <c r="N364" i="3"/>
  <c r="P364" i="3" s="1"/>
  <c r="N365" i="3"/>
  <c r="P365" i="3" s="1"/>
  <c r="N366" i="3"/>
  <c r="N367" i="3"/>
  <c r="N368" i="3"/>
  <c r="N369" i="3"/>
  <c r="N370" i="3"/>
  <c r="N371" i="3"/>
  <c r="P371" i="3" s="1"/>
  <c r="N372" i="3"/>
  <c r="N373" i="3"/>
  <c r="N374" i="3"/>
  <c r="N390" i="3"/>
  <c r="N391" i="3"/>
  <c r="P391" i="3" s="1"/>
  <c r="N392" i="3"/>
  <c r="N393" i="3"/>
  <c r="P393" i="3" s="1"/>
  <c r="N394" i="3"/>
  <c r="N395" i="3"/>
  <c r="N396" i="3"/>
  <c r="N397" i="3"/>
  <c r="N398" i="3"/>
  <c r="N399" i="3"/>
  <c r="P399" i="3" s="1"/>
  <c r="N400" i="3"/>
  <c r="P400" i="3" s="1"/>
  <c r="N401" i="3"/>
  <c r="P401" i="3" s="1"/>
  <c r="N402" i="3"/>
  <c r="P402" i="3" s="1"/>
  <c r="N403" i="3"/>
  <c r="P403" i="3" s="1"/>
  <c r="N404" i="3"/>
  <c r="P404" i="3" s="1"/>
  <c r="N405" i="3"/>
  <c r="P405" i="3" s="1"/>
  <c r="N406" i="3"/>
  <c r="P406" i="3" s="1"/>
  <c r="N407" i="3"/>
  <c r="P407" i="3" s="1"/>
  <c r="N408" i="3"/>
  <c r="P408" i="3" s="1"/>
  <c r="N409" i="3"/>
  <c r="P409" i="3" s="1"/>
  <c r="N410" i="3"/>
  <c r="P410" i="3" s="1"/>
  <c r="N412" i="3"/>
  <c r="P412" i="3" s="1"/>
  <c r="N413" i="3"/>
  <c r="N414" i="3"/>
  <c r="P414" i="3" s="1"/>
  <c r="N415" i="3"/>
  <c r="P415" i="3" s="1"/>
  <c r="N416" i="3"/>
  <c r="P416" i="3" s="1"/>
  <c r="N417" i="3"/>
  <c r="P417" i="3" s="1"/>
  <c r="N418" i="3"/>
  <c r="P418" i="3" s="1"/>
  <c r="N420" i="3"/>
  <c r="P420" i="3" s="1"/>
  <c r="D1436" i="3"/>
  <c r="E19" i="5" s="1"/>
  <c r="D1437" i="3"/>
  <c r="E20" i="5" s="1"/>
  <c r="N377" i="3"/>
  <c r="P377" i="3" s="1"/>
  <c r="N378" i="3"/>
  <c r="P378" i="3" s="1"/>
  <c r="N379" i="3"/>
  <c r="P379" i="3" s="1"/>
  <c r="N380" i="3"/>
  <c r="P380" i="3" s="1"/>
  <c r="N381" i="3"/>
  <c r="P381" i="3" s="1"/>
  <c r="N382" i="3"/>
  <c r="P382" i="3" s="1"/>
  <c r="N383" i="3"/>
  <c r="P383" i="3" s="1"/>
  <c r="N384" i="3"/>
  <c r="N385" i="3"/>
  <c r="N386" i="3"/>
  <c r="P386" i="3" s="1"/>
  <c r="N424" i="3"/>
  <c r="P424" i="3" s="1"/>
  <c r="N425" i="3"/>
  <c r="P425" i="3" s="1"/>
  <c r="N426" i="3"/>
  <c r="P426" i="3" s="1"/>
  <c r="N427" i="3"/>
  <c r="P427" i="3" s="1"/>
  <c r="N428" i="3"/>
  <c r="P428" i="3" s="1"/>
  <c r="N429" i="3"/>
  <c r="P429" i="3" s="1"/>
  <c r="N430" i="3"/>
  <c r="P430" i="3" s="1"/>
  <c r="N1282" i="3"/>
  <c r="P1282" i="3" s="1"/>
  <c r="N1283" i="3"/>
  <c r="N1284" i="3"/>
  <c r="N1285" i="3"/>
  <c r="P1285" i="3" s="1"/>
  <c r="N1286" i="3"/>
  <c r="N1287" i="3"/>
  <c r="N1303" i="3"/>
  <c r="P1303" i="3" s="1"/>
  <c r="N1304" i="3"/>
  <c r="P1304" i="3" s="1"/>
  <c r="N1305" i="3"/>
  <c r="N1306" i="3"/>
  <c r="N1307" i="3"/>
  <c r="P1307" i="3" s="1"/>
  <c r="N1308" i="3"/>
  <c r="P1308" i="3" s="1"/>
  <c r="N1309" i="3"/>
  <c r="N1310" i="3"/>
  <c r="P1310" i="3" s="1"/>
  <c r="N1311" i="3"/>
  <c r="P1311" i="3" s="1"/>
  <c r="N1312" i="3"/>
  <c r="P1312" i="3" s="1"/>
  <c r="N1313" i="3"/>
  <c r="C260" i="3"/>
  <c r="D260" i="3"/>
  <c r="E260" i="3"/>
  <c r="C278" i="3"/>
  <c r="D278" i="3"/>
  <c r="E278" i="3"/>
  <c r="C478" i="3"/>
  <c r="D478" i="3"/>
  <c r="E478" i="3"/>
  <c r="C872" i="3"/>
  <c r="D872" i="3"/>
  <c r="E872" i="3"/>
  <c r="C953" i="3"/>
  <c r="D953" i="3"/>
  <c r="E953" i="3"/>
  <c r="F953" i="3"/>
  <c r="G953" i="3"/>
  <c r="C1354" i="3"/>
  <c r="D1354" i="3"/>
  <c r="E1354" i="3"/>
  <c r="C539" i="3"/>
  <c r="D539" i="3"/>
  <c r="E539" i="3"/>
  <c r="C544" i="3"/>
  <c r="D544" i="3"/>
  <c r="E544" i="3"/>
  <c r="C603" i="3"/>
  <c r="D603" i="3"/>
  <c r="E603" i="3"/>
  <c r="C608" i="3"/>
  <c r="D608" i="3"/>
  <c r="E608" i="3"/>
  <c r="C255" i="3"/>
  <c r="D255" i="3"/>
  <c r="E255" i="3"/>
  <c r="F255" i="3"/>
  <c r="G255" i="3"/>
  <c r="C273" i="3"/>
  <c r="D273" i="3"/>
  <c r="E273" i="3"/>
  <c r="F273" i="3"/>
  <c r="G273" i="3"/>
  <c r="C472" i="3"/>
  <c r="D472" i="3"/>
  <c r="E472" i="3"/>
  <c r="F472" i="3"/>
  <c r="G472" i="3"/>
  <c r="C866" i="3"/>
  <c r="D866" i="3"/>
  <c r="E866" i="3"/>
  <c r="F866" i="3"/>
  <c r="G866" i="3"/>
  <c r="C929" i="3"/>
  <c r="D929" i="3"/>
  <c r="E929" i="3"/>
  <c r="F929" i="3"/>
  <c r="G929" i="3"/>
  <c r="C937" i="3"/>
  <c r="D937" i="3"/>
  <c r="E937" i="3"/>
  <c r="F937" i="3"/>
  <c r="G937" i="3"/>
  <c r="C1227" i="3"/>
  <c r="D1227" i="3"/>
  <c r="E1227" i="3"/>
  <c r="F1227" i="3"/>
  <c r="C1341" i="3"/>
  <c r="D1341" i="3"/>
  <c r="E1341" i="3"/>
  <c r="C1346" i="3"/>
  <c r="D1346" i="3"/>
  <c r="E1346" i="3"/>
  <c r="Y1001" i="3"/>
  <c r="X996" i="3"/>
  <c r="F1220" i="3"/>
  <c r="F35" i="3"/>
  <c r="F36" i="3"/>
  <c r="F37" i="3"/>
  <c r="F38" i="3"/>
  <c r="F39" i="3"/>
  <c r="F50" i="3"/>
  <c r="F51" i="3"/>
  <c r="F52" i="3"/>
  <c r="D142" i="2"/>
  <c r="E68" i="9" l="1"/>
  <c r="G68" i="9" s="1"/>
  <c r="F156" i="9"/>
  <c r="G156" i="9" s="1"/>
  <c r="F108" i="9"/>
  <c r="G108" i="9" s="1"/>
  <c r="D38" i="9"/>
  <c r="G38" i="9" s="1"/>
  <c r="P374" i="3"/>
  <c r="R374" i="3" s="1"/>
  <c r="S374" i="3" s="1"/>
  <c r="T374" i="3" s="1"/>
  <c r="P453" i="3"/>
  <c r="R453" i="3" s="1"/>
  <c r="S453" i="3" s="1"/>
  <c r="T453" i="3" s="1"/>
  <c r="Q384" i="3"/>
  <c r="P384" i="3"/>
  <c r="R384" i="3" s="1"/>
  <c r="S384" i="3" s="1"/>
  <c r="T384" i="3" s="1"/>
  <c r="P373" i="3"/>
  <c r="R373" i="3" s="1"/>
  <c r="S373" i="3" s="1"/>
  <c r="T373" i="3" s="1"/>
  <c r="P369" i="3"/>
  <c r="R369" i="3" s="1"/>
  <c r="S369" i="3" s="1"/>
  <c r="T369" i="3" s="1"/>
  <c r="P456" i="3"/>
  <c r="R456" i="3" s="1"/>
  <c r="S456" i="3" s="1"/>
  <c r="T456" i="3" s="1"/>
  <c r="P452" i="3"/>
  <c r="R452" i="3" s="1"/>
  <c r="S452" i="3" s="1"/>
  <c r="T452" i="3" s="1"/>
  <c r="P441" i="3"/>
  <c r="R441" i="3" s="1"/>
  <c r="P1277" i="3"/>
  <c r="R1277" i="3" s="1"/>
  <c r="S1277" i="3" s="1"/>
  <c r="T1277" i="3" s="1"/>
  <c r="P469" i="3"/>
  <c r="R469" i="3" s="1"/>
  <c r="S469" i="3" s="1"/>
  <c r="T469" i="3" s="1"/>
  <c r="F158" i="9"/>
  <c r="G158" i="9" s="1"/>
  <c r="Q385" i="3"/>
  <c r="P385" i="3"/>
  <c r="P476" i="3"/>
  <c r="R476" i="3" s="1"/>
  <c r="S476" i="3" s="1"/>
  <c r="T476" i="3" s="1"/>
  <c r="P372" i="3"/>
  <c r="R372" i="3" s="1"/>
  <c r="S372" i="3" s="1"/>
  <c r="T372" i="3" s="1"/>
  <c r="P459" i="3"/>
  <c r="R459" i="3" s="1"/>
  <c r="S459" i="3" s="1"/>
  <c r="T459" i="3" s="1"/>
  <c r="P455" i="3"/>
  <c r="R455" i="3" s="1"/>
  <c r="S455" i="3" s="1"/>
  <c r="T455" i="3" s="1"/>
  <c r="P451" i="3"/>
  <c r="R451" i="3" s="1"/>
  <c r="S451" i="3" s="1"/>
  <c r="T451" i="3" s="1"/>
  <c r="P444" i="3"/>
  <c r="R444" i="3" s="1"/>
  <c r="S444" i="3" s="1"/>
  <c r="T444" i="3" s="1"/>
  <c r="P440" i="3"/>
  <c r="R440" i="3" s="1"/>
  <c r="S440" i="3" s="1"/>
  <c r="T440" i="3" s="1"/>
  <c r="Q1276" i="3"/>
  <c r="P1276" i="3"/>
  <c r="P474" i="3"/>
  <c r="R474" i="3" s="1"/>
  <c r="S474" i="3" s="1"/>
  <c r="T474" i="3" s="1"/>
  <c r="P478" i="3"/>
  <c r="R478" i="3" s="1"/>
  <c r="S478" i="3" s="1"/>
  <c r="T478" i="3" s="1"/>
  <c r="P431" i="3"/>
  <c r="P370" i="3"/>
  <c r="R370" i="3" s="1"/>
  <c r="S370" i="3" s="1"/>
  <c r="T370" i="3" s="1"/>
  <c r="P366" i="3"/>
  <c r="R366" i="3" s="1"/>
  <c r="S366" i="3" s="1"/>
  <c r="T366" i="3" s="1"/>
  <c r="P367" i="3"/>
  <c r="R367" i="3" s="1"/>
  <c r="S367" i="3" s="1"/>
  <c r="T367" i="3" s="1"/>
  <c r="P363" i="3"/>
  <c r="R363" i="3" s="1"/>
  <c r="S363" i="3" s="1"/>
  <c r="T363" i="3" s="1"/>
  <c r="P458" i="3"/>
  <c r="R458" i="3" s="1"/>
  <c r="S458" i="3" s="1"/>
  <c r="T458" i="3" s="1"/>
  <c r="P439" i="3"/>
  <c r="R439" i="3" s="1"/>
  <c r="S439" i="3" s="1"/>
  <c r="T439" i="3" s="1"/>
  <c r="Q1271" i="3"/>
  <c r="P1271" i="3"/>
  <c r="P471" i="3"/>
  <c r="R471" i="3" s="1"/>
  <c r="S471" i="3" s="1"/>
  <c r="T471" i="3" s="1"/>
  <c r="P475" i="3"/>
  <c r="R475" i="3" s="1"/>
  <c r="S475" i="3" s="1"/>
  <c r="T475" i="3" s="1"/>
  <c r="F128" i="9"/>
  <c r="G128" i="9" s="1"/>
  <c r="P392" i="3"/>
  <c r="R392" i="3" s="1"/>
  <c r="S392" i="3" s="1"/>
  <c r="T392" i="3" s="1"/>
  <c r="P1305" i="3"/>
  <c r="R1305" i="3" s="1"/>
  <c r="S1305" i="3" s="1"/>
  <c r="T1305" i="3" s="1"/>
  <c r="P1313" i="3"/>
  <c r="R1313" i="3" s="1"/>
  <c r="S1313" i="3" s="1"/>
  <c r="T1313" i="3" s="1"/>
  <c r="Q413" i="3"/>
  <c r="P413" i="3"/>
  <c r="P390" i="3"/>
  <c r="R390" i="3" s="1"/>
  <c r="S390" i="3" s="1"/>
  <c r="T390" i="3" s="1"/>
  <c r="Q1344" i="3"/>
  <c r="S1344" i="3" s="1"/>
  <c r="T1344" i="3" s="1"/>
  <c r="U1344" i="3" s="1"/>
  <c r="Q1343" i="3"/>
  <c r="S1343" i="3" s="1"/>
  <c r="T1343" i="3" s="1"/>
  <c r="U1343" i="3" s="1"/>
  <c r="Q1342" i="3"/>
  <c r="S1342" i="3" s="1"/>
  <c r="T1342" i="3" s="1"/>
  <c r="U1342" i="3" s="1"/>
  <c r="Q1345" i="3"/>
  <c r="S1345" i="3" s="1"/>
  <c r="T1345" i="3" s="1"/>
  <c r="U1345" i="3" s="1"/>
  <c r="Q1341" i="3"/>
  <c r="S1341" i="3" s="1"/>
  <c r="Q1340" i="3"/>
  <c r="S1340" i="3" s="1"/>
  <c r="T1340" i="3" s="1"/>
  <c r="U1340" i="3" s="1"/>
  <c r="P1324" i="3"/>
  <c r="R1324" i="3" s="1"/>
  <c r="S1324" i="3" s="1"/>
  <c r="T1324" i="3" s="1"/>
  <c r="P1309" i="3"/>
  <c r="R1309" i="3" s="1"/>
  <c r="S1309" i="3" s="1"/>
  <c r="T1309" i="3" s="1"/>
  <c r="P1306" i="3"/>
  <c r="R1306" i="3" s="1"/>
  <c r="S1306" i="3" s="1"/>
  <c r="T1306" i="3" s="1"/>
  <c r="P1292" i="3"/>
  <c r="R1292" i="3" s="1"/>
  <c r="S1292" i="3" s="1"/>
  <c r="T1292" i="3" s="1"/>
  <c r="P1299" i="3"/>
  <c r="R1299" i="3" s="1"/>
  <c r="S1299" i="3" s="1"/>
  <c r="T1299" i="3" s="1"/>
  <c r="P1295" i="3"/>
  <c r="R1295" i="3" s="1"/>
  <c r="S1295" i="3" s="1"/>
  <c r="T1295" i="3" s="1"/>
  <c r="P1291" i="3"/>
  <c r="R1291" i="3" s="1"/>
  <c r="S1291" i="3" s="1"/>
  <c r="T1291" i="3" s="1"/>
  <c r="P1296" i="3"/>
  <c r="R1296" i="3" s="1"/>
  <c r="S1296" i="3" s="1"/>
  <c r="T1296" i="3" s="1"/>
  <c r="P1284" i="3"/>
  <c r="R1284" i="3" s="1"/>
  <c r="S1284" i="3" s="1"/>
  <c r="T1284" i="3" s="1"/>
  <c r="P1283" i="3"/>
  <c r="R1283" i="3" s="1"/>
  <c r="S1283" i="3" s="1"/>
  <c r="T1283" i="3" s="1"/>
  <c r="P1287" i="3"/>
  <c r="R1287" i="3" s="1"/>
  <c r="S1287" i="3" s="1"/>
  <c r="T1287" i="3" s="1"/>
  <c r="P1286" i="3"/>
  <c r="R1286" i="3" s="1"/>
  <c r="S1286" i="3" s="1"/>
  <c r="T1286" i="3" s="1"/>
  <c r="Q1275" i="3"/>
  <c r="R1275" i="3" s="1"/>
  <c r="S1275" i="3" s="1"/>
  <c r="T1275" i="3" s="1"/>
  <c r="Q1278" i="3"/>
  <c r="R1278" i="3" s="1"/>
  <c r="S1278" i="3" s="1"/>
  <c r="T1278" i="3" s="1"/>
  <c r="Q1274" i="3"/>
  <c r="R1274" i="3" s="1"/>
  <c r="S1274" i="3" s="1"/>
  <c r="T1274" i="3" s="1"/>
  <c r="Q1273" i="3"/>
  <c r="R1273" i="3" s="1"/>
  <c r="S1273" i="3" s="1"/>
  <c r="T1273" i="3" s="1"/>
  <c r="F136" i="9"/>
  <c r="F140" i="9" s="1"/>
  <c r="G140" i="9" s="1"/>
  <c r="C203" i="9" s="1"/>
  <c r="P1019" i="3"/>
  <c r="R1019" i="3" s="1"/>
  <c r="S1019" i="3" s="1"/>
  <c r="T1019" i="3" s="1"/>
  <c r="P1015" i="3"/>
  <c r="R1015" i="3" s="1"/>
  <c r="S1015" i="3" s="1"/>
  <c r="T1015" i="3" s="1"/>
  <c r="P1011" i="3"/>
  <c r="R1011" i="3" s="1"/>
  <c r="S1011" i="3" s="1"/>
  <c r="T1011" i="3" s="1"/>
  <c r="P1007" i="3"/>
  <c r="R1007" i="3" s="1"/>
  <c r="S1007" i="3" s="1"/>
  <c r="T1007" i="3" s="1"/>
  <c r="P1003" i="3"/>
  <c r="R1003" i="3" s="1"/>
  <c r="S1003" i="3" s="1"/>
  <c r="T1003" i="3" s="1"/>
  <c r="P999" i="3"/>
  <c r="R999" i="3" s="1"/>
  <c r="S999" i="3" s="1"/>
  <c r="T999" i="3" s="1"/>
  <c r="P995" i="3"/>
  <c r="R995" i="3" s="1"/>
  <c r="S995" i="3" s="1"/>
  <c r="T995" i="3" s="1"/>
  <c r="P997" i="3"/>
  <c r="R997" i="3" s="1"/>
  <c r="S997" i="3" s="1"/>
  <c r="T997" i="3" s="1"/>
  <c r="P1016" i="3"/>
  <c r="R1016" i="3" s="1"/>
  <c r="S1016" i="3" s="1"/>
  <c r="T1016" i="3" s="1"/>
  <c r="P1018" i="3"/>
  <c r="R1018" i="3" s="1"/>
  <c r="S1018" i="3" s="1"/>
  <c r="T1018" i="3" s="1"/>
  <c r="P1014" i="3"/>
  <c r="R1014" i="3" s="1"/>
  <c r="S1014" i="3" s="1"/>
  <c r="T1014" i="3" s="1"/>
  <c r="P1010" i="3"/>
  <c r="R1010" i="3" s="1"/>
  <c r="S1010" i="3" s="1"/>
  <c r="T1010" i="3" s="1"/>
  <c r="P1006" i="3"/>
  <c r="R1006" i="3" s="1"/>
  <c r="S1006" i="3" s="1"/>
  <c r="T1006" i="3" s="1"/>
  <c r="P1002" i="3"/>
  <c r="R1002" i="3" s="1"/>
  <c r="S1002" i="3" s="1"/>
  <c r="T1002" i="3" s="1"/>
  <c r="R998" i="3"/>
  <c r="S998" i="3" s="1"/>
  <c r="T998" i="3" s="1"/>
  <c r="P998" i="3"/>
  <c r="P994" i="3"/>
  <c r="R994" i="3" s="1"/>
  <c r="S994" i="3" s="1"/>
  <c r="T994" i="3" s="1"/>
  <c r="P993" i="3"/>
  <c r="R993" i="3" s="1"/>
  <c r="S993" i="3" s="1"/>
  <c r="T993" i="3" s="1"/>
  <c r="Q989" i="3"/>
  <c r="R989" i="3" s="1"/>
  <c r="S989" i="3" s="1"/>
  <c r="T989" i="3" s="1"/>
  <c r="F117" i="15"/>
  <c r="G117" i="15" s="1"/>
  <c r="G117" i="14"/>
  <c r="P395" i="3"/>
  <c r="R395" i="3" s="1"/>
  <c r="S395" i="3" s="1"/>
  <c r="T395" i="3" s="1"/>
  <c r="P398" i="3"/>
  <c r="R398" i="3" s="1"/>
  <c r="S398" i="3" s="1"/>
  <c r="T398" i="3" s="1"/>
  <c r="P397" i="3"/>
  <c r="R397" i="3" s="1"/>
  <c r="S397" i="3" s="1"/>
  <c r="T397" i="3" s="1"/>
  <c r="R411" i="3"/>
  <c r="S411" i="3" s="1"/>
  <c r="T411" i="3" s="1"/>
  <c r="Q473" i="3"/>
  <c r="R473" i="3" s="1"/>
  <c r="S473" i="3" s="1"/>
  <c r="T473" i="3" s="1"/>
  <c r="Q472" i="3"/>
  <c r="R472" i="3" s="1"/>
  <c r="S472" i="3" s="1"/>
  <c r="T472" i="3" s="1"/>
  <c r="G116" i="13"/>
  <c r="F120" i="13"/>
  <c r="G120" i="13" s="1"/>
  <c r="C201" i="13" s="1"/>
  <c r="F106" i="9"/>
  <c r="F100" i="14"/>
  <c r="G100" i="14" s="1"/>
  <c r="C199" i="14" s="1"/>
  <c r="G99" i="14"/>
  <c r="G99" i="15"/>
  <c r="F100" i="15"/>
  <c r="G100" i="15" s="1"/>
  <c r="C199" i="15" s="1"/>
  <c r="E66" i="9"/>
  <c r="G66" i="9" s="1"/>
  <c r="D36" i="9"/>
  <c r="G36" i="9" s="1"/>
  <c r="F156" i="14"/>
  <c r="F128" i="14"/>
  <c r="F126" i="14"/>
  <c r="F106" i="14"/>
  <c r="F108" i="14"/>
  <c r="E68" i="14"/>
  <c r="E66" i="14"/>
  <c r="D38" i="14"/>
  <c r="D36" i="14"/>
  <c r="F126" i="9"/>
  <c r="R1327" i="3"/>
  <c r="S1327" i="3" s="1"/>
  <c r="T1327" i="3" s="1"/>
  <c r="R1326" i="3"/>
  <c r="S1326" i="3" s="1"/>
  <c r="T1326" i="3" s="1"/>
  <c r="R1325" i="3"/>
  <c r="S1325" i="3" s="1"/>
  <c r="T1325" i="3" s="1"/>
  <c r="R1323" i="3"/>
  <c r="S1323" i="3" s="1"/>
  <c r="T1323" i="3" s="1"/>
  <c r="R1322" i="3"/>
  <c r="S1322" i="3" s="1"/>
  <c r="T1322" i="3" s="1"/>
  <c r="R1321" i="3"/>
  <c r="S1321" i="3" s="1"/>
  <c r="T1321" i="3" s="1"/>
  <c r="R1320" i="3"/>
  <c r="S1320" i="3" s="1"/>
  <c r="T1320" i="3" s="1"/>
  <c r="R1319" i="3"/>
  <c r="S1319" i="3" s="1"/>
  <c r="T1319" i="3" s="1"/>
  <c r="R1318" i="3"/>
  <c r="S1318" i="3" s="1"/>
  <c r="T1318" i="3" s="1"/>
  <c r="R1317" i="3"/>
  <c r="R1312" i="3"/>
  <c r="S1312" i="3" s="1"/>
  <c r="T1312" i="3" s="1"/>
  <c r="R1311" i="3"/>
  <c r="S1311" i="3" s="1"/>
  <c r="T1311" i="3" s="1"/>
  <c r="R1310" i="3"/>
  <c r="S1310" i="3" s="1"/>
  <c r="T1310" i="3" s="1"/>
  <c r="R1308" i="3"/>
  <c r="S1308" i="3" s="1"/>
  <c r="T1308" i="3" s="1"/>
  <c r="R1307" i="3"/>
  <c r="S1307" i="3" s="1"/>
  <c r="T1307" i="3" s="1"/>
  <c r="R1304" i="3"/>
  <c r="S1304" i="3" s="1"/>
  <c r="T1304" i="3" s="1"/>
  <c r="R1303" i="3"/>
  <c r="R1298" i="3"/>
  <c r="S1298" i="3" s="1"/>
  <c r="T1298" i="3" s="1"/>
  <c r="R1297" i="3"/>
  <c r="S1297" i="3" s="1"/>
  <c r="T1297" i="3" s="1"/>
  <c r="R1294" i="3"/>
  <c r="S1294" i="3" s="1"/>
  <c r="T1294" i="3" s="1"/>
  <c r="R1293" i="3"/>
  <c r="R1282" i="3"/>
  <c r="R1285" i="3"/>
  <c r="S1285" i="3" s="1"/>
  <c r="T1285" i="3" s="1"/>
  <c r="P1279" i="3"/>
  <c r="Q1272" i="3"/>
  <c r="D954" i="3"/>
  <c r="F118" i="14" s="1"/>
  <c r="C1385" i="3"/>
  <c r="F178" i="9" s="1"/>
  <c r="G178" i="9" s="1"/>
  <c r="D938" i="3"/>
  <c r="D930" i="3"/>
  <c r="F116" i="14" s="1"/>
  <c r="C212" i="3"/>
  <c r="D28" i="9" s="1"/>
  <c r="G28" i="9" s="1"/>
  <c r="C763" i="3"/>
  <c r="C775" i="3" s="1"/>
  <c r="H853" i="3"/>
  <c r="I853" i="3" s="1"/>
  <c r="R987" i="3"/>
  <c r="S987" i="3" s="1"/>
  <c r="T987" i="3" s="1"/>
  <c r="R990" i="3"/>
  <c r="S990" i="3" s="1"/>
  <c r="T990" i="3" s="1"/>
  <c r="R1017" i="3"/>
  <c r="S1017" i="3" s="1"/>
  <c r="T1017" i="3" s="1"/>
  <c r="R1013" i="3"/>
  <c r="S1013" i="3" s="1"/>
  <c r="T1013" i="3" s="1"/>
  <c r="R1012" i="3"/>
  <c r="S1012" i="3" s="1"/>
  <c r="T1012" i="3" s="1"/>
  <c r="R1009" i="3"/>
  <c r="S1009" i="3" s="1"/>
  <c r="T1009" i="3" s="1"/>
  <c r="R1008" i="3"/>
  <c r="S1008" i="3" s="1"/>
  <c r="T1008" i="3" s="1"/>
  <c r="R1005" i="3"/>
  <c r="S1005" i="3" s="1"/>
  <c r="T1005" i="3" s="1"/>
  <c r="R1004" i="3"/>
  <c r="S1004" i="3" s="1"/>
  <c r="T1004" i="3" s="1"/>
  <c r="R1001" i="3"/>
  <c r="S1001" i="3" s="1"/>
  <c r="T1001" i="3" s="1"/>
  <c r="R1000" i="3"/>
  <c r="S1000" i="3" s="1"/>
  <c r="T1000" i="3" s="1"/>
  <c r="R996" i="3"/>
  <c r="S996" i="3" s="1"/>
  <c r="T996" i="3" s="1"/>
  <c r="Q992" i="3"/>
  <c r="R992" i="3" s="1"/>
  <c r="S992" i="3" s="1"/>
  <c r="T992" i="3" s="1"/>
  <c r="Q988" i="3"/>
  <c r="Q424" i="3"/>
  <c r="Q431" i="3" s="1"/>
  <c r="Q391" i="3"/>
  <c r="P368" i="3"/>
  <c r="R270" i="3"/>
  <c r="S270" i="3" s="1"/>
  <c r="T270" i="3" s="1"/>
  <c r="Q470" i="3"/>
  <c r="P394" i="3"/>
  <c r="P273" i="3"/>
  <c r="R273" i="3" s="1"/>
  <c r="R265" i="3"/>
  <c r="S265" i="3" s="1"/>
  <c r="T265" i="3" s="1"/>
  <c r="P287" i="3"/>
  <c r="P294" i="3" s="1"/>
  <c r="D39" i="9" s="1"/>
  <c r="R257" i="3"/>
  <c r="S257" i="3" s="1"/>
  <c r="T257" i="3" s="1"/>
  <c r="Q454" i="3"/>
  <c r="Q460" i="3" s="1"/>
  <c r="D57" i="13" s="1"/>
  <c r="G57" i="13" s="1"/>
  <c r="P450" i="3"/>
  <c r="R450" i="3" s="1"/>
  <c r="Q443" i="3"/>
  <c r="R443" i="3" s="1"/>
  <c r="S443" i="3" s="1"/>
  <c r="T443" i="3" s="1"/>
  <c r="F53" i="3"/>
  <c r="P396" i="3"/>
  <c r="R396" i="3" s="1"/>
  <c r="S396" i="3" s="1"/>
  <c r="T396" i="3" s="1"/>
  <c r="Q365" i="3"/>
  <c r="Q375" i="3" s="1"/>
  <c r="R271" i="3"/>
  <c r="S271" i="3" s="1"/>
  <c r="T271" i="3" s="1"/>
  <c r="Q267" i="3"/>
  <c r="R267" i="3" s="1"/>
  <c r="S267" i="3" s="1"/>
  <c r="T267" i="3" s="1"/>
  <c r="Q285" i="3"/>
  <c r="R285" i="3" s="1"/>
  <c r="S285" i="3" s="1"/>
  <c r="T285" i="3" s="1"/>
  <c r="P259" i="3"/>
  <c r="P437" i="3"/>
  <c r="R437" i="3" s="1"/>
  <c r="S437" i="3" s="1"/>
  <c r="T437" i="3" s="1"/>
  <c r="P477" i="3"/>
  <c r="P266" i="3"/>
  <c r="R284" i="3"/>
  <c r="S284" i="3" s="1"/>
  <c r="T284" i="3" s="1"/>
  <c r="R254" i="3"/>
  <c r="S254" i="3" s="1"/>
  <c r="T254" i="3" s="1"/>
  <c r="N1300" i="3"/>
  <c r="R269" i="3"/>
  <c r="S269" i="3" s="1"/>
  <c r="T269" i="3" s="1"/>
  <c r="Q261" i="3"/>
  <c r="R261" i="3" s="1"/>
  <c r="P253" i="3"/>
  <c r="R272" i="3"/>
  <c r="S272" i="3" s="1"/>
  <c r="T272" i="3" s="1"/>
  <c r="P268" i="3"/>
  <c r="R268" i="3" s="1"/>
  <c r="R286" i="3"/>
  <c r="S286" i="3" s="1"/>
  <c r="T286" i="3" s="1"/>
  <c r="F1263" i="3"/>
  <c r="F156" i="13" s="1"/>
  <c r="F915" i="3"/>
  <c r="F106" i="13" s="1"/>
  <c r="F655" i="3"/>
  <c r="P457" i="3"/>
  <c r="R457" i="3" s="1"/>
  <c r="S457" i="3" s="1"/>
  <c r="T457" i="3" s="1"/>
  <c r="Q442" i="3"/>
  <c r="P438" i="3"/>
  <c r="R438" i="3" s="1"/>
  <c r="S438" i="3" s="1"/>
  <c r="T438" i="3" s="1"/>
  <c r="C92" i="3"/>
  <c r="F235" i="3"/>
  <c r="D26" i="13" s="1"/>
  <c r="C181" i="3"/>
  <c r="D28" i="14" s="1"/>
  <c r="F495" i="3"/>
  <c r="C496" i="3" s="1"/>
  <c r="C506" i="3" s="1"/>
  <c r="C117" i="3"/>
  <c r="C699" i="3"/>
  <c r="C1044" i="3"/>
  <c r="F1054" i="3"/>
  <c r="F126" i="13" s="1"/>
  <c r="C1102" i="3"/>
  <c r="C1114" i="3" s="1"/>
  <c r="C1144" i="3"/>
  <c r="F1190" i="3"/>
  <c r="F146" i="13" s="1"/>
  <c r="C1202" i="3"/>
  <c r="R448" i="3"/>
  <c r="S448" i="3" s="1"/>
  <c r="T448" i="3" s="1"/>
  <c r="N445" i="3"/>
  <c r="D1430" i="3" s="1"/>
  <c r="E13" i="5" s="1"/>
  <c r="R430" i="3"/>
  <c r="S430" i="3" s="1"/>
  <c r="T430" i="3" s="1"/>
  <c r="R429" i="3"/>
  <c r="S429" i="3" s="1"/>
  <c r="T429" i="3" s="1"/>
  <c r="R428" i="3"/>
  <c r="S428" i="3" s="1"/>
  <c r="T428" i="3" s="1"/>
  <c r="R427" i="3"/>
  <c r="S427" i="3" s="1"/>
  <c r="T427" i="3" s="1"/>
  <c r="R426" i="3"/>
  <c r="S426" i="3" s="1"/>
  <c r="T426" i="3" s="1"/>
  <c r="R425" i="3"/>
  <c r="S425" i="3" s="1"/>
  <c r="T425" i="3" s="1"/>
  <c r="R420" i="3"/>
  <c r="S420" i="3" s="1"/>
  <c r="T420" i="3" s="1"/>
  <c r="R419" i="3"/>
  <c r="S419" i="3" s="1"/>
  <c r="T419" i="3" s="1"/>
  <c r="R418" i="3"/>
  <c r="S418" i="3" s="1"/>
  <c r="T418" i="3" s="1"/>
  <c r="R417" i="3"/>
  <c r="S417" i="3" s="1"/>
  <c r="T417" i="3" s="1"/>
  <c r="R416" i="3"/>
  <c r="S416" i="3" s="1"/>
  <c r="T416" i="3" s="1"/>
  <c r="R415" i="3"/>
  <c r="S415" i="3" s="1"/>
  <c r="T415" i="3" s="1"/>
  <c r="R414" i="3"/>
  <c r="S414" i="3" s="1"/>
  <c r="T414" i="3" s="1"/>
  <c r="R412" i="3"/>
  <c r="S412" i="3" s="1"/>
  <c r="T412" i="3" s="1"/>
  <c r="R410" i="3"/>
  <c r="S410" i="3" s="1"/>
  <c r="T410" i="3" s="1"/>
  <c r="R409" i="3"/>
  <c r="S409" i="3" s="1"/>
  <c r="T409" i="3" s="1"/>
  <c r="R408" i="3"/>
  <c r="S408" i="3" s="1"/>
  <c r="T408" i="3" s="1"/>
  <c r="R407" i="3"/>
  <c r="S407" i="3" s="1"/>
  <c r="T407" i="3" s="1"/>
  <c r="R406" i="3"/>
  <c r="S406" i="3" s="1"/>
  <c r="T406" i="3" s="1"/>
  <c r="R405" i="3"/>
  <c r="S405" i="3" s="1"/>
  <c r="T405" i="3" s="1"/>
  <c r="R404" i="3"/>
  <c r="S404" i="3" s="1"/>
  <c r="T404" i="3" s="1"/>
  <c r="R403" i="3"/>
  <c r="S403" i="3" s="1"/>
  <c r="T403" i="3" s="1"/>
  <c r="R402" i="3"/>
  <c r="S402" i="3" s="1"/>
  <c r="T402" i="3" s="1"/>
  <c r="R401" i="3"/>
  <c r="S401" i="3" s="1"/>
  <c r="T401" i="3" s="1"/>
  <c r="R400" i="3"/>
  <c r="S400" i="3" s="1"/>
  <c r="T400" i="3" s="1"/>
  <c r="R399" i="3"/>
  <c r="S399" i="3" s="1"/>
  <c r="T399" i="3" s="1"/>
  <c r="R393" i="3"/>
  <c r="R386" i="3"/>
  <c r="S386" i="3" s="1"/>
  <c r="T386" i="3" s="1"/>
  <c r="R383" i="3"/>
  <c r="S383" i="3" s="1"/>
  <c r="T383" i="3" s="1"/>
  <c r="R382" i="3"/>
  <c r="S382" i="3" s="1"/>
  <c r="T382" i="3" s="1"/>
  <c r="R381" i="3"/>
  <c r="S381" i="3" s="1"/>
  <c r="T381" i="3" s="1"/>
  <c r="R380" i="3"/>
  <c r="S380" i="3" s="1"/>
  <c r="T380" i="3" s="1"/>
  <c r="R379" i="3"/>
  <c r="S379" i="3" s="1"/>
  <c r="T379" i="3" s="1"/>
  <c r="R378" i="3"/>
  <c r="S378" i="3" s="1"/>
  <c r="T378" i="3" s="1"/>
  <c r="R377" i="3"/>
  <c r="S377" i="3" s="1"/>
  <c r="T377" i="3" s="1"/>
  <c r="R371" i="3"/>
  <c r="S371" i="3" s="1"/>
  <c r="T371" i="3" s="1"/>
  <c r="N375" i="3"/>
  <c r="R364" i="3"/>
  <c r="S364" i="3" s="1"/>
  <c r="T364" i="3" s="1"/>
  <c r="Q260" i="3"/>
  <c r="R260" i="3" s="1"/>
  <c r="S260" i="3" s="1"/>
  <c r="T260" i="3" s="1"/>
  <c r="Q259" i="3"/>
  <c r="Q258" i="3"/>
  <c r="R258" i="3" s="1"/>
  <c r="Q256" i="3"/>
  <c r="R256" i="3" s="1"/>
  <c r="Q255" i="3"/>
  <c r="R255" i="3" s="1"/>
  <c r="Q280" i="3"/>
  <c r="R280" i="3" s="1"/>
  <c r="Q279" i="3"/>
  <c r="R279" i="3" s="1"/>
  <c r="Q278" i="3"/>
  <c r="R278" i="3" s="1"/>
  <c r="S278" i="3" s="1"/>
  <c r="T278" i="3" s="1"/>
  <c r="Q277" i="3"/>
  <c r="R277" i="3" s="1"/>
  <c r="Q276" i="3"/>
  <c r="R276" i="3" s="1"/>
  <c r="Q275" i="3"/>
  <c r="R275" i="3" s="1"/>
  <c r="Q274" i="3"/>
  <c r="R274" i="3" s="1"/>
  <c r="Q293" i="3"/>
  <c r="R293" i="3" s="1"/>
  <c r="Q292" i="3"/>
  <c r="R292" i="3" s="1"/>
  <c r="Q291" i="3"/>
  <c r="R291" i="3" s="1"/>
  <c r="Q290" i="3"/>
  <c r="R290" i="3" s="1"/>
  <c r="Q289" i="3"/>
  <c r="R289" i="3" s="1"/>
  <c r="Q288" i="3"/>
  <c r="R288" i="3" s="1"/>
  <c r="Q287" i="3"/>
  <c r="N262" i="3"/>
  <c r="C667" i="3"/>
  <c r="G668" i="3" s="1"/>
  <c r="D75" i="9" s="1"/>
  <c r="G75" i="9" s="1"/>
  <c r="E109" i="5"/>
  <c r="D82" i="2"/>
  <c r="N1288" i="3"/>
  <c r="F746" i="3"/>
  <c r="F809" i="3"/>
  <c r="F1124" i="3"/>
  <c r="F136" i="13" s="1"/>
  <c r="N387" i="3"/>
  <c r="C882" i="3"/>
  <c r="F262" i="3"/>
  <c r="C263" i="3" s="1"/>
  <c r="F517" i="3"/>
  <c r="F520" i="3" s="1"/>
  <c r="C521" i="3" s="1"/>
  <c r="E66" i="13" s="1"/>
  <c r="G66" i="13" s="1"/>
  <c r="F301" i="3"/>
  <c r="D36" i="13" s="1"/>
  <c r="G36" i="13" s="1"/>
  <c r="O1346" i="3"/>
  <c r="N1328" i="3"/>
  <c r="N460" i="3"/>
  <c r="F138" i="3"/>
  <c r="D16" i="13" s="1"/>
  <c r="N479" i="3"/>
  <c r="F341" i="3"/>
  <c r="C342" i="3" s="1"/>
  <c r="C352" i="3" s="1"/>
  <c r="C1006" i="3"/>
  <c r="C1077" i="3"/>
  <c r="C1169" i="3"/>
  <c r="F1242" i="3"/>
  <c r="C1243" i="3" s="1"/>
  <c r="C1253" i="3" s="1"/>
  <c r="C545" i="3"/>
  <c r="C1347" i="3"/>
  <c r="F176" i="14" s="1"/>
  <c r="D1228" i="3"/>
  <c r="F481" i="3"/>
  <c r="C481" i="3" s="1"/>
  <c r="C609" i="3"/>
  <c r="C621" i="3" s="1"/>
  <c r="N1314" i="3"/>
  <c r="N281" i="3"/>
  <c r="F592" i="3"/>
  <c r="C152" i="3"/>
  <c r="G153" i="3" s="1"/>
  <c r="D15" i="9" s="1"/>
  <c r="G15" i="9" s="1"/>
  <c r="C173" i="3"/>
  <c r="C204" i="3"/>
  <c r="D26" i="9" s="1"/>
  <c r="C724" i="3"/>
  <c r="C1377" i="3"/>
  <c r="F176" i="9" s="1"/>
  <c r="G176" i="9" s="1"/>
  <c r="F1408" i="3"/>
  <c r="F176" i="13" s="1"/>
  <c r="N431" i="3"/>
  <c r="N1280" i="3"/>
  <c r="F281" i="3"/>
  <c r="C281" i="3" s="1"/>
  <c r="C634" i="3"/>
  <c r="C646" i="3" s="1"/>
  <c r="F315" i="3"/>
  <c r="C316" i="3" s="1"/>
  <c r="C326" i="3" s="1"/>
  <c r="N294" i="3"/>
  <c r="C821" i="3"/>
  <c r="G822" i="3" s="1"/>
  <c r="E85" i="9" s="1"/>
  <c r="G85" i="9" s="1"/>
  <c r="C788" i="3"/>
  <c r="C800" i="3" s="1"/>
  <c r="N1020" i="3"/>
  <c r="D1433" i="3" s="1"/>
  <c r="C905" i="3"/>
  <c r="C570" i="3"/>
  <c r="C1355" i="3"/>
  <c r="F178" i="14" s="1"/>
  <c r="N421" i="3"/>
  <c r="D1454" i="3"/>
  <c r="E21" i="5"/>
  <c r="E65" i="5" s="1"/>
  <c r="F40" i="3"/>
  <c r="R385" i="3" l="1"/>
  <c r="S385" i="3" s="1"/>
  <c r="T385" i="3" s="1"/>
  <c r="P479" i="3"/>
  <c r="E69" i="9" s="1"/>
  <c r="E70" i="9" s="1"/>
  <c r="P387" i="3"/>
  <c r="Q387" i="3"/>
  <c r="D47" i="13" s="1"/>
  <c r="G47" i="13" s="1"/>
  <c r="C219" i="13" s="1"/>
  <c r="Q421" i="3"/>
  <c r="D42" i="13" s="1"/>
  <c r="G42" i="13" s="1"/>
  <c r="P1280" i="3"/>
  <c r="P1288" i="3"/>
  <c r="P1300" i="3"/>
  <c r="R413" i="3"/>
  <c r="S413" i="3" s="1"/>
  <c r="T413" i="3" s="1"/>
  <c r="R1271" i="3"/>
  <c r="S1271" i="3" s="1"/>
  <c r="T1271" i="3" s="1"/>
  <c r="R1276" i="3"/>
  <c r="S1276" i="3" s="1"/>
  <c r="T1276" i="3" s="1"/>
  <c r="D47" i="9"/>
  <c r="G47" i="9" s="1"/>
  <c r="F158" i="15"/>
  <c r="G158" i="15" s="1"/>
  <c r="F160" i="9"/>
  <c r="G160" i="9" s="1"/>
  <c r="C205" i="9" s="1"/>
  <c r="F110" i="9"/>
  <c r="G110" i="9" s="1"/>
  <c r="C200" i="9" s="1"/>
  <c r="G176" i="13"/>
  <c r="F180" i="13"/>
  <c r="G180" i="13" s="1"/>
  <c r="C207" i="13" s="1"/>
  <c r="S441" i="3"/>
  <c r="T441" i="3" s="1"/>
  <c r="P375" i="3"/>
  <c r="P1328" i="3"/>
  <c r="F176" i="15"/>
  <c r="G176" i="15" s="1"/>
  <c r="G1203" i="3"/>
  <c r="F145" i="9" s="1"/>
  <c r="G145" i="9" s="1"/>
  <c r="C217" i="9" s="1"/>
  <c r="P1314" i="3"/>
  <c r="G178" i="14"/>
  <c r="F178" i="15"/>
  <c r="G178" i="15" s="1"/>
  <c r="T1341" i="3"/>
  <c r="U1341" i="3" s="1"/>
  <c r="S1346" i="3"/>
  <c r="S1347" i="3" s="1"/>
  <c r="F179" i="14" s="1"/>
  <c r="G179" i="14" s="1"/>
  <c r="Q1346" i="3"/>
  <c r="Q1347" i="3" s="1"/>
  <c r="F179" i="9" s="1"/>
  <c r="G179" i="9" s="1"/>
  <c r="R1279" i="3"/>
  <c r="S1279" i="3" s="1"/>
  <c r="T1279" i="3" s="1"/>
  <c r="Q1280" i="3"/>
  <c r="F162" i="13" s="1"/>
  <c r="G156" i="14"/>
  <c r="F156" i="15"/>
  <c r="C1181" i="3"/>
  <c r="F146" i="9"/>
  <c r="G136" i="9"/>
  <c r="P1020" i="3"/>
  <c r="F123" i="9" s="1"/>
  <c r="G123" i="9" s="1"/>
  <c r="C215" i="9" s="1"/>
  <c r="G128" i="14"/>
  <c r="F128" i="15"/>
  <c r="G128" i="15" s="1"/>
  <c r="G126" i="14"/>
  <c r="F126" i="15"/>
  <c r="F118" i="15"/>
  <c r="G118" i="15" s="1"/>
  <c r="G118" i="14"/>
  <c r="D1424" i="3"/>
  <c r="E7" i="5" s="1"/>
  <c r="E59" i="5" s="1"/>
  <c r="G68" i="14"/>
  <c r="E68" i="15"/>
  <c r="G68" i="15" s="1"/>
  <c r="Q479" i="3"/>
  <c r="E69" i="13" s="1"/>
  <c r="E70" i="13" s="1"/>
  <c r="F7" i="13" s="1"/>
  <c r="G38" i="14"/>
  <c r="D38" i="15"/>
  <c r="G38" i="15" s="1"/>
  <c r="C220" i="9"/>
  <c r="G28" i="14"/>
  <c r="D28" i="15"/>
  <c r="G28" i="15" s="1"/>
  <c r="D1440" i="3"/>
  <c r="E23" i="5" s="1"/>
  <c r="D977" i="3"/>
  <c r="F116" i="9"/>
  <c r="F116" i="15" s="1"/>
  <c r="F120" i="14"/>
  <c r="G120" i="14" s="1"/>
  <c r="C201" i="14" s="1"/>
  <c r="G116" i="14"/>
  <c r="G106" i="9"/>
  <c r="G108" i="14"/>
  <c r="F108" i="15"/>
  <c r="G108" i="15" s="1"/>
  <c r="G106" i="14"/>
  <c r="F106" i="15"/>
  <c r="C736" i="3"/>
  <c r="E86" i="9"/>
  <c r="G39" i="9"/>
  <c r="C582" i="3"/>
  <c r="D76" i="9"/>
  <c r="D36" i="15"/>
  <c r="C129" i="3"/>
  <c r="D16" i="9"/>
  <c r="G66" i="14"/>
  <c r="E66" i="15"/>
  <c r="G176" i="14"/>
  <c r="F160" i="14"/>
  <c r="G160" i="14" s="1"/>
  <c r="C205" i="14" s="1"/>
  <c r="C1156" i="3"/>
  <c r="F146" i="14"/>
  <c r="C1089" i="3"/>
  <c r="C1128" i="3" s="1"/>
  <c r="D109" i="2" s="1"/>
  <c r="F136" i="14"/>
  <c r="F136" i="15" s="1"/>
  <c r="F110" i="14"/>
  <c r="G110" i="14" s="1"/>
  <c r="C200" i="14" s="1"/>
  <c r="C711" i="3"/>
  <c r="E86" i="14"/>
  <c r="C557" i="3"/>
  <c r="D76" i="14"/>
  <c r="G36" i="14"/>
  <c r="C192" i="3"/>
  <c r="D26" i="14"/>
  <c r="D26" i="15" s="1"/>
  <c r="C104" i="3"/>
  <c r="D16" i="14"/>
  <c r="F160" i="13"/>
  <c r="G160" i="13" s="1"/>
  <c r="C205" i="13" s="1"/>
  <c r="G156" i="13"/>
  <c r="G146" i="13"/>
  <c r="F150" i="13"/>
  <c r="G150" i="13" s="1"/>
  <c r="C204" i="13" s="1"/>
  <c r="F140" i="13"/>
  <c r="G140" i="13" s="1"/>
  <c r="C203" i="13" s="1"/>
  <c r="G136" i="13"/>
  <c r="G126" i="13"/>
  <c r="G106" i="13"/>
  <c r="F110" i="13"/>
  <c r="E86" i="13"/>
  <c r="G86" i="13" s="1"/>
  <c r="D76" i="13"/>
  <c r="G76" i="13" s="1"/>
  <c r="G69" i="9"/>
  <c r="G26" i="13"/>
  <c r="D30" i="13"/>
  <c r="G30" i="13" s="1"/>
  <c r="C192" i="13" s="1"/>
  <c r="G16" i="13"/>
  <c r="D20" i="13"/>
  <c r="G126" i="9"/>
  <c r="G26" i="9"/>
  <c r="D30" i="9"/>
  <c r="G30" i="9" s="1"/>
  <c r="R1328" i="3"/>
  <c r="R1314" i="3"/>
  <c r="S1303" i="3"/>
  <c r="T1303" i="3" s="1"/>
  <c r="R1300" i="3"/>
  <c r="S1293" i="3"/>
  <c r="T1293" i="3" s="1"/>
  <c r="S1282" i="3"/>
  <c r="T1282" i="3" s="1"/>
  <c r="R1288" i="3"/>
  <c r="S1317" i="3"/>
  <c r="T1317" i="3" s="1"/>
  <c r="R1272" i="3"/>
  <c r="S1272" i="3" s="1"/>
  <c r="T1272" i="3" s="1"/>
  <c r="C977" i="3"/>
  <c r="C225" i="3"/>
  <c r="C1398" i="3"/>
  <c r="D1428" i="3"/>
  <c r="E11" i="5" s="1"/>
  <c r="C1365" i="3"/>
  <c r="R259" i="3"/>
  <c r="S259" i="3" s="1"/>
  <c r="T259" i="3" s="1"/>
  <c r="I153" i="3"/>
  <c r="I822" i="3"/>
  <c r="D1266" i="3"/>
  <c r="E106" i="5" s="1"/>
  <c r="S273" i="3"/>
  <c r="T273" i="3" s="1"/>
  <c r="S291" i="3"/>
  <c r="T291" i="3" s="1"/>
  <c r="S293" i="3"/>
  <c r="T293" i="3" s="1"/>
  <c r="R368" i="3"/>
  <c r="S368" i="3" s="1"/>
  <c r="T368" i="3" s="1"/>
  <c r="S268" i="3"/>
  <c r="T268" i="3" s="1"/>
  <c r="S261" i="3"/>
  <c r="T261" i="3" s="1"/>
  <c r="R477" i="3"/>
  <c r="S477" i="3" s="1"/>
  <c r="T477" i="3" s="1"/>
  <c r="S275" i="3"/>
  <c r="T275" i="3" s="1"/>
  <c r="O1347" i="3"/>
  <c r="R988" i="3"/>
  <c r="Q1020" i="3"/>
  <c r="F123" i="13" s="1"/>
  <c r="G123" i="13" s="1"/>
  <c r="C215" i="13" s="1"/>
  <c r="D1425" i="3"/>
  <c r="E8" i="5" s="1"/>
  <c r="P460" i="3"/>
  <c r="D57" i="9" s="1"/>
  <c r="Q445" i="3"/>
  <c r="S276" i="3"/>
  <c r="T276" i="3" s="1"/>
  <c r="R266" i="3"/>
  <c r="S266" i="3" s="1"/>
  <c r="T266" i="3" s="1"/>
  <c r="P281" i="3"/>
  <c r="D32" i="9" s="1"/>
  <c r="P421" i="3"/>
  <c r="S258" i="3"/>
  <c r="T258" i="3" s="1"/>
  <c r="D1426" i="3"/>
  <c r="E9" i="5" s="1"/>
  <c r="R287" i="3"/>
  <c r="R294" i="3" s="1"/>
  <c r="D39" i="14" s="1"/>
  <c r="G39" i="14" s="1"/>
  <c r="S450" i="3"/>
  <c r="T450" i="3" s="1"/>
  <c r="R442" i="3"/>
  <c r="S442" i="3" s="1"/>
  <c r="T442" i="3" s="1"/>
  <c r="S280" i="3"/>
  <c r="T280" i="3" s="1"/>
  <c r="S277" i="3"/>
  <c r="T277" i="3" s="1"/>
  <c r="P445" i="3"/>
  <c r="D52" i="9" s="1"/>
  <c r="S289" i="3"/>
  <c r="T289" i="3" s="1"/>
  <c r="S279" i="3"/>
  <c r="T279" i="3" s="1"/>
  <c r="R394" i="3"/>
  <c r="S394" i="3" s="1"/>
  <c r="T394" i="3" s="1"/>
  <c r="S292" i="3"/>
  <c r="T292" i="3" s="1"/>
  <c r="R424" i="3"/>
  <c r="S424" i="3" s="1"/>
  <c r="T424" i="3" s="1"/>
  <c r="R253" i="3"/>
  <c r="S253" i="3" s="1"/>
  <c r="T253" i="3" s="1"/>
  <c r="P262" i="3"/>
  <c r="D34" i="9" s="1"/>
  <c r="S274" i="3"/>
  <c r="T274" i="3" s="1"/>
  <c r="C919" i="3"/>
  <c r="E104" i="5" s="1"/>
  <c r="N1329" i="3"/>
  <c r="D1435" i="3"/>
  <c r="D1455" i="3" s="1"/>
  <c r="S256" i="3"/>
  <c r="T256" i="3" s="1"/>
  <c r="S290" i="3"/>
  <c r="T290" i="3" s="1"/>
  <c r="S288" i="3"/>
  <c r="T288" i="3" s="1"/>
  <c r="S255" i="3"/>
  <c r="T255" i="3" s="1"/>
  <c r="R365" i="3"/>
  <c r="S365" i="3" s="1"/>
  <c r="T365" i="3" s="1"/>
  <c r="R454" i="3"/>
  <c r="S454" i="3" s="1"/>
  <c r="T454" i="3" s="1"/>
  <c r="R470" i="3"/>
  <c r="R391" i="3"/>
  <c r="S391" i="3" s="1"/>
  <c r="T391" i="3" s="1"/>
  <c r="H668" i="3"/>
  <c r="N461" i="3"/>
  <c r="S393" i="3"/>
  <c r="T393" i="3" s="1"/>
  <c r="R387" i="3"/>
  <c r="S387" i="3" s="1"/>
  <c r="T387" i="3" s="1"/>
  <c r="Q262" i="3"/>
  <c r="D34" i="13" s="1"/>
  <c r="D1427" i="3"/>
  <c r="E10" i="5" s="1"/>
  <c r="Q281" i="3"/>
  <c r="D32" i="13" s="1"/>
  <c r="G32" i="13" s="1"/>
  <c r="Q294" i="3"/>
  <c r="D39" i="13" s="1"/>
  <c r="G39" i="13" s="1"/>
  <c r="D1432" i="3"/>
  <c r="D1452" i="3" s="1"/>
  <c r="D1431" i="3"/>
  <c r="E14" i="5" s="1"/>
  <c r="D1429" i="3"/>
  <c r="E12" i="5" s="1"/>
  <c r="N295" i="3"/>
  <c r="E16" i="5"/>
  <c r="N432" i="3"/>
  <c r="Q432" i="3" l="1"/>
  <c r="F162" i="9"/>
  <c r="G162" i="9" s="1"/>
  <c r="S287" i="3"/>
  <c r="T287" i="3" s="1"/>
  <c r="S1328" i="3"/>
  <c r="T1328" i="3" s="1"/>
  <c r="F167" i="9"/>
  <c r="G167" i="9" s="1"/>
  <c r="C750" i="3"/>
  <c r="F180" i="14"/>
  <c r="G180" i="14" s="1"/>
  <c r="C207" i="14" s="1"/>
  <c r="E90" i="13"/>
  <c r="G90" i="13" s="1"/>
  <c r="C198" i="13" s="1"/>
  <c r="I1203" i="3"/>
  <c r="F145" i="14" s="1"/>
  <c r="F150" i="14" s="1"/>
  <c r="G150" i="14" s="1"/>
  <c r="C204" i="14" s="1"/>
  <c r="C143" i="3"/>
  <c r="C159" i="3" s="1"/>
  <c r="E99" i="5" s="1"/>
  <c r="P1329" i="3"/>
  <c r="S1314" i="3"/>
  <c r="T1314" i="3" s="1"/>
  <c r="F180" i="9"/>
  <c r="G180" i="9" s="1"/>
  <c r="C207" i="9" s="1"/>
  <c r="T1346" i="3"/>
  <c r="U1346" i="3" s="1"/>
  <c r="F179" i="15"/>
  <c r="G179" i="15" s="1"/>
  <c r="F167" i="14"/>
  <c r="G167" i="14" s="1"/>
  <c r="R1280" i="3"/>
  <c r="F162" i="14" s="1"/>
  <c r="G162" i="13"/>
  <c r="F170" i="13"/>
  <c r="G170" i="13" s="1"/>
  <c r="C206" i="13" s="1"/>
  <c r="F160" i="15"/>
  <c r="G160" i="15" s="1"/>
  <c r="C205" i="15" s="1"/>
  <c r="G156" i="15"/>
  <c r="G146" i="9"/>
  <c r="F150" i="9"/>
  <c r="G150" i="9" s="1"/>
  <c r="C204" i="9" s="1"/>
  <c r="G146" i="14"/>
  <c r="F146" i="15"/>
  <c r="F140" i="15"/>
  <c r="G140" i="15" s="1"/>
  <c r="C203" i="15" s="1"/>
  <c r="G136" i="15"/>
  <c r="F130" i="9"/>
  <c r="G130" i="9" s="1"/>
  <c r="C202" i="9" s="1"/>
  <c r="G126" i="15"/>
  <c r="C220" i="14"/>
  <c r="C596" i="3"/>
  <c r="D50" i="13"/>
  <c r="G50" i="13" s="1"/>
  <c r="C194" i="13" s="1"/>
  <c r="G69" i="13"/>
  <c r="C221" i="13" s="1"/>
  <c r="G57" i="9"/>
  <c r="D1439" i="3"/>
  <c r="D1456" i="3" s="1"/>
  <c r="C220" i="15"/>
  <c r="G116" i="9"/>
  <c r="F120" i="9"/>
  <c r="G120" i="9" s="1"/>
  <c r="C201" i="9" s="1"/>
  <c r="C979" i="3"/>
  <c r="D87" i="2" s="1"/>
  <c r="G116" i="15"/>
  <c r="F120" i="15"/>
  <c r="G120" i="15" s="1"/>
  <c r="C201" i="15" s="1"/>
  <c r="G106" i="15"/>
  <c r="F110" i="15"/>
  <c r="G110" i="15" s="1"/>
  <c r="C200" i="15" s="1"/>
  <c r="G86" i="9"/>
  <c r="E90" i="9"/>
  <c r="G90" i="9" s="1"/>
  <c r="C198" i="9" s="1"/>
  <c r="G86" i="14"/>
  <c r="E86" i="15"/>
  <c r="G52" i="9"/>
  <c r="D60" i="9"/>
  <c r="G60" i="9" s="1"/>
  <c r="C195" i="9" s="1"/>
  <c r="Q461" i="3"/>
  <c r="D52" i="13"/>
  <c r="P432" i="3"/>
  <c r="D42" i="9"/>
  <c r="C221" i="9"/>
  <c r="D39" i="15"/>
  <c r="G39" i="15" s="1"/>
  <c r="G32" i="9"/>
  <c r="G34" i="9"/>
  <c r="C216" i="9" s="1"/>
  <c r="D40" i="9"/>
  <c r="G40" i="9" s="1"/>
  <c r="C193" i="9" s="1"/>
  <c r="G34" i="13"/>
  <c r="C216" i="13" s="1"/>
  <c r="D40" i="13"/>
  <c r="G40" i="13" s="1"/>
  <c r="C193" i="13" s="1"/>
  <c r="G76" i="9"/>
  <c r="D80" i="9"/>
  <c r="G80" i="9" s="1"/>
  <c r="C197" i="9" s="1"/>
  <c r="D76" i="15"/>
  <c r="G36" i="15"/>
  <c r="G26" i="15"/>
  <c r="D30" i="15"/>
  <c r="G30" i="15" s="1"/>
  <c r="C192" i="15" s="1"/>
  <c r="G16" i="9"/>
  <c r="D16" i="15"/>
  <c r="D20" i="9"/>
  <c r="G20" i="9" s="1"/>
  <c r="C191" i="9" s="1"/>
  <c r="G70" i="9"/>
  <c r="C196" i="9" s="1"/>
  <c r="F7" i="9"/>
  <c r="G66" i="15"/>
  <c r="G136" i="14"/>
  <c r="F140" i="14"/>
  <c r="G140" i="14" s="1"/>
  <c r="C203" i="14" s="1"/>
  <c r="C828" i="3"/>
  <c r="E85" i="14"/>
  <c r="E85" i="15" s="1"/>
  <c r="G85" i="15" s="1"/>
  <c r="G76" i="14"/>
  <c r="C239" i="3"/>
  <c r="E100" i="5" s="1"/>
  <c r="G26" i="14"/>
  <c r="D30" i="14"/>
  <c r="G30" i="14" s="1"/>
  <c r="C192" i="14" s="1"/>
  <c r="J153" i="3"/>
  <c r="K153" i="3" s="1"/>
  <c r="D15" i="14"/>
  <c r="G16" i="14"/>
  <c r="F130" i="13"/>
  <c r="G130" i="13" s="1"/>
  <c r="C202" i="13" s="1"/>
  <c r="G110" i="13"/>
  <c r="C200" i="13" s="1"/>
  <c r="C218" i="13"/>
  <c r="I668" i="3"/>
  <c r="J668" i="3" s="1"/>
  <c r="K668" i="3" s="1"/>
  <c r="D75" i="13"/>
  <c r="G70" i="13"/>
  <c r="C196" i="13" s="1"/>
  <c r="G20" i="13"/>
  <c r="C192" i="9"/>
  <c r="Q1329" i="3"/>
  <c r="E61" i="5"/>
  <c r="C1412" i="3"/>
  <c r="E111" i="5" s="1"/>
  <c r="R262" i="3"/>
  <c r="R479" i="3"/>
  <c r="D1441" i="3" s="1"/>
  <c r="D124" i="2"/>
  <c r="R431" i="3"/>
  <c r="J822" i="3"/>
  <c r="K822" i="3" s="1"/>
  <c r="D1434" i="3"/>
  <c r="E17" i="5" s="1"/>
  <c r="E64" i="5" s="1"/>
  <c r="T1347" i="3"/>
  <c r="U1347" i="3" s="1"/>
  <c r="D95" i="2"/>
  <c r="D1449" i="3"/>
  <c r="R375" i="3"/>
  <c r="S375" i="3" s="1"/>
  <c r="T375" i="3" s="1"/>
  <c r="P295" i="3"/>
  <c r="S294" i="3"/>
  <c r="T294" i="3" s="1"/>
  <c r="S470" i="3"/>
  <c r="T470" i="3" s="1"/>
  <c r="E60" i="5"/>
  <c r="S988" i="3"/>
  <c r="T988" i="3" s="1"/>
  <c r="R1020" i="3"/>
  <c r="F123" i="14" s="1"/>
  <c r="F123" i="15" s="1"/>
  <c r="G123" i="15" s="1"/>
  <c r="C215" i="15" s="1"/>
  <c r="E18" i="5"/>
  <c r="E66" i="5" s="1"/>
  <c r="R445" i="3"/>
  <c r="R281" i="3"/>
  <c r="R421" i="3"/>
  <c r="P461" i="3"/>
  <c r="R460" i="3"/>
  <c r="D1450" i="3"/>
  <c r="Q295" i="3"/>
  <c r="E62" i="5"/>
  <c r="E15" i="5"/>
  <c r="E63" i="5" s="1"/>
  <c r="D1451" i="3"/>
  <c r="D1448" i="3"/>
  <c r="F162" i="15" l="1"/>
  <c r="G162" i="15" s="1"/>
  <c r="F170" i="9"/>
  <c r="G170" i="9" s="1"/>
  <c r="C206" i="9" s="1"/>
  <c r="C219" i="9"/>
  <c r="C833" i="3"/>
  <c r="D77" i="2" s="1"/>
  <c r="F180" i="15"/>
  <c r="G180" i="15" s="1"/>
  <c r="C207" i="15" s="1"/>
  <c r="F145" i="15"/>
  <c r="G145" i="15" s="1"/>
  <c r="G145" i="14"/>
  <c r="C1208" i="3"/>
  <c r="D115" i="2" s="1"/>
  <c r="J1203" i="3"/>
  <c r="K1203" i="3" s="1"/>
  <c r="F167" i="15"/>
  <c r="G167" i="15" s="1"/>
  <c r="G162" i="14"/>
  <c r="F170" i="14"/>
  <c r="G170" i="14" s="1"/>
  <c r="C206" i="14" s="1"/>
  <c r="S1280" i="3"/>
  <c r="T1280" i="3" s="1"/>
  <c r="G146" i="15"/>
  <c r="G123" i="14"/>
  <c r="C215" i="14" s="1"/>
  <c r="F130" i="14"/>
  <c r="G130" i="14" s="1"/>
  <c r="C202" i="14" s="1"/>
  <c r="F130" i="15"/>
  <c r="G130" i="15" s="1"/>
  <c r="C202" i="15" s="1"/>
  <c r="F6" i="13"/>
  <c r="F5" i="13"/>
  <c r="E24" i="5"/>
  <c r="E68" i="5" s="1"/>
  <c r="D1457" i="3"/>
  <c r="S460" i="3"/>
  <c r="T460" i="3" s="1"/>
  <c r="D57" i="14"/>
  <c r="D22" i="2"/>
  <c r="G15" i="14"/>
  <c r="D15" i="15"/>
  <c r="G15" i="15" s="1"/>
  <c r="D20" i="14"/>
  <c r="G20" i="14" s="1"/>
  <c r="E110" i="5"/>
  <c r="G86" i="15"/>
  <c r="E90" i="15"/>
  <c r="G90" i="15" s="1"/>
  <c r="C198" i="15" s="1"/>
  <c r="G52" i="13"/>
  <c r="C214" i="13" s="1"/>
  <c r="D60" i="13"/>
  <c r="G60" i="13" s="1"/>
  <c r="C195" i="13" s="1"/>
  <c r="S445" i="3"/>
  <c r="T445" i="3" s="1"/>
  <c r="D52" i="14"/>
  <c r="S431" i="3"/>
  <c r="T431" i="3" s="1"/>
  <c r="D47" i="14"/>
  <c r="G42" i="9"/>
  <c r="C214" i="9" s="1"/>
  <c r="D50" i="9"/>
  <c r="G50" i="9" s="1"/>
  <c r="C194" i="9" s="1"/>
  <c r="S421" i="3"/>
  <c r="T421" i="3" s="1"/>
  <c r="D42" i="14"/>
  <c r="S281" i="3"/>
  <c r="T281" i="3" s="1"/>
  <c r="D32" i="14"/>
  <c r="S262" i="3"/>
  <c r="T262" i="3" s="1"/>
  <c r="D34" i="14"/>
  <c r="C218" i="9"/>
  <c r="G76" i="15"/>
  <c r="G16" i="15"/>
  <c r="G85" i="14"/>
  <c r="E90" i="14"/>
  <c r="G90" i="14" s="1"/>
  <c r="C198" i="14" s="1"/>
  <c r="C674" i="3"/>
  <c r="C679" i="3" s="1"/>
  <c r="D69" i="2" s="1"/>
  <c r="D75" i="14"/>
  <c r="D75" i="15" s="1"/>
  <c r="G75" i="15" s="1"/>
  <c r="C218" i="14"/>
  <c r="C526" i="3"/>
  <c r="E69" i="14"/>
  <c r="E69" i="15" s="1"/>
  <c r="G75" i="13"/>
  <c r="C217" i="13" s="1"/>
  <c r="D80" i="13"/>
  <c r="C191" i="13"/>
  <c r="R1329" i="3"/>
  <c r="S1288" i="3"/>
  <c r="T1288" i="3" s="1"/>
  <c r="S1300" i="3"/>
  <c r="T1300" i="3" s="1"/>
  <c r="E22" i="5"/>
  <c r="E67" i="5" s="1"/>
  <c r="D17" i="2"/>
  <c r="S479" i="3"/>
  <c r="T479" i="3" s="1"/>
  <c r="D1442" i="3"/>
  <c r="R295" i="3"/>
  <c r="C357" i="3" s="1"/>
  <c r="E101" i="5" s="1"/>
  <c r="D1453" i="3"/>
  <c r="D137" i="2"/>
  <c r="S1020" i="3"/>
  <c r="T1020" i="3" s="1"/>
  <c r="C1058" i="3"/>
  <c r="R432" i="3"/>
  <c r="C365" i="3" s="1"/>
  <c r="D50" i="2" s="1"/>
  <c r="R461" i="3"/>
  <c r="C444" i="3" s="1"/>
  <c r="D55" i="2" s="1"/>
  <c r="F6" i="9" l="1"/>
  <c r="C208" i="9"/>
  <c r="D207" i="9" s="1"/>
  <c r="F5" i="9"/>
  <c r="D20" i="15"/>
  <c r="G20" i="15" s="1"/>
  <c r="C191" i="15" s="1"/>
  <c r="F150" i="15"/>
  <c r="G150" i="15" s="1"/>
  <c r="C204" i="15" s="1"/>
  <c r="F170" i="15"/>
  <c r="G170" i="15" s="1"/>
  <c r="C206" i="15" s="1"/>
  <c r="F5" i="14"/>
  <c r="F5" i="15" s="1"/>
  <c r="C217" i="15"/>
  <c r="D80" i="15"/>
  <c r="G80" i="15" s="1"/>
  <c r="C197" i="15" s="1"/>
  <c r="E69" i="5"/>
  <c r="F65" i="5" s="1"/>
  <c r="D1458" i="3"/>
  <c r="G69" i="15"/>
  <c r="C221" i="15" s="1"/>
  <c r="E70" i="15"/>
  <c r="G57" i="14"/>
  <c r="D57" i="15"/>
  <c r="G57" i="15" s="1"/>
  <c r="C222" i="13"/>
  <c r="D218" i="13" s="1"/>
  <c r="G52" i="14"/>
  <c r="D60" i="14"/>
  <c r="G60" i="14" s="1"/>
  <c r="C195" i="14" s="1"/>
  <c r="D52" i="15"/>
  <c r="G47" i="14"/>
  <c r="D47" i="15"/>
  <c r="G47" i="15" s="1"/>
  <c r="G182" i="9"/>
  <c r="C222" i="9"/>
  <c r="D218" i="9" s="1"/>
  <c r="F838" i="3" s="1"/>
  <c r="F4" i="9"/>
  <c r="G42" i="14"/>
  <c r="D50" i="14"/>
  <c r="G50" i="14" s="1"/>
  <c r="C194" i="14" s="1"/>
  <c r="D42" i="15"/>
  <c r="G32" i="14"/>
  <c r="D32" i="15"/>
  <c r="G32" i="15" s="1"/>
  <c r="G34" i="14"/>
  <c r="C216" i="14" s="1"/>
  <c r="D40" i="14"/>
  <c r="G40" i="14" s="1"/>
  <c r="C193" i="14" s="1"/>
  <c r="D34" i="15"/>
  <c r="C218" i="15"/>
  <c r="E103" i="5"/>
  <c r="D61" i="2"/>
  <c r="F24" i="1"/>
  <c r="G75" i="14"/>
  <c r="C217" i="14" s="1"/>
  <c r="D80" i="14"/>
  <c r="E102" i="5"/>
  <c r="G69" i="14"/>
  <c r="C221" i="14" s="1"/>
  <c r="E70" i="14"/>
  <c r="F7" i="14" s="1"/>
  <c r="C191" i="14"/>
  <c r="G80" i="13"/>
  <c r="F4" i="13"/>
  <c r="D204" i="9"/>
  <c r="D201" i="9"/>
  <c r="D195" i="9"/>
  <c r="D194" i="9"/>
  <c r="D193" i="9"/>
  <c r="D206" i="9"/>
  <c r="D197" i="9"/>
  <c r="D191" i="9"/>
  <c r="D198" i="9"/>
  <c r="D205" i="9"/>
  <c r="D202" i="9"/>
  <c r="D192" i="9"/>
  <c r="S1329" i="3"/>
  <c r="T1329" i="3" s="1"/>
  <c r="C1280" i="3"/>
  <c r="E25" i="5"/>
  <c r="F23" i="5" s="1"/>
  <c r="D40" i="2"/>
  <c r="S295" i="3"/>
  <c r="T295" i="3" s="1"/>
  <c r="S432" i="3"/>
  <c r="T432" i="3" s="1"/>
  <c r="E105" i="5"/>
  <c r="D102" i="2"/>
  <c r="S461" i="3"/>
  <c r="T461" i="3" s="1"/>
  <c r="E108" i="5"/>
  <c r="F3" i="9" l="1"/>
  <c r="D199" i="9"/>
  <c r="D200" i="9"/>
  <c r="D196" i="9"/>
  <c r="D203" i="9"/>
  <c r="F64" i="5"/>
  <c r="F60" i="5"/>
  <c r="F69" i="5"/>
  <c r="F61" i="5"/>
  <c r="F59" i="5"/>
  <c r="F66" i="5"/>
  <c r="F68" i="5"/>
  <c r="F63" i="5"/>
  <c r="F62" i="5"/>
  <c r="F67" i="5"/>
  <c r="F7" i="15"/>
  <c r="G70" i="15"/>
  <c r="C196" i="15" s="1"/>
  <c r="C219" i="15"/>
  <c r="C219" i="14"/>
  <c r="D215" i="13"/>
  <c r="D217" i="13"/>
  <c r="D219" i="13"/>
  <c r="D214" i="13"/>
  <c r="D216" i="13"/>
  <c r="D220" i="13"/>
  <c r="D221" i="13"/>
  <c r="G52" i="15"/>
  <c r="D60" i="15"/>
  <c r="G60" i="15" s="1"/>
  <c r="C195" i="15" s="1"/>
  <c r="D217" i="9"/>
  <c r="D214" i="9"/>
  <c r="D221" i="9"/>
  <c r="C214" i="14"/>
  <c r="H3" i="9"/>
  <c r="C249" i="15" s="1"/>
  <c r="D50" i="15"/>
  <c r="G50" i="15" s="1"/>
  <c r="C194" i="15" s="1"/>
  <c r="G42" i="15"/>
  <c r="C214" i="15" s="1"/>
  <c r="D215" i="9"/>
  <c r="D220" i="9"/>
  <c r="D219" i="9"/>
  <c r="D216" i="9"/>
  <c r="G34" i="15"/>
  <c r="C216" i="15" s="1"/>
  <c r="D40" i="15"/>
  <c r="G40" i="15" s="1"/>
  <c r="G80" i="14"/>
  <c r="C197" i="14" s="1"/>
  <c r="F4" i="14"/>
  <c r="F4" i="15" s="1"/>
  <c r="F6" i="14"/>
  <c r="F6" i="15" s="1"/>
  <c r="G70" i="14"/>
  <c r="H3" i="13"/>
  <c r="C250" i="15" s="1"/>
  <c r="F3" i="13"/>
  <c r="C197" i="13"/>
  <c r="G182" i="13"/>
  <c r="D131" i="2"/>
  <c r="F22" i="1" s="1"/>
  <c r="K22" i="1" s="1"/>
  <c r="E107" i="5"/>
  <c r="E113" i="5" s="1"/>
  <c r="F104" i="5" s="1"/>
  <c r="F20" i="5"/>
  <c r="F22" i="5"/>
  <c r="F7" i="5"/>
  <c r="F10" i="5"/>
  <c r="F16" i="5"/>
  <c r="F17" i="5"/>
  <c r="F19" i="5"/>
  <c r="F21" i="5"/>
  <c r="F12" i="5"/>
  <c r="F15" i="5"/>
  <c r="F9" i="5"/>
  <c r="F11" i="5"/>
  <c r="F14" i="5"/>
  <c r="F13" i="5"/>
  <c r="F24" i="5"/>
  <c r="F8" i="5"/>
  <c r="F25" i="5"/>
  <c r="F18" i="5"/>
  <c r="D10" i="1"/>
  <c r="D12" i="2" s="1"/>
  <c r="D208" i="9" l="1"/>
  <c r="F21" i="1"/>
  <c r="C222" i="14"/>
  <c r="D220" i="14" s="1"/>
  <c r="D222" i="13"/>
  <c r="H182" i="9"/>
  <c r="D222" i="9"/>
  <c r="C222" i="15"/>
  <c r="D218" i="15" s="1"/>
  <c r="C193" i="15"/>
  <c r="G182" i="15"/>
  <c r="H3" i="15"/>
  <c r="F3" i="15"/>
  <c r="C196" i="14"/>
  <c r="C208" i="14" s="1"/>
  <c r="D198" i="14" s="1"/>
  <c r="G182" i="14"/>
  <c r="F3" i="14"/>
  <c r="H3" i="14"/>
  <c r="C248" i="15" s="1"/>
  <c r="H182" i="13"/>
  <c r="C208" i="13"/>
  <c r="D197" i="13" s="1"/>
  <c r="F23" i="1"/>
  <c r="F99" i="5"/>
  <c r="K26" i="1"/>
  <c r="F100" i="5"/>
  <c r="F110" i="5"/>
  <c r="F108" i="5"/>
  <c r="F106" i="5"/>
  <c r="F102" i="5"/>
  <c r="F105" i="5"/>
  <c r="F109" i="5"/>
  <c r="F107" i="5"/>
  <c r="F101" i="5"/>
  <c r="F103" i="5"/>
  <c r="F111" i="5"/>
  <c r="F20" i="1" l="1"/>
  <c r="D148" i="2" s="1"/>
  <c r="D219" i="14"/>
  <c r="D217" i="14"/>
  <c r="D221" i="14"/>
  <c r="D218" i="14"/>
  <c r="D215" i="14"/>
  <c r="D214" i="14"/>
  <c r="D216" i="14"/>
  <c r="D215" i="15"/>
  <c r="D221" i="15"/>
  <c r="D214" i="15"/>
  <c r="D216" i="15"/>
  <c r="D219" i="15"/>
  <c r="D220" i="15"/>
  <c r="D217" i="15"/>
  <c r="C208" i="15"/>
  <c r="D193" i="15" s="1"/>
  <c r="H182" i="15"/>
  <c r="C251" i="15"/>
  <c r="D248" i="15" s="1"/>
  <c r="D196" i="14"/>
  <c r="D191" i="14"/>
  <c r="D205" i="14"/>
  <c r="D199" i="14"/>
  <c r="D204" i="14"/>
  <c r="D192" i="14"/>
  <c r="D197" i="14"/>
  <c r="D203" i="14"/>
  <c r="D202" i="14"/>
  <c r="D195" i="14"/>
  <c r="D194" i="14"/>
  <c r="D193" i="14"/>
  <c r="D207" i="14"/>
  <c r="D200" i="14"/>
  <c r="D201" i="14"/>
  <c r="D206" i="14"/>
  <c r="H182" i="14"/>
  <c r="D201" i="13"/>
  <c r="D202" i="13"/>
  <c r="D198" i="13"/>
  <c r="D193" i="13"/>
  <c r="D191" i="13"/>
  <c r="D200" i="13"/>
  <c r="D204" i="13"/>
  <c r="D196" i="13"/>
  <c r="D206" i="13"/>
  <c r="D194" i="13"/>
  <c r="D195" i="13"/>
  <c r="D199" i="13"/>
  <c r="D207" i="13"/>
  <c r="D203" i="13"/>
  <c r="D192" i="13"/>
  <c r="D205" i="13"/>
  <c r="K25" i="1"/>
  <c r="K27" i="1" s="1"/>
  <c r="K28" i="1" s="1"/>
  <c r="F113" i="5"/>
  <c r="D222" i="14" l="1"/>
  <c r="D222" i="15"/>
  <c r="D207" i="15"/>
  <c r="D201" i="15"/>
  <c r="D203" i="15"/>
  <c r="D199" i="15"/>
  <c r="D198" i="15"/>
  <c r="D197" i="15"/>
  <c r="D191" i="15"/>
  <c r="D204" i="15"/>
  <c r="D200" i="15"/>
  <c r="D192" i="15"/>
  <c r="D196" i="15"/>
  <c r="D195" i="15"/>
  <c r="D202" i="15"/>
  <c r="D206" i="15"/>
  <c r="D194" i="15"/>
  <c r="D205" i="15"/>
  <c r="D249" i="15"/>
  <c r="D250" i="15"/>
  <c r="D208" i="14"/>
  <c r="D208" i="13"/>
  <c r="D208" i="15" l="1"/>
  <c r="D251" i="15"/>
</calcChain>
</file>

<file path=xl/comments1.xml><?xml version="1.0" encoding="utf-8"?>
<comments xmlns="http://schemas.openxmlformats.org/spreadsheetml/2006/main">
  <authors>
    <author>Steve Dressing</author>
  </authors>
  <commentList>
    <comment ref="C40" authorId="0">
      <text>
        <r>
          <rPr>
            <b/>
            <sz val="9"/>
            <color indexed="81"/>
            <rFont val="Tahoma"/>
            <family val="2"/>
          </rPr>
          <t>Steve Dressing:</t>
        </r>
        <r>
          <rPr>
            <sz val="9"/>
            <color indexed="81"/>
            <rFont val="Tahoma"/>
            <family val="2"/>
          </rPr>
          <t xml:space="preserve">
Insert fully-loaded pay rate (i.e., salary plus benefits).</t>
        </r>
      </text>
    </comment>
  </commentList>
</comments>
</file>

<file path=xl/comments2.xml><?xml version="1.0" encoding="utf-8"?>
<comments xmlns="http://schemas.openxmlformats.org/spreadsheetml/2006/main">
  <authors>
    <author>Steve</author>
  </authors>
  <commentList>
    <comment ref="F151"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251"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263"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282"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361"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434"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467"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F666"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F820"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D844"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985"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F1201"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O1269"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 ref="P1337" authorId="0">
      <text>
        <r>
          <rPr>
            <b/>
            <sz val="9"/>
            <color indexed="81"/>
            <rFont val="Tahoma"/>
            <family val="2"/>
          </rPr>
          <t>Steve:</t>
        </r>
        <r>
          <rPr>
            <sz val="9"/>
            <color indexed="81"/>
            <rFont val="Tahoma"/>
            <family val="2"/>
          </rPr>
          <t xml:space="preserve">
Optional Assignment of Cost to Contract or Grant. Default is that it is an In-House Expense.</t>
        </r>
      </text>
    </comment>
  </commentList>
</comments>
</file>

<file path=xl/comments3.xml><?xml version="1.0" encoding="utf-8"?>
<comments xmlns="http://schemas.openxmlformats.org/spreadsheetml/2006/main">
  <authors>
    <author>Steven A. Dressing</author>
    <author>Steve</author>
    <author>S Dressing</author>
  </authors>
  <commentList>
    <comment ref="D222" authorId="0">
      <text>
        <r>
          <rPr>
            <sz val="9"/>
            <color indexed="81"/>
            <rFont val="Tahoma"/>
            <family val="2"/>
          </rPr>
          <t>The Modified Philip-Dunne infiltrometer is a open-ended cylinder which should
have a maximum height of approximately 60 cm, a minimum height of 30 cm, and a
diameter of 10 cm or greater. Any rigid material for cylinder maybe used, however, it
was found that thin-walled aluminum pipe worked well making the infiltrometer lightweight
and durable. It may also be helpful to bevel the bottom of the cylinder to ease
insertion into the soil if a thicker-walled material is being used. Next, connect a
transparent piezometer tube to the cylinder with a small elbow joint about 5 cm from the
bottom and on the outside of the device from which to make visual readings. Measuring
tape for making height measurements of water inside the piezometer tube should be
positioned parallel and next to the tube with zero starting at the piezometer elbow joint.
For ease of identification, it is recommended to mark the height at which the water level
will be at the maximum height (h0) on the infiltrometer. Finally mark around the outside
of the cylinder at the base of the piezometer elbow to indicate the depth that the cylinder
should be inserted into the soil. See figure to right for an example of a Modified Philip-Dunne
infiltrometer.</t>
        </r>
      </text>
    </comment>
    <comment ref="D223" authorId="0">
      <text>
        <r>
          <rPr>
            <sz val="9"/>
            <color indexed="81"/>
            <rFont val="Tahoma"/>
            <family val="2"/>
          </rPr>
          <t xml:space="preserve">The instrument consists of two concentric rings, driving plate, with handles, for inner and outer rings. The outer ring is 24" diameter; the inner ring 12" diameter. The two rings are driven into the ground and partially filled with water. The double ring design helps prevent divergent flow in layered soils. The outer ring acts as a barrier to encourage only vertical flow from the inner ring. 
The water level is maintained for a specific period of time, using the mariotte tube, depending on the type of soil and permeability level. The volume of water needed to maintain a specified level and the time factors are recorded. This information is converted into a specific infiltration rate using the data sheet provided with the kit.
Each Mariotte tube includes a clamp, clamp holder, 30" long spike rod and 12 ft. length of 1/4" tubing.  The Mariotte Tube is individually calibrated and is graduated from 0-3000 ml in 50 ml subdivisions which are easy to read.
Basic Double Ring Infiltrometer Kit which contains double ring infiltrometer cylinders with lid, liquid level spike, Mariotte tube, splash guards, soil tamping tool, data sheet, pad with graph paper, and test instruction book. </t>
        </r>
      </text>
    </comment>
    <comment ref="D232" authorId="0">
      <text>
        <r>
          <rPr>
            <sz val="9"/>
            <color indexed="81"/>
            <rFont val="Tahoma"/>
            <family val="2"/>
          </rPr>
          <t xml:space="preserve">The Double Ring Infiltrometer is a field instrument used to measure the rate of water infiltration on all areas. You can determine infiltration rate in as little as fifteen minutes.  Elapsed time indicator makes it possible to correlate irrigation time to the infiltration rate of your turf. It has double ring accuracy.
Features:
No damage to turf 
Sturdy construction 
Rust proof zinc plating 
Depth limiting ring 
Count down timer clock with beeper alarm 
Water level scale in inches and millimeter 
Float and inch indicator 
Double ring 
Heat treated, case hardened cutter blade 
Handle grips </t>
        </r>
      </text>
    </comment>
    <comment ref="D390" authorId="1">
      <text>
        <r>
          <rPr>
            <b/>
            <sz val="9"/>
            <color indexed="81"/>
            <rFont val="Tahoma"/>
            <family val="2"/>
          </rPr>
          <t>Steve:</t>
        </r>
        <r>
          <rPr>
            <sz val="9"/>
            <color indexed="81"/>
            <rFont val="Tahoma"/>
            <family val="2"/>
          </rPr>
          <t xml:space="preserve">
2012 - Need to get the unit that holds at least the number of sensors you intend to use in the field. So, if use 5 sensors, get DS5 instead of MS5.</t>
        </r>
      </text>
    </comment>
    <comment ref="E390" authorId="2">
      <text>
        <r>
          <rPr>
            <b/>
            <sz val="9"/>
            <color indexed="81"/>
            <rFont val="Tahoma"/>
            <family val="2"/>
          </rPr>
          <t>S Dressing:</t>
        </r>
        <r>
          <rPr>
            <sz val="9"/>
            <color indexed="81"/>
            <rFont val="Tahoma"/>
            <family val="2"/>
          </rPr>
          <t xml:space="preserve">
Base unit cost 2012 (includes temperature sensor and connecting cable)</t>
        </r>
      </text>
    </comment>
    <comment ref="D391" authorId="1">
      <text>
        <r>
          <rPr>
            <b/>
            <sz val="9"/>
            <color indexed="81"/>
            <rFont val="Tahoma"/>
            <family val="2"/>
          </rPr>
          <t>Steve:</t>
        </r>
        <r>
          <rPr>
            <sz val="9"/>
            <color indexed="81"/>
            <rFont val="Tahoma"/>
            <family val="2"/>
          </rPr>
          <t xml:space="preserve">
2012 - Need to get the unit that holds at least the number of sensors you intend to use in the field. So, if use 5 sensors, get DS5 instead of MS5.</t>
        </r>
      </text>
    </comment>
    <comment ref="E391" authorId="1">
      <text>
        <r>
          <rPr>
            <b/>
            <sz val="9"/>
            <color indexed="81"/>
            <rFont val="Tahoma"/>
            <family val="2"/>
          </rPr>
          <t>Steve:</t>
        </r>
        <r>
          <rPr>
            <sz val="9"/>
            <color indexed="81"/>
            <rFont val="Tahoma"/>
            <family val="2"/>
          </rPr>
          <t xml:space="preserve">
Base unit cost 2012 (includes temperature sensor and connecting cable)</t>
        </r>
      </text>
    </comment>
    <comment ref="D392" authorId="1">
      <text>
        <r>
          <rPr>
            <b/>
            <sz val="9"/>
            <color indexed="81"/>
            <rFont val="Tahoma"/>
            <family val="2"/>
          </rPr>
          <t>Steve:</t>
        </r>
        <r>
          <rPr>
            <sz val="9"/>
            <color indexed="81"/>
            <rFont val="Tahoma"/>
            <family val="2"/>
          </rPr>
          <t xml:space="preserve">
2012 - Need to get the unit that holds at least the number of sensors you intend to use in the field. So, if use 5 sensors, get DS5 instead of MS5.</t>
        </r>
      </text>
    </comment>
    <comment ref="E392" authorId="1">
      <text>
        <r>
          <rPr>
            <b/>
            <sz val="9"/>
            <color indexed="81"/>
            <rFont val="Tahoma"/>
            <family val="2"/>
          </rPr>
          <t>Steve:</t>
        </r>
        <r>
          <rPr>
            <sz val="9"/>
            <color indexed="81"/>
            <rFont val="Tahoma"/>
            <family val="2"/>
          </rPr>
          <t xml:space="preserve">
Base unit cost 2012 (includes temperature sensor and connecting cable)</t>
        </r>
      </text>
    </comment>
    <comment ref="E394" authorId="1">
      <text>
        <r>
          <rPr>
            <b/>
            <sz val="9"/>
            <color indexed="81"/>
            <rFont val="Tahoma"/>
            <family val="2"/>
          </rPr>
          <t>Steve:</t>
        </r>
        <r>
          <rPr>
            <sz val="9"/>
            <color indexed="81"/>
            <rFont val="Tahoma"/>
            <family val="2"/>
          </rPr>
          <t xml:space="preserve">
2012</t>
        </r>
      </text>
    </comment>
    <comment ref="E396" authorId="1">
      <text>
        <r>
          <rPr>
            <b/>
            <sz val="9"/>
            <color indexed="81"/>
            <rFont val="Tahoma"/>
            <family val="2"/>
          </rPr>
          <t>Steve:</t>
        </r>
        <r>
          <rPr>
            <sz val="9"/>
            <color indexed="81"/>
            <rFont val="Tahoma"/>
            <family val="2"/>
          </rPr>
          <t xml:space="preserve">
2012</t>
        </r>
      </text>
    </comment>
    <comment ref="E397" authorId="2">
      <text>
        <r>
          <rPr>
            <b/>
            <sz val="9"/>
            <color indexed="81"/>
            <rFont val="Tahoma"/>
            <family val="2"/>
          </rPr>
          <t>2012</t>
        </r>
      </text>
    </comment>
    <comment ref="E399" authorId="2">
      <text>
        <r>
          <rPr>
            <b/>
            <sz val="9"/>
            <color indexed="81"/>
            <rFont val="Tahoma"/>
            <family val="2"/>
          </rPr>
          <t>S Dressing:</t>
        </r>
        <r>
          <rPr>
            <sz val="9"/>
            <color indexed="81"/>
            <rFont val="Tahoma"/>
            <family val="2"/>
          </rPr>
          <t xml:space="preserve">
2012</t>
        </r>
      </text>
    </comment>
    <comment ref="E400" authorId="2">
      <text>
        <r>
          <rPr>
            <b/>
            <sz val="9"/>
            <color indexed="81"/>
            <rFont val="Tahoma"/>
            <family val="2"/>
          </rPr>
          <t>S Dressing:</t>
        </r>
        <r>
          <rPr>
            <sz val="9"/>
            <color indexed="81"/>
            <rFont val="Tahoma"/>
            <family val="2"/>
          </rPr>
          <t xml:space="preserve">
2012</t>
        </r>
      </text>
    </comment>
    <comment ref="E406" authorId="2">
      <text>
        <r>
          <rPr>
            <b/>
            <sz val="9"/>
            <color indexed="81"/>
            <rFont val="Tahoma"/>
            <family val="2"/>
          </rPr>
          <t>S Dressing:</t>
        </r>
        <r>
          <rPr>
            <sz val="9"/>
            <color indexed="81"/>
            <rFont val="Tahoma"/>
            <family val="2"/>
          </rPr>
          <t xml:space="preserve">
2012</t>
        </r>
      </text>
    </comment>
    <comment ref="E407" authorId="1">
      <text>
        <r>
          <rPr>
            <b/>
            <sz val="9"/>
            <color indexed="81"/>
            <rFont val="Tahoma"/>
            <family val="2"/>
          </rPr>
          <t>Steve:</t>
        </r>
        <r>
          <rPr>
            <sz val="9"/>
            <color indexed="81"/>
            <rFont val="Tahoma"/>
            <family val="2"/>
          </rPr>
          <t xml:space="preserve">
2012 - Fixed cable is needed for the vented 0-10m depth sensor. 5m cable costs $310 and 15m cable costs $410.</t>
        </r>
      </text>
    </comment>
    <comment ref="E411" authorId="2">
      <text>
        <r>
          <rPr>
            <b/>
            <sz val="9"/>
            <color indexed="81"/>
            <rFont val="Tahoma"/>
            <family val="2"/>
          </rPr>
          <t>S Dressing:</t>
        </r>
        <r>
          <rPr>
            <sz val="9"/>
            <color indexed="81"/>
            <rFont val="Tahoma"/>
            <family val="2"/>
          </rPr>
          <t xml:space="preserve">
2012</t>
        </r>
      </text>
    </comment>
    <comment ref="E415" authorId="2">
      <text>
        <r>
          <rPr>
            <b/>
            <sz val="9"/>
            <color indexed="81"/>
            <rFont val="Tahoma"/>
            <family val="2"/>
          </rPr>
          <t>S Dressing:</t>
        </r>
        <r>
          <rPr>
            <sz val="9"/>
            <color indexed="81"/>
            <rFont val="Tahoma"/>
            <family val="2"/>
          </rPr>
          <t xml:space="preserve">
Price estimated.  Found 2005 Hach price quote to National Park Service in which this cost $2,525 and the Hach LDO cost $1,300.  Multiplied $2,525 x (1565/1300) for this estimate.</t>
        </r>
      </text>
    </comment>
    <comment ref="E419" authorId="1">
      <text>
        <r>
          <rPr>
            <b/>
            <sz val="9"/>
            <color indexed="81"/>
            <rFont val="Tahoma"/>
            <family val="2"/>
          </rPr>
          <t>Steve:</t>
        </r>
        <r>
          <rPr>
            <sz val="9"/>
            <color indexed="81"/>
            <rFont val="Tahoma"/>
            <family val="2"/>
          </rPr>
          <t xml:space="preserve">
2012</t>
        </r>
      </text>
    </comment>
    <comment ref="E420" authorId="1">
      <text>
        <r>
          <rPr>
            <b/>
            <sz val="9"/>
            <color indexed="81"/>
            <rFont val="Tahoma"/>
            <family val="2"/>
          </rPr>
          <t>Steve:</t>
        </r>
        <r>
          <rPr>
            <sz val="9"/>
            <color indexed="81"/>
            <rFont val="Tahoma"/>
            <family val="2"/>
          </rPr>
          <t xml:space="preserve">
2012</t>
        </r>
      </text>
    </comment>
    <comment ref="E421" authorId="1">
      <text>
        <r>
          <rPr>
            <b/>
            <sz val="9"/>
            <color indexed="81"/>
            <rFont val="Tahoma"/>
            <family val="2"/>
          </rPr>
          <t>Steve:</t>
        </r>
        <r>
          <rPr>
            <sz val="9"/>
            <color indexed="81"/>
            <rFont val="Tahoma"/>
            <family val="2"/>
          </rPr>
          <t xml:space="preserve">
2012</t>
        </r>
      </text>
    </comment>
    <comment ref="E422" authorId="2">
      <text>
        <r>
          <rPr>
            <b/>
            <sz val="9"/>
            <color indexed="81"/>
            <rFont val="Tahoma"/>
            <family val="2"/>
          </rPr>
          <t>S Dressing:</t>
        </r>
        <r>
          <rPr>
            <sz val="9"/>
            <color indexed="81"/>
            <rFont val="Tahoma"/>
            <family val="2"/>
          </rPr>
          <t xml:space="preserve">
Price estimated.  Found 2005 Hach price quote to National Park Service in which this cost $1,200 and the Hach LDO cost $1,300.  Multiplied $1,200 x (1565/1300) for this estimate.</t>
        </r>
      </text>
    </comment>
    <comment ref="E424" authorId="2">
      <text>
        <r>
          <rPr>
            <b/>
            <sz val="9"/>
            <color indexed="81"/>
            <rFont val="Tahoma"/>
            <family val="2"/>
          </rPr>
          <t>S Dressing:</t>
        </r>
        <r>
          <rPr>
            <sz val="9"/>
            <color indexed="81"/>
            <rFont val="Tahoma"/>
            <family val="2"/>
          </rPr>
          <t xml:space="preserve">
Price estimated.  Found 2005 Hach price quote to National Park Service in which this cost $2,525 and the Hach LDO cost $1,300.  Multiplied $2,525 x (1565/1300) for this estimate.</t>
        </r>
      </text>
    </comment>
    <comment ref="E429" authorId="2">
      <text>
        <r>
          <rPr>
            <b/>
            <sz val="9"/>
            <color indexed="81"/>
            <rFont val="Tahoma"/>
            <family val="2"/>
          </rPr>
          <t>S Dressing:</t>
        </r>
        <r>
          <rPr>
            <sz val="9"/>
            <color indexed="81"/>
            <rFont val="Tahoma"/>
            <family val="2"/>
          </rPr>
          <t xml:space="preserve">
2012. Comes with the MS5, DS5, and DS5X</t>
        </r>
      </text>
    </comment>
    <comment ref="D434" authorId="1">
      <text>
        <r>
          <rPr>
            <b/>
            <sz val="9"/>
            <color indexed="81"/>
            <rFont val="Tahoma"/>
            <family val="2"/>
          </rPr>
          <t>Steve:</t>
        </r>
        <r>
          <rPr>
            <sz val="9"/>
            <color indexed="81"/>
            <rFont val="Tahoma"/>
            <family val="2"/>
          </rPr>
          <t xml:space="preserve">
Info on power needs is taken from "Hydrolab DS5X, DS5, and MS5 Water Quality Multiprobes USER MANUAL", February 2006, Edition 3.
From call on 5/25/2012 - simple approach to having power is using an internal battery pack and carrying extra batteries in the truck.</t>
        </r>
      </text>
    </comment>
    <comment ref="E434" authorId="1">
      <text>
        <r>
          <rPr>
            <b/>
            <sz val="9"/>
            <color indexed="81"/>
            <rFont val="Tahoma"/>
            <family val="2"/>
          </rPr>
          <t>Steve:</t>
        </r>
        <r>
          <rPr>
            <sz val="9"/>
            <color indexed="81"/>
            <rFont val="Tahoma"/>
            <family val="2"/>
          </rPr>
          <t xml:space="preserve">
2012</t>
        </r>
      </text>
    </comment>
    <comment ref="D515" authorId="0">
      <text>
        <r>
          <rPr>
            <sz val="9"/>
            <color indexed="81"/>
            <rFont val="Tahoma"/>
            <family val="2"/>
          </rPr>
          <t>This rain gage complies with U.S. Forest Service specifications. This aluminum rain gage includes a removable funnel, a calibrated measuring tube, a measuring stick graduated to 0.01" and a 6" overflow can. The measuring tube holds exactly 0.5"; total gage capacity is 7". The measuring stick is also available in a metric version which measures up to 13.2 cm in 2 mm increments.
To measure water received from snow, remove the funnel and catch snow directly in the overflow can. Melt snow and put into the measuring tube to measure. Its dimensions are 8.25" dia. x 11" H.</t>
        </r>
      </text>
    </comment>
    <comment ref="D517" authorId="0">
      <text>
        <r>
          <rPr>
            <sz val="9"/>
            <color indexed="81"/>
            <rFont val="Tahoma"/>
            <family val="2"/>
          </rPr>
          <t>The Model 3505 Rain and Snow Gage Conversion allows a standard non-heated 8" or 12" tipping bucket rain gage to be converted to a year-round precipitation gage. This is an inexpensive alternative to heated or weighing precipitation gages.  The 3505 uses antifreeze, requires no power, and avoids problems associated with heated and weighing precipitation gages. The unit consists of an antifreeze reservoir, overflow tube, and 8" diameter catch tube. 
To convert existing rain gage, insert the antifreeze reservoir into the funnel of your existing tipping bucket rain gage.  Fill the reservoir with 2.5 gallons of antifreeze. Insert the catch tube into the top of the antifreeze reservoir. 
The 3505's operating principle is similar to other precipitation gages that use antifreeze. Snow captured in the catch tube slowly dissolves in the antifreeze mixture, increasing the level in the antifreeze reservoir. In standard weighing precipitation gages, the change in volume corresponds to the change in weight. As the level increases in the 3505, the overflowing mixture of antifreeze and water flows through a tube to the rain gage's funnel where it is measured by the tipping bucket mechanism. The recommended antifreeze is a 1:1 mixture of propylene glycol to ethanol (PGE). PGE is a less toxic substitute for glycometh (ethylene glycol and methanol), historically used as the antifreeze for precipitation gages.</t>
        </r>
      </text>
    </comment>
    <comment ref="D545" authorId="1">
      <text>
        <r>
          <rPr>
            <b/>
            <sz val="9"/>
            <color indexed="81"/>
            <rFont val="Tahoma"/>
            <family val="2"/>
          </rPr>
          <t>Steve:</t>
        </r>
        <r>
          <rPr>
            <sz val="9"/>
            <color indexed="81"/>
            <rFont val="Tahoma"/>
            <family val="2"/>
          </rPr>
          <t xml:space="preserve">
Info on power needs is taken from "Hydrolab DS5X, DS5, and MS5 Water Quality Multiprobes USER MANUAL", February 2006, Edition 3</t>
        </r>
      </text>
    </comment>
  </commentList>
</comments>
</file>

<file path=xl/comments4.xml><?xml version="1.0" encoding="utf-8"?>
<comments xmlns="http://schemas.openxmlformats.org/spreadsheetml/2006/main">
  <authors>
    <author>Steve</author>
  </authors>
  <commentList>
    <comment ref="C1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2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3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4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5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6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7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8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9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0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1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2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3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4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5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6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C176" authorId="0">
      <text>
        <r>
          <rPr>
            <b/>
            <sz val="9"/>
            <color indexed="81"/>
            <rFont val="Tahoma"/>
            <family val="2"/>
          </rPr>
          <t>Steve:</t>
        </r>
        <r>
          <rPr>
            <sz val="9"/>
            <color indexed="81"/>
            <rFont val="Tahoma"/>
            <family val="2"/>
          </rPr>
          <t xml:space="preserve">
Category consists mostly of salary but includes all other non-itemized grant costs.</t>
        </r>
      </text>
    </comment>
    <comment ref="B218" authorId="0">
      <text>
        <r>
          <rPr>
            <b/>
            <sz val="9"/>
            <color indexed="81"/>
            <rFont val="Tahoma"/>
            <family val="2"/>
          </rPr>
          <t>Steve:</t>
        </r>
        <r>
          <rPr>
            <sz val="9"/>
            <color indexed="81"/>
            <rFont val="Tahoma"/>
            <family val="2"/>
          </rPr>
          <t xml:space="preserve">
Category consists mostly of salary but includes all other non-itemized grant costs.</t>
        </r>
      </text>
    </comment>
  </commentList>
</comments>
</file>

<file path=xl/comments5.xml><?xml version="1.0" encoding="utf-8"?>
<comments xmlns="http://schemas.openxmlformats.org/spreadsheetml/2006/main">
  <authors>
    <author>Steve</author>
  </authors>
  <commentList>
    <comment ref="C158" authorId="0">
      <text>
        <r>
          <rPr>
            <b/>
            <sz val="9"/>
            <color indexed="81"/>
            <rFont val="Tahoma"/>
            <family val="2"/>
          </rPr>
          <t>Steve:</t>
        </r>
        <r>
          <rPr>
            <sz val="9"/>
            <color indexed="81"/>
            <rFont val="Tahoma"/>
            <family val="2"/>
          </rPr>
          <t xml:space="preserve">
Vehicle costs are assumed to be covered under "Annual Sampling Trips to Sites".</t>
        </r>
      </text>
    </comment>
  </commentList>
</comments>
</file>

<file path=xl/comments6.xml><?xml version="1.0" encoding="utf-8"?>
<comments xmlns="http://schemas.openxmlformats.org/spreadsheetml/2006/main">
  <authors>
    <author>Steve</author>
  </authors>
  <commentList>
    <comment ref="C158" authorId="0">
      <text>
        <r>
          <rPr>
            <b/>
            <sz val="9"/>
            <color indexed="81"/>
            <rFont val="Tahoma"/>
            <family val="2"/>
          </rPr>
          <t>Steve:</t>
        </r>
        <r>
          <rPr>
            <sz val="9"/>
            <color indexed="81"/>
            <rFont val="Tahoma"/>
            <family val="2"/>
          </rPr>
          <t xml:space="preserve">
Vehicle costs are assumed to be covered under "Annual Sampling Trips to Sites".</t>
        </r>
      </text>
    </comment>
  </commentList>
</comments>
</file>

<file path=xl/sharedStrings.xml><?xml version="1.0" encoding="utf-8"?>
<sst xmlns="http://schemas.openxmlformats.org/spreadsheetml/2006/main" count="6766" uniqueCount="2374">
  <si>
    <r>
      <t>Service/repair/replacement of equipment and structures that were included in site establishment cost (</t>
    </r>
    <r>
      <rPr>
        <sz val="12"/>
        <rFont val="Arial"/>
        <family val="2"/>
      </rPr>
      <t>C</t>
    </r>
    <r>
      <rPr>
        <sz val="8"/>
        <rFont val="Arial"/>
        <family val="2"/>
      </rPr>
      <t>E</t>
    </r>
    <r>
      <rPr>
        <sz val="10"/>
        <rFont val="Arial"/>
        <family val="2"/>
      </rPr>
      <t>)</t>
    </r>
  </si>
  <si>
    <t>Grants</t>
  </si>
  <si>
    <t>Contracts</t>
  </si>
  <si>
    <t>Salaries</t>
  </si>
  <si>
    <t>Office Supplies</t>
  </si>
  <si>
    <t>Travel/Vehicles</t>
  </si>
  <si>
    <t>Installed Structures</t>
  </si>
  <si>
    <t>Purchased Equipment</t>
  </si>
  <si>
    <t>Rental Equipment</t>
  </si>
  <si>
    <t>Monitoring Supplies</t>
  </si>
  <si>
    <t>Office Equipment</t>
  </si>
  <si>
    <t>Surge Protector</t>
  </si>
  <si>
    <t>Meters, Samplers, Sondes, and Probes</t>
  </si>
  <si>
    <t>Connector to attach non-Isco flow meter to customer supplied cable for use with Isco 6712FR sampler (item 68-1680-060)</t>
  </si>
  <si>
    <t>Non-Isco flow-meter-to-sampler cable for use with Isco 6712FR sampler (item 68-1394-077)</t>
  </si>
  <si>
    <t>SDI-12 Adapter Cable for Isco 6712FR sampler (6' length, no connector) (item 60-9004-341)</t>
  </si>
  <si>
    <t>SDI-12 Y-Connect Cable for Isco 6712FR sampler (6' length, no connector) (item 60-9004-342)</t>
  </si>
  <si>
    <t>YSI SDI-12 Adapter Cable for Isco 6712FR sampler (item 60-9004-337)</t>
  </si>
  <si>
    <t>YSI SDI-12 Y-Connect Cable for Isco 6712FR sampler (item 60-9004-338)</t>
  </si>
  <si>
    <t>Hydrolab Quanta SDI-12 Adapter Cable for Isco 6712FR sampler (item 60-9004-339)</t>
  </si>
  <si>
    <t>Hydrolab Quanta SDI-12 Y-Connect Cable for Isco 6712FR sampler (item 60-9004-340)</t>
  </si>
  <si>
    <t>Isco 24-bottle rack (1-L polypropylene) for 6712FR sampler (item 60-2744-007)</t>
  </si>
  <si>
    <t>100 1-L polypropylene bottles for Isco 6712FR sampler (item 68-3700-046)</t>
  </si>
  <si>
    <t>7.5-L polyethylene bottle for Isco 6217FR sampler (item 299-0013-07)</t>
  </si>
  <si>
    <t>Isco 581 RTD (rapid transfer device) for field retrieval of Model 6712FR data (item 60-9004-027)</t>
  </si>
  <si>
    <t>Variety of online sources</t>
  </si>
  <si>
    <t>Isco Model 3710 Composite-only portable sampler: Add cost for plug-in kit, battery, intake line and strainer, and bottle kit. Single-bottle composite based on time or flow intervals. Needs interface device to trigger sampling based on flowmeter pulses.</t>
  </si>
  <si>
    <t>Isco Model 4700 Sequential/composite sampler (refrigerated; AC required): Add cost for plug-in kit, battery, intake line and strainer, and bottle kit.   1 to 24 bottles. Time or flow based sampling. External flow meter signal needed. Has 4-20mA input for non-Isco flowmeters.</t>
  </si>
  <si>
    <t>Isco Model 6712 Full-size portable sampler: Add cost for intake line and strainer and bottle kit (power source connection included). 1-24 bottles. Time or flow based sampling. SDI-12 interface for multiparameter probes (see Isco 701 to Isco 780 modules below).  External flow meter signal needed.</t>
  </si>
  <si>
    <t>Isco Model 3700 Full-size portable sampler. Add cost for plug-in kit, battery, intake line and strainer, and bottle kit. Sequential/composite sampler. 1 to 24 bottles. Time or flow based sampling. External flow meter signal needed.</t>
  </si>
  <si>
    <t>Isco Model 3700C Compact portable sampler. Add cost for plug-in kit, battery, intake line and strainer, and bottle kit. Similar capabilities as Model 3700 but fewer bottle options and smaller for 18" manhole.</t>
  </si>
  <si>
    <t>Isco Model 6712C Compact portable sampler. Add cost for plug-in kit, battery, intake line and strainer, and bottle kit. Similar capabilities as Model 6712 but fewer bottle options and smaller size for 18" manholes.</t>
  </si>
  <si>
    <t>Isco Model GLS Compact composite sampler. Add cost for plug-in kit, battery, intake line and strainer, and bottle kit. Single-container composites based on time or flow. Municipal and industrial applications. Fits into 18" manholes. External flow meter signal needed.</t>
  </si>
  <si>
    <t xml:space="preserve">Isco Avalanche Multi-bottle, multi-function sampler. Add cost for plug-in kit, battery, intake line and strainer, and bottle kit. Portable refrigerated sampler with features of 6712 sampler. 1 to 14 bottles. </t>
  </si>
  <si>
    <t>Isco Glacier Composite sampler. Add cost for plug-in kit, battery, intake line and strainer, and bottle kit. Portable refrigerated 1-container composite sampler.  Time or flow based sampling.  External flow meter signal needed.</t>
  </si>
  <si>
    <t>Isco Model 6712FR Fiberglass Refrigerated Sampler: Add cost for intake line and strainer and bottle kit (power source connection included but not backup battery pack item 68-6700-165). Same capabilities as 6712 but refrigerated.</t>
  </si>
  <si>
    <t>Isco battery-backed power pack for Model 6712FR (item 68-6700-165)</t>
  </si>
  <si>
    <t>Collect samples in BOD bottles according to method recommendations, and record the temperature. If samples have applicable iron demand or ferrous iron concentration, analyze as soon as possible. If not, samples may be preserved (as described in the method) and analysis may occur between 4 and 8 hours after collection.</t>
  </si>
  <si>
    <t>Heterotrophic Plate Count - Standard Method 9215B, Pour plate method</t>
  </si>
  <si>
    <t>SWAT Laboratory, NM State U. - http://swatlab.nmsu.edu (2004) and http://www.epa.gov/etv/pdfs/testplan/02_tp_oxi_2b.pdf (2000)</t>
  </si>
  <si>
    <t>Heterotrophic Plate Count - Standard Method 9215B, Pour plate method; Cost from SWAT and D.L. from EPA.</t>
  </si>
  <si>
    <t>8 hours</t>
  </si>
  <si>
    <t>Cool to 1 to 4 degrees C; 0.008% NA</t>
  </si>
  <si>
    <t xml:space="preserve"> http://www.epa.gov/etv/pdfs/testplan/02_tp_oxi_2b.pdf (2000)</t>
  </si>
  <si>
    <t>http://epa.gov/waterscience/methods/biological/11061enterococcus.pdf</t>
  </si>
  <si>
    <t>Standard Method 9230C (same as EPA Method 1106.1 for which this information applies)</t>
  </si>
  <si>
    <t>&lt;6 hours</t>
  </si>
  <si>
    <t>Texas Water Conservation Association, http://www.twca.org/report/appendix_e.pdf (2004)</t>
  </si>
  <si>
    <t>Collect in amber jars and store at 4 degrees C in dark environment.  Put on ice after sample collected to prevent degradation.</t>
  </si>
  <si>
    <t>Filter within 48 hours.  Filters can be stored frozen for &lt;14 days before analysis.</t>
  </si>
  <si>
    <r>
      <t>For dissolved: filter through a 0.45 micron filter at time of collection.  Acidify filtrate to pH &lt;2 with 1:1 HNO</t>
    </r>
    <r>
      <rPr>
        <sz val="8"/>
        <rFont val="Times New Roman"/>
        <family val="1"/>
      </rPr>
      <t>3</t>
    </r>
    <r>
      <rPr>
        <sz val="10"/>
        <rFont val="Times New Roman"/>
        <family val="1"/>
      </rPr>
      <t>.  For total:  Acidify sample with 1:1 HNO</t>
    </r>
    <r>
      <rPr>
        <sz val="8"/>
        <rFont val="Times New Roman"/>
        <family val="1"/>
      </rPr>
      <t>3</t>
    </r>
    <r>
      <rPr>
        <sz val="10"/>
        <rFont val="Times New Roman"/>
        <family val="1"/>
      </rPr>
      <t xml:space="preserve"> to pH &lt;2, hold for 16 hours, verify pH, and add more acid if necessary.</t>
    </r>
  </si>
  <si>
    <r>
      <t>For dissolved: filter sample through a 0.45-um pore membrane filter. Adjust pH of filtrate to &lt; 2 with (1:1) HNO</t>
    </r>
    <r>
      <rPr>
        <vertAlign val="subscript"/>
        <sz val="10"/>
        <rFont val="Times New Roman"/>
        <family val="1"/>
      </rPr>
      <t>3</t>
    </r>
    <r>
      <rPr>
        <sz val="10"/>
        <rFont val="Times New Roman"/>
        <family val="1"/>
      </rPr>
      <t>. For total recoverable: adjust pH of sample to &lt; 2 with (1:1)HNO</t>
    </r>
    <r>
      <rPr>
        <vertAlign val="subscript"/>
        <sz val="10"/>
        <rFont val="Times New Roman"/>
        <family val="1"/>
      </rPr>
      <t>3</t>
    </r>
    <r>
      <rPr>
        <sz val="10"/>
        <rFont val="Times New Roman"/>
        <family val="1"/>
      </rPr>
      <t>. If acid preservation in field is not feasabile, preservation may take place at laboratory if sample is received by laboratory within two weeks and is acidified at pH &lt; 2 for 16 hours.</t>
    </r>
  </si>
  <si>
    <t>Number of samples per visit and/or analysis cost should include replicates for QA/QC.</t>
  </si>
  <si>
    <t>Annual Cost for Variable</t>
  </si>
  <si>
    <t>Cost per Year</t>
  </si>
  <si>
    <t>Total Cost</t>
  </si>
  <si>
    <t>TKN</t>
  </si>
  <si>
    <t>Total N</t>
  </si>
  <si>
    <t>Total P</t>
  </si>
  <si>
    <t>Turbidity</t>
  </si>
  <si>
    <t>Total Annual Laboratory Cost</t>
  </si>
  <si>
    <t>Number of Sites</t>
  </si>
  <si>
    <t>Mileage Rate</t>
  </si>
  <si>
    <t>Miles per Trip</t>
  </si>
  <si>
    <t>Vehicle 2</t>
  </si>
  <si>
    <t>Vehicle 3</t>
  </si>
  <si>
    <t>Number Trips</t>
  </si>
  <si>
    <t>Total Hours</t>
  </si>
  <si>
    <t>Labor Cost</t>
  </si>
  <si>
    <t>Total Miles</t>
  </si>
  <si>
    <t>Vehicle Cost</t>
  </si>
  <si>
    <t>One-Time Use Fee</t>
  </si>
  <si>
    <t>Structure</t>
  </si>
  <si>
    <t>Structure Costs</t>
  </si>
  <si>
    <t>Other Costs</t>
  </si>
  <si>
    <t>Material or Unit Cost</t>
  </si>
  <si>
    <t>Unit Cost</t>
  </si>
  <si>
    <t>Labor Cost for Installation</t>
  </si>
  <si>
    <t>Number of Units at Site</t>
  </si>
  <si>
    <t>Setup Cost</t>
  </si>
  <si>
    <t>Total Equipment Cost</t>
  </si>
  <si>
    <t>Total Cost for Structure</t>
  </si>
  <si>
    <t>Equipment</t>
  </si>
  <si>
    <t>Sum of Other Costs</t>
  </si>
  <si>
    <t>Sum of Structure Costs</t>
  </si>
  <si>
    <t>Sum of Equipment Costs</t>
  </si>
  <si>
    <t>Cost Item</t>
  </si>
  <si>
    <t>Item Cost</t>
  </si>
  <si>
    <t>Number of Items at Site</t>
  </si>
  <si>
    <t>Total Item Cost</t>
  </si>
  <si>
    <t>Total Structure, Equipment, and Other Item Cost</t>
  </si>
  <si>
    <t>Total Site Establishment Cost</t>
  </si>
  <si>
    <r>
      <t>C</t>
    </r>
    <r>
      <rPr>
        <b/>
        <sz val="8"/>
        <rFont val="Arial"/>
        <family val="2"/>
      </rPr>
      <t>E</t>
    </r>
    <r>
      <rPr>
        <b/>
        <sz val="12"/>
        <rFont val="Arial"/>
        <family val="2"/>
      </rPr>
      <t>=</t>
    </r>
  </si>
  <si>
    <t>Includes one-time costs for all portable sampling equipment.</t>
  </si>
  <si>
    <t>Number of Units for Site</t>
  </si>
  <si>
    <t>Number of Units Needed</t>
  </si>
  <si>
    <t>Dedicated Equipment (Separate Needs for Each Site)</t>
  </si>
  <si>
    <t>Shared Equipment               (Used at Multiple Sites)</t>
  </si>
  <si>
    <r>
      <t xml:space="preserve">This cost is primarily for consumable supplies (e.g., sample preservative), but can include bottles and vials if not included under </t>
    </r>
    <r>
      <rPr>
        <sz val="12"/>
        <rFont val="Arial"/>
        <family val="2"/>
      </rPr>
      <t>C</t>
    </r>
    <r>
      <rPr>
        <sz val="8"/>
        <rFont val="Arial"/>
        <family val="2"/>
      </rPr>
      <t>OM</t>
    </r>
    <r>
      <rPr>
        <sz val="10"/>
        <rFont val="Arial"/>
        <family val="2"/>
      </rPr>
      <t>.</t>
    </r>
  </si>
  <si>
    <t>Dedicated supplies/rental equipment are items for which each</t>
  </si>
  <si>
    <r>
      <t>Includes replacement of other supplies not included in annual cost of site operation and maintenance (</t>
    </r>
    <r>
      <rPr>
        <sz val="12"/>
        <rFont val="Arial"/>
        <family val="2"/>
      </rPr>
      <t>C</t>
    </r>
    <r>
      <rPr>
        <sz val="8"/>
        <rFont val="Arial"/>
        <family val="2"/>
      </rPr>
      <t>OM</t>
    </r>
    <r>
      <rPr>
        <sz val="10"/>
        <rFont val="Arial"/>
        <family val="2"/>
      </rPr>
      <t>). Also includes rental equipment and office supplies.</t>
    </r>
  </si>
  <si>
    <t>2710 OxyGuard D.O. Probe (Oxyguard Agitator)</t>
  </si>
  <si>
    <t>BOD Sampler w/ 60ml clear bottle</t>
  </si>
  <si>
    <t>Wheaton BOD bottle (clear or black coated glass)</t>
  </si>
  <si>
    <t>or .01 to 1</t>
  </si>
  <si>
    <r>
      <t>mg/L NH</t>
    </r>
    <r>
      <rPr>
        <sz val="8"/>
        <rFont val="Times New Roman"/>
        <family val="1"/>
      </rPr>
      <t>3</t>
    </r>
    <r>
      <rPr>
        <sz val="10"/>
        <rFont val="Times New Roman"/>
        <family val="1"/>
      </rPr>
      <t xml:space="preserve"> as N</t>
    </r>
  </si>
  <si>
    <t>mg TKN/L</t>
  </si>
  <si>
    <t>EPA Method 351.4 (Kjeldahl) - Digestion converts TKN to ammonia; EDTA is added and ammonia concentration is measured with ion selective electrode</t>
  </si>
  <si>
    <t>EPA Method 200.7 - Determination of metals by inductively coupled plasma-atomic emission spectrometry (ICP-AES).</t>
  </si>
  <si>
    <r>
      <t>Standard Methods 4500NO</t>
    </r>
    <r>
      <rPr>
        <sz val="8"/>
        <rFont val="Times New Roman"/>
        <family val="1"/>
      </rPr>
      <t>2</t>
    </r>
    <r>
      <rPr>
        <sz val="10"/>
        <rFont val="Times New Roman"/>
        <family val="1"/>
      </rPr>
      <t>B - Colorimetry</t>
    </r>
  </si>
  <si>
    <t>EPA Method 350.3 - potentiometric determination using ion selective electrode</t>
  </si>
  <si>
    <t>EPA Method 160.4 - gravimetric, muffle furnace ignition at 550 degrees C</t>
  </si>
  <si>
    <t>EPA Method 130.2 - Titrimetry using EDTA</t>
  </si>
  <si>
    <t>EPA Method 325.3 - Titrimetry with mercuric nitrate</t>
  </si>
  <si>
    <t>10 to 20</t>
  </si>
  <si>
    <t>Colilert - Total Coliform and E. Coli - P/A (presence/absence) Assumed Colilert-18 test kit method for detection limit and range.</t>
  </si>
  <si>
    <t>presence or absence test</t>
  </si>
  <si>
    <t>Bottles-125 ml narrow mouth (HDPE, Box of 72))</t>
  </si>
  <si>
    <t>Bottles-250 ml narrow mouth (HDPE, Box of 72))</t>
  </si>
  <si>
    <t>Bottles-500 ml narrow mouth (HDPE, Box of 48))</t>
  </si>
  <si>
    <t>Total Site Demolition &amp; Restoration Cost</t>
  </si>
  <si>
    <t>Additional for each assay of 5-9 samples</t>
  </si>
  <si>
    <t>Additional for each assay of 1-4 samples</t>
  </si>
  <si>
    <t>Braun &amp; Luebbe Auto Analyzer II Continuous Flow System (&gt;10 samples standard price)</t>
  </si>
  <si>
    <t>Braun &amp; Luebbe Auto Analyzer II Continuous Flow System (price for Federal Grants and UGA accounts)</t>
  </si>
  <si>
    <t>Braun &amp; Luebbe Auto Analyzer II Continuous Flow System (&gt;10 samples standard price) Persulfate digestion</t>
  </si>
  <si>
    <t>Braun &amp; Luebbe Auto Analyzer II Continuous Flow System (price for Federal Grants and UGA accounts) Persulfate digestion</t>
  </si>
  <si>
    <t>Braun &amp; Luebbe Auto Analyzer II Continuous Flow System (&gt;10 samples standard price)  ortho-phosphates or phosphates</t>
  </si>
  <si>
    <t>Braun &amp; Luebbe Auto Analyzer II Continuous Flow System (price for Federal Grants and UGA accounts) ortho-phosphates or phosphates</t>
  </si>
  <si>
    <t>www.hach.com (2006)</t>
  </si>
  <si>
    <r>
      <t>mg/L as C</t>
    </r>
    <r>
      <rPr>
        <sz val="8"/>
        <rFont val="Times New Roman"/>
        <family val="1"/>
      </rPr>
      <t>a</t>
    </r>
    <r>
      <rPr>
        <sz val="10"/>
        <rFont val="Times New Roman"/>
        <family val="1"/>
      </rPr>
      <t>CO</t>
    </r>
    <r>
      <rPr>
        <sz val="8"/>
        <rFont val="Times New Roman"/>
        <family val="1"/>
      </rPr>
      <t>3</t>
    </r>
  </si>
  <si>
    <t>NDVI  vegetation maps from Landsat satellite photos (cost per acre)</t>
  </si>
  <si>
    <t>geoORTHO maps at 1-meter resolution (cost per square mile; $2 for 2-15 miles; $0.25 for 40,000-65,000 sq miles)</t>
  </si>
  <si>
    <t>www.mapmart.com</t>
  </si>
  <si>
    <t>Maps</t>
  </si>
  <si>
    <t>USGS Quadrangle Maps prints (per sheet)</t>
  </si>
  <si>
    <t>Parcel Maps - 2 ft x 3 ft color plots (per acre; 320 acre minimum)</t>
  </si>
  <si>
    <t>Washington County, MN</t>
  </si>
  <si>
    <t>Aerial photos - 2 ft x 3 ft color (per acre; 80 acre minimum)</t>
  </si>
  <si>
    <t>Countour Maps - 2 ft x 3 ft color (per acre; 80 acre minimum)</t>
  </si>
  <si>
    <t>Annual County Agriculture Data Files</t>
  </si>
  <si>
    <t>each</t>
  </si>
  <si>
    <t>Source</t>
  </si>
  <si>
    <t>Method</t>
  </si>
  <si>
    <t>Range</t>
  </si>
  <si>
    <r>
      <t>NO</t>
    </r>
    <r>
      <rPr>
        <vertAlign val="subscript"/>
        <sz val="10"/>
        <rFont val="Times New Roman"/>
        <family val="1"/>
      </rPr>
      <t>2</t>
    </r>
  </si>
  <si>
    <r>
      <t>NO</t>
    </r>
    <r>
      <rPr>
        <vertAlign val="subscript"/>
        <sz val="10"/>
        <rFont val="Times New Roman"/>
        <family val="1"/>
      </rPr>
      <t>3</t>
    </r>
  </si>
  <si>
    <r>
      <t>NO</t>
    </r>
    <r>
      <rPr>
        <vertAlign val="subscript"/>
        <sz val="10"/>
        <rFont val="Times New Roman"/>
        <family val="1"/>
      </rPr>
      <t>2</t>
    </r>
    <r>
      <rPr>
        <sz val="10"/>
        <rFont val="Times New Roman"/>
        <family val="1"/>
      </rPr>
      <t>+ NO</t>
    </r>
    <r>
      <rPr>
        <vertAlign val="subscript"/>
        <sz val="10"/>
        <rFont val="Times New Roman"/>
        <family val="1"/>
      </rPr>
      <t>3</t>
    </r>
  </si>
  <si>
    <r>
      <t>NH</t>
    </r>
    <r>
      <rPr>
        <vertAlign val="subscript"/>
        <sz val="10"/>
        <rFont val="Times New Roman"/>
        <family val="1"/>
      </rPr>
      <t>3</t>
    </r>
  </si>
  <si>
    <r>
      <t>NO</t>
    </r>
    <r>
      <rPr>
        <vertAlign val="subscript"/>
        <sz val="10"/>
        <rFont val="Times New Roman"/>
        <family val="1"/>
      </rPr>
      <t>3</t>
    </r>
    <r>
      <rPr>
        <sz val="10"/>
        <rFont val="Times New Roman"/>
        <family val="1"/>
      </rPr>
      <t xml:space="preserve"> + NH</t>
    </r>
    <r>
      <rPr>
        <vertAlign val="subscript"/>
        <sz val="10"/>
        <rFont val="Times New Roman"/>
        <family val="1"/>
      </rPr>
      <t>4</t>
    </r>
  </si>
  <si>
    <t>Auto Analyzer: Diazotization</t>
  </si>
  <si>
    <t>Upper Guadalupe R.A.</t>
  </si>
  <si>
    <r>
      <t>Hach DR 2800 Portable Spectrophotometer; cost=(meter+NO</t>
    </r>
    <r>
      <rPr>
        <sz val="8"/>
        <rFont val="Times New Roman"/>
        <family val="1"/>
      </rPr>
      <t>3</t>
    </r>
    <r>
      <rPr>
        <sz val="10"/>
        <rFont val="Times New Roman"/>
        <family val="1"/>
      </rPr>
      <t xml:space="preserve"> method 8192 reagents)/100 (Meter can perform many different tests)</t>
    </r>
  </si>
  <si>
    <t>Hach DR 2800 Portable Spectrophotometer; cost=(meter+TKN method 8075 reagents)/100 (Meter can perform many different tests)</t>
  </si>
  <si>
    <t>Hach DR 2800 Portable Spectrophotometer; cost=(meter+Cd method 8017 reagents)/100 (Meter can perform many different tests)</t>
  </si>
  <si>
    <t>Hach DR 2800 Portable Spectrophotometer; cost=(meter+Zn method 8009 reagents)/100 (Meter can perform many different tests)</t>
  </si>
  <si>
    <t>Hach DR 2800 Portable Spectrophotometer; cost=(meter+DO method 8166 reagents)/100 (Meter can perform many different tests)</t>
  </si>
  <si>
    <t>Hach DR 2800 Portable Spectrophotometer; cost=(meter+COD method 8000 reagents)/100 (Meter can perform many different tests)</t>
  </si>
  <si>
    <t>Hach DR 2800 Portable Spectrophotometer; cost=(meter+Cl method 8113 reagents)/100 (Meter can perform many different tests)</t>
  </si>
  <si>
    <t>Hach DR 2800 Portable Spectrophotometer; cost=(meter+Hardness method 8030 reagents)/100 (Meter can perform many different tests)</t>
  </si>
  <si>
    <t>EPA Method 405.1 - Dark bottle; measure DO before/after incubation. Detection limit and range are for D.O. membrane electrode (method 360.1)</t>
  </si>
  <si>
    <t>EPA Method 360.1 - D.O. by membrane electrode</t>
  </si>
  <si>
    <t>EPA Method 401.4 (assumed typo and automated colorimetry method 410.4 for detection limit and range)</t>
  </si>
  <si>
    <t>EPA Method 200.9 - Graphite Furnace Atomic Absorption</t>
  </si>
  <si>
    <t>EPA Method 200.7 - Inductively Coupled Plasma-Atomic Emission Spectrometry</t>
  </si>
  <si>
    <t>EPA Method 200.7 - Inductively Coupled Plasma-Atomic Emission Spectrometry - per metal; 3 minimum</t>
  </si>
  <si>
    <t>Hanna Turbidity Meter standard solution (30 ml)</t>
  </si>
  <si>
    <t>Hanna Turbidity meter cleaning solution for cuvets (230 ml)</t>
  </si>
  <si>
    <t>Hanna Turbidity Meter replacement cuvets (4)</t>
  </si>
  <si>
    <t>Model WQ770 Turbidity Meter</t>
  </si>
  <si>
    <t>9 V battery for Model WQ770</t>
  </si>
  <si>
    <t>0-50 FTU</t>
  </si>
  <si>
    <t>FTU=Formazine Turbidity Unit</t>
  </si>
  <si>
    <t>+/- 0.5 FTU</t>
  </si>
  <si>
    <t>0-1,000 NTU</t>
  </si>
  <si>
    <t>0-20 mg/L</t>
  </si>
  <si>
    <t>0.5 mg/L</t>
  </si>
  <si>
    <t>pH</t>
  </si>
  <si>
    <t>0-14</t>
  </si>
  <si>
    <t>EC</t>
  </si>
  <si>
    <r>
      <t xml:space="preserve">0-3.999 </t>
    </r>
    <r>
      <rPr>
        <sz val="10"/>
        <rFont val="Arial"/>
        <family val="2"/>
      </rPr>
      <t>μ</t>
    </r>
    <r>
      <rPr>
        <sz val="10"/>
        <rFont val="Arial"/>
        <family val="2"/>
      </rPr>
      <t>S/cm</t>
    </r>
  </si>
  <si>
    <t>1 μS/cm</t>
  </si>
  <si>
    <t>0-1.999 ppm</t>
  </si>
  <si>
    <t>TDS</t>
  </si>
  <si>
    <t>temp</t>
  </si>
  <si>
    <r>
      <t>0-60</t>
    </r>
    <r>
      <rPr>
        <sz val="10"/>
        <rFont val="Arial"/>
        <family val="2"/>
      </rPr>
      <t>˚ C</t>
    </r>
  </si>
  <si>
    <r>
      <t>0.1</t>
    </r>
    <r>
      <rPr>
        <sz val="10"/>
        <rFont val="Arial"/>
        <family val="2"/>
      </rPr>
      <t>˚ C</t>
    </r>
  </si>
  <si>
    <t>EPA Method 120.1 - Conductance by conductivity meter</t>
  </si>
  <si>
    <t>Printing or Other Media Cost</t>
  </si>
  <si>
    <t>Cost per Copy</t>
  </si>
  <si>
    <t>Number of Copies</t>
  </si>
  <si>
    <t>Printed</t>
  </si>
  <si>
    <t>CD</t>
  </si>
  <si>
    <t>On-Line</t>
  </si>
  <si>
    <r>
      <t>C</t>
    </r>
    <r>
      <rPr>
        <b/>
        <sz val="8"/>
        <rFont val="Arial"/>
        <family val="2"/>
      </rPr>
      <t>R</t>
    </r>
    <r>
      <rPr>
        <b/>
        <sz val="12"/>
        <rFont val="Arial"/>
        <family val="2"/>
      </rPr>
      <t>=</t>
    </r>
  </si>
  <si>
    <t>Electric</t>
  </si>
  <si>
    <t>Other Fuel</t>
  </si>
  <si>
    <t>Service &amp; Repairs &amp; Replacements</t>
  </si>
  <si>
    <r>
      <t xml:space="preserve"> and in the one-time cost for mobile sampling equipment (</t>
    </r>
    <r>
      <rPr>
        <sz val="12"/>
        <rFont val="Arial"/>
        <family val="2"/>
      </rPr>
      <t>C</t>
    </r>
    <r>
      <rPr>
        <sz val="8"/>
        <rFont val="Arial"/>
        <family val="2"/>
      </rPr>
      <t>Q</t>
    </r>
    <r>
      <rPr>
        <sz val="10"/>
        <rFont val="Arial"/>
        <family val="2"/>
      </rPr>
      <t>).</t>
    </r>
  </si>
  <si>
    <t>Total Annual O&amp;M and Stage/Discharge Cost</t>
  </si>
  <si>
    <t>Stage/Discharge Cost</t>
  </si>
  <si>
    <r>
      <t>C</t>
    </r>
    <r>
      <rPr>
        <b/>
        <sz val="8"/>
        <rFont val="Arial"/>
        <family val="2"/>
      </rPr>
      <t>OM</t>
    </r>
    <r>
      <rPr>
        <b/>
        <sz val="12"/>
        <rFont val="Arial"/>
        <family val="2"/>
      </rPr>
      <t>=</t>
    </r>
  </si>
  <si>
    <t>Dedicated Supplies (Separate Needs for Each Site)</t>
  </si>
  <si>
    <t>Sample preservatives (liters)</t>
  </si>
  <si>
    <t>Total Annual Supplies Cost</t>
  </si>
  <si>
    <t>Ice (cooler full)</t>
  </si>
  <si>
    <r>
      <t>C</t>
    </r>
    <r>
      <rPr>
        <b/>
        <sz val="8"/>
        <rFont val="Arial"/>
        <family val="2"/>
      </rPr>
      <t>S</t>
    </r>
    <r>
      <rPr>
        <b/>
        <sz val="12"/>
        <rFont val="Arial"/>
        <family val="2"/>
      </rPr>
      <t>=</t>
    </r>
  </si>
  <si>
    <r>
      <t>C</t>
    </r>
    <r>
      <rPr>
        <b/>
        <sz val="8"/>
        <rFont val="Arial"/>
        <family val="2"/>
      </rPr>
      <t>L</t>
    </r>
    <r>
      <rPr>
        <b/>
        <sz val="12"/>
        <rFont val="Arial"/>
        <family val="2"/>
      </rPr>
      <t>=</t>
    </r>
  </si>
  <si>
    <t>Tracking Land Use/Treatment: In-House Cost</t>
  </si>
  <si>
    <t>Total Land Tracking Cost</t>
  </si>
  <si>
    <t>Cost for Maps, Data, and Other Purchased Information</t>
  </si>
  <si>
    <t>Item Purchased</t>
  </si>
  <si>
    <t>Satellite Imagery (Ac)</t>
  </si>
  <si>
    <t>These costs are in addition to contracts and grants costs.</t>
  </si>
  <si>
    <r>
      <t>C</t>
    </r>
    <r>
      <rPr>
        <sz val="8"/>
        <rFont val="Arial"/>
        <family val="2"/>
      </rPr>
      <t>SA</t>
    </r>
  </si>
  <si>
    <r>
      <t>C</t>
    </r>
    <r>
      <rPr>
        <b/>
        <sz val="8"/>
        <rFont val="Arial"/>
        <family val="2"/>
      </rPr>
      <t>SA</t>
    </r>
  </si>
  <si>
    <r>
      <t>C</t>
    </r>
    <r>
      <rPr>
        <b/>
        <sz val="8"/>
        <rFont val="Arial"/>
        <family val="2"/>
      </rPr>
      <t xml:space="preserve">SA </t>
    </r>
    <r>
      <rPr>
        <b/>
        <sz val="12"/>
        <rFont val="Arial"/>
        <family val="2"/>
      </rPr>
      <t>=</t>
    </r>
  </si>
  <si>
    <t>Annual Supplies and Rental Equipment Costs</t>
  </si>
  <si>
    <t>annual cost for supplies and rental equipment</t>
  </si>
  <si>
    <r>
      <t>* Rental Equipment Is entered under Annual Cost for Supplies and Rental Equipment (</t>
    </r>
    <r>
      <rPr>
        <sz val="12"/>
        <rFont val="Arial"/>
        <family val="2"/>
      </rPr>
      <t>C</t>
    </r>
    <r>
      <rPr>
        <sz val="8"/>
        <rFont val="Arial"/>
        <family val="2"/>
      </rPr>
      <t>S</t>
    </r>
    <r>
      <rPr>
        <sz val="10"/>
        <rFont val="Arial"/>
        <family val="2"/>
      </rPr>
      <t>)</t>
    </r>
  </si>
  <si>
    <r>
      <t xml:space="preserve">  Equipment that is rented is covered under </t>
    </r>
    <r>
      <rPr>
        <sz val="12"/>
        <rFont val="Arial"/>
        <family val="2"/>
      </rPr>
      <t>C</t>
    </r>
    <r>
      <rPr>
        <sz val="8"/>
        <rFont val="Arial"/>
        <family val="2"/>
      </rPr>
      <t>S</t>
    </r>
    <r>
      <rPr>
        <sz val="10"/>
        <rFont val="Arial"/>
        <family val="2"/>
      </rPr>
      <t>, Annual Cost for Supplies and Rental Equipment.</t>
    </r>
  </si>
  <si>
    <t>Equipment Purchase Costs*</t>
  </si>
  <si>
    <t>Grant 3</t>
  </si>
  <si>
    <t>Hours</t>
  </si>
  <si>
    <t>Total Contractor Cost</t>
  </si>
  <si>
    <t>Cost 1</t>
  </si>
  <si>
    <t>Cost 2</t>
  </si>
  <si>
    <t>Cost 3</t>
  </si>
  <si>
    <t>Total Grants Cost</t>
  </si>
  <si>
    <t>This is the labor, vehicle use, and other equipment (e.g., boat) costs for site visits.</t>
  </si>
  <si>
    <t>Gold and yellow cells are header cells.</t>
  </si>
  <si>
    <t>Shades of blue cells are subtotal cells with equations.</t>
  </si>
  <si>
    <r>
      <t xml:space="preserve">Pink cells are subtotals that are inputs to the purple cells.  Purple cells are total cost for category (e.g., site establishment cost, </t>
    </r>
    <r>
      <rPr>
        <sz val="12"/>
        <rFont val="Arial"/>
        <family val="2"/>
      </rPr>
      <t>C</t>
    </r>
    <r>
      <rPr>
        <sz val="8"/>
        <rFont val="Arial"/>
        <family val="2"/>
      </rPr>
      <t>E</t>
    </r>
    <r>
      <rPr>
        <sz val="10"/>
        <rFont val="Arial"/>
        <family val="2"/>
      </rPr>
      <t>)</t>
    </r>
  </si>
  <si>
    <t>Total O&amp;M, Service, Repair, and Replacement Costs</t>
  </si>
  <si>
    <t>Includes both in-house costs and costs for contractors or grantees.</t>
  </si>
  <si>
    <t>If contractors/grantees are used for sampling trips the cost</t>
  </si>
  <si>
    <t>Orthophosphate (reactive) Test Strips (#K-8510); cost=$52.80/30 tests; refills (#R-8510) of 30 tests cost $21.50; 0, 0.1, 0.2, 0.3, 0.4, 0.6, 0.8, 1 mg/L</t>
  </si>
  <si>
    <t>Orthophosphate (reactive) Test Strips (#K-8510); cost=$52.80/30 tests; refills (#R-8510) of 30 tests cost $21.50; 1, 2, 3, 4, 5, 6, 7, 8, 10 mg/L</t>
  </si>
  <si>
    <t>Users can add information to the right of (column L) and below (row 351) the red line.  Rows 352-2000 are unprotected.</t>
  </si>
  <si>
    <t>Style E Staff Gage (5 foot section)</t>
  </si>
  <si>
    <t>Style M Staff Gage (1 meter section)</t>
  </si>
  <si>
    <t>Post remover</t>
  </si>
  <si>
    <t>Model 2490 AquaSPT Submersible PT and logger (0-3 ft range)</t>
  </si>
  <si>
    <t>Model 2490 AquaSPT Submersible PT and logger (0-15 ft range)</t>
  </si>
  <si>
    <t>Model 2490 AquaSPT Submersible PT and logger (0-30 ft range)</t>
  </si>
  <si>
    <t>USGS PS-2 Pressure Sensor System</t>
  </si>
  <si>
    <t>Aquabar Gage Pressure Sensor Model 9300</t>
  </si>
  <si>
    <t>Solar Panels</t>
  </si>
  <si>
    <t>10 Watt Solar Panel</t>
  </si>
  <si>
    <t>20 Watt Solar Panel</t>
  </si>
  <si>
    <t>50 Watt Solar Panel</t>
  </si>
  <si>
    <t>Solar Panel Regulator (keep battery from discharging &amp; prevent overcharging battery)</t>
  </si>
  <si>
    <t>50 amp lightning protection unit</t>
  </si>
  <si>
    <t>500 volt max lightning arrestor for DC systems</t>
  </si>
  <si>
    <t>OPKW 10-20 output wiring kit to connect 10 and 20 Watt panels to regulator and battery (20 feet long)</t>
  </si>
  <si>
    <t>OPKW50 output wiring kit to connect 50 Watt panels to regulator and battery (20 feet long)</t>
  </si>
  <si>
    <t>Various mounts for sides of poles, flat surfaces, top of mount</t>
  </si>
  <si>
    <t>Boxcar Software for Windows</t>
  </si>
  <si>
    <t>HOBO Event Rainfall Logger (connects to any standard tipping bucket rain gage; need Boxcar Software)</t>
  </si>
  <si>
    <t>One-time fee, electricity connection, setup, etc.</t>
  </si>
  <si>
    <t>All startup and annual office supplies.</t>
  </si>
  <si>
    <t>All in-house use of vehicles for travel, construction, etc.</t>
  </si>
  <si>
    <t>Annual laboratory analysis.</t>
  </si>
  <si>
    <t>Number of Times Needed During Project</t>
  </si>
  <si>
    <t>Calculated Average Annual Cost of Maps and Data Purchases</t>
  </si>
  <si>
    <t>Model 8-P (#144001), Drop Count Titration/mercuric nitrate; cost=$38.10/100 tests</t>
  </si>
  <si>
    <t>Model 8-P (#144001), Drop Count Titration/silver nitrate; cost=$38.10/100 tests</t>
  </si>
  <si>
    <r>
      <t>Total Alkalinity Test Strips, 0-240 mg/L (#2744850); cost=$8/50 tests; reads in steps of 0, 40, 80, 120, 180, and 240 mg CaCO</t>
    </r>
    <r>
      <rPr>
        <sz val="8"/>
        <rFont val="Times New Roman"/>
        <family val="1"/>
      </rPr>
      <t>3</t>
    </r>
    <r>
      <rPr>
        <sz val="10"/>
        <rFont val="Times New Roman"/>
        <family val="1"/>
      </rPr>
      <t>/L</t>
    </r>
  </si>
  <si>
    <t>Alkalinity Test Kit Model AL-TA (#2314500), Drop Count Titration/sulfuric acid; cost=$34.60/100 tests</t>
  </si>
  <si>
    <t>3 steps; semi-quantitative</t>
  </si>
  <si>
    <t>Pocket Colorimeter II Test Kit (#2763500); cost=$793/18 tests; semi-quantitative results (0.1, 0.5, or 3.0 ppb)</t>
  </si>
  <si>
    <t>D.O. Test Kit Model OX-2P (#146900), Drop Count Titration/modified Winkler; cost=$53.60/100 tests. Range of 0.2-4 mg/L or 1-20 mg/L.</t>
  </si>
  <si>
    <t>D.O. Test Kit Model OX-DT (#2063100), Digital Titrator/modified Winkler; cost=$225/50 tests</t>
  </si>
  <si>
    <t>www.chemetrics.com (2007); this kit is used by Indiana Riverwatch</t>
  </si>
  <si>
    <t>www.sensafe.com (Industrial Test Systems, 2007); this kit is used by Indiana Riverwatch</t>
  </si>
  <si>
    <t>WaterWorks Nitrate/Nitrogen Test Strips (#480009); cost=$14.99/50 tests; 0.15, 0.3, 1, 1.5, 3, 10 mg/L</t>
  </si>
  <si>
    <t>Ion Chromatography ($25 for first anion - nitrite, nitrate, phosphate - and $5 for each additional anion)</t>
  </si>
  <si>
    <t>Sample filtering costs $20.</t>
  </si>
  <si>
    <t>Ion Chromatography. Sample filtering costs $20.  First anion costs $60 and additional anions cost $20 each.</t>
  </si>
  <si>
    <t>H-flume approach channel (fiberglass)</t>
  </si>
  <si>
    <t>Meals, 2007</t>
  </si>
  <si>
    <t>Hanna Low-Range Multi-Parameter (pH, cond (EC), TDS, temp) Meter (HI 991300)</t>
  </si>
  <si>
    <t>Hanna High-Range Multi-Parameter (pH, cond (EC), TDS, temp) Meter (HI 991301)</t>
  </si>
  <si>
    <t>+/- .02</t>
  </si>
  <si>
    <t>+/- 0.5˚ C</t>
  </si>
  <si>
    <t>2% full scale</t>
  </si>
  <si>
    <t>Hanna D.O. Meter (HI 9142)</t>
  </si>
  <si>
    <t>Hanna D.O. Meter (HI 9142) Electrolyte Solution</t>
  </si>
  <si>
    <t>Hanna D.O. Meter (HI 9142) replacement membranes (5)</t>
  </si>
  <si>
    <t>Hanna Ammonia Meter (HI 93712) - order test refills separately</t>
  </si>
  <si>
    <t>Hanna Ammonia Meter (HI 93712) Test Refills (100 tests)</t>
  </si>
  <si>
    <t>Hanna Chlorine/pH Meter (HI 93711) - order test refills separately</t>
  </si>
  <si>
    <t>Hanna Free Chlorine Test Refills (100 tests) (HI 93711)</t>
  </si>
  <si>
    <t>Hanna Total Chlorine Test Refills (100 tests) (HI 93711)</t>
  </si>
  <si>
    <t>Hanna pH Test Refills (100 tests) (HI 93711)</t>
  </si>
  <si>
    <t>Hanna D.O. Meter (HI 93732) - order test refills separately</t>
  </si>
  <si>
    <t>Hanna D.O. Test Refills (100 tests) (HI 93732)</t>
  </si>
  <si>
    <t>Hanna Nitrate Meter (HI93728) - order test refills separately</t>
  </si>
  <si>
    <t>Hanna Nitrate Test Refills (100 tests) (HI93728)</t>
  </si>
  <si>
    <t>Hanna Nitrite Meter (HI93707) - order test refills separately</t>
  </si>
  <si>
    <t>Hanna Nitrite Test Refills (100 tests) (HI93707)</t>
  </si>
  <si>
    <t>Hanna Phosphate Meter (HI93713) - order test refills separately</t>
  </si>
  <si>
    <t>Hanna Phosphate Test Refills (100 tests) (HI93713)</t>
  </si>
  <si>
    <t>0.01˚ C</t>
  </si>
  <si>
    <t>4 digits</t>
  </si>
  <si>
    <t>Stainless steel float tape (punched at 12.5 cm intervals) - 10 meters</t>
  </si>
  <si>
    <t>Float pulley for tape (375 mm circ.)</t>
  </si>
  <si>
    <t>Float pulley for tape (500 mm circ.)</t>
  </si>
  <si>
    <t>Float pulley for tape (12 inch circ.; 0.2 ft centers)</t>
  </si>
  <si>
    <t>Hach - www.hach.com</t>
  </si>
  <si>
    <t>Stainless steel float tape (punched at 0.2 ft intervals) - 100 ft</t>
  </si>
  <si>
    <t>End hooks (set of 2)</t>
  </si>
  <si>
    <t>Stainless steel counterweight for 3"-5" float</t>
  </si>
  <si>
    <t>Stainless steel counterweight for 6"-8" float</t>
  </si>
  <si>
    <t>Stainless steel counterweight for 10" float</t>
  </si>
  <si>
    <t>Beaded float line (12.5 cm centers) cost per meter</t>
  </si>
  <si>
    <t>Beaded float line (3 inch centers) cost per foot</t>
  </si>
  <si>
    <t>Beaded float line (6 inch centers) cost per foot</t>
  </si>
  <si>
    <t>Stainless steel float tape (punched at 0.5 ft intervals) - 25 ft</t>
  </si>
  <si>
    <t>Stainless steel float tape (punched at 0.5 ft intervals) - 50 ft</t>
  </si>
  <si>
    <t>Pre-filtered sample. (included in nutrient and sediment package with filtering for $50)</t>
  </si>
  <si>
    <t>Other Site Establishment Costs</t>
  </si>
  <si>
    <t>Laboratory Analysis</t>
  </si>
  <si>
    <t>Data Purchases</t>
  </si>
  <si>
    <t>Printing/Media</t>
  </si>
  <si>
    <t>Electricity/Fuel</t>
  </si>
  <si>
    <t>Site Service and Repair</t>
  </si>
  <si>
    <t>Shared Supplies               (Used at Multiple Sites)</t>
  </si>
  <si>
    <t>Total Supplies Cost</t>
  </si>
  <si>
    <t>Includes one-time cost for initial purchase of supplies</t>
  </si>
  <si>
    <t>Portable Sampling Equipment and Startup Supplies Costs</t>
  </si>
  <si>
    <t>one-time cost for portable sampling equipment and startup supplies</t>
  </si>
  <si>
    <t>Sum of Dedicated Equipment Costs</t>
  </si>
  <si>
    <t>Sum of Dedicated Supplies Costs</t>
  </si>
  <si>
    <t>Micrology Labs Coliscan Easygel; can do both E. coli and coliforms; cost =$18.50/10 tests, but each test covers both E.coli and total coliform</t>
  </si>
  <si>
    <t>Cooling/icing is required if sample is not plated within 1 hour, but maxium holding time is not specified.</t>
  </si>
  <si>
    <t>This is the cost for data analysis and writing, printing, and distribution of the first-year (initial) report.</t>
  </si>
  <si>
    <t>This is the cost for data analysis and writing, printing, and distribution of the final report.</t>
  </si>
  <si>
    <t>Report Cost</t>
  </si>
  <si>
    <t>Total Grants Data Analysis Cost</t>
  </si>
  <si>
    <t>Printing &amp; Distribution Cost</t>
  </si>
  <si>
    <t>Total Grants Report Prep Cost</t>
  </si>
  <si>
    <t>Total First-Year Report Prep &amp; Print Cost</t>
  </si>
  <si>
    <t>Total Cost for First-Year Report</t>
  </si>
  <si>
    <t>First-year report and final report generally require more/different effort than middle-year reports so are costed separately.</t>
  </si>
  <si>
    <t>Total Final Report Prep &amp; Print Cost</t>
  </si>
  <si>
    <t>Total Cost for Final Report</t>
  </si>
  <si>
    <t>Total Data Analysis Cost for Final Report</t>
  </si>
  <si>
    <t>Total Data Analysis Cost for First-Year Report</t>
  </si>
  <si>
    <r>
      <t>C</t>
    </r>
    <r>
      <rPr>
        <sz val="8"/>
        <rFont val="Arial"/>
        <family val="2"/>
      </rPr>
      <t>IR</t>
    </r>
  </si>
  <si>
    <r>
      <t>C</t>
    </r>
    <r>
      <rPr>
        <sz val="8"/>
        <rFont val="Arial"/>
        <family val="2"/>
      </rPr>
      <t>FR</t>
    </r>
  </si>
  <si>
    <r>
      <t>(C</t>
    </r>
    <r>
      <rPr>
        <sz val="8"/>
        <rFont val="Arial"/>
        <family val="2"/>
      </rPr>
      <t>IR</t>
    </r>
    <r>
      <rPr>
        <sz val="10"/>
        <rFont val="Arial"/>
        <family val="2"/>
      </rPr>
      <t xml:space="preserve"> added to first year and C</t>
    </r>
    <r>
      <rPr>
        <sz val="8"/>
        <rFont val="Arial"/>
        <family val="2"/>
      </rPr>
      <t>FR</t>
    </r>
    <r>
      <rPr>
        <sz val="10"/>
        <rFont val="Arial"/>
        <family val="2"/>
      </rPr>
      <t xml:space="preserve"> added to last year)</t>
    </r>
  </si>
  <si>
    <t>one-time cost for data analysis and preparation, printing, and distribution of first-year (initial) report</t>
  </si>
  <si>
    <t>one-time cost for data analysis and preparation, printing, and distribution of final report</t>
  </si>
  <si>
    <r>
      <t>C</t>
    </r>
    <r>
      <rPr>
        <b/>
        <sz val="8"/>
        <rFont val="Arial"/>
        <family val="2"/>
      </rPr>
      <t>IR</t>
    </r>
    <r>
      <rPr>
        <b/>
        <sz val="12"/>
        <rFont val="Arial"/>
        <family val="2"/>
      </rPr>
      <t>=</t>
    </r>
  </si>
  <si>
    <r>
      <t>C</t>
    </r>
    <r>
      <rPr>
        <b/>
        <sz val="8"/>
        <rFont val="Arial"/>
        <family val="2"/>
      </rPr>
      <t>FR</t>
    </r>
    <r>
      <rPr>
        <b/>
        <sz val="12"/>
        <rFont val="Arial"/>
        <family val="2"/>
      </rPr>
      <t>=</t>
    </r>
  </si>
  <si>
    <r>
      <t>(C</t>
    </r>
    <r>
      <rPr>
        <sz val="8"/>
        <rFont val="Arial"/>
        <family val="2"/>
      </rPr>
      <t>D</t>
    </r>
    <r>
      <rPr>
        <sz val="10"/>
        <rFont val="Arial"/>
        <family val="2"/>
      </rPr>
      <t xml:space="preserve"> and C</t>
    </r>
    <r>
      <rPr>
        <sz val="8"/>
        <rFont val="Arial"/>
        <family val="2"/>
      </rPr>
      <t>R added to</t>
    </r>
    <r>
      <rPr>
        <sz val="10"/>
        <rFont val="Arial"/>
        <family val="2"/>
      </rPr>
      <t xml:space="preserve"> all but first and last year)</t>
    </r>
  </si>
  <si>
    <t>Fixed Price</t>
  </si>
  <si>
    <t>Measurement Unit</t>
  </si>
  <si>
    <t>Detection Limit</t>
  </si>
  <si>
    <t>Low Range</t>
  </si>
  <si>
    <t>High Range</t>
  </si>
  <si>
    <t>NOTE:  DATA CURRENTLY ON THIS PAGE ARE THERE FOR ILLUSTRATIVE PURPOSES ONLY.</t>
  </si>
  <si>
    <t>White cells have no equations and are used as input cells, both for text and numbers.  For example, users can replace "Person 1" with name.</t>
  </si>
  <si>
    <t>Johnson County Environmental Dept. Lab, KS - jced.jocogov.org (2006)</t>
  </si>
  <si>
    <t>SWAT Laboratory, NM State U. - http://swatlab.nmsu.edu (2004)</t>
  </si>
  <si>
    <t>Zero Oxygen solution for calibrating any D.O. meter</t>
  </si>
  <si>
    <t>0-19.9 mg/L</t>
  </si>
  <si>
    <t>Replacement cuvets for Hanna Ion Specific Meters (4)</t>
  </si>
  <si>
    <t>0.01 mg/L</t>
  </si>
  <si>
    <t>Free Chlorine</t>
  </si>
  <si>
    <t>Total Chlorine</t>
  </si>
  <si>
    <t>0.0-2.5 mg/L</t>
  </si>
  <si>
    <t>0.0-3.5 mg/L</t>
  </si>
  <si>
    <t>5.9-8.0</t>
  </si>
  <si>
    <t>0.1 ppm</t>
  </si>
  <si>
    <t>0.1 mg/L</t>
  </si>
  <si>
    <t>Temp</t>
  </si>
  <si>
    <t>Conductivity</t>
  </si>
  <si>
    <t>D.O.</t>
  </si>
  <si>
    <t>Depth</t>
  </si>
  <si>
    <t>Redox</t>
  </si>
  <si>
    <t>-5 to 50˚ C</t>
  </si>
  <si>
    <t>0-100 mS/cm</t>
  </si>
  <si>
    <t>0-33 ft</t>
  </si>
  <si>
    <t>-999 to 999 mV</t>
  </si>
  <si>
    <t>Hydrolab Quanta Multi-Parameter (temp, D.O., conductivity, pH, redox, depth) Instrument (connects to data loggers; depth and redox probes purchased separately)</t>
  </si>
  <si>
    <t>Quanta  Depth cable (0-10 meters)</t>
  </si>
  <si>
    <t>Quanta Redox Probe</t>
  </si>
  <si>
    <t>Quanta Turbidity Probe</t>
  </si>
  <si>
    <t>YSI 85 Salinity, Conductivity, D.O. &amp; Temp. Meter</t>
  </si>
  <si>
    <t>YSI 550 D.O. Meter</t>
  </si>
  <si>
    <t>0-200% air sat.</t>
  </si>
  <si>
    <t>0.3 mg/L</t>
  </si>
  <si>
    <t>YSI D.O. probe reconditioning kit</t>
  </si>
  <si>
    <t>YSI replaceable D.O. electrode</t>
  </si>
  <si>
    <t>YSI D.O. probe membrane kit (6 each)</t>
  </si>
  <si>
    <t>-5 to 45˚ C</t>
  </si>
  <si>
    <t>ORP</t>
  </si>
  <si>
    <t>0-50 mg/L</t>
  </si>
  <si>
    <t>YSI 556 pH Kit</t>
  </si>
  <si>
    <t>YSI 556 pH/ORP Kit</t>
  </si>
  <si>
    <t>YSI D.O. membrane kit (6 each w/electrolyte)</t>
  </si>
  <si>
    <t>pH buffer (pH 4, pH 7, pH 10) solutions for YSI 556 (460 ml)</t>
  </si>
  <si>
    <t>YSI 556 D.O., pH, Conductivity, Temp Meter</t>
  </si>
  <si>
    <t>Secchi Disc (8" dia)</t>
  </si>
  <si>
    <t>Secchi Disc Kit</t>
  </si>
  <si>
    <t>Light Measurement</t>
  </si>
  <si>
    <t>Spherical densiometer</t>
  </si>
  <si>
    <t>Foot candle/lux meter</t>
  </si>
  <si>
    <t>GRP Densiometer</t>
  </si>
  <si>
    <t>Lux</t>
  </si>
  <si>
    <t>0.1 fc</t>
  </si>
  <si>
    <t>0-50,000 fc</t>
  </si>
  <si>
    <t>1 lux</t>
  </si>
  <si>
    <t>0-5,000 fc</t>
  </si>
  <si>
    <t>Pebble Count Sampling Frame (60cm x 60 cm)</t>
  </si>
  <si>
    <t>Coarse aquatic shaker sieve (#7 polyethylene screen)</t>
  </si>
  <si>
    <t>Stream Embeddedness Survey Ring (60 cm dia ring; set of 3)</t>
  </si>
  <si>
    <t>Stream Embeddedness Survey Ring (30 cm dia ring; set of 3)</t>
  </si>
  <si>
    <t>Stream Embeddedness Survey Grid (1 sq. meter grid)</t>
  </si>
  <si>
    <t>Stream Embeddedness Survey Grid (24" square grid)</t>
  </si>
  <si>
    <t>Fish Measuring Board (30")</t>
  </si>
  <si>
    <t>Fish Measuring Board (24")</t>
  </si>
  <si>
    <t>Small Square Hester-Dendy sampler (9 3"-square plates)</t>
  </si>
  <si>
    <t>Large Square Hester-Dendy sampler (14 3"-square plates)</t>
  </si>
  <si>
    <t>Round Hester-Dendy sampler (14 3"-round disks)</t>
  </si>
  <si>
    <r>
      <t xml:space="preserve">D-Frame Dip Net (900 </t>
    </r>
    <r>
      <rPr>
        <sz val="10"/>
        <rFont val="Arial"/>
        <family val="2"/>
      </rPr>
      <t>μ</t>
    </r>
    <r>
      <rPr>
        <sz val="10"/>
        <rFont val="Arial"/>
        <family val="2"/>
      </rPr>
      <t>m mesh)</t>
    </r>
  </si>
  <si>
    <r>
      <t xml:space="preserve">D-Frame Dip Net (500 </t>
    </r>
    <r>
      <rPr>
        <sz val="10"/>
        <rFont val="Arial"/>
        <family val="2"/>
      </rPr>
      <t>μ</t>
    </r>
    <r>
      <rPr>
        <sz val="10"/>
        <rFont val="Arial"/>
        <family val="2"/>
      </rPr>
      <t>m mesh)</t>
    </r>
  </si>
  <si>
    <t>Bottom Kick Net (900 μm mesh)</t>
  </si>
  <si>
    <t>Bottom Kick Net (500 μm mesh)</t>
  </si>
  <si>
    <t>Drift Net (363 μm, 600 μm, or 800 μm mesh)</t>
  </si>
  <si>
    <t>Hess Stream Bottom Sampler (1000 μm mesh)</t>
  </si>
  <si>
    <t>Hess Stream Bottom Sampler (600 μm mesh)</t>
  </si>
  <si>
    <t>Hess Stream Bottom Sampler (500 μm mesh)</t>
  </si>
  <si>
    <t>Hess Stream Bottom Sampler (363 μm mesh)</t>
  </si>
  <si>
    <t>Surber Stream Bottom Sampler (1000 μm mesh)</t>
  </si>
  <si>
    <t>Surber Stream Bottom Sampler (600 μm mesh)</t>
  </si>
  <si>
    <t>Surber Stream Bottom Sampler (500 μm mesh)</t>
  </si>
  <si>
    <t>Surber Stream Bottom Sampler (363 μm mesh)</t>
  </si>
  <si>
    <t>Kick Net (1000 μm mesh)</t>
  </si>
  <si>
    <t>Sieve Bucket (600 μm stainless steel wire cloth)</t>
  </si>
  <si>
    <t>Periphyton Sampler (Floating Model) Slides sold separately.</t>
  </si>
  <si>
    <t>Periphyton Sampler Slides (pack of 72)</t>
  </si>
  <si>
    <t>Ceramic Cup Lysimeter (shallow) (Also need polyethylene tubing, silica flour, vacuum pressure pump, 1 1/2" casing, lysimeter head assembly, 1/4 tube groover)</t>
  </si>
  <si>
    <t>Ceramic Cup Lysimeter (deep sampling) (Also need polyethylene tubing, silica flour, vacuum pressure pump, 1 1/2" casing, lysimeter head assembly, 1/4 tube groover)</t>
  </si>
  <si>
    <t>Isco 2-bottle (7.5-liter) kit for 6712FR ONLY (not included in sampler-only costs) (item 68-6700-036)</t>
  </si>
  <si>
    <t>Orthophosphate (reactive) Test Kit, Model PO-19 (#224800); Color Disc/ascorbic acid; cost = $71.30/100 tests</t>
  </si>
  <si>
    <t>Pocket Colorimeter II Test Kit (#5870006); cost=$352/100 tests</t>
  </si>
  <si>
    <t>Model CD-51 (#208601), Drop Count Titration/mercuric nitrate; cost=$80.20/100 tests</t>
  </si>
  <si>
    <t>Model CD-51 (#208601), Drop Count Titration/silver nitrate; cost=$80.20/100 tests</t>
  </si>
  <si>
    <r>
      <t>Grants</t>
    </r>
    <r>
      <rPr>
        <sz val="10"/>
        <rFont val="Arial"/>
        <family val="2"/>
      </rPr>
      <t xml:space="preserve"> costs are treated similarly to contracts but hourly rates are not used.  Instead, "cost 1," "cost 2," and "cost 3" are used for cost categories.</t>
    </r>
  </si>
  <si>
    <t>INSTRUCTIONS</t>
  </si>
  <si>
    <t>Barnstable County, MA - www.barnstablecountyhealth.org (2006)</t>
  </si>
  <si>
    <t>Ion Chromatography - EPA Method 300.0</t>
  </si>
  <si>
    <t>Conductance</t>
  </si>
  <si>
    <t>Volatile Suspended Solids</t>
  </si>
  <si>
    <t>Standard Methods 2540E</t>
  </si>
  <si>
    <t>Standard Methods 2540 C</t>
  </si>
  <si>
    <t>Vermont local lab (Meals, 2006)</t>
  </si>
  <si>
    <t>Vermont DEC lab (Meals, 2006)</t>
  </si>
  <si>
    <t>Cooperative Chemical Analytical Laboratory, Oregon State U. - www.ccal.oregonstate.edu (2006)</t>
  </si>
  <si>
    <t>GF/C filter paper; samplers 2 Liters or smaller</t>
  </si>
  <si>
    <t>Filtering</t>
  </si>
  <si>
    <t>Total filtrable residue</t>
  </si>
  <si>
    <t xml:space="preserve"> μg/L</t>
  </si>
  <si>
    <t>EPA Method 351.2 - semiautomated block digestion and colorimetry</t>
  </si>
  <si>
    <t>It is recognized that cost information comes in many shapes and forms so there are opportunities to edit the spreadsheet to fit local needs.</t>
  </si>
  <si>
    <t>The primary (and simplest) option is to enter input aggregated at the level (e.g., itemized, grouped, or totals) most appropriate for the data.</t>
  </si>
  <si>
    <t>Data entry into all white cells in tables is up to the discretion of the user, but users must recognize that there are One-time and Annual costs and stay within those limits.</t>
  </si>
  <si>
    <t>Fixed, One-Time Costs are entered first after these instructions, followed by Annual Costs farther down the sheet.</t>
  </si>
  <si>
    <t>NOTE:  Enter number of times each item Is needed during the project in the table below.  This table does NOT assume annual needs.</t>
  </si>
  <si>
    <t>+ contracts + grants</t>
  </si>
  <si>
    <t>Includes one-time costs for setting up station, including purchase of equipment that remains at site.</t>
  </si>
  <si>
    <r>
      <t>(Rented equipment is covered under C</t>
    </r>
    <r>
      <rPr>
        <sz val="8"/>
        <rFont val="Arial"/>
        <family val="2"/>
      </rPr>
      <t>S</t>
    </r>
    <r>
      <rPr>
        <sz val="10"/>
        <rFont val="Arial"/>
        <family val="2"/>
      </rPr>
      <t xml:space="preserve"> below.)</t>
    </r>
  </si>
  <si>
    <t>Includes such items as samplers, data loggers, stage recorders, sampling equipment</t>
  </si>
  <si>
    <t xml:space="preserve">  houses, pressure transducers, stilling wells, weirs, flumes, rain gages, staff gages.</t>
  </si>
  <si>
    <t xml:space="preserve">Costs can be reported for in-house work, contracts, and/or grants. </t>
  </si>
  <si>
    <t>Site selection, preparation, and excavation costs are all included.</t>
  </si>
  <si>
    <t>Labor (rate*hours) and vehicle use (rate*miles) are included.</t>
  </si>
  <si>
    <t>Vehicles can be for travel or construction (e.g., backhoe rental).</t>
  </si>
  <si>
    <t>Both materials and labor costs can be recorded for structures.</t>
  </si>
  <si>
    <t>Costs can be reported separately for each or several sites (Number of sites).</t>
  </si>
  <si>
    <t>Other costs recorded include electrical power connection, data logger connection, one-time user fees,</t>
  </si>
  <si>
    <t>and initial setup costs.  "Other" costs allows flexibility in reporting.</t>
  </si>
  <si>
    <t>If not itemized, labor and vehicle costs for site selection, preparation, and excavation costs can be factored into structure costs.</t>
  </si>
  <si>
    <t>Costs for any specific item/action are to be reported in only one place.</t>
  </si>
  <si>
    <t>any combination of in-house, contracts, and grants costs.  Each cost is to be entered in only one cell.</t>
  </si>
  <si>
    <t>Includes one-time costs for setting up station, including purchased equipment that remains at the site.</t>
  </si>
  <si>
    <t>Supplies include pipettes, vials, and bottles, while equipment includes such items as kick nets, dip nets,</t>
  </si>
  <si>
    <t>electrofishing equipment, trays, sieve buckets, buckets, snorkeling gear, tweezers, coolers,</t>
  </si>
  <si>
    <t>pH and other meters, coolers, and habitat assessment equipment.</t>
  </si>
  <si>
    <t>Distinction between supplies and equipment is left to the user.</t>
  </si>
  <si>
    <r>
      <t>In-house versus contracts or grants costs are handled as for site establishment costs above (C</t>
    </r>
    <r>
      <rPr>
        <sz val="8"/>
        <rFont val="Arial"/>
        <family val="2"/>
      </rPr>
      <t>E</t>
    </r>
    <r>
      <rPr>
        <sz val="10"/>
        <rFont val="Arial"/>
        <family val="2"/>
      </rPr>
      <t>).</t>
    </r>
  </si>
  <si>
    <t>Labor involved usually has a range of skills and pay rates (e.g., Person 1, Person 2, Person 3).</t>
  </si>
  <si>
    <t>Poly Sample Bags (12"x20") 100 count</t>
  </si>
  <si>
    <t>Poly Sample Bags (24"x36") 100 count</t>
  </si>
  <si>
    <t>7" Plastic coated wire twist ties (100 count)</t>
  </si>
  <si>
    <t>Wash Bottles (500 ml)  6 bottles</t>
  </si>
  <si>
    <t>Texas Dept. of State Health Services - http://www.dshs.state.tx.us/lab/mrs_en_test_dw-inorg.htm</t>
  </si>
  <si>
    <t>Standard Methods 2540 B</t>
  </si>
  <si>
    <t>Standard Methods 2130 B</t>
  </si>
  <si>
    <t>Standard Methods 2540 D</t>
  </si>
  <si>
    <t>Standard Methods 4500-NB - organic N in water by macro-Kjeldahl</t>
  </si>
  <si>
    <t>Total Reactive Ortho Standard Methods 4500 PE (modified)</t>
  </si>
  <si>
    <t>Standard Methods 4500-PE ascorbic acid (modified)</t>
  </si>
  <si>
    <t>Conductivity solutions for YSI 556 (460 ml)</t>
  </si>
  <si>
    <t>ORP calibration solution for YSI 556 (125 ml)</t>
  </si>
  <si>
    <t>Well installation (each)</t>
  </si>
  <si>
    <t>Nitrate analysis of soil cores (per core)</t>
  </si>
  <si>
    <t>Aerial Photography</t>
  </si>
  <si>
    <t>Kingwood Forestry</t>
  </si>
  <si>
    <t>Multispectral images with 2-meter resolution (cost per acre)</t>
  </si>
  <si>
    <t>Total Annual Supplies and Equipment Rental Cost</t>
  </si>
  <si>
    <t>END OF TABLE</t>
  </si>
  <si>
    <r>
      <t>C</t>
    </r>
    <r>
      <rPr>
        <sz val="8"/>
        <rFont val="Arial"/>
        <family val="2"/>
      </rPr>
      <t>X</t>
    </r>
  </si>
  <si>
    <t>one-time station demolition/restoration cost</t>
  </si>
  <si>
    <r>
      <t>C</t>
    </r>
    <r>
      <rPr>
        <b/>
        <sz val="8"/>
        <rFont val="Arial"/>
        <family val="2"/>
      </rPr>
      <t>x</t>
    </r>
  </si>
  <si>
    <t>For annual costs, spreadsheet assumes that site establishment occurs in year 1 and site demolition/restoration occurs in the last year.</t>
  </si>
  <si>
    <r>
      <t>0.05-4 mg/L Ca and Mg as CaCO</t>
    </r>
    <r>
      <rPr>
        <sz val="8"/>
        <rFont val="Arial"/>
        <family val="2"/>
      </rPr>
      <t>3</t>
    </r>
  </si>
  <si>
    <t>0.02-2.50 mg/L NH3-N</t>
  </si>
  <si>
    <r>
      <t>0.1-10 mg/L NO</t>
    </r>
    <r>
      <rPr>
        <sz val="8"/>
        <rFont val="Arial"/>
        <family val="2"/>
      </rPr>
      <t>3</t>
    </r>
    <r>
      <rPr>
        <sz val="10"/>
        <rFont val="Arial"/>
        <family val="2"/>
      </rPr>
      <t>-N</t>
    </r>
  </si>
  <si>
    <t>Simply enter planned/expected/known costs and related information in the appropriate cells under each category.</t>
  </si>
  <si>
    <t>Costs for purchased data (aerial photography, satellite imagery, etc.) are averaged over project life and included in annual costs.</t>
  </si>
  <si>
    <t>First Year</t>
  </si>
  <si>
    <t>Middle Years</t>
  </si>
  <si>
    <t>Last Year</t>
  </si>
  <si>
    <t>Sum of Middle Years</t>
  </si>
  <si>
    <t>Number of middle years =</t>
  </si>
  <si>
    <r>
      <t>(C</t>
    </r>
    <r>
      <rPr>
        <sz val="8"/>
        <rFont val="Arial"/>
        <family val="2"/>
      </rPr>
      <t>E</t>
    </r>
    <r>
      <rPr>
        <sz val="10"/>
        <rFont val="Arial"/>
        <family val="2"/>
      </rPr>
      <t>, C</t>
    </r>
    <r>
      <rPr>
        <sz val="8"/>
        <rFont val="Arial"/>
        <family val="2"/>
      </rPr>
      <t>Q</t>
    </r>
    <r>
      <rPr>
        <sz val="10"/>
        <rFont val="Arial"/>
        <family val="2"/>
      </rPr>
      <t>, and C</t>
    </r>
    <r>
      <rPr>
        <sz val="8"/>
        <rFont val="Arial"/>
        <family val="2"/>
      </rPr>
      <t>C</t>
    </r>
    <r>
      <rPr>
        <sz val="10"/>
        <rFont val="Arial"/>
        <family val="2"/>
      </rPr>
      <t xml:space="preserve"> added to first year)</t>
    </r>
  </si>
  <si>
    <r>
      <t>(C</t>
    </r>
    <r>
      <rPr>
        <sz val="8"/>
        <rFont val="Arial"/>
        <family val="2"/>
      </rPr>
      <t>X</t>
    </r>
    <r>
      <rPr>
        <sz val="10"/>
        <rFont val="Arial"/>
        <family val="2"/>
      </rPr>
      <t xml:space="preserve"> added to last year)</t>
    </r>
  </si>
  <si>
    <t>Overview of Costs and Summary of Calculations</t>
  </si>
  <si>
    <t>Average</t>
  </si>
  <si>
    <t>Error Check:  First+Middle+Last =</t>
  </si>
  <si>
    <t>C =</t>
  </si>
  <si>
    <t>Total cost of monitoring for the entire project period.</t>
  </si>
  <si>
    <t>Data are entered in "Itemized Data Entry" tab.</t>
  </si>
  <si>
    <t>This tab describes the major cost categories used in the spreadsheet and gives the total cost for each.</t>
  </si>
  <si>
    <t>The spreadsheet will calculated total and annual monitoring costs (Total and Annual Costs tab), and provide two versions of a budget summary (Budget Summary tab).</t>
  </si>
  <si>
    <t>Resolution</t>
  </si>
  <si>
    <t>Hanna Portable Turbidity Meter (HI 93703)</t>
  </si>
  <si>
    <t>.01 FTU</t>
  </si>
  <si>
    <t>H-flume approach channel (wood- homemade; 6 hours labor; $80 materials)</t>
  </si>
  <si>
    <t>Pocket Colorimeter II Test Kit (#5870003); cost=$352/50 tests</t>
  </si>
  <si>
    <t>Hardness Test Kit, Model HA-71A (#145201), Drop Count Titration-Dual Range; cost=$44.60/100 tests</t>
  </si>
  <si>
    <t>Hardness Test Kit, Model 5-B (#145300), Drop Count Titration, 1-30 gpg; cost=$13.50/100 tests</t>
  </si>
  <si>
    <t>Chromium Test Kit Model CH-14 (#222702), Drop Count Titration</t>
  </si>
  <si>
    <t>Chromium Test Kit Model CH-14 (#222702), Drop Count Titration/thiosulfate</t>
  </si>
  <si>
    <t>Hexavalent Chromium Pocket Colorimeter II Test Kit (#5870017); cost=$352/100 tests</t>
  </si>
  <si>
    <t>Media Set, Total Bacteria Count (#2277700); cost=$23.80/15 tests</t>
  </si>
  <si>
    <t>Taxonomic Work</t>
  </si>
  <si>
    <t>PhD hourly rate</t>
  </si>
  <si>
    <t>$40/hr</t>
  </si>
  <si>
    <t>www.aquaticbio.com, Corvallis, OR</t>
  </si>
  <si>
    <t>Chemical Analysis Laboratory, Univ. GA (2006)</t>
  </si>
  <si>
    <t>Hardness</t>
  </si>
  <si>
    <t>Alkalinity</t>
  </si>
  <si>
    <t>Metals (each)</t>
  </si>
  <si>
    <t>Graphite Furnace AA</t>
  </si>
  <si>
    <t>ICP</t>
  </si>
  <si>
    <t>BOD, 5-day</t>
  </si>
  <si>
    <t>cBOD, 5-day</t>
  </si>
  <si>
    <t>Chloride</t>
  </si>
  <si>
    <t>COD</t>
  </si>
  <si>
    <t>Oil &amp; Grease</t>
  </si>
  <si>
    <t>Phenolics</t>
  </si>
  <si>
    <t>Volatiles</t>
  </si>
  <si>
    <t>BTEX</t>
  </si>
  <si>
    <t>GC/MS</t>
  </si>
  <si>
    <t>ortho-phosphorus</t>
  </si>
  <si>
    <t>Total Phosphorus</t>
  </si>
  <si>
    <t>Horn Point Laboratory, U. MD CES (2005)</t>
  </si>
  <si>
    <t>dissolved phosphate (outside price)</t>
  </si>
  <si>
    <r>
      <t>dissolved NH</t>
    </r>
    <r>
      <rPr>
        <sz val="8"/>
        <rFont val="Times New Roman"/>
        <family val="1"/>
      </rPr>
      <t>4</t>
    </r>
    <r>
      <rPr>
        <sz val="10"/>
        <rFont val="Times New Roman"/>
        <family val="1"/>
      </rPr>
      <t xml:space="preserve"> (outside price)</t>
    </r>
  </si>
  <si>
    <t>dissolved (outside price)</t>
  </si>
  <si>
    <t>(outside price)</t>
  </si>
  <si>
    <t>filtered or unfiltered (outside price)</t>
  </si>
  <si>
    <t>Atrazine</t>
  </si>
  <si>
    <t>immunoassay</t>
  </si>
  <si>
    <t>Dissolved Oxygen</t>
  </si>
  <si>
    <t>Total and Volatile Solids</t>
  </si>
  <si>
    <t>0.1-30.0 mg/L</t>
  </si>
  <si>
    <t>Hanna Nitrite Meter (HI93707); cost=(meter cost+reagents cost)/100</t>
  </si>
  <si>
    <t>0.1-30 mg/L</t>
  </si>
  <si>
    <t>Hanna Phosphate Meter (HI93713); cost=(meter cost+reagents cost)/100</t>
  </si>
  <si>
    <t>0.01-2.5 mg/L</t>
  </si>
  <si>
    <r>
      <t>.015-2 mg/L NH</t>
    </r>
    <r>
      <rPr>
        <sz val="8"/>
        <rFont val="Arial"/>
        <family val="2"/>
      </rPr>
      <t>3</t>
    </r>
    <r>
      <rPr>
        <sz val="10"/>
        <rFont val="Arial"/>
        <family val="2"/>
      </rPr>
      <t>-N</t>
    </r>
  </si>
  <si>
    <t>Hach DR 2800 Portable Spectrophotometer; cost=(meter+TSS reagents)/100 (Meter can perform many different tests)</t>
  </si>
  <si>
    <r>
      <t>Hach DR 2800 Portable Spectrophotometer; cost=(meter+PO</t>
    </r>
    <r>
      <rPr>
        <sz val="8"/>
        <rFont val="Times New Roman"/>
        <family val="1"/>
      </rPr>
      <t>4</t>
    </r>
    <r>
      <rPr>
        <sz val="10"/>
        <rFont val="Times New Roman"/>
        <family val="1"/>
      </rPr>
      <t xml:space="preserve"> method 8180 reagents)/100 (Meter can perform many different tests)</t>
    </r>
  </si>
  <si>
    <t>A snapshot of variables, total monitoring cost, and annual monitoring costs is given in "Total and Annual Costs" tab.</t>
  </si>
  <si>
    <t>Well Sample Analysis                 (nitrate, sulfate or chloride)</t>
  </si>
  <si>
    <t>INVERTEBRATES</t>
  </si>
  <si>
    <t>Dissolved (outside price)</t>
  </si>
  <si>
    <t>Sorted or unsorted (not removed from sample matrix) composite or replicate stream samples</t>
  </si>
  <si>
    <t>Ortho-PO4. Sample filtering costs $20.</t>
  </si>
  <si>
    <t>BACTERIA</t>
  </si>
  <si>
    <t>METALS</t>
  </si>
  <si>
    <t>ORGANICS</t>
  </si>
  <si>
    <t>mg/L nitrate</t>
  </si>
  <si>
    <t>Nitrate and nitrite test strips; cost is $14/25 tests.  Tests can be EITHER 0-50 mg/L (0, 1,2 5, 10, 20, or 50 mg/L) or 0-3 mg/L (0, 0.15, 0.3, 1, 1.5, or 3 mg/L) range.</t>
  </si>
  <si>
    <t>by 0.02</t>
  </si>
  <si>
    <t>by 0.1</t>
  </si>
  <si>
    <t>by 1</t>
  </si>
  <si>
    <t>0.02 to 0.2</t>
  </si>
  <si>
    <t>mg/L as CaCO3</t>
  </si>
  <si>
    <t>Total Bacteria</t>
  </si>
  <si>
    <t>bacteria/100 ml</t>
  </si>
  <si>
    <t>Preservation Required</t>
  </si>
  <si>
    <t>BACTERIA ETC.</t>
  </si>
  <si>
    <t>NUTRIENTS</t>
  </si>
  <si>
    <t>OXYGEN DEMAND AND OXYGEN</t>
  </si>
  <si>
    <t>pH-RELATED</t>
  </si>
  <si>
    <t>TURBIDITY AND SOLIDS (DISSOLVED AND TOTAL)</t>
  </si>
  <si>
    <t>Bottles-500 ml wide mouth (HDPE, Box of 48))</t>
  </si>
  <si>
    <t>Bottles-1000 ml wide mouth (HDPE, Box of 24))</t>
  </si>
  <si>
    <t>2710 OxyGuard D.O. Probe</t>
  </si>
  <si>
    <t>1 ppm</t>
  </si>
  <si>
    <t>0.01 ppt</t>
  </si>
  <si>
    <r>
      <t xml:space="preserve">0-19.99 </t>
    </r>
    <r>
      <rPr>
        <sz val="10"/>
        <rFont val="Arial"/>
        <family val="2"/>
      </rPr>
      <t>μ</t>
    </r>
    <r>
      <rPr>
        <sz val="10"/>
        <rFont val="Arial"/>
        <family val="2"/>
      </rPr>
      <t>S/cm</t>
    </r>
  </si>
  <si>
    <t>0-10 ppt</t>
  </si>
  <si>
    <t>.01 mS/cm</t>
  </si>
  <si>
    <t>Hanna pH 4.01 Buffer</t>
  </si>
  <si>
    <t>Hanna pH 7.01 Buffer</t>
  </si>
  <si>
    <t>Hanna pH 10.01 Buffer</t>
  </si>
  <si>
    <t>Hanna 1,413 μS Solution</t>
  </si>
  <si>
    <t>Hanna 1,382 ppm TDS Solution</t>
  </si>
  <si>
    <t>Hanna 12,880 μS Solution</t>
  </si>
  <si>
    <t>If dissolved phosphorus forms are to be differentiated, filter sample immediately after collection. Preserve by freezing at or below -10 degrees C. Add 40 mg HgCl2/L to the samples, especially when they are to be stored for long periods. If total P alone is to be determined, add 1 mL conc HCl/L or freeze without any additions. Do not store samples containing low concentrations of phosphorus in plastic bottles unless kept in a frozen state because phosphates may be adsorbed onto the walls of plastic bottles</t>
  </si>
  <si>
    <r>
      <t>For dissolved elements, filter aqueous sample through a 0.45-um pore membrane filter. Adjust the pH of the filtrate to &lt; 2 with (1+1) HNO</t>
    </r>
    <r>
      <rPr>
        <vertAlign val="subscript"/>
        <sz val="10"/>
        <rFont val="Times New Roman"/>
        <family val="1"/>
      </rPr>
      <t>3</t>
    </r>
    <r>
      <rPr>
        <sz val="10"/>
        <rFont val="Times New Roman"/>
        <family val="1"/>
      </rPr>
      <t>. For total recoverable elements, adjust the pH of the sample to &lt; 2 with (1+1)HNO</t>
    </r>
    <r>
      <rPr>
        <vertAlign val="subscript"/>
        <sz val="10"/>
        <rFont val="Times New Roman"/>
        <family val="1"/>
      </rPr>
      <t>3</t>
    </r>
    <r>
      <rPr>
        <sz val="10"/>
        <rFont val="Times New Roman"/>
        <family val="1"/>
      </rPr>
      <t>. If acid preservation in the field is not feasabile, preservation may take place at the laboratory if the sample is received by the laboratory within two weeks and is acidified at pH &lt; 2 for 16 hours.</t>
    </r>
  </si>
  <si>
    <t>7 days but ASAP recommended.</t>
  </si>
  <si>
    <t>48 hours but ASAP recommended.</t>
  </si>
  <si>
    <t>12" (fiberglass)</t>
  </si>
  <si>
    <t>12" (galvanized)</t>
  </si>
  <si>
    <t>18" (fiberglass)</t>
  </si>
  <si>
    <t>18" (galvanized)</t>
  </si>
  <si>
    <t>24" (fiberglass)</t>
  </si>
  <si>
    <t>24" (galvanized)</t>
  </si>
  <si>
    <t>36" (fiberglass)</t>
  </si>
  <si>
    <t>36" (galvanized)</t>
  </si>
  <si>
    <t>48" (fiberglass)</t>
  </si>
  <si>
    <t>48" (galvanized)</t>
  </si>
  <si>
    <t>60" (fiberglass)</t>
  </si>
  <si>
    <t>60" (galvanized)</t>
  </si>
  <si>
    <t>72" (fiberglass)</t>
  </si>
  <si>
    <t>Automated Samplers</t>
  </si>
  <si>
    <t>Sigma 900SP24 Bundle</t>
  </si>
  <si>
    <t>Hach</t>
  </si>
  <si>
    <t>Penn State project proposal</t>
  </si>
  <si>
    <t>Post driver</t>
  </si>
  <si>
    <t>Snow Gage (plastic)</t>
  </si>
  <si>
    <t>Model 3500 Aquabar Pressure Transducer</t>
  </si>
  <si>
    <t>Rain Gage (plastic)</t>
  </si>
  <si>
    <t>Model 2000 Electrofishing Equipment</t>
  </si>
  <si>
    <t>Electro-Shock Dip Net</t>
  </si>
  <si>
    <t>5-Gallon Plastic Bucket</t>
  </si>
  <si>
    <t>Cooler (48-quart)</t>
  </si>
  <si>
    <t>Forceps (curved fine point)</t>
  </si>
  <si>
    <t>Spherical Densiometer (light meter)</t>
  </si>
  <si>
    <t>White metal trays</t>
  </si>
  <si>
    <t>Printer Ink</t>
  </si>
  <si>
    <t>Paper (ream:  500 sheets)</t>
  </si>
  <si>
    <t>Chart paper for Type A-71 water level recorder (roll)</t>
  </si>
  <si>
    <t xml:space="preserve">Pens for Type A-71 water level recorder </t>
  </si>
  <si>
    <t>Isco sampler rental (per day)</t>
  </si>
  <si>
    <t>Hoosier Microbiological Laboratory</t>
  </si>
  <si>
    <t>American Sigma Model 2149 Tipping Bucket Rain Gauge</t>
  </si>
  <si>
    <t>American Sigma Model 2459 Rain Logger Data Logging Rain Gauge</t>
  </si>
  <si>
    <t>www.americansigma.com</t>
  </si>
  <si>
    <t>0.01" per tip</t>
  </si>
  <si>
    <t>0.5% at 0.5"/hr</t>
  </si>
  <si>
    <t>Sigma 900 Portable Wastewater Sampler</t>
  </si>
  <si>
    <t>feet</t>
  </si>
  <si>
    <t>0-70 feet</t>
  </si>
  <si>
    <t>+/- .01 ft</t>
  </si>
  <si>
    <t>.2% full scale</t>
  </si>
  <si>
    <t>Lysimeter Head Assembly</t>
  </si>
  <si>
    <t>Silica Flour (50 lb)</t>
  </si>
  <si>
    <t>Vacuum Pressure Hand Pump</t>
  </si>
  <si>
    <t>5 ft piece of 1 1/2" PVC casing</t>
  </si>
  <si>
    <t>1/4" OD Polyethylene Tubing (100 ft)</t>
  </si>
  <si>
    <t>Replacement ceramic cup</t>
  </si>
  <si>
    <t>Tube groover</t>
  </si>
  <si>
    <t>n/a</t>
  </si>
  <si>
    <t>Pressure/Vacuum Soil Water Sampler (for vadose zone) (Also need polyethylene tubing, hand pump, neoprene tubing, pinch clamps &amp; silica flour)</t>
  </si>
  <si>
    <t>Hand pump with vacuum gage</t>
  </si>
  <si>
    <t>Stainless Steel Coupling for Casing (to connect PVC casing to sampler when PVC used to route access tubes and protect them)</t>
  </si>
  <si>
    <t>Black plyethylene tubing 3/16"x100 ft</t>
  </si>
  <si>
    <t>Green plyethylene tubing 3/16"x100 ft</t>
  </si>
  <si>
    <t>Pinch clamps</t>
  </si>
  <si>
    <t>US Type A-71 Water Level Recorder (also need float pulley, beaded line or float tape, float, counterweight, and end hooks)</t>
  </si>
  <si>
    <t>US Type F Water Level Recorder (also need float pulley, beaded line or float tape, float, counterweight, and end hooks)</t>
  </si>
  <si>
    <t>Chart paper for Type F water level recorder (roll)</t>
  </si>
  <si>
    <t xml:space="preserve">Pens for Type F water level recorder </t>
  </si>
  <si>
    <t>WaterWorks Nitrate/Nitrogen Test Strips (#480009); cost=$14.99/50 tests; 0, 0.5, 2, 5, 10, 20, 50 mg/L</t>
  </si>
  <si>
    <t>WaterWorks pH Test Strips (#481104); cost=$9.99/50 tests; 2, 3, 4, 5, 6, 6.5, 7, 7.5, 8, 8.5, 9, 9.5, 10, 11, 12</t>
  </si>
  <si>
    <t>pH units</t>
  </si>
  <si>
    <t>Costs for contracts and grants are largely treated as lump sum costs in this spreadsheet (i.e., no labor, travel, supplies, etc. categories).</t>
  </si>
  <si>
    <t>by using more than one entry for a contract.  For example:</t>
  </si>
  <si>
    <t>Supervisor</t>
  </si>
  <si>
    <t>1 mV</t>
  </si>
  <si>
    <t>Salinity</t>
  </si>
  <si>
    <t>Temp.</t>
  </si>
  <si>
    <t>.01 mg/L</t>
  </si>
  <si>
    <t>+/-0.3 mg/L</t>
  </si>
  <si>
    <t>+/-0.15˚ C</t>
  </si>
  <si>
    <t>+/-0.5% of reading</t>
  </si>
  <si>
    <t>+/-20 mV</t>
  </si>
  <si>
    <t>+/-0.2 mg/L</t>
  </si>
  <si>
    <t>+/-1% range</t>
  </si>
  <si>
    <t>+/-.01 ft</t>
  </si>
  <si>
    <t>0.1˚ C</t>
  </si>
  <si>
    <t>0.1 mV</t>
  </si>
  <si>
    <r>
      <t>Hanna Ammonia Meter (HI 93712); cost=(meter cost plus NH</t>
    </r>
    <r>
      <rPr>
        <sz val="8"/>
        <rFont val="Times New Roman"/>
        <family val="1"/>
      </rPr>
      <t>3</t>
    </r>
    <r>
      <rPr>
        <sz val="10"/>
        <rFont val="Times New Roman"/>
        <family val="1"/>
      </rPr>
      <t xml:space="preserve"> reagent refill cost/100 tests)</t>
    </r>
  </si>
  <si>
    <t>0.01-1.00 mg/L</t>
  </si>
  <si>
    <t>Hanna D.O. Meter (HI 93732); cost=(meter cost+reagent cost)/100 tests</t>
  </si>
  <si>
    <t>0.1-14 ppm</t>
  </si>
  <si>
    <t>Hanna Nitrate Meter (HI93728); cost=(meter cost+reagents cost)/100</t>
  </si>
  <si>
    <r>
      <t>C</t>
    </r>
    <r>
      <rPr>
        <b/>
        <sz val="8"/>
        <rFont val="Arial"/>
        <family val="2"/>
      </rPr>
      <t>FR</t>
    </r>
  </si>
  <si>
    <r>
      <t>C</t>
    </r>
    <r>
      <rPr>
        <b/>
        <sz val="8"/>
        <rFont val="Arial"/>
        <family val="2"/>
      </rPr>
      <t>IR</t>
    </r>
  </si>
  <si>
    <r>
      <t xml:space="preserve">Establishment and updating of stage/discharge relationship is covered under </t>
    </r>
    <r>
      <rPr>
        <sz val="12"/>
        <rFont val="Arial"/>
        <family val="2"/>
      </rPr>
      <t>C</t>
    </r>
    <r>
      <rPr>
        <sz val="8"/>
        <rFont val="Arial"/>
        <family val="2"/>
      </rPr>
      <t>OM</t>
    </r>
    <r>
      <rPr>
        <sz val="10"/>
        <rFont val="Arial"/>
        <family val="2"/>
      </rPr>
      <t>.</t>
    </r>
  </si>
  <si>
    <t>Annual cost to establish and update stage/discharge relationship.</t>
  </si>
  <si>
    <r>
      <t>C</t>
    </r>
    <r>
      <rPr>
        <b/>
        <sz val="8"/>
        <rFont val="Arial"/>
        <family val="2"/>
      </rPr>
      <t>C</t>
    </r>
  </si>
  <si>
    <r>
      <t>C</t>
    </r>
    <r>
      <rPr>
        <sz val="8"/>
        <rFont val="Arial"/>
        <family val="2"/>
      </rPr>
      <t>C</t>
    </r>
  </si>
  <si>
    <t>Includes computer hardware and software and related items.</t>
  </si>
  <si>
    <t>Labor, travel, and services (e.g., aerial photography or data purchase) needed to track land use and land treatment.</t>
  </si>
  <si>
    <t>Cost = (hours*labor rate) + (hours*vehicle rate) + services</t>
  </si>
  <si>
    <t>N-2 Coshocton Sampler (use with 1.0 ft H-flume)</t>
  </si>
  <si>
    <t>Huffman Laboratories, www.huffmanlabs.com (2003)</t>
  </si>
  <si>
    <t>Metals</t>
  </si>
  <si>
    <t>Specific Conductance</t>
  </si>
  <si>
    <t>EDTA</t>
  </si>
  <si>
    <t>Requires total solids analysis also.</t>
  </si>
  <si>
    <t>Volatile Solids</t>
  </si>
  <si>
    <t>Inductively Coupled Plasma Mass Spectrometry (ICP-MS) First element=$80; each additional element=$10.  Sample preparation costs range from $20 to $50.  Minimum of 5 samples.</t>
  </si>
  <si>
    <t>sub parts per billion for deionized water.  Limits vary with matrix</t>
  </si>
  <si>
    <t>Inductively Coupled Plasma Atomic Emission Spectroscopy (ICP-AES) First element=$30; each additional element=$10.  Sample preparation costs range from $20 to $50.  Minimum of 5 samples.</t>
  </si>
  <si>
    <t>$100-$130 for single element; $10 for each additional element in same sample.</t>
  </si>
  <si>
    <t>$50-$80 for single element; $10 for each additional element in same sample.</t>
  </si>
  <si>
    <t>Pesticides</t>
  </si>
  <si>
    <t>GC/MS Scan of 16 pesticides (atrazine, alachlor, etc.)</t>
  </si>
  <si>
    <t>Hach DR 2800 Portable Spectrophotometer (reagents purchased separately)</t>
  </si>
  <si>
    <t xml:space="preserve">0-80 μg/L </t>
  </si>
  <si>
    <t>3-150 mg/L</t>
  </si>
  <si>
    <t>0.1-25 mg/L Cl-</t>
  </si>
  <si>
    <t>3 mg/L</t>
  </si>
  <si>
    <r>
      <t>0.3-15.0 mg/L O</t>
    </r>
    <r>
      <rPr>
        <sz val="8"/>
        <rFont val="Arial"/>
        <family val="2"/>
      </rPr>
      <t>2</t>
    </r>
  </si>
  <si>
    <t>Float pulley for tape (18 inch circ.; 0.5 ft centers)</t>
  </si>
  <si>
    <t>Float pulley for tape (36 inch circular ring)</t>
  </si>
  <si>
    <t>Float pulley for tape (750 mm circular ring)</t>
  </si>
  <si>
    <t>Float pulley for beaded (375 mm circ.)</t>
  </si>
  <si>
    <t>Float pulley for beaded (12 inch circ.; 3 inch centers)</t>
  </si>
  <si>
    <t>.01-3 mg/L</t>
  </si>
  <si>
    <t>D.O. (HRDO method 8166)</t>
  </si>
  <si>
    <t>D.O. method 8166 reagents (25 tests)</t>
  </si>
  <si>
    <t>Chloride (method 8113)</t>
  </si>
  <si>
    <t>Hardness (method 8030)</t>
  </si>
  <si>
    <t>Reagents for chloride method 8113 (50 tests)</t>
  </si>
  <si>
    <t>C.O.D. (method 8000)</t>
  </si>
  <si>
    <t>Reagents for COD method 8000 (150 tests)</t>
  </si>
  <si>
    <t>Cadmium (method 8017)</t>
  </si>
  <si>
    <t>Reagents for cadmium method 8017 (100 tests)</t>
  </si>
  <si>
    <t>Nitrate method 8171 reagents (100 tests)</t>
  </si>
  <si>
    <t>Nitrate method 8192 reagents (100 tests)</t>
  </si>
  <si>
    <t>Hardness method 8030 reagents (100 tests)</t>
  </si>
  <si>
    <t>Nitrate (method 8171)</t>
  </si>
  <si>
    <t>Nitrate (method 8192)</t>
  </si>
  <si>
    <t>Nitrite (method 10019)</t>
  </si>
  <si>
    <t>TKN (method 8075)</t>
  </si>
  <si>
    <t>TKN method 8075 reagents (250 tests)</t>
  </si>
  <si>
    <r>
      <t>NH</t>
    </r>
    <r>
      <rPr>
        <sz val="8"/>
        <rFont val="Arial"/>
        <family val="2"/>
      </rPr>
      <t>3</t>
    </r>
    <r>
      <rPr>
        <sz val="10"/>
        <rFont val="Arial"/>
        <family val="2"/>
      </rPr>
      <t xml:space="preserve"> (method 10205)</t>
    </r>
  </si>
  <si>
    <r>
      <t>NH</t>
    </r>
    <r>
      <rPr>
        <sz val="8"/>
        <rFont val="Arial"/>
        <family val="2"/>
      </rPr>
      <t>3</t>
    </r>
    <r>
      <rPr>
        <sz val="10"/>
        <rFont val="Arial"/>
        <family val="2"/>
      </rPr>
      <t xml:space="preserve"> method 10205 reagents (25 tests)</t>
    </r>
  </si>
  <si>
    <t>one-time cost for station demolition/site restoration</t>
  </si>
  <si>
    <t>Includes all costs associated with tearing down the station and restoring the site at end of project.</t>
  </si>
  <si>
    <r>
      <t>C</t>
    </r>
    <r>
      <rPr>
        <b/>
        <sz val="8"/>
        <rFont val="Arial"/>
        <family val="2"/>
      </rPr>
      <t>X</t>
    </r>
    <r>
      <rPr>
        <b/>
        <sz val="12"/>
        <rFont val="Arial"/>
        <family val="2"/>
      </rPr>
      <t>=</t>
    </r>
  </si>
  <si>
    <r>
      <t>C</t>
    </r>
    <r>
      <rPr>
        <b/>
        <sz val="8"/>
        <rFont val="Arial"/>
        <family val="2"/>
      </rPr>
      <t>X</t>
    </r>
  </si>
  <si>
    <t>semi-quantitative; resolution is 1/2 unit.</t>
  </si>
  <si>
    <t>WaterWorks pH Test Strips (#481104)</t>
  </si>
  <si>
    <t>On-site analysis required</t>
  </si>
  <si>
    <t>None</t>
  </si>
  <si>
    <t>D.O. Test kit model #K-7512; cost=$45.10/30 tests; refills (#R-7512) of 30 tests cost $22.50</t>
  </si>
  <si>
    <t>D.O. Test kit model #K-7512</t>
  </si>
  <si>
    <t>WaterWorks Nitrate/Nitrogen Test Strips (#480009)</t>
  </si>
  <si>
    <t>Analyze same day.</t>
  </si>
  <si>
    <t>Orthophosphate (reactive) Test Strips (#K-8510)</t>
  </si>
  <si>
    <t>Ice or refrigerate.</t>
  </si>
  <si>
    <t>Same day analysis required.</t>
  </si>
  <si>
    <t>Users can add information to the right of (column F) and below (row 87) the red line.  Rows 88-1000 are unprotected.</t>
  </si>
  <si>
    <t/>
  </si>
  <si>
    <t>HOBO U12 Outdoor/Industrial 4 External Channel Logger</t>
  </si>
  <si>
    <t>www.pace-sci.com</t>
  </si>
  <si>
    <t>Pace XR440 Pocket Logger with IC209 Interface Cable (4 channel) Temp, Humidity, Pressure, AC Current, etc. sensors sold separately)</t>
  </si>
  <si>
    <t>Aquaflor Handheld Fluorometer/Turbidimeter</t>
  </si>
  <si>
    <t>Chl a (in vivo)</t>
  </si>
  <si>
    <t>0.3 μg/L monoculture</t>
  </si>
  <si>
    <t>Chl a (extracted)</t>
  </si>
  <si>
    <t>0.5 μg/L monoculture</t>
  </si>
  <si>
    <t>0.5 NTU</t>
  </si>
  <si>
    <t>3 orders of magnitude</t>
  </si>
  <si>
    <t>www.turnerdesigns.com</t>
  </si>
  <si>
    <t>HOBO Weather Station Data Logger (sensors sold separately)</t>
  </si>
  <si>
    <t>Davis Vantage Pro2 Weather Station-cabled version (complete station with display, rain collector, temperature and humidity sensors, anemometer)</t>
  </si>
  <si>
    <t>Davis Vantage Pro2 Weather Station-wireless version (complete station with display, rain collector, temperature and humidity sensors, anemometer) - transmits data up to 1,000 feet</t>
  </si>
  <si>
    <t>Total Dissolved Solids</t>
  </si>
  <si>
    <t>Nitrate</t>
  </si>
  <si>
    <t>1:5 Water Extraction Soil Analysis</t>
  </si>
  <si>
    <t>Phosphorus</t>
  </si>
  <si>
    <r>
      <t>NaHCO</t>
    </r>
    <r>
      <rPr>
        <sz val="8"/>
        <rFont val="Times New Roman"/>
        <family val="1"/>
      </rPr>
      <t>3</t>
    </r>
  </si>
  <si>
    <t>SOILS</t>
  </si>
  <si>
    <t>Penn State project proposal (2006)</t>
  </si>
  <si>
    <t>Copper</t>
  </si>
  <si>
    <t>Lead</t>
  </si>
  <si>
    <t>Petroleum, Oil &amp; Grease</t>
  </si>
  <si>
    <t>Total Organic Carbon</t>
  </si>
  <si>
    <t>DH-48 Sediment Sampler w/ 3' wading rod</t>
  </si>
  <si>
    <t>Invertebrate Samples</t>
  </si>
  <si>
    <t>$130 to $175 (typically)</t>
  </si>
  <si>
    <t>$80 to $100 (typically)</t>
  </si>
  <si>
    <t>EPA Method 300.0 - Ion Chromatography</t>
  </si>
  <si>
    <t>EPA Method 350.1 - ammonia by automated colorimetry (phenate)</t>
  </si>
  <si>
    <t>EPA Method 365.1 - Phosphorus (all forms) by semi-automated colorimetry (ascorbic acid)</t>
  </si>
  <si>
    <t>EPA Method 365.2 - Phosphorus (all forms) by colorimetry (ascorbic acid)</t>
  </si>
  <si>
    <t>EPA Method 365.4 - Phosphorus (total) by automated colorimetry (block digestor AA II)</t>
  </si>
  <si>
    <t>EPA Method 310.1 - Alkalinity by titration (pH 4.5)</t>
  </si>
  <si>
    <t>EPA Method 413.1 - oil &amp; grease in water by extraction and gravimetry (separatory funnel extraction)</t>
  </si>
  <si>
    <t>mg/L oil content</t>
  </si>
  <si>
    <t>Standard Methods 2340B - Hardness in water by EDTA titration</t>
  </si>
  <si>
    <t>all</t>
  </si>
  <si>
    <t>cfu/100 ml</t>
  </si>
  <si>
    <t>No dilution FC - Standard Method 9222D - membrane filtration test</t>
  </si>
  <si>
    <t>3 dilution FC - Standard Method 9222D - membrane filtration test</t>
  </si>
  <si>
    <t>5 dilution FC - Standard Method 9222D - membrane filtration test</t>
  </si>
  <si>
    <t>Annual average is calculated as total map and data costs divided by number of years.</t>
  </si>
  <si>
    <t>All fuel and power costs for operating sites.</t>
  </si>
  <si>
    <t>All service, repair, and replacements of sites and equipment.</t>
  </si>
  <si>
    <t>Site Establishment</t>
  </si>
  <si>
    <t>Lab and Data</t>
  </si>
  <si>
    <t>Site Operation</t>
  </si>
  <si>
    <t>Contracts &amp; Grants</t>
  </si>
  <si>
    <t>Site establishment structures plus one-time fee, electricity connection, setup, etc.</t>
  </si>
  <si>
    <t>All purchased and rented monitoring and office equipment.</t>
  </si>
  <si>
    <t>All monitoring and offfice supplies.</t>
  </si>
  <si>
    <t>Annual laboratory analysis plus maps, data, satellite &amp; aerial photography</t>
  </si>
  <si>
    <t>Maps, data, satellite &amp; aerial photography.</t>
  </si>
  <si>
    <t>All fuel and power costs to operate sites plus service, repair, and replacements of sites and equipment.</t>
  </si>
  <si>
    <t>All contracts and grants.</t>
  </si>
  <si>
    <t>EPA Method 405.1</t>
  </si>
  <si>
    <t>EPA Method 410.4</t>
  </si>
  <si>
    <t>Chlorophyll a</t>
  </si>
  <si>
    <t>Membrane Filter</t>
  </si>
  <si>
    <t>Heterotrophic Plate Count - Pour Plate</t>
  </si>
  <si>
    <t>MF or P/A Colilert</t>
  </si>
  <si>
    <t>Digestion for total metal analysis.</t>
  </si>
  <si>
    <t>Barnstable County, MA - www.barnstablecountyhealth.org (2006); Detection Limit from  www.nemi.gov (2006)</t>
  </si>
  <si>
    <t>EPA Method 200.7 - Inductively Coupled Plasma-Atomic Emission Spectrometry; Detection Limit from  www.nemi.gov (2006)</t>
  </si>
  <si>
    <t>Hoosier Microbiological Laboratory - www.hml.com (2006); Detection Limit from  www.nemi.gov (2006)</t>
  </si>
  <si>
    <t>EPA Method 200.9 - Total chromium, graphite furnace</t>
  </si>
  <si>
    <t>Printing and other report output media (e.g., CD, web).</t>
  </si>
  <si>
    <t>Budget Summary:  Version 1</t>
  </si>
  <si>
    <t>Budget Summary: Version 2</t>
  </si>
  <si>
    <t>Information below is also found in "Budget Summary" tab.</t>
  </si>
  <si>
    <t>NOTE:  In-House versus Contracts and Grants costs.</t>
  </si>
  <si>
    <t>The spreadsheet is designed to enable entry of both in-house and contracts/grants costs under most cost categories (e.g., site establishment).</t>
  </si>
  <si>
    <t>www.micrologylabs.com (2007); this kit is used by Indiana Riverwatch</t>
  </si>
  <si>
    <t>Micrology Labs Coliscan Easygel; can do both E. coli and coliforms</t>
  </si>
  <si>
    <t>#/100 ml</t>
  </si>
  <si>
    <t>Hach Model CN-39WR Test Kit (#223002) (cost of kit/100 tests, but kit also includes 100 tests each for chlorine and hardness, and 300 tests for pH)</t>
  </si>
  <si>
    <t>Hach Model CN-39WR Test Kit (#223002) (cost of kit/100 tests, but kit also includes 100 tests each for chlorine and iron, and 300 tests for pH)</t>
  </si>
  <si>
    <t>Ammonia test strips (#2755325), 0-6.0 mg/L; cost = $16/25 tests; strips indicate only the following concentrations: 0, 0.25, 0.5, 1, 3, and 6 mg/L</t>
  </si>
  <si>
    <t>Comments</t>
  </si>
  <si>
    <t>Ammonia Pocket Colorimeter II Test Kit (#5870040); cost = $352/100 tests</t>
  </si>
  <si>
    <t>Nitrate and nitrite test strips (#2745425); cost is $14/25 tests.  Tests can be EITHER 0-50 mg/L (0, 1,2 5, 10, 20, or 50 mg/L) or 0-3 mg/L (0, 0.15, 0.3, 1, 1.5, or 3 mg/L) range.</t>
  </si>
  <si>
    <t>Pocket Colorimeter II Test Kit (#5870002); price is $352/100 tests</t>
  </si>
  <si>
    <t>Nitrate and nitrite test kit Model NI-12 (#1408100), Color Disc/cadmium reduction/diazotization; cost is $103/100 tests.  Kit can be used for nitrate or nitrite.</t>
  </si>
  <si>
    <r>
      <t>mg/L NO</t>
    </r>
    <r>
      <rPr>
        <sz val="8"/>
        <rFont val="Times New Roman"/>
        <family val="1"/>
      </rPr>
      <t>2</t>
    </r>
    <r>
      <rPr>
        <sz val="10"/>
        <rFont val="Times New Roman"/>
        <family val="1"/>
      </rPr>
      <t>-N</t>
    </r>
  </si>
  <si>
    <t>Nitrate AccuVac Kit (#2511050), Color Disc/cadmium reduction; cost is $85.70/25 tests</t>
  </si>
  <si>
    <t>Nitrogen Test Kit, Model NI-8 (#224100), Color Disc/Nessler reagent; cost = $61.20/100 tests.</t>
  </si>
  <si>
    <t>If analysis delayed for several hours, preserve 1 L sample (in glass bottle) by adding 5 ml HCL and cooling to 4 degrees C.</t>
  </si>
  <si>
    <t>4 to 7 days depending on method</t>
  </si>
  <si>
    <t>Generally collected in 1-liter amber glass bottles, sealed, and stored at 4 degrees C.</t>
  </si>
  <si>
    <t>7 days from holding to extraction.  40 days from extraction to analysis.</t>
  </si>
  <si>
    <t>Keika Ventures, http://www.keikaventures.com/analyticalmethod.cfm?m=1315 (2006)</t>
  </si>
  <si>
    <t>Method 8270C, gas chromatography/mass spectrometry</t>
  </si>
  <si>
    <t>Float pulley for beaded (18 inch circ.; 6 inch centers)</t>
  </si>
  <si>
    <t>Float pulley for beaded (750 mm circular ring)</t>
  </si>
  <si>
    <t>Float pulley for beaded (36 inch circ.)</t>
  </si>
  <si>
    <t>Copper float (2.5" dia)</t>
  </si>
  <si>
    <t>Copper float (3" dia)</t>
  </si>
  <si>
    <t>Copper float (4" dia)</t>
  </si>
  <si>
    <t>Copper float (5" dia)</t>
  </si>
  <si>
    <t>Copper float (6" dia)</t>
  </si>
  <si>
    <t>Copper float (8" dia)</t>
  </si>
  <si>
    <t>Copper float (10" dia)</t>
  </si>
  <si>
    <t>Copper float (12" dia)</t>
  </si>
  <si>
    <t>Copper float (14" dia)</t>
  </si>
  <si>
    <t>Plastic float (1.5" dia)</t>
  </si>
  <si>
    <t>Plastic float (2.5" dia)</t>
  </si>
  <si>
    <t>Plastic float (3" dia)</t>
  </si>
  <si>
    <t>Plastic float (4" dia)</t>
  </si>
  <si>
    <t>Plastic float (6" dia)</t>
  </si>
  <si>
    <t>Plastic float (8" dia)</t>
  </si>
  <si>
    <t>Plastic float (10" dia)</t>
  </si>
  <si>
    <t>Plastic float (12" dia)</t>
  </si>
  <si>
    <t>Current Meter Outfit (Pygmy-type) w/ Aqua Calc 5000 data logger. Replaces headphone, stopwatch &amp; rating table.</t>
  </si>
  <si>
    <t>Current Meter Outfit (Pygmy-type) w/ AquaCount (simpler than 5000) data logger. Replaces headphone, stopwatch &amp; rating table.</t>
  </si>
  <si>
    <t>Wading Model 6200F Type AA current meter w/AquaCalc 5000</t>
  </si>
  <si>
    <t>Wading Model 6200F Type AA current meter w/AquaCount</t>
  </si>
  <si>
    <t>Current Meter Outfit (Pygmy-type). Meter, headphones, and rod.</t>
  </si>
  <si>
    <t>Wading Model 6200F Type AA current meter, headphones &amp; rod.</t>
  </si>
  <si>
    <t>AquaCalc 5000 Open Channel streamflow data logger</t>
  </si>
  <si>
    <t>AquaCount Model 5100 current meter digitizer</t>
  </si>
  <si>
    <t>Portable steel (2'x3'x5' tall)</t>
  </si>
  <si>
    <t>Corrugated Steel Walk-In (54" dia)</t>
  </si>
  <si>
    <t>Fiberglass Walk-In (5'x5')</t>
  </si>
  <si>
    <t>Poly Sample Bags (8"x13") 100 count</t>
  </si>
  <si>
    <t>Total Portable Equipment Cost</t>
  </si>
  <si>
    <t>Total Annual Sample Analysis Cost</t>
  </si>
  <si>
    <r>
      <t>C</t>
    </r>
    <r>
      <rPr>
        <b/>
        <sz val="8"/>
        <rFont val="Arial"/>
        <family val="2"/>
      </rPr>
      <t>Q</t>
    </r>
    <r>
      <rPr>
        <b/>
        <sz val="12"/>
        <rFont val="Arial"/>
        <family val="2"/>
      </rPr>
      <t>=</t>
    </r>
  </si>
  <si>
    <t>Laptop PC</t>
  </si>
  <si>
    <t>Software</t>
  </si>
  <si>
    <t>Printer</t>
  </si>
  <si>
    <t>Total Office Equipment and Supplies Cost</t>
  </si>
  <si>
    <t>External Storage Devices</t>
  </si>
  <si>
    <r>
      <t>C</t>
    </r>
    <r>
      <rPr>
        <b/>
        <sz val="8"/>
        <rFont val="Arial"/>
        <family val="2"/>
      </rPr>
      <t>C</t>
    </r>
    <r>
      <rPr>
        <b/>
        <sz val="12"/>
        <rFont val="Arial"/>
        <family val="2"/>
      </rPr>
      <t>=</t>
    </r>
  </si>
  <si>
    <r>
      <t>C</t>
    </r>
    <r>
      <rPr>
        <b/>
        <sz val="8"/>
        <rFont val="Arial"/>
        <family val="2"/>
      </rPr>
      <t>F</t>
    </r>
    <r>
      <rPr>
        <b/>
        <sz val="12"/>
        <rFont val="Arial"/>
        <family val="2"/>
      </rPr>
      <t>=</t>
    </r>
  </si>
  <si>
    <t>Y =</t>
  </si>
  <si>
    <t>annual cost for sampling trips to sites</t>
  </si>
  <si>
    <r>
      <t>C</t>
    </r>
    <r>
      <rPr>
        <b/>
        <sz val="8"/>
        <rFont val="Arial"/>
        <family val="2"/>
      </rPr>
      <t>T</t>
    </r>
    <r>
      <rPr>
        <b/>
        <sz val="12"/>
        <rFont val="Arial"/>
        <family val="2"/>
      </rPr>
      <t>=</t>
    </r>
  </si>
  <si>
    <t>Person 4</t>
  </si>
  <si>
    <t>Person 5</t>
  </si>
  <si>
    <t>Hours/Year</t>
  </si>
  <si>
    <t>Person 6</t>
  </si>
  <si>
    <t>Data Analysis: In-House Cost</t>
  </si>
  <si>
    <t>This is typically desk time and is broken out into in-house and contracts/grants.</t>
  </si>
  <si>
    <t>Grant 1</t>
  </si>
  <si>
    <t>Grant 2</t>
  </si>
  <si>
    <t>Total Annual Data Analysis Cost</t>
  </si>
  <si>
    <r>
      <t>C</t>
    </r>
    <r>
      <rPr>
        <b/>
        <sz val="8"/>
        <rFont val="Arial"/>
        <family val="2"/>
      </rPr>
      <t>D</t>
    </r>
    <r>
      <rPr>
        <b/>
        <sz val="12"/>
        <rFont val="Arial"/>
        <family val="2"/>
      </rPr>
      <t>=</t>
    </r>
  </si>
  <si>
    <t>Report Preparation: In-House Cost</t>
  </si>
  <si>
    <t>Total Annual Reporting Cost</t>
  </si>
  <si>
    <t>EPA Method 354.1 - spectrophotometry</t>
  </si>
  <si>
    <t>EPA Method 353.2 - colorimetry</t>
  </si>
  <si>
    <t>EPA Method 350.2 Nesslerization assumed (titrimetry possible)</t>
  </si>
  <si>
    <t>determined by analyst</t>
  </si>
  <si>
    <t>mg/L P</t>
  </si>
  <si>
    <t>EPA Method 160.2 - Residue, Non-filterable (gravimetric, dried at 103-105 degrees C)</t>
  </si>
  <si>
    <t>EPA Method 160.3 - Residue, Total (Gravimetric, Dried at 103-105 degrees C)</t>
  </si>
  <si>
    <t>EPA Method 180.1 - Nephelometric (turbidimeter)</t>
  </si>
  <si>
    <t>Nebraska Water Environment Association, www.ne-wea.org (2000)</t>
  </si>
  <si>
    <t>Various</t>
  </si>
  <si>
    <t>ASAP</t>
  </si>
  <si>
    <t>None; immediate analysis required.</t>
  </si>
  <si>
    <t>Colilert - Total Coliform and E. Coli - MPN - Assumed Colilert-18 test kit method for detection limit and range.</t>
  </si>
  <si>
    <t>Standard Method 9213D - E. coli by MF plating on mTEC agar</t>
  </si>
  <si>
    <r>
      <t>Hach DR 2800 Portable Spectrophotometer; cost=(meter+PO</t>
    </r>
    <r>
      <rPr>
        <sz val="8"/>
        <rFont val="Times New Roman"/>
        <family val="1"/>
      </rPr>
      <t>4</t>
    </r>
    <r>
      <rPr>
        <sz val="10"/>
        <rFont val="Times New Roman"/>
        <family val="1"/>
      </rPr>
      <t xml:space="preserve"> method 10055 reagents)/100 (Meter can perform many different tests)</t>
    </r>
  </si>
  <si>
    <r>
      <t>Hach DR 2800 Portable Spectrophotometer; cost=(meter+PO</t>
    </r>
    <r>
      <rPr>
        <sz val="8"/>
        <rFont val="Times New Roman"/>
        <family val="1"/>
      </rPr>
      <t>4</t>
    </r>
    <r>
      <rPr>
        <sz val="10"/>
        <rFont val="Times New Roman"/>
        <family val="1"/>
      </rPr>
      <t xml:space="preserve"> method 8048 reagents)/100 (Meter can perform many different tests)</t>
    </r>
  </si>
  <si>
    <t>E. coli</t>
  </si>
  <si>
    <t>Standard Method 9222D Membrane Filter</t>
  </si>
  <si>
    <t>Fecal Streptococci</t>
  </si>
  <si>
    <t>Standard Method 9230C</t>
  </si>
  <si>
    <t>FC &amp; FS Ratio</t>
  </si>
  <si>
    <t>In addition to cost for testing FC and FS</t>
  </si>
  <si>
    <t>Heterotrophic Plate Count - Standard Method 9215</t>
  </si>
  <si>
    <t>EPA Method 200.7</t>
  </si>
  <si>
    <t>Cadmium</t>
  </si>
  <si>
    <t>Chromium</t>
  </si>
  <si>
    <t>EPA Method 200.9 - Total chromium</t>
  </si>
  <si>
    <t>Zinc</t>
  </si>
  <si>
    <t>CHLOROPHYLL</t>
  </si>
  <si>
    <t>Chlorophyll</t>
  </si>
  <si>
    <t>Standard Methods 10200H</t>
  </si>
  <si>
    <t>Herbicide/Pesticide Scan</t>
  </si>
  <si>
    <t>Iron</t>
  </si>
  <si>
    <t>Style A Staff Gage (13.5 ft) &amp; T-style post</t>
  </si>
  <si>
    <t>Phenate</t>
  </si>
  <si>
    <t>Persulfate Digestion</t>
  </si>
  <si>
    <t>Soluble Reactive P</t>
  </si>
  <si>
    <r>
      <t>PO</t>
    </r>
    <r>
      <rPr>
        <vertAlign val="subscript"/>
        <sz val="10"/>
        <rFont val="Times New Roman"/>
        <family val="1"/>
      </rPr>
      <t>4</t>
    </r>
  </si>
  <si>
    <r>
      <t>Ortho-PO</t>
    </r>
    <r>
      <rPr>
        <vertAlign val="subscript"/>
        <sz val="10"/>
        <rFont val="Times New Roman"/>
        <family val="1"/>
      </rPr>
      <t>4</t>
    </r>
    <r>
      <rPr>
        <sz val="10"/>
        <rFont val="Times New Roman"/>
        <family val="1"/>
      </rPr>
      <t xml:space="preserve"> by ascorbic acid</t>
    </r>
  </si>
  <si>
    <t>Soluble P by ICP</t>
  </si>
  <si>
    <r>
      <t>Persulfate, H</t>
    </r>
    <r>
      <rPr>
        <vertAlign val="subscript"/>
        <sz val="10"/>
        <rFont val="Times New Roman"/>
        <family val="1"/>
      </rPr>
      <t>2</t>
    </r>
    <r>
      <rPr>
        <sz val="10"/>
        <rFont val="Times New Roman"/>
        <family val="1"/>
      </rPr>
      <t>SO</t>
    </r>
    <r>
      <rPr>
        <vertAlign val="subscript"/>
        <sz val="10"/>
        <rFont val="Times New Roman"/>
        <family val="1"/>
      </rPr>
      <t>4</t>
    </r>
    <r>
      <rPr>
        <sz val="10"/>
        <rFont val="Times New Roman"/>
        <family val="1"/>
      </rPr>
      <t xml:space="preserve"> digestion</t>
    </r>
  </si>
  <si>
    <t>Total Suspended Solids</t>
  </si>
  <si>
    <t>Total nonfilterable residue</t>
  </si>
  <si>
    <t>Total Solids</t>
  </si>
  <si>
    <t>Water Level and Discharge</t>
  </si>
  <si>
    <t>Precipitation</t>
  </si>
  <si>
    <t>Office Depot</t>
  </si>
  <si>
    <t>Fecal Coliform</t>
  </si>
  <si>
    <t>Biological and Habitat Sampling</t>
  </si>
  <si>
    <t>Sediment</t>
  </si>
  <si>
    <t>Style #1 sampler sediment bags</t>
  </si>
  <si>
    <t>Style #2 sampler sediment bags</t>
  </si>
  <si>
    <t>Style #3 sampler sediment bgs</t>
  </si>
  <si>
    <t>Handheld Bedload US BLH-84 Sampler (#3 bag)</t>
  </si>
  <si>
    <t>Bedload Sampler US BL-84 (#3 bag)</t>
  </si>
  <si>
    <t>Helley-Smith Sampler Model 8015 (#1 bag)</t>
  </si>
  <si>
    <t>Helley-Smith Sampler Model 8025 (#2 bag)</t>
  </si>
  <si>
    <t>Helley-Smith Sampler Model 8035 (#1 bag)</t>
  </si>
  <si>
    <t>Runoff Samplers</t>
  </si>
  <si>
    <t>N-1 Coshocton Sampler (use with 0.5 ft H-flume)</t>
  </si>
  <si>
    <t>W/out residual chlorine, cool to 4 degrees C.  With residual chlorine, add 3 ml 10% sodium thiosulfate per gallon and cool to 4 degrees C.</t>
  </si>
  <si>
    <t>Preserve most field samples with 95% or 99% alcohol very soon after collection.</t>
  </si>
  <si>
    <t>EPA Method 160.1 - Residue, Filterable (Gravimetric, Dried at 180 degrees C)</t>
  </si>
  <si>
    <r>
      <t>0.01-0.5 mg/L NO</t>
    </r>
    <r>
      <rPr>
        <sz val="8"/>
        <rFont val="Arial"/>
        <family val="2"/>
      </rPr>
      <t>3</t>
    </r>
    <r>
      <rPr>
        <sz val="10"/>
        <rFont val="Arial"/>
        <family val="2"/>
      </rPr>
      <t>-N</t>
    </r>
  </si>
  <si>
    <t>0.06-5 mg/L PO4 or 0.02-1.6 mg/L P</t>
  </si>
  <si>
    <t>0.06-3.5 mg/L PO4 or 0.02-1.1 mg/L P</t>
  </si>
  <si>
    <r>
      <t>.003-.5 mg/L NO</t>
    </r>
    <r>
      <rPr>
        <sz val="8"/>
        <rFont val="Arial"/>
        <family val="2"/>
      </rPr>
      <t>2</t>
    </r>
    <r>
      <rPr>
        <sz val="10"/>
        <rFont val="Arial"/>
        <family val="2"/>
      </rPr>
      <t>-N</t>
    </r>
  </si>
  <si>
    <t>1-150 mg/L</t>
  </si>
  <si>
    <r>
      <t>.06-3.5 mg/L PO</t>
    </r>
    <r>
      <rPr>
        <sz val="8"/>
        <rFont val="Arial"/>
        <family val="2"/>
      </rPr>
      <t>4</t>
    </r>
  </si>
  <si>
    <r>
      <t>.019-3 mg/L PO</t>
    </r>
    <r>
      <rPr>
        <sz val="8"/>
        <rFont val="Arial"/>
        <family val="2"/>
      </rPr>
      <t>4</t>
    </r>
  </si>
  <si>
    <t>5-750 mg/L</t>
  </si>
  <si>
    <t>Membrane Filter - Standard Method 9222B - Standard Total Coliform Membrane Filter Procedure</t>
  </si>
  <si>
    <t xml:space="preserve">Colilert - Total Coliform and E. Coli - Standard Method 9223B - Enzyme substrate assay for measuring total coliforms and E. coli </t>
  </si>
  <si>
    <t>mpn/100 ml (total coliform and E. coli)</t>
  </si>
  <si>
    <t>200 for 51-well Quanti-Tray  or 2419 for 97-well Quanti-Tray</t>
  </si>
  <si>
    <t>mg/L ( Min. level of quantification)</t>
  </si>
  <si>
    <t>Unsorted (not removed from sample matrix) composite stream samples taken from 0.3 to 1 square meter area.</t>
  </si>
  <si>
    <t>Unsorted (not removed from sample matrix) replicate stream samples taken from 1 sq ft or 0.1 square meter area.</t>
  </si>
  <si>
    <t>Sorted samples (removed from matrix and put into a vial) with 500-600 organisms</t>
  </si>
  <si>
    <t>Standard taxonomic effort, incl. Chironomid midges to genus.  Spreadsheet of abundance &amp; summary statistics.  Extensive listing of calculated metrics.  Summary and interpretation.  Table of scores.</t>
  </si>
  <si>
    <r>
      <t>NH</t>
    </r>
    <r>
      <rPr>
        <sz val="8"/>
        <rFont val="Arial"/>
        <family val="2"/>
      </rPr>
      <t>3</t>
    </r>
    <r>
      <rPr>
        <sz val="10"/>
        <rFont val="Arial"/>
        <family val="2"/>
      </rPr>
      <t xml:space="preserve"> (method 8038)</t>
    </r>
  </si>
  <si>
    <r>
      <t>NH</t>
    </r>
    <r>
      <rPr>
        <sz val="8"/>
        <rFont val="Arial"/>
        <family val="2"/>
      </rPr>
      <t>3</t>
    </r>
    <r>
      <rPr>
        <sz val="10"/>
        <rFont val="Arial"/>
        <family val="2"/>
      </rPr>
      <t xml:space="preserve"> method 8038 reagents (250 tests)</t>
    </r>
  </si>
  <si>
    <t>Phosphate (method 8180)</t>
  </si>
  <si>
    <t>Phosphate method 8180 reagents (50 tests)</t>
  </si>
  <si>
    <t>Phosphate (method 10055)</t>
  </si>
  <si>
    <t>Phosphate method 10055 reagents (250 tests)</t>
  </si>
  <si>
    <t>Phosphate (method 8048)</t>
  </si>
  <si>
    <t>Phosphate method 8048 reagents (50 tests)</t>
  </si>
  <si>
    <t>Phosphate (method 8190)</t>
  </si>
  <si>
    <t>Phosphate method 8190 reagents (50 tests)</t>
  </si>
  <si>
    <t>Zinc (method 8009)</t>
  </si>
  <si>
    <t>Zinc method 8009 reagents (100 tests)</t>
  </si>
  <si>
    <t>Suspended Solids (method 8006 - no req'd reagents)</t>
  </si>
  <si>
    <t>Hach Model 2100P Portable Turbidimeter</t>
  </si>
  <si>
    <t>0-1000 NTU</t>
  </si>
  <si>
    <t>2% of reading (0-500 NTU);  3% of reading (500-1000 NTU)</t>
  </si>
  <si>
    <t>Orthophosphate (reactive) Test Kit (#1252200), Color Cube/ascorbic acid; cost = $19.30/50 tests</t>
  </si>
  <si>
    <t>Orthophosphate (reactive) Test Kit, Model PO-14 (#147500); Color Disc/ascorbic acid; cost = $47.60/100 tests</t>
  </si>
  <si>
    <t>or 0-45 w/dilution</t>
  </si>
  <si>
    <t>semi-quantitative</t>
  </si>
  <si>
    <t>Orthophosphate (reactive) Test Strips (#2757150); cost = $16.50/50 tests</t>
  </si>
  <si>
    <t>Nitrate and nitrite test kit Model NI-14 (#1416100), Color Disc/cadmium reduction; cost is $58.30/50 tests.</t>
  </si>
  <si>
    <r>
      <t>mg/L NO</t>
    </r>
    <r>
      <rPr>
        <sz val="8"/>
        <rFont val="Times New Roman"/>
        <family val="1"/>
      </rPr>
      <t>3</t>
    </r>
    <r>
      <rPr>
        <sz val="10"/>
        <rFont val="Times New Roman"/>
        <family val="1"/>
      </rPr>
      <t>-N</t>
    </r>
  </si>
  <si>
    <t>Sum of Shared Equipment Costs</t>
  </si>
  <si>
    <t>Sum of Shared Supplies Costs</t>
  </si>
  <si>
    <t>Total Portable Sampling Equipment and Startup Supplies Cost</t>
  </si>
  <si>
    <t>Supplies</t>
  </si>
  <si>
    <t>one-time cost for office equipment and startup supplies</t>
  </si>
  <si>
    <t>One-Time Cost for Office Equipment and Startup Supplies</t>
  </si>
  <si>
    <t>Sum of Office Equipment Costs</t>
  </si>
  <si>
    <t>Sum of Office Startup Supplies Costs</t>
  </si>
  <si>
    <t>Total Office Equipment and Startup Supplies Cost</t>
  </si>
  <si>
    <t>Sum of Dedicated Rental Equipment Costs</t>
  </si>
  <si>
    <t>Sum of Shared Rental Equipment Costs</t>
  </si>
  <si>
    <t>TOTAL</t>
  </si>
  <si>
    <t>Sum of Office Supplies Costs</t>
  </si>
  <si>
    <t>Total Maps and Data Purchases</t>
  </si>
  <si>
    <r>
      <t>C</t>
    </r>
    <r>
      <rPr>
        <sz val="8"/>
        <rFont val="Arial"/>
        <family val="2"/>
      </rPr>
      <t>A</t>
    </r>
    <r>
      <rPr>
        <sz val="14"/>
        <rFont val="Arial"/>
        <family val="2"/>
      </rPr>
      <t xml:space="preserve"> = </t>
    </r>
  </si>
  <si>
    <t>Any annual fees paid to landowners for access to sampling sites.</t>
  </si>
  <si>
    <t>Fee</t>
  </si>
  <si>
    <t>annual fees paid to access sites</t>
  </si>
  <si>
    <t>Site</t>
  </si>
  <si>
    <t>Total</t>
  </si>
  <si>
    <t>FIXED, ONE-TIME COSTS</t>
  </si>
  <si>
    <t>ANNUAL COSTS</t>
  </si>
  <si>
    <t>The following costs are annual costs multiplied by the number of monitoring years.</t>
  </si>
  <si>
    <t>The following are one-time costs.</t>
  </si>
  <si>
    <t>Number of Monitoring Years =</t>
  </si>
  <si>
    <t>Annual Site Fees</t>
  </si>
  <si>
    <t>CATEGORY</t>
  </si>
  <si>
    <t>All contracts</t>
  </si>
  <si>
    <t>All grants</t>
  </si>
  <si>
    <t>All annual fees for site access.  Does not include initial fee.</t>
  </si>
  <si>
    <t>All startup and annual monitoring supplies.</t>
  </si>
  <si>
    <t>All rented monitoring equipment.</t>
  </si>
  <si>
    <t>COSTS INCLUDED</t>
  </si>
  <si>
    <t>All purchased monitoring equipment.</t>
  </si>
  <si>
    <t>All purchased office equipment.</t>
  </si>
  <si>
    <t>All in-house salaries.</t>
  </si>
  <si>
    <t>Site establishment structures.</t>
  </si>
  <si>
    <t>2710 OxyGuard D.O. Probe (annual service kit for D.O. sensor)</t>
  </si>
  <si>
    <t>Isco 701 pH/temperature module for 6712 or Avalanche sampler</t>
  </si>
  <si>
    <t>Isco 710 Ultrasonic Flow Module for 6712 sampler</t>
  </si>
  <si>
    <t>Isco 720 Submerged Probe Flow Module for 6712 sampler</t>
  </si>
  <si>
    <t>Isco 730 Bubbler Flow Module for 6712 sampler</t>
  </si>
  <si>
    <t>Yellow rows are new data not contained in other versions of this spreadsheet.</t>
  </si>
  <si>
    <t>Isco model 674 tipping bucket rain gauge (with cable ready for connection to 6712 sampler)</t>
  </si>
  <si>
    <t>1% at 2"/hr</t>
  </si>
  <si>
    <t>precipitation</t>
  </si>
  <si>
    <t>0-22 inches/hour</t>
  </si>
  <si>
    <t>Ryland Brown, Johnston, Inc., Forest, VA PH: 434-525-7929</t>
  </si>
  <si>
    <t>0.1% over range</t>
  </si>
  <si>
    <t>0 to 80˚ C</t>
  </si>
  <si>
    <t>+/-1˚ C</t>
  </si>
  <si>
    <t>water level</t>
  </si>
  <si>
    <t>1-11 feet</t>
  </si>
  <si>
    <t>0.1-10 feet (max allowable level is 20 ft)</t>
  </si>
  <si>
    <t>Isco 750 Area Velocity Flow Module for 6712 sampler; probe measures average flow velocity and depth and 6712 converts to flow rate.</t>
  </si>
  <si>
    <t>average velocity</t>
  </si>
  <si>
    <t>-5 to 20 ft/sec at 0.25 ft minimum depth</t>
  </si>
  <si>
    <t>For 0.033-5 ft: +/-0.008 ft/ft; For &gt;5 ft: +/-0.012 ft/ft</t>
  </si>
  <si>
    <t>For change&lt;1 ft: +/-0.02 ft; For change of 1-10 ft: +/-0.04 ft</t>
  </si>
  <si>
    <t>For 0.1-5 ft change: +/-0.01 ft; For 0.1-7 ft change: +/-0.03 ft; For 0.1-10 ft change: +/-0.10 ft</t>
  </si>
  <si>
    <t>For 0.1-5 ft change: +/-0.005 ft; For 0.1-7 ft change: +/-0.01 ft; For 0.1-10 ft change: +/-0.035 ft</t>
  </si>
  <si>
    <t>For 0.05-15 ft: +/-0.03 ft; For 0.05 to 21 ft: +/-0.09 ft; For 0.05 to 30ft: +/-0.3 ft</t>
  </si>
  <si>
    <t>Standard: 0-10 ft (max 20 ft)</t>
  </si>
  <si>
    <t>Extended: 0-30 ft (max 40 ft)</t>
  </si>
  <si>
    <t>Isco 780 Analog Output Flow Module for 6700 or 6712 sampler; takes 4-20 mA signal from non-Isco flow meters and converts to signal that can control sample timing of model 6700 and 6712 Isco samplers.</t>
  </si>
  <si>
    <t>Dissolved Reactive P:  Pre-filtered sample. (included in nutrient and sediment package with filtering for $50)</t>
  </si>
  <si>
    <t>Dissolved Reactive P: Sample requiring filtering. (included in nutrient and sediment package with filtering for $50)</t>
  </si>
  <si>
    <t>Suspended Sediment. (included in nutrient and sediment package with filtering for $50)</t>
  </si>
  <si>
    <t>Neoprene tubing 3/16" ID x 1/8" wall (per foot)</t>
  </si>
  <si>
    <t>Soil sampling mini kit (3 1/4" auger)</t>
  </si>
  <si>
    <t>Soil Sampling</t>
  </si>
  <si>
    <t>Soil sampling kit</t>
  </si>
  <si>
    <t>Environmental sampling kit</t>
  </si>
  <si>
    <t>Dutch auger</t>
  </si>
  <si>
    <t>Soil sampling mini kit (2 1/4" auger)</t>
  </si>
  <si>
    <t>Equipment or Service</t>
  </si>
  <si>
    <t>Total Cost for Monitoring Project</t>
  </si>
  <si>
    <t>Variables</t>
  </si>
  <si>
    <t>C</t>
  </si>
  <si>
    <r>
      <t>C</t>
    </r>
    <r>
      <rPr>
        <sz val="8"/>
        <rFont val="Arial"/>
        <family val="2"/>
      </rPr>
      <t>E</t>
    </r>
  </si>
  <si>
    <r>
      <t>C</t>
    </r>
    <r>
      <rPr>
        <sz val="8"/>
        <rFont val="Arial"/>
        <family val="2"/>
      </rPr>
      <t>F</t>
    </r>
  </si>
  <si>
    <r>
      <t>C</t>
    </r>
    <r>
      <rPr>
        <sz val="8"/>
        <rFont val="Arial"/>
        <family val="2"/>
      </rPr>
      <t>T</t>
    </r>
  </si>
  <si>
    <r>
      <t>C</t>
    </r>
    <r>
      <rPr>
        <sz val="8"/>
        <rFont val="Arial"/>
        <family val="2"/>
      </rPr>
      <t>A</t>
    </r>
  </si>
  <si>
    <r>
      <t>C</t>
    </r>
    <r>
      <rPr>
        <sz val="8"/>
        <rFont val="Arial"/>
        <family val="2"/>
      </rPr>
      <t>D</t>
    </r>
  </si>
  <si>
    <r>
      <t>C</t>
    </r>
    <r>
      <rPr>
        <sz val="8"/>
        <rFont val="Arial"/>
        <family val="2"/>
      </rPr>
      <t>R</t>
    </r>
  </si>
  <si>
    <r>
      <t>C</t>
    </r>
    <r>
      <rPr>
        <sz val="8"/>
        <rFont val="Arial"/>
        <family val="2"/>
      </rPr>
      <t>OM</t>
    </r>
  </si>
  <si>
    <r>
      <t>C</t>
    </r>
    <r>
      <rPr>
        <sz val="8"/>
        <rFont val="Arial"/>
        <family val="2"/>
      </rPr>
      <t>S</t>
    </r>
  </si>
  <si>
    <r>
      <t>C</t>
    </r>
    <r>
      <rPr>
        <sz val="8"/>
        <rFont val="Arial"/>
        <family val="2"/>
      </rPr>
      <t>L</t>
    </r>
  </si>
  <si>
    <t>Y</t>
  </si>
  <si>
    <t>number of monitoring years</t>
  </si>
  <si>
    <t>site establishment cost</t>
  </si>
  <si>
    <t>annual fees paid to access site</t>
  </si>
  <si>
    <t>annual cost for sampling trips to site</t>
  </si>
  <si>
    <t>annual cost for sample analysis</t>
  </si>
  <si>
    <t>annual cost for data analysis</t>
  </si>
  <si>
    <t>annual cost for reports</t>
  </si>
  <si>
    <t>annual cost for site operation and maintenance</t>
  </si>
  <si>
    <t>annual cost for tracking land use and land treatment</t>
  </si>
  <si>
    <t xml:space="preserve">C = </t>
  </si>
  <si>
    <t>Annual Cost for Monitoring Project</t>
  </si>
  <si>
    <t>annual cost of monitoring</t>
  </si>
  <si>
    <t>total cost of monitoring</t>
  </si>
  <si>
    <r>
      <t>C</t>
    </r>
    <r>
      <rPr>
        <b/>
        <sz val="8"/>
        <rFont val="Arial"/>
        <family val="2"/>
      </rPr>
      <t>E</t>
    </r>
  </si>
  <si>
    <r>
      <t>C</t>
    </r>
    <r>
      <rPr>
        <b/>
        <sz val="8"/>
        <rFont val="Arial"/>
        <family val="2"/>
      </rPr>
      <t>F</t>
    </r>
  </si>
  <si>
    <r>
      <t>C</t>
    </r>
    <r>
      <rPr>
        <b/>
        <sz val="8"/>
        <rFont val="Arial"/>
        <family val="2"/>
      </rPr>
      <t>T</t>
    </r>
  </si>
  <si>
    <r>
      <t>C</t>
    </r>
    <r>
      <rPr>
        <b/>
        <sz val="8"/>
        <rFont val="Arial"/>
        <family val="2"/>
      </rPr>
      <t>A</t>
    </r>
  </si>
  <si>
    <r>
      <t>C</t>
    </r>
    <r>
      <rPr>
        <b/>
        <sz val="8"/>
        <rFont val="Arial"/>
        <family val="2"/>
      </rPr>
      <t>D</t>
    </r>
  </si>
  <si>
    <r>
      <t>C</t>
    </r>
    <r>
      <rPr>
        <b/>
        <sz val="8"/>
        <rFont val="Arial"/>
        <family val="2"/>
      </rPr>
      <t>R</t>
    </r>
  </si>
  <si>
    <r>
      <t>C</t>
    </r>
    <r>
      <rPr>
        <b/>
        <sz val="8"/>
        <rFont val="Arial"/>
        <family val="2"/>
      </rPr>
      <t>OM</t>
    </r>
  </si>
  <si>
    <r>
      <t>C</t>
    </r>
    <r>
      <rPr>
        <b/>
        <sz val="8"/>
        <rFont val="Arial"/>
        <family val="2"/>
      </rPr>
      <t>S</t>
    </r>
  </si>
  <si>
    <r>
      <t>C</t>
    </r>
    <r>
      <rPr>
        <b/>
        <sz val="8"/>
        <rFont val="Arial"/>
        <family val="2"/>
      </rPr>
      <t>L</t>
    </r>
  </si>
  <si>
    <t>In many cases fees are paid to landowners for allowing access to the site.</t>
  </si>
  <si>
    <t>Trays</t>
  </si>
  <si>
    <r>
      <t>C</t>
    </r>
    <r>
      <rPr>
        <sz val="8"/>
        <rFont val="Arial"/>
        <family val="2"/>
      </rPr>
      <t>Q</t>
    </r>
  </si>
  <si>
    <r>
      <t>C</t>
    </r>
    <r>
      <rPr>
        <b/>
        <sz val="8"/>
        <rFont val="Arial"/>
        <family val="2"/>
      </rPr>
      <t>Q</t>
    </r>
  </si>
  <si>
    <t>Includes one-time costs for all sampling equipment that is taken to site for sampling and then taken away.</t>
  </si>
  <si>
    <t>Other</t>
  </si>
  <si>
    <t>Includes drive to and from site, sampling time, and on-site measurements.</t>
  </si>
  <si>
    <t>This is the cost for laboratory analysis of samples (i.e., not done in field).</t>
  </si>
  <si>
    <t>Includes travel to and from laboratory if done in addition to sampling trip travel.</t>
  </si>
  <si>
    <t>This is the cost for analysis of the data provided by laboratory and collected in field.</t>
  </si>
  <si>
    <t>This is typically desk time.</t>
  </si>
  <si>
    <t>Labor and materials required to prepare quarterly and annual reports.</t>
  </si>
  <si>
    <r>
      <t>Data analysis costs (</t>
    </r>
    <r>
      <rPr>
        <sz val="12"/>
        <rFont val="Arial"/>
        <family val="2"/>
      </rPr>
      <t>C</t>
    </r>
    <r>
      <rPr>
        <sz val="8"/>
        <rFont val="Arial"/>
        <family val="2"/>
      </rPr>
      <t>D</t>
    </r>
    <r>
      <rPr>
        <sz val="10"/>
        <rFont val="Arial"/>
        <family val="2"/>
      </rPr>
      <t>) can be lumped into this category or treated separately.</t>
    </r>
  </si>
  <si>
    <r>
      <t>Can be lumped into annual cost for reports (</t>
    </r>
    <r>
      <rPr>
        <sz val="12"/>
        <rFont val="Arial"/>
        <family val="2"/>
      </rPr>
      <t>C</t>
    </r>
    <r>
      <rPr>
        <sz val="8"/>
        <rFont val="Arial"/>
        <family val="2"/>
      </rPr>
      <t>R</t>
    </r>
    <r>
      <rPr>
        <sz val="10"/>
        <rFont val="Arial"/>
        <family val="2"/>
      </rPr>
      <t>) or treated separately.</t>
    </r>
  </si>
  <si>
    <t>Stainless steel float tape (punched at 0.2 ft intervals) - 25 ft</t>
  </si>
  <si>
    <t>Stainless steel float tape (punched at 0.2 ft intervals) - 50 ft</t>
  </si>
  <si>
    <t>Technician</t>
  </si>
  <si>
    <t>Secretary</t>
  </si>
  <si>
    <t>In this case there is one contract and three salary levels reported.</t>
  </si>
  <si>
    <t>Mon. Equipment</t>
  </si>
  <si>
    <t>Travel</t>
  </si>
  <si>
    <t>"Other costs" could be equipment, travel, etc., as illustrated.</t>
  </si>
  <si>
    <t>,</t>
  </si>
  <si>
    <t>Salary, supplies, and other broad cost categories can be entered for each grant.  For example:</t>
  </si>
  <si>
    <t>Equip &amp; Supplies</t>
  </si>
  <si>
    <t>The column headers (in white cells) were changed from "Cost 1" etc. to "Salaries" etc.</t>
  </si>
  <si>
    <t>River Watch</t>
  </si>
  <si>
    <t>In this case there is one grant, to River Watch.</t>
  </si>
  <si>
    <t>Contractor and Grant Fees are entered into separate tables on the spreadsheet.  All other costs are in-house expenses.</t>
  </si>
  <si>
    <t>All cells in the spreadsheet are used to calculate the total monitoring project cost and budget summary so it is possible to include</t>
  </si>
  <si>
    <r>
      <t>Contract</t>
    </r>
    <r>
      <rPr>
        <sz val="10"/>
        <rFont val="Arial"/>
        <family val="2"/>
      </rPr>
      <t xml:space="preserve"> costs are generally handled as an average hourly rate, hours worked, and "other costs" but users can enter multiple hourly rates</t>
    </r>
  </si>
  <si>
    <t>Total &amp; Volatile Suspended Solids</t>
  </si>
  <si>
    <t>Total Coliform Bacteria</t>
  </si>
  <si>
    <t>Total P ($20 more for sample filtering)</t>
  </si>
  <si>
    <t>(included in nutrient and sediment package with filtering for $50)</t>
  </si>
  <si>
    <t>Sample requiring filtering. (included in nutrient and sediment package with filtering for $50)</t>
  </si>
  <si>
    <t>one-time cost for data analysis, preparation, and distribution of first-year (initial) report</t>
  </si>
  <si>
    <t>one-time cost for data analysis, preparation, and distribution of final report</t>
  </si>
  <si>
    <t>Data analysis cost for this report is included here.</t>
  </si>
  <si>
    <t>Heidelberg WQL www.heidelberg.edu (2003)</t>
  </si>
  <si>
    <t>immunoassay screen</t>
  </si>
  <si>
    <t>Al, Ba, Cd, Ca, Cr, Cu, Fe, Pb, Mg, Mn, K, Na, Sr, Zn</t>
  </si>
  <si>
    <t>UC-Davis Ag and Natural Resources Analytical Laboratory, http://danranlab.ucanr.org (2006)</t>
  </si>
  <si>
    <t>Phosphate</t>
  </si>
  <si>
    <t>Bray (acidic soil); grinding is $4.15 per sample.</t>
  </si>
  <si>
    <t>Olsen (alkaline soil); grinding is $4.15 per sample.</t>
  </si>
  <si>
    <t>Total Nitrogen</t>
  </si>
  <si>
    <t>Total Metals (each)</t>
  </si>
  <si>
    <t>Soluble Minerals (each)</t>
  </si>
  <si>
    <t>mg/L</t>
  </si>
  <si>
    <r>
      <t>PO</t>
    </r>
    <r>
      <rPr>
        <vertAlign val="subscript"/>
        <sz val="10"/>
        <rFont val="Times New Roman"/>
        <family val="1"/>
      </rPr>
      <t>4</t>
    </r>
    <r>
      <rPr>
        <sz val="10"/>
        <rFont val="Times New Roman"/>
        <family val="1"/>
      </rPr>
      <t>-P (soluble P); ascorbic acid reduction of phosphomolybdate complex and quant. Measurement by flow injection analysis</t>
    </r>
  </si>
  <si>
    <t>Microwave acid digestion/dissolution of sample &amp; quant. Determination by AAS AND ICP-AES</t>
  </si>
  <si>
    <t>mg/Kg</t>
  </si>
  <si>
    <t>Nephelometer</t>
  </si>
  <si>
    <t>NTU</t>
  </si>
  <si>
    <t>Oven drying and gravimetric analysis.</t>
  </si>
  <si>
    <r>
      <t>mg CaCO</t>
    </r>
    <r>
      <rPr>
        <sz val="8"/>
        <rFont val="Times New Roman"/>
        <family val="1"/>
      </rPr>
      <t>3</t>
    </r>
    <r>
      <rPr>
        <sz val="10"/>
        <rFont val="Times New Roman"/>
        <family val="1"/>
      </rPr>
      <t>/L</t>
    </r>
  </si>
  <si>
    <t>meq/L Cl</t>
  </si>
  <si>
    <t>Electrometric Titration Method or Flow Injection Analyzer Method</t>
  </si>
  <si>
    <r>
      <t>Titration with dilute H</t>
    </r>
    <r>
      <rPr>
        <sz val="8"/>
        <rFont val="Times New Roman"/>
        <family val="1"/>
      </rPr>
      <t>2</t>
    </r>
    <r>
      <rPr>
        <sz val="10"/>
        <rFont val="Times New Roman"/>
        <family val="1"/>
      </rPr>
      <t>SO</t>
    </r>
    <r>
      <rPr>
        <sz val="8"/>
        <rFont val="Times New Roman"/>
        <family val="1"/>
      </rPr>
      <t>4</t>
    </r>
    <r>
      <rPr>
        <sz val="10"/>
        <rFont val="Times New Roman"/>
        <family val="1"/>
      </rPr>
      <t xml:space="preserve"> acid.</t>
    </r>
  </si>
  <si>
    <t>Al, Cd, Cr, Cu, Fe, Pb, Mg, Mn, Zn by microwave acid digestion/dissolution and quant. Determination by AAS and ICP_AES</t>
  </si>
  <si>
    <t>0.2 to 1</t>
  </si>
  <si>
    <t>Al, Cu, Fe, Mg, Mn, Zn Quantitative determination by AAS and ICP-AES</t>
  </si>
  <si>
    <t>%</t>
  </si>
  <si>
    <t>%N</t>
  </si>
  <si>
    <t>Wet oxidation of organic matter w/ micro Kjeldahl procedure with sulfuric acid and digestion catalyst. Grinding is $4.15 per sample.</t>
  </si>
  <si>
    <t>Combustion gas analyzer method. Grinding is $4.15 per sample.</t>
  </si>
  <si>
    <t>Equilibrium extraction with KCl and determination by flow-injection analyzer. Grinding is $4.15 per sample.</t>
  </si>
  <si>
    <t>N-3 Coshocton Sampler (use with 1.5 ft H-flume)</t>
  </si>
  <si>
    <t>Staff Gage T-style post</t>
  </si>
  <si>
    <t>Style A Staff Gage (3 1/3 foot section)</t>
  </si>
  <si>
    <t>Style C Staff Gage  (3 1/3 foot section)</t>
  </si>
  <si>
    <t>Standard Methods 2540 B - gravimetric probably</t>
  </si>
  <si>
    <t>Total Residue</t>
  </si>
  <si>
    <t>Filter through a 0.45 micron filter and cool to 4 degrees C if analysis not completed within 24 hours.</t>
  </si>
  <si>
    <t>24 hours unpreserved;            28 days preserved</t>
  </si>
  <si>
    <t>Cool to 1 to 4 degrees C</t>
  </si>
  <si>
    <t>&lt;6 hours for compliance; &lt;24 hours for routine monitoring, but &lt;6 hours recommended.</t>
  </si>
  <si>
    <t xml:space="preserve">Filter through 0.45 micron membrane filter immediately after collection, place filter in transport medium (preservative) and ship/take to laboratory in sealed container.  </t>
  </si>
  <si>
    <t>Sample can be kept on holding/preservative medium for max of 72 hours before culturing and enumeration in lab.</t>
  </si>
  <si>
    <t>14 days but ASAP preferred.</t>
  </si>
  <si>
    <t>Use of 60 ml incubation bottles with oxygen probe methods is often convenient.</t>
  </si>
  <si>
    <t xml:space="preserve">EPA Method 401.4, automated colorimetry </t>
  </si>
  <si>
    <t>8 hours preserved</t>
  </si>
  <si>
    <t>Isco sampler, batteries, charger, strainer</t>
  </si>
  <si>
    <t>Sigma Model 900 Refrigerated Wastewater Sampler (AC required)</t>
  </si>
  <si>
    <t>Sigma Model 900 Max All Weather Refrigerated Wastewater Sampler (AC required)</t>
  </si>
  <si>
    <t>Isco 1-bottle kit (not included in sampler-only costs)</t>
  </si>
  <si>
    <t>Isco 24-bottle kit (not included in sampler-only costs)</t>
  </si>
  <si>
    <t>Isco intake line with strainer (not included in sampler-only cost)</t>
  </si>
  <si>
    <t>Isco AC plug-in connection kit (not included in sampler-only cost)</t>
  </si>
  <si>
    <t>Isco acid battery (for DC) (not included in sampler-only cost)</t>
  </si>
  <si>
    <t>Isco rechargeable NiCad battery (for DC) (not included in sampler-only cost)</t>
  </si>
  <si>
    <t>site has specific needs whereas shared items are used across sites.</t>
  </si>
  <si>
    <t xml:space="preserve">Includes replacement of other supplies not included in annual cost of site operation and maintenance (COM). </t>
  </si>
  <si>
    <t>Worksheet assumes monitoring and site establishment both begin in first year.</t>
  </si>
  <si>
    <t>Average annual cost assumes same cost each year but many projects have different costs at beginning and end of projects.</t>
  </si>
  <si>
    <t>Annual cost is calculated as overall project average annual, first year, last year, and middle years (Total and Annual Costs tab).</t>
  </si>
  <si>
    <t>Cost</t>
  </si>
  <si>
    <t>% of Budget</t>
  </si>
  <si>
    <t>Cost Category Variables</t>
  </si>
  <si>
    <t>Corsica River, MD</t>
  </si>
  <si>
    <t>Walk-In Gage Houses</t>
  </si>
  <si>
    <t>Rickly Hydrological Company</t>
  </si>
  <si>
    <t>H Flumes</t>
  </si>
  <si>
    <t>HS- Flume (fiberglass)</t>
  </si>
  <si>
    <t>H-Flume (fiberglass)</t>
  </si>
  <si>
    <t>H-Flume (aluminum)</t>
  </si>
  <si>
    <t>HL-Flume (fiberglass)</t>
  </si>
  <si>
    <t>Parshall Flumes</t>
  </si>
  <si>
    <t>1" (fiberglass)</t>
  </si>
  <si>
    <t>2" (fiberglass)</t>
  </si>
  <si>
    <t>3" (fiberglass)</t>
  </si>
  <si>
    <t>Sample digestion</t>
  </si>
  <si>
    <t>Hoosier Microbiological Laboratory - www.hml.com (2006)</t>
  </si>
  <si>
    <t>3" (galvanized)</t>
  </si>
  <si>
    <t>6" (fiberglass)</t>
  </si>
  <si>
    <t>6" (galvanized)</t>
  </si>
  <si>
    <t>9" (fiberglass)</t>
  </si>
  <si>
    <t>9" (galvanized)</t>
  </si>
  <si>
    <t>Maximum Holding Time</t>
  </si>
  <si>
    <t>Cool to 4 degrees C</t>
  </si>
  <si>
    <t>48 hours</t>
  </si>
  <si>
    <t>28 days</t>
  </si>
  <si>
    <r>
      <t>H</t>
    </r>
    <r>
      <rPr>
        <sz val="8"/>
        <rFont val="Times New Roman"/>
        <family val="1"/>
      </rPr>
      <t>2</t>
    </r>
    <r>
      <rPr>
        <sz val="10"/>
        <rFont val="Times New Roman"/>
        <family val="1"/>
      </rPr>
      <t>SO</t>
    </r>
    <r>
      <rPr>
        <sz val="8"/>
        <rFont val="Times New Roman"/>
        <family val="1"/>
      </rPr>
      <t>4</t>
    </r>
    <r>
      <rPr>
        <sz val="10"/>
        <rFont val="Times New Roman"/>
        <family val="1"/>
      </rPr>
      <t xml:space="preserve"> to pH&lt;2; Cool to 4 degrees C</t>
    </r>
  </si>
  <si>
    <t>6 months</t>
  </si>
  <si>
    <r>
      <t>Add HNO</t>
    </r>
    <r>
      <rPr>
        <sz val="8"/>
        <rFont val="Times New Roman"/>
        <family val="1"/>
      </rPr>
      <t>3</t>
    </r>
    <r>
      <rPr>
        <sz val="10"/>
        <rFont val="Times New Roman"/>
        <family val="1"/>
      </rPr>
      <t xml:space="preserve"> to pH&lt;2. Cool to 4 degrees C</t>
    </r>
  </si>
  <si>
    <t>National Environmental Methods Index - www.nemi.gov (2006)</t>
  </si>
  <si>
    <t>EPA Method 130.1 - Total Hardness by Spectrophotometer (automated colorimetric, EDTA)</t>
  </si>
  <si>
    <t>none</t>
  </si>
  <si>
    <t>14 days</t>
  </si>
  <si>
    <t>Analyze ASAP or hold up to 48 hours if refigerated.</t>
  </si>
  <si>
    <t>Freeze at -20 degrees C or cool to 4 degrees C</t>
  </si>
  <si>
    <t>Analyze ASAP or hold up to 48 hours if frozen or refigerated.</t>
  </si>
  <si>
    <r>
      <t>Standard Methods 4500NO</t>
    </r>
    <r>
      <rPr>
        <sz val="8"/>
        <rFont val="Times New Roman"/>
        <family val="1"/>
      </rPr>
      <t>3</t>
    </r>
    <r>
      <rPr>
        <sz val="10"/>
        <rFont val="Times New Roman"/>
        <family val="1"/>
      </rPr>
      <t>D - nitrate electrode method</t>
    </r>
  </si>
  <si>
    <t xml:space="preserve">Hoosier Microbiological Laboratory - www.hml.com (2006); D.L. from [Code of Federal Regulations] [Title 40, Volume 20] [Revised as of July 1, 2003] From the U.S. Government Printing Office via GPO Access [CITE: 40CFR141.23]
</t>
  </si>
  <si>
    <t xml:space="preserve">24 hours w/out acid.  48 hours for nitrate or nitrite singly.  28 days for nitrate+nitrite. </t>
  </si>
  <si>
    <r>
      <t>H</t>
    </r>
    <r>
      <rPr>
        <sz val="8"/>
        <rFont val="Times New Roman"/>
        <family val="1"/>
      </rPr>
      <t>2</t>
    </r>
    <r>
      <rPr>
        <sz val="10"/>
        <rFont val="Times New Roman"/>
        <family val="1"/>
      </rPr>
      <t>SO</t>
    </r>
    <r>
      <rPr>
        <sz val="8"/>
        <rFont val="Times New Roman"/>
        <family val="1"/>
      </rPr>
      <t>4</t>
    </r>
    <r>
      <rPr>
        <sz val="10"/>
        <rFont val="Times New Roman"/>
        <family val="1"/>
      </rPr>
      <t xml:space="preserve"> to pH&lt;2, cool to 4 degrees C</t>
    </r>
  </si>
  <si>
    <r>
      <t>Cool to 4 degrees C if analyzed within 24 hours.  2 ml H</t>
    </r>
    <r>
      <rPr>
        <sz val="8"/>
        <rFont val="Times New Roman"/>
        <family val="1"/>
      </rPr>
      <t>2</t>
    </r>
    <r>
      <rPr>
        <sz val="10"/>
        <rFont val="Times New Roman"/>
        <family val="1"/>
      </rPr>
      <t>SO</t>
    </r>
    <r>
      <rPr>
        <sz val="8"/>
        <rFont val="Times New Roman"/>
        <family val="1"/>
      </rPr>
      <t xml:space="preserve">4 </t>
    </r>
    <r>
      <rPr>
        <sz val="10"/>
        <rFont val="Times New Roman"/>
        <family val="1"/>
      </rPr>
      <t>per liter of sample and cool to 4 degrees C if delivered after 24 hours</t>
    </r>
  </si>
  <si>
    <t>EPA Method 350.2 Nesslerization or Titrimetry</t>
  </si>
  <si>
    <r>
      <t>28 days but ASAP preferred because even with H</t>
    </r>
    <r>
      <rPr>
        <sz val="8"/>
        <rFont val="Times New Roman"/>
        <family val="1"/>
      </rPr>
      <t>2</t>
    </r>
    <r>
      <rPr>
        <sz val="10"/>
        <rFont val="Times New Roman"/>
        <family val="1"/>
      </rPr>
      <t>SO</t>
    </r>
    <r>
      <rPr>
        <sz val="8"/>
        <rFont val="Times New Roman"/>
        <family val="1"/>
      </rPr>
      <t>4</t>
    </r>
    <r>
      <rPr>
        <sz val="10"/>
        <rFont val="Times New Roman"/>
        <family val="1"/>
      </rPr>
      <t xml:space="preserve"> organic N can convert to ammonia</t>
    </r>
  </si>
  <si>
    <t>ASAP preferred but 7 days if acidified</t>
  </si>
  <si>
    <r>
      <t>H</t>
    </r>
    <r>
      <rPr>
        <sz val="8"/>
        <rFont val="Times New Roman"/>
        <family val="1"/>
      </rPr>
      <t>2</t>
    </r>
    <r>
      <rPr>
        <sz val="10"/>
        <rFont val="Times New Roman"/>
        <family val="1"/>
      </rPr>
      <t>SO</t>
    </r>
    <r>
      <rPr>
        <sz val="8"/>
        <rFont val="Times New Roman"/>
        <family val="1"/>
      </rPr>
      <t>4</t>
    </r>
    <r>
      <rPr>
        <sz val="10"/>
        <rFont val="Times New Roman"/>
        <family val="1"/>
      </rPr>
      <t xml:space="preserve"> to pH 1.5 or 2, cool to 4 degrees C.  After sample size is selected, dilute sample to 300 ml, neutralize to pH 7, and add sodium thiosulfate dechlorinating agent equivalent to the chlorine residual.</t>
    </r>
  </si>
  <si>
    <r>
      <t>Add 2 ml H</t>
    </r>
    <r>
      <rPr>
        <sz val="8"/>
        <rFont val="Times New Roman"/>
        <family val="1"/>
      </rPr>
      <t>2</t>
    </r>
    <r>
      <rPr>
        <sz val="10"/>
        <rFont val="Times New Roman"/>
        <family val="1"/>
      </rPr>
      <t>SO</t>
    </r>
    <r>
      <rPr>
        <sz val="8"/>
        <rFont val="Times New Roman"/>
        <family val="1"/>
      </rPr>
      <t xml:space="preserve">4 </t>
    </r>
    <r>
      <rPr>
        <sz val="10"/>
        <rFont val="Times New Roman"/>
        <family val="1"/>
      </rPr>
      <t>per liter of sample and cool to 4 degrees C</t>
    </r>
  </si>
  <si>
    <t xml:space="preserve">24 hours for total dissolved. 48 hours for dissolved orthophosphate. 28 days for hydrolyzable and total. </t>
  </si>
  <si>
    <r>
      <t>H</t>
    </r>
    <r>
      <rPr>
        <sz val="8"/>
        <rFont val="Times New Roman"/>
        <family val="1"/>
      </rPr>
      <t>2</t>
    </r>
    <r>
      <rPr>
        <sz val="10"/>
        <rFont val="Times New Roman"/>
        <family val="1"/>
      </rPr>
      <t>SO</t>
    </r>
    <r>
      <rPr>
        <sz val="8"/>
        <rFont val="Times New Roman"/>
        <family val="1"/>
      </rPr>
      <t>4</t>
    </r>
    <r>
      <rPr>
        <sz val="10"/>
        <rFont val="Times New Roman"/>
        <family val="1"/>
      </rPr>
      <t xml:space="preserve"> to pH&lt;2; Cool to 4 degrees C.  If samples are collected near benthic deposits, take care not to include materials from the deposits.</t>
    </r>
  </si>
  <si>
    <t>Includes replicates for QA/QC.</t>
  </si>
  <si>
    <t>Analysis Cost</t>
  </si>
  <si>
    <t>Number of Visits per Year</t>
  </si>
  <si>
    <t>Person 1</t>
  </si>
  <si>
    <t>Person 2</t>
  </si>
  <si>
    <t>Person 3</t>
  </si>
  <si>
    <t>Vehicle 1</t>
  </si>
  <si>
    <t>Hourly Rate</t>
  </si>
  <si>
    <t>Hours per Trip</t>
  </si>
  <si>
    <t>Trips/Year</t>
  </si>
  <si>
    <t>Laboratory Analysis Costs</t>
  </si>
  <si>
    <t>Variable</t>
  </si>
  <si>
    <t>Total Annual Training Cost</t>
  </si>
  <si>
    <r>
      <t>C</t>
    </r>
    <r>
      <rPr>
        <b/>
        <sz val="8"/>
        <rFont val="Arial"/>
        <family val="2"/>
      </rPr>
      <t>V</t>
    </r>
  </si>
  <si>
    <r>
      <t>C</t>
    </r>
    <r>
      <rPr>
        <b/>
        <sz val="8"/>
        <rFont val="Arial"/>
        <family val="2"/>
      </rPr>
      <t>V=</t>
    </r>
  </si>
  <si>
    <t>Annual cost to train volunteers collecting data to be used by project.</t>
  </si>
  <si>
    <r>
      <t>C</t>
    </r>
    <r>
      <rPr>
        <sz val="8"/>
        <rFont val="Arial"/>
        <family val="2"/>
      </rPr>
      <t>V</t>
    </r>
  </si>
  <si>
    <r>
      <t>C</t>
    </r>
    <r>
      <rPr>
        <sz val="8"/>
        <rFont val="Arial"/>
        <family val="2"/>
      </rPr>
      <t>A</t>
    </r>
    <r>
      <rPr>
        <sz val="14"/>
        <rFont val="Arial"/>
        <family val="2"/>
      </rPr>
      <t xml:space="preserve"> = C</t>
    </r>
    <r>
      <rPr>
        <sz val="8"/>
        <rFont val="Arial"/>
        <family val="2"/>
      </rPr>
      <t>F</t>
    </r>
    <r>
      <rPr>
        <sz val="14"/>
        <rFont val="Arial"/>
        <family val="2"/>
      </rPr>
      <t>+C</t>
    </r>
    <r>
      <rPr>
        <sz val="8"/>
        <rFont val="Arial"/>
        <family val="2"/>
      </rPr>
      <t>V</t>
    </r>
    <r>
      <rPr>
        <sz val="14"/>
        <rFont val="Arial"/>
        <family val="2"/>
      </rPr>
      <t>+C</t>
    </r>
    <r>
      <rPr>
        <sz val="8"/>
        <rFont val="Arial"/>
        <family val="2"/>
      </rPr>
      <t>T</t>
    </r>
    <r>
      <rPr>
        <sz val="14"/>
        <rFont val="Arial"/>
        <family val="2"/>
      </rPr>
      <t>+C</t>
    </r>
    <r>
      <rPr>
        <sz val="8"/>
        <rFont val="Arial"/>
        <family val="2"/>
      </rPr>
      <t>SA</t>
    </r>
    <r>
      <rPr>
        <sz val="14"/>
        <rFont val="Arial"/>
        <family val="2"/>
      </rPr>
      <t>+C</t>
    </r>
    <r>
      <rPr>
        <sz val="8"/>
        <rFont val="Arial"/>
        <family val="2"/>
      </rPr>
      <t>D</t>
    </r>
    <r>
      <rPr>
        <sz val="14"/>
        <rFont val="Arial"/>
        <family val="2"/>
      </rPr>
      <t>+C</t>
    </r>
    <r>
      <rPr>
        <sz val="8"/>
        <rFont val="Arial"/>
        <family val="2"/>
      </rPr>
      <t>R</t>
    </r>
    <r>
      <rPr>
        <sz val="14"/>
        <rFont val="Arial"/>
        <family val="2"/>
      </rPr>
      <t>+C</t>
    </r>
    <r>
      <rPr>
        <sz val="8"/>
        <rFont val="Arial"/>
        <family val="2"/>
      </rPr>
      <t>OM</t>
    </r>
    <r>
      <rPr>
        <sz val="14"/>
        <rFont val="Arial"/>
        <family val="2"/>
      </rPr>
      <t>+C</t>
    </r>
    <r>
      <rPr>
        <sz val="8"/>
        <rFont val="Arial"/>
        <family val="2"/>
      </rPr>
      <t>S</t>
    </r>
    <r>
      <rPr>
        <sz val="14"/>
        <rFont val="Arial"/>
        <family val="2"/>
      </rPr>
      <t>+C</t>
    </r>
    <r>
      <rPr>
        <sz val="8"/>
        <rFont val="Arial"/>
        <family val="2"/>
      </rPr>
      <t>L</t>
    </r>
  </si>
  <si>
    <r>
      <t>C = C</t>
    </r>
    <r>
      <rPr>
        <sz val="8"/>
        <rFont val="Arial"/>
        <family val="2"/>
      </rPr>
      <t>E</t>
    </r>
    <r>
      <rPr>
        <sz val="14"/>
        <rFont val="Arial"/>
        <family val="2"/>
      </rPr>
      <t xml:space="preserve"> + C</t>
    </r>
    <r>
      <rPr>
        <sz val="8"/>
        <rFont val="Arial"/>
        <family val="2"/>
      </rPr>
      <t>Q</t>
    </r>
    <r>
      <rPr>
        <sz val="14"/>
        <rFont val="Arial"/>
        <family val="2"/>
      </rPr>
      <t xml:space="preserve"> + C</t>
    </r>
    <r>
      <rPr>
        <sz val="8"/>
        <rFont val="Arial"/>
        <family val="2"/>
      </rPr>
      <t>C</t>
    </r>
    <r>
      <rPr>
        <sz val="14"/>
        <rFont val="Arial"/>
        <family val="2"/>
      </rPr>
      <t xml:space="preserve"> + C</t>
    </r>
    <r>
      <rPr>
        <sz val="8"/>
        <rFont val="Arial"/>
        <family val="2"/>
      </rPr>
      <t>X</t>
    </r>
    <r>
      <rPr>
        <sz val="14"/>
        <rFont val="Arial"/>
        <family val="2"/>
      </rPr>
      <t>+C</t>
    </r>
    <r>
      <rPr>
        <sz val="8"/>
        <rFont val="Arial"/>
        <family val="2"/>
      </rPr>
      <t>IR</t>
    </r>
    <r>
      <rPr>
        <sz val="14"/>
        <rFont val="Arial"/>
        <family val="2"/>
      </rPr>
      <t>+C</t>
    </r>
    <r>
      <rPr>
        <sz val="8"/>
        <rFont val="Arial"/>
        <family val="2"/>
      </rPr>
      <t>FR</t>
    </r>
    <r>
      <rPr>
        <sz val="14"/>
        <rFont val="Arial"/>
        <family val="2"/>
      </rPr>
      <t>+Y(C</t>
    </r>
    <r>
      <rPr>
        <sz val="8"/>
        <rFont val="Arial"/>
        <family val="2"/>
      </rPr>
      <t>F</t>
    </r>
    <r>
      <rPr>
        <sz val="14"/>
        <rFont val="Arial"/>
        <family val="2"/>
      </rPr>
      <t>+C</t>
    </r>
    <r>
      <rPr>
        <sz val="8"/>
        <rFont val="Arial"/>
        <family val="2"/>
      </rPr>
      <t>V</t>
    </r>
    <r>
      <rPr>
        <sz val="14"/>
        <rFont val="Arial"/>
        <family val="2"/>
      </rPr>
      <t>+C</t>
    </r>
    <r>
      <rPr>
        <sz val="8"/>
        <rFont val="Arial"/>
        <family val="2"/>
      </rPr>
      <t>T</t>
    </r>
    <r>
      <rPr>
        <sz val="14"/>
        <rFont val="Arial"/>
        <family val="2"/>
      </rPr>
      <t>+C</t>
    </r>
    <r>
      <rPr>
        <sz val="8"/>
        <rFont val="Arial"/>
        <family val="2"/>
      </rPr>
      <t>SA</t>
    </r>
    <r>
      <rPr>
        <sz val="14"/>
        <rFont val="Arial"/>
        <family val="2"/>
      </rPr>
      <t>+C</t>
    </r>
    <r>
      <rPr>
        <sz val="8"/>
        <rFont val="Arial"/>
        <family val="2"/>
      </rPr>
      <t>OM</t>
    </r>
    <r>
      <rPr>
        <sz val="14"/>
        <rFont val="Arial"/>
        <family val="2"/>
      </rPr>
      <t>+C</t>
    </r>
    <r>
      <rPr>
        <sz val="8"/>
        <rFont val="Arial"/>
        <family val="2"/>
      </rPr>
      <t>S</t>
    </r>
    <r>
      <rPr>
        <sz val="14"/>
        <rFont val="Arial"/>
        <family val="2"/>
      </rPr>
      <t>+C</t>
    </r>
    <r>
      <rPr>
        <sz val="8"/>
        <rFont val="Arial"/>
        <family val="2"/>
      </rPr>
      <t>L</t>
    </r>
    <r>
      <rPr>
        <sz val="14"/>
        <rFont val="Arial"/>
        <family val="2"/>
      </rPr>
      <t>)+(Y-2)(CD+CR)</t>
    </r>
  </si>
  <si>
    <t>Flowlink 5 Software for Model 6712FR (standard edition) (item 68-2540-200)</t>
  </si>
  <si>
    <t>Voice modem for Isco Avalanche and 6700 Series Sampler. Includes Remote Phone Command software for control of sampler's operation and a 12-ft modem cable.  Land line telephone. (Item 68-6700-139)  Works with Flowlink 5 software but Flowlink 5 not needed for notification of sample event occurrence.</t>
  </si>
  <si>
    <t>Model SPA 1489 cell modem for Isco 6712 series samplers and 4100/4200 series flow meters.  Powered from sampler or flow meter with supplied cable.  Includes small antenna. Verizon, Alltel, or Telus service at fee.  Wireless dial-up and download w/ text message alarming from 6712 only.  No internal modem required.  (item 60-5314-489) Works with Flowlink 5 software but Flowlink 5 not needed for notification of sample event occurrence.</t>
  </si>
  <si>
    <t>Samples* per Visit to Site</t>
  </si>
  <si>
    <t>Laboratory (not in-field) analysis plus any additional travel required to and from laboratory.</t>
  </si>
  <si>
    <r>
      <t>Data analysis cost can be lumped into annual cost for reports (</t>
    </r>
    <r>
      <rPr>
        <sz val="12"/>
        <rFont val="Arial"/>
        <family val="2"/>
      </rPr>
      <t>C</t>
    </r>
    <r>
      <rPr>
        <sz val="8"/>
        <rFont val="Arial"/>
        <family val="2"/>
      </rPr>
      <t>R</t>
    </r>
    <r>
      <rPr>
        <sz val="10"/>
        <rFont val="Arial"/>
        <family val="2"/>
      </rPr>
      <t>) or treated separately.</t>
    </r>
  </si>
  <si>
    <t>Includes electric and fuel bills (e.g., for heating).</t>
  </si>
  <si>
    <r>
      <t>Includes service/repair/replacement of equipment and structures that were included in site establishment cost (</t>
    </r>
    <r>
      <rPr>
        <sz val="12"/>
        <rFont val="Arial"/>
        <family val="2"/>
      </rPr>
      <t>C</t>
    </r>
    <r>
      <rPr>
        <sz val="8"/>
        <rFont val="Arial"/>
        <family val="2"/>
      </rPr>
      <t>E</t>
    </r>
    <r>
      <rPr>
        <sz val="10"/>
        <rFont val="Arial"/>
        <family val="2"/>
      </rPr>
      <t>)</t>
    </r>
  </si>
  <si>
    <r>
      <t>and in one-time cost for mobile sampling equipment (</t>
    </r>
    <r>
      <rPr>
        <sz val="12"/>
        <rFont val="Arial"/>
        <family val="2"/>
      </rPr>
      <t>C</t>
    </r>
    <r>
      <rPr>
        <sz val="8"/>
        <rFont val="Arial"/>
        <family val="2"/>
      </rPr>
      <t>Q</t>
    </r>
    <r>
      <rPr>
        <sz val="10"/>
        <rFont val="Arial"/>
        <family val="2"/>
      </rPr>
      <t>).</t>
    </r>
  </si>
  <si>
    <t>Also includes annual cost to establish and update stage/discharge relationship.</t>
  </si>
  <si>
    <t>Also includes rental equipment and office supplies.</t>
  </si>
  <si>
    <t>annual cost for volunteer training and monthly meetings</t>
  </si>
  <si>
    <t>Bottles-125 ml wide mouth (HDPE, Box of 72))</t>
  </si>
  <si>
    <t>Bottles-250 ml wide mouth (HDPE, Box of 72))</t>
  </si>
  <si>
    <t>Data Loggers</t>
  </si>
  <si>
    <t>GL200 Midi Logger (accepts voltage, temp, humidity, pulse and logic signals)</t>
  </si>
  <si>
    <t>www.microdaq.com</t>
  </si>
  <si>
    <t>HOBO MicroStation Data Logger (4 channels)</t>
  </si>
  <si>
    <t xml:space="preserve">of travel to and from laboratory may be covered under </t>
  </si>
  <si>
    <r>
      <t>sample trip cost (</t>
    </r>
    <r>
      <rPr>
        <sz val="12"/>
        <rFont val="Arial"/>
        <family val="2"/>
      </rPr>
      <t>C</t>
    </r>
    <r>
      <rPr>
        <sz val="8"/>
        <rFont val="Arial"/>
        <family val="2"/>
      </rPr>
      <t>T</t>
    </r>
    <r>
      <rPr>
        <sz val="10"/>
        <rFont val="Arial"/>
        <family val="2"/>
      </rPr>
      <t>).  If not, these costs can be itemized</t>
    </r>
  </si>
  <si>
    <t>in the two tables below.</t>
  </si>
  <si>
    <t>Wash Bottles (1000 ml)  3 bottles</t>
  </si>
  <si>
    <t>Cooler (34-quart)</t>
  </si>
  <si>
    <t>Cooler (54-quart)</t>
  </si>
  <si>
    <t>Cooler (80-quart)</t>
  </si>
  <si>
    <t>Cooler (102-quart)</t>
  </si>
  <si>
    <t>Cooler (178-quart)</t>
  </si>
  <si>
    <t>Bottles, Vials, Pipettes, Coolers, and other Accessories</t>
  </si>
  <si>
    <t>Forceps (straight fine point)</t>
  </si>
  <si>
    <t>Straight Tweezer</t>
  </si>
  <si>
    <t>Watchmaker Forceps</t>
  </si>
  <si>
    <t>Volumetric Pipettes (0.5 ml)</t>
  </si>
  <si>
    <t>Volumetric Pipettes (1 ml)</t>
  </si>
  <si>
    <t>Volumetric Pipettes (2 ml)</t>
  </si>
  <si>
    <t>Volumetric Pipettes (100 ml)</t>
  </si>
  <si>
    <t>Volumetric Pipettes (10 ml)</t>
  </si>
  <si>
    <t>Volumetric Pipettes (5 ml)</t>
  </si>
  <si>
    <t>Volumetric Pipettes (50 ml)</t>
  </si>
  <si>
    <t>Volumetric Pipettes (25 ml)</t>
  </si>
  <si>
    <t>Sampling April-October</t>
  </si>
  <si>
    <t>April</t>
  </si>
  <si>
    <t>May</t>
  </si>
  <si>
    <t>June</t>
  </si>
  <si>
    <t>July</t>
  </si>
  <si>
    <t>August</t>
  </si>
  <si>
    <t xml:space="preserve">September </t>
  </si>
  <si>
    <t>October</t>
  </si>
  <si>
    <t>Month</t>
  </si>
  <si>
    <t>Days</t>
  </si>
  <si>
    <t>days</t>
  </si>
  <si>
    <t>Samples/month</t>
  </si>
  <si>
    <t>Months</t>
  </si>
  <si>
    <t>Samples/Year</t>
  </si>
  <si>
    <t>w/replicates</t>
  </si>
  <si>
    <t>per site/year</t>
  </si>
  <si>
    <t>Hovabator chick incubator Model 1602N for E. coli samples. Should hold about 16 50mm petri dishes.</t>
  </si>
  <si>
    <t>www.jefferslivestock.com</t>
  </si>
  <si>
    <t>Aerial photography (1 inch = 1,320 feet; prints); cost per acre with 640 acre minimum)</t>
  </si>
  <si>
    <t>www.amesremote.com</t>
  </si>
  <si>
    <t>Satellite Imagery</t>
  </si>
  <si>
    <t>SAMPLE PREPARATION, ETC.</t>
  </si>
  <si>
    <t>Setup charge</t>
  </si>
  <si>
    <t>Total Annual Sample Trips Cost</t>
  </si>
  <si>
    <r>
      <t>Hach DR 2800 Portable Spectrophotometer; cost=(meter+PO</t>
    </r>
    <r>
      <rPr>
        <sz val="8"/>
        <rFont val="Times New Roman"/>
        <family val="1"/>
      </rPr>
      <t>4</t>
    </r>
    <r>
      <rPr>
        <sz val="10"/>
        <rFont val="Times New Roman"/>
        <family val="1"/>
      </rPr>
      <t xml:space="preserve"> method 8190 reagents)/100 (Meter can perform many different tests)</t>
    </r>
  </si>
  <si>
    <r>
      <t>Hach DR 2800 Portable Spectrophotometer; cost=(meter+NH</t>
    </r>
    <r>
      <rPr>
        <sz val="8"/>
        <rFont val="Times New Roman"/>
        <family val="1"/>
      </rPr>
      <t>3</t>
    </r>
    <r>
      <rPr>
        <sz val="10"/>
        <rFont val="Times New Roman"/>
        <family val="1"/>
      </rPr>
      <t xml:space="preserve"> method 10205 reagents)/100 (Meter can perform many different tests)</t>
    </r>
  </si>
  <si>
    <r>
      <t>Hach DR 2800 Portable Spectrophotometer; cost=(meter+NH</t>
    </r>
    <r>
      <rPr>
        <sz val="8"/>
        <rFont val="Times New Roman"/>
        <family val="1"/>
      </rPr>
      <t>3</t>
    </r>
    <r>
      <rPr>
        <sz val="10"/>
        <rFont val="Times New Roman"/>
        <family val="1"/>
      </rPr>
      <t xml:space="preserve"> method 8038 reagents)/100 (Meter can perform many different tests)</t>
    </r>
  </si>
  <si>
    <r>
      <t>mg/L NH</t>
    </r>
    <r>
      <rPr>
        <sz val="8"/>
        <rFont val="Times New Roman"/>
        <family val="1"/>
      </rPr>
      <t>3-</t>
    </r>
    <r>
      <rPr>
        <sz val="10"/>
        <rFont val="Times New Roman"/>
        <family val="1"/>
      </rPr>
      <t>N</t>
    </r>
  </si>
  <si>
    <t>Nitrite method 10019 reagents (50 tests)</t>
  </si>
  <si>
    <r>
      <t>Hach DR 2800 Portable Spectrophotometer; cost=(meter+NO</t>
    </r>
    <r>
      <rPr>
        <sz val="8"/>
        <rFont val="Times New Roman"/>
        <family val="1"/>
      </rPr>
      <t xml:space="preserve">2 </t>
    </r>
    <r>
      <rPr>
        <sz val="10"/>
        <rFont val="Times New Roman"/>
        <family val="1"/>
      </rPr>
      <t>method 10019 reagents)/100 (Meter can perform many different tests)</t>
    </r>
  </si>
  <si>
    <r>
      <t>Hach DR 2800 Portable Spectrophotometer; cost=(meter+NO</t>
    </r>
    <r>
      <rPr>
        <sz val="8"/>
        <rFont val="Times New Roman"/>
        <family val="1"/>
      </rPr>
      <t>3</t>
    </r>
    <r>
      <rPr>
        <sz val="10"/>
        <rFont val="Times New Roman"/>
        <family val="1"/>
      </rPr>
      <t xml:space="preserve"> method 8171 reagents)/100 (Meter can perform many different tests)</t>
    </r>
  </si>
  <si>
    <t>Number of last years =</t>
  </si>
  <si>
    <t>If monitoring is done for only 1 year the first year report is costed.</t>
  </si>
  <si>
    <t>Only first year report is costed if 1 year of monitoring.</t>
  </si>
  <si>
    <t>NOTE:  If you include</t>
  </si>
  <si>
    <t xml:space="preserve">annual restocking of sampling </t>
  </si>
  <si>
    <t xml:space="preserve">equipment and supplies in this </t>
  </si>
  <si>
    <t>table and in the annual supplies</t>
  </si>
  <si>
    <t xml:space="preserve">table (Cs) on line 769 there will </t>
  </si>
  <si>
    <t xml:space="preserve">be a double count of those </t>
  </si>
  <si>
    <t>annual supplies in the first year.</t>
  </si>
  <si>
    <t xml:space="preserve">annual restocking of office </t>
  </si>
  <si>
    <t>and other supplies in this table</t>
  </si>
  <si>
    <t>and in the annual supplies</t>
  </si>
  <si>
    <t>NOTE:  Do NOT include annual supply</t>
  </si>
  <si>
    <t>quantities from this table in the startup</t>
  </si>
  <si>
    <t>supplies tables for sampling equipment</t>
  </si>
  <si>
    <t>(Cq, line 132) and office supplies (Cc,</t>
  </si>
  <si>
    <t>line 207) because that will result</t>
  </si>
  <si>
    <t>in a double count of first year</t>
  </si>
  <si>
    <t>supplies.</t>
  </si>
  <si>
    <t>Bushnell Onix 200 GPS NavSystem</t>
  </si>
  <si>
    <t>70% Ethanol (3.8 L)</t>
  </si>
  <si>
    <t>95% Ethanol (3.8 L)</t>
  </si>
  <si>
    <t>Low Plastic Specimen Jars (2-5/8" tall, 4 oz., caps not incl.) - dozen</t>
  </si>
  <si>
    <t>Black molded caps for Low Plastic Specimen Jars -dozen</t>
  </si>
  <si>
    <t>Year</t>
  </si>
  <si>
    <t>Wildco Kick Net (40"x40"), 500 μm</t>
  </si>
  <si>
    <t>Wildco Kick Net (40"x40"), 600 μm</t>
  </si>
  <si>
    <t>Wildco Zo Kick Net (40"x40"), 600 μm, with Zo Adaptor and 125mL Bottle</t>
  </si>
  <si>
    <t>www.BenMeadows.com</t>
  </si>
  <si>
    <t>Straight stainless steel 12-inch specimen forceps</t>
  </si>
  <si>
    <t>Clipboard, plastic 8.5"x11"</t>
  </si>
  <si>
    <t>Clothing</t>
  </si>
  <si>
    <t>Fluorescent orange PVC gloves, mid-forearm length</t>
  </si>
  <si>
    <t>www.benmeadows.com</t>
  </si>
  <si>
    <t>Fluorescent orange PVC gloves, shoulder length</t>
  </si>
  <si>
    <t>PVC hip boots, steel midsole and toe</t>
  </si>
  <si>
    <t>PVC hip boots, steel toe</t>
  </si>
  <si>
    <t>STEARNS neoprene chest waders</t>
  </si>
  <si>
    <t>70% ethanol, 500 mL</t>
  </si>
  <si>
    <t>95% ethanol, 500 mL</t>
  </si>
  <si>
    <t>70% ethanol, 3.8 L</t>
  </si>
  <si>
    <t>70% ethanol, 20 L</t>
  </si>
  <si>
    <t>95% ethanol, 3.8 L</t>
  </si>
  <si>
    <t>95% ethanol, 20 L</t>
  </si>
  <si>
    <t>Sieve, 500 μm mesh, 12" diameter, brass frame and mesh, 2" tall</t>
  </si>
  <si>
    <t>Cover for 12" sieve, brass</t>
  </si>
  <si>
    <t>Bottom pan for 12" sieve, brass, 2" tall</t>
  </si>
  <si>
    <t>Safety</t>
  </si>
  <si>
    <t>First Aid Kit, 119-piece, economy</t>
  </si>
  <si>
    <t>Cameras</t>
  </si>
  <si>
    <t>Global Positioning</t>
  </si>
  <si>
    <t>Pentax Option M40 digital camera</t>
  </si>
  <si>
    <t>Transcend 256 MB Secure Digital Card (for Pentax camera)</t>
  </si>
  <si>
    <t>Transcend 512 MB Secure Digital Card (for Pentax camera)</t>
  </si>
  <si>
    <t>Transcend 1 GB Secure Digital Card (for Pentax camera)</t>
  </si>
  <si>
    <t>Pentax Option W30 waterproof digital camera</t>
  </si>
  <si>
    <t>ASHTECH ProMark3 Survey System, 2-receiver set</t>
  </si>
  <si>
    <t>Adjustable leg tripod for ASHTEC ProMark3</t>
  </si>
  <si>
    <t>Promark3 Tribrach for ASHTEC ProMark3</t>
  </si>
  <si>
    <t>Rotating Tribrach adaptor for ASHTEC ProMark3</t>
  </si>
  <si>
    <t>Bushnell Onix 200CR GPS NavSystem</t>
  </si>
  <si>
    <t>Bushnell Onix 400 GPS NavSystem</t>
  </si>
  <si>
    <t>Garmin Forerunner 201</t>
  </si>
  <si>
    <t>Garmin PC Cable for Forerunner</t>
  </si>
  <si>
    <t>Garmin Velcro wrist/expander strap for Forerunner</t>
  </si>
  <si>
    <t>Microscopes</t>
  </si>
  <si>
    <t>Vee Gee Series 1400 Professional compound microscope, fluorescence trinocular, plan-achromatic, 4x, 10x, 40x, 100x (oil) magnification</t>
  </si>
  <si>
    <t>Vee Gee Series 1400 Professional compound microscope, phase contrast trinocular, plan-achromatic, 10x, 20x, 40x, 100x (oil) magnification</t>
  </si>
  <si>
    <t>Vee Gee Series 1400 Professional compound microscope, phase contrast binocular, plan-achromatic, 10x, 20x, 40x, 100x (oil) magnification</t>
  </si>
  <si>
    <t>Vee Gee Series 1400 Professional compound microscope, brightfield trinocular, plan-achromatic, 4x, 10x, 40x, 100x (oil) magnification</t>
  </si>
  <si>
    <t>Vee Gee Series 1400 Professional compound microscope, brightfield binocular, plan-achromatic, 4x, 10x, 40x, 100x (oil) magnification</t>
  </si>
  <si>
    <t>Vee Gee Series 1400 Professional compound microscope, brightfield trinocular, achromatic, 4x, 10x, 40x, 100x (oil) magnification</t>
  </si>
  <si>
    <t>Vee Gee Series 1400 Professional compound microscope, brightfield binocular, achromatic, 4x, 10x, 40x, 100x (oil) magnification</t>
  </si>
  <si>
    <t>Vanguard Professional compound microscope, binocular, 4x, 10x, 40x, 100x</t>
  </si>
  <si>
    <t>Vanguard Professional compound microscope, monocular, 4x, 10x, 40x, 100x</t>
  </si>
  <si>
    <t>Premiere basic microscope, 20x</t>
  </si>
  <si>
    <t>Steindorff microscope, 20x, no illumination</t>
  </si>
  <si>
    <t>Steindorff microscope, 20x, top illumination</t>
  </si>
  <si>
    <t>Steindorff microscope, 30x, top and bottom illumination</t>
  </si>
  <si>
    <t>ACCU-SCOPE model 3050 stereo microscope, 10x and 20x, bottom illumination</t>
  </si>
  <si>
    <t>ACCU-SCOPE model 3051 stereo microscope, 20x and 40x, bottom illumination</t>
  </si>
  <si>
    <t>ACCU-SCOPE model 3052 stereo microscope, 10x and 30x, bottom illumination</t>
  </si>
  <si>
    <t>ACCU-SCOPE model 3053 stereo microscope, 10x and 40x, bottom illumination</t>
  </si>
  <si>
    <t>Steindorff stereo binocular microscope, 10x and 30x, top and bottom illum</t>
  </si>
  <si>
    <t>Steindorff stereo binocular microscope, 20x and 40x, top and bottom illum</t>
  </si>
  <si>
    <t>Steindorff stereo binocular microscope, 10x and 20x, top and bottom illum</t>
  </si>
  <si>
    <t>Steindorff stereo trinocular microscope, 10x and 30x, top and bottom illum</t>
  </si>
  <si>
    <t>Steindorff stereo trinocular microscope, 10x and 20x, top and bottom illum</t>
  </si>
  <si>
    <t>Steindorff stereo trinocular microscope, 20x and 40x, top and bottom illum</t>
  </si>
  <si>
    <t>Swift M2 Stereo microscope, 5x to 400x, top and bottom illumination, rechargeable lithium battery for field use</t>
  </si>
  <si>
    <t>Backpack carrying case for Swife M2 stereo microscope</t>
  </si>
  <si>
    <t>www.microscopestore.com</t>
  </si>
  <si>
    <t>Steindorff Stereo Zoom Advanced binocular microscope, 7x-45x, top and bottom illumination</t>
  </si>
  <si>
    <t>Steindorff Stereo Zoom Advanced trinocular microscope, 7x-45x, top and bottom illumination</t>
  </si>
  <si>
    <t>ACCU-SCOPE model 3061 basic stereo zoom binocular microscope, 7x and 35x, top and bottom illumination</t>
  </si>
  <si>
    <t>ACCU-SCOPE model 3065 advanced stereo zoom binocular microscope, 6.5x and 45x, top and bottom illumination</t>
  </si>
  <si>
    <t>ACCU-SCOPE model 3063 advanced stereo zoom trinocular microscope, 6.5x and 45x, top and bottom illumination</t>
  </si>
  <si>
    <t>ACCU-SCOPE model 3059 basic stereo zoom trinocular microscope, 7x and 35x, top and bottom illumination</t>
  </si>
  <si>
    <t>Swift M28 Zoom Stereo microscope, 10x-40x, top and bottom illumination</t>
  </si>
  <si>
    <t>Swift M28 Zoom Stereo microscope, 15x-60x, top and bottom illumination</t>
  </si>
  <si>
    <t>Steindorff Trinocular Stereo Zoom microscope, 7x-45x, top and bottom illumination</t>
  </si>
  <si>
    <t>Carolina Biological Supply Company, www2.carolina.com</t>
  </si>
  <si>
    <t>Screw caps, metal, white enamal, newsboard and vinyl liners, 38mm (12pk)</t>
  </si>
  <si>
    <t>Screw caps, metal, white enamal, newsboard and vinyl liners, 48mm (12pk)</t>
  </si>
  <si>
    <t>Screw caps, metal, white enamal, newsboard and vinyl liners, 53mm (12pk)</t>
  </si>
  <si>
    <t>Screw caps, metal, white enamal, newsboard and vinyl liners, 58mm (12pk)</t>
  </si>
  <si>
    <t>Screw caps, metal, white enamal, newsboard and vinyl liners, 70mm (12pk)</t>
  </si>
  <si>
    <t>Screw caps, metal, white enamal, newsboard and vinyl liners, 89mm (12pk)</t>
  </si>
  <si>
    <t>Screw caps, black molded, pulp liners, 38mm (12pk)</t>
  </si>
  <si>
    <t>Screw caps, black molded, pulp liners, 48mm (12pk)</t>
  </si>
  <si>
    <t>Screw caps, black molded, pulp liners, 53mm (12pk)</t>
  </si>
  <si>
    <t>Screw caps, black molded, pulp liners, 58mm (12pk)</t>
  </si>
  <si>
    <t>Screw caps, black molded, pulp liners, 70mm (12pk)</t>
  </si>
  <si>
    <t>Screw caps, black molded, pulp liners, 89mm (12pk)</t>
  </si>
  <si>
    <t>Screw caps, black molded, pulp liners, 120mm (12pk)</t>
  </si>
  <si>
    <t>Specimen jars, low form, plastic screw cap, 53mm cap, 2 oz, no caps (12 pack)</t>
  </si>
  <si>
    <t>Specimen jars, low form, plastic screw cap, 58mm cap, 4 oz, no caps (12 pack)</t>
  </si>
  <si>
    <t>Specimen jars, low form, plastic screw cap, 70mm cap, 8 oz, no caps (12 pack)</t>
  </si>
  <si>
    <t>Specimen jars, low form, plastic screw cap, 89mm cap, 16 oz, no caps (12 pack)</t>
  </si>
  <si>
    <t>Specimen jars, low form, plastic screw cap, 120mm cap, 32 oz, no caps (12 pack)</t>
  </si>
  <si>
    <t>Specimen jars, low form, glass screw cap, 53mm cap, 2 oz, no caps (12 pack)</t>
  </si>
  <si>
    <t>Specimen jars, low form, glass screw cap, 58mm cap, 4 oz, no caps (12 pack)</t>
  </si>
  <si>
    <t>Specimen jars, low form, glass screw cap, 70mm cap, 8 oz, no caps (12 pack)</t>
  </si>
  <si>
    <t>Specimen jars, low form, glass screw cap, 89mm cap, 16 oz, no caps (12 pack)</t>
  </si>
  <si>
    <t>Specimen jars, low form, glass screw cap, 120mm cap, 32 oz, no caps (12 pack)</t>
  </si>
  <si>
    <t>Specimen jars, tall form, glass screw cap, 38mm cap, 2 oz, no caps (12 pack)</t>
  </si>
  <si>
    <t>Specimen jars, tall form, glass screw cap, 48mm cap, 4 oz, no caps (12 pack)</t>
  </si>
  <si>
    <t>Specimen jars, tall form, glass screw cap, 58mm cap, 8 oz, no caps (12 pack)</t>
  </si>
  <si>
    <t>Specimen jars, tall form, glass screw cap, 70mm cap, 16 oz, no caps (12 pack)</t>
  </si>
  <si>
    <t>Price Quote Year</t>
  </si>
  <si>
    <t>Worksheet assumes site establishment and monitoring begin in first year.</t>
  </si>
  <si>
    <r>
      <t>C</t>
    </r>
    <r>
      <rPr>
        <b/>
        <sz val="8"/>
        <rFont val="Arial"/>
        <family val="2"/>
      </rPr>
      <t>P</t>
    </r>
  </si>
  <si>
    <t>cost for proposal and QAPP development</t>
  </si>
  <si>
    <t>Cost for development of proposal and QAPP or equivalent document (added to Year 1 cost)</t>
  </si>
  <si>
    <r>
      <t>C</t>
    </r>
    <r>
      <rPr>
        <b/>
        <sz val="8"/>
        <rFont val="Arial"/>
        <family val="2"/>
      </rPr>
      <t>P</t>
    </r>
    <r>
      <rPr>
        <b/>
        <sz val="12"/>
        <rFont val="Arial"/>
        <family val="2"/>
      </rPr>
      <t>=</t>
    </r>
  </si>
  <si>
    <t>Proposal and QAPP Preparation: In-House Cost</t>
  </si>
  <si>
    <t>Total Cost for Proposal and QAPP</t>
  </si>
  <si>
    <t>Total Preparation Cost</t>
  </si>
  <si>
    <t>Worksheet includes proposal and QAPP development in first year.</t>
  </si>
  <si>
    <r>
      <t>C</t>
    </r>
    <r>
      <rPr>
        <b/>
        <sz val="8"/>
        <rFont val="Arial"/>
        <family val="2"/>
      </rPr>
      <t>A</t>
    </r>
    <r>
      <rPr>
        <b/>
        <sz val="12"/>
        <rFont val="Arial"/>
        <family val="2"/>
      </rPr>
      <t xml:space="preserve"> =</t>
    </r>
  </si>
  <si>
    <r>
      <t>C</t>
    </r>
    <r>
      <rPr>
        <b/>
        <sz val="12"/>
        <rFont val="Arial"/>
        <family val="2"/>
      </rPr>
      <t>=</t>
    </r>
  </si>
  <si>
    <r>
      <t>C</t>
    </r>
    <r>
      <rPr>
        <b/>
        <sz val="8"/>
        <rFont val="Arial"/>
        <family val="2"/>
      </rPr>
      <t>W</t>
    </r>
  </si>
  <si>
    <t>cost for watershed characterization</t>
  </si>
  <si>
    <t>Cost for characterization of watershed to aid monitoring design (added to Year 1 cost)</t>
  </si>
  <si>
    <r>
      <t>C</t>
    </r>
    <r>
      <rPr>
        <b/>
        <sz val="8"/>
        <rFont val="Arial"/>
        <family val="2"/>
      </rPr>
      <t>W</t>
    </r>
    <r>
      <rPr>
        <b/>
        <sz val="12"/>
        <rFont val="Arial"/>
        <family val="2"/>
      </rPr>
      <t>=</t>
    </r>
  </si>
  <si>
    <t>Total Watershed Characterization Cost</t>
  </si>
  <si>
    <t>In-House Cost for Watershed Characterization</t>
  </si>
  <si>
    <t>Total In-House Cost for Watershed Characterization</t>
  </si>
  <si>
    <t>Contractor Cost for Watershed Characterization</t>
  </si>
  <si>
    <t>Total Contractor Cost for Watershed Characterization</t>
  </si>
  <si>
    <t>Total In-House Labor Cost</t>
  </si>
  <si>
    <t>Total Contractor Labor Cost</t>
  </si>
  <si>
    <t>Total Contractor Vehicle Cost</t>
  </si>
  <si>
    <r>
      <t>C</t>
    </r>
    <r>
      <rPr>
        <sz val="8"/>
        <rFont val="Arial"/>
        <family val="2"/>
      </rPr>
      <t>P</t>
    </r>
  </si>
  <si>
    <r>
      <t>C</t>
    </r>
    <r>
      <rPr>
        <sz val="8"/>
        <rFont val="Arial"/>
        <family val="2"/>
      </rPr>
      <t>W</t>
    </r>
  </si>
  <si>
    <t>Worksheet includes watershed characterization in first year.</t>
  </si>
  <si>
    <t>Site Cost</t>
  </si>
  <si>
    <t>No. Sites</t>
  </si>
  <si>
    <t>Site Demolition</t>
  </si>
  <si>
    <r>
      <t>C</t>
    </r>
    <r>
      <rPr>
        <sz val="8"/>
        <rFont val="Arial"/>
        <family val="2"/>
      </rPr>
      <t>x</t>
    </r>
    <r>
      <rPr>
        <sz val="14"/>
        <rFont val="Arial"/>
        <family val="2"/>
      </rPr>
      <t xml:space="preserve"> =</t>
    </r>
  </si>
  <si>
    <t>If monitoring is done for only 1 year, site demolition is in year 1.</t>
  </si>
  <si>
    <t>Year 1</t>
  </si>
  <si>
    <t>Grants Demolition &amp; Restoration Cost</t>
  </si>
  <si>
    <t>Other Contractor Costs</t>
  </si>
  <si>
    <t>Total Other Contractor Costs</t>
  </si>
  <si>
    <t>Other In-House Costs</t>
  </si>
  <si>
    <t>Total Other In-House Costs</t>
  </si>
  <si>
    <t>Total Contractor Cost for Proposal and QAPP Prep</t>
  </si>
  <si>
    <t>Total In-House Cost for Proposal and QAPP Prep</t>
  </si>
  <si>
    <t>Contractor Field Investigation/Site Selection Cost  (Per Site)</t>
  </si>
  <si>
    <t>In-House Site Preparation and Excavation Cost (Per Site)</t>
  </si>
  <si>
    <t>In-House Field Investigation/Site Selection Cost (Per Site)</t>
  </si>
  <si>
    <t>&lt;- These costs are total costs, not per-site costs</t>
  </si>
  <si>
    <t>Contractor Labor &amp; Vehicle Cost</t>
  </si>
  <si>
    <t>Contractor Investigation &amp; Selection Labor/Vehicle Cost</t>
  </si>
  <si>
    <t>Investigation and Selection Labor &amp; Vehicle Cost</t>
  </si>
  <si>
    <t>Site Prep &amp; Excavation Labor &amp; Vehicle Cost</t>
  </si>
  <si>
    <t>Total Contractor Cost for Investigation &amp; Site Selection</t>
  </si>
  <si>
    <t>Contractor Site Prep &amp; Excavation Labor/Vehicle Cost</t>
  </si>
  <si>
    <t>Total Contractor Cost for Site Prep &amp; Excavation</t>
  </si>
  <si>
    <t>Other Site Demolition/Restoration Costs</t>
  </si>
  <si>
    <t>In-House Demolition &amp; Restoration Labor &amp; Vehicle Cost</t>
  </si>
  <si>
    <t>Contractor Demolition &amp; Restoration  Labor &amp; Vehicle Cost</t>
  </si>
  <si>
    <t>Total Contractor Cost for Demolition &amp; Restoration</t>
  </si>
  <si>
    <t>Grant Fees for Demolition/Restoration (Per Site)                                                       (Total Cost = Cost 1 + Cost 2 + Cost 3)</t>
  </si>
  <si>
    <t>Contractor Fees for Demolition/Restoration (Per Site)</t>
  </si>
  <si>
    <t>In-House Demolition/Restoration Cost (Per Site)</t>
  </si>
  <si>
    <t>Total In-House Cost for Data Analysis</t>
  </si>
  <si>
    <t>Contractor Fees for Data Analysis</t>
  </si>
  <si>
    <t>Total Contractor Cost for Data Analysis</t>
  </si>
  <si>
    <t>Total In-House Labor  Cost</t>
  </si>
  <si>
    <t>Total In-House Cost for Report Preparation</t>
  </si>
  <si>
    <t>Contractor Fees for Report Preparation</t>
  </si>
  <si>
    <t>Total Contractor Cost for Report Preparation</t>
  </si>
  <si>
    <t>Hours and distances are lumped for a sampling expedition, not itemized per each sampling site.</t>
  </si>
  <si>
    <t>Other In-House Costs per Year</t>
  </si>
  <si>
    <t>Total Annual In-House Cost for Sampling Trips</t>
  </si>
  <si>
    <t>Total Other Annual In-House Costs</t>
  </si>
  <si>
    <t>In-House Travel to and from Sampling Sites</t>
  </si>
  <si>
    <t>Contractor Travel to and from Sampling Sites</t>
  </si>
  <si>
    <t>Other Contractor Costs per Year</t>
  </si>
  <si>
    <t>Total Annual Contractor Cost for Sampling Trips</t>
  </si>
  <si>
    <t>Total Other Annual Contractor Costs</t>
  </si>
  <si>
    <t>In-House Travel to and from Laboratory</t>
  </si>
  <si>
    <t>Total Annual In-House Cost for Laboratory Trips</t>
  </si>
  <si>
    <t>Contractor Travel to and from Laboratory</t>
  </si>
  <si>
    <t>Total Annual Contractor Cost for Laboratory Trips</t>
  </si>
  <si>
    <t>In-House Operation and Maintenance</t>
  </si>
  <si>
    <t>In-House Stage/Discharge Relationship</t>
  </si>
  <si>
    <t>Contractor Fees for O&amp;M and Stage/Discharge (Per Site)</t>
  </si>
  <si>
    <t>Total Contractor Cost for O&amp;M and Stage/Discharge</t>
  </si>
  <si>
    <t>Fuel</t>
  </si>
  <si>
    <t>Total In-House Vehicle  Cost</t>
  </si>
  <si>
    <t>Total In-House Cost for LU/LT Tracking</t>
  </si>
  <si>
    <t>Contractor Cost for LU/LT Tracking</t>
  </si>
  <si>
    <t>Total Contractor Cost for LU/LT Tracking</t>
  </si>
  <si>
    <t>Total In-House Vehicle Cost</t>
  </si>
  <si>
    <t>Miscellaneous</t>
  </si>
  <si>
    <t>Other in-house costs</t>
  </si>
  <si>
    <t>PI</t>
  </si>
  <si>
    <t>Eng 2</t>
  </si>
  <si>
    <t>Tech 3</t>
  </si>
  <si>
    <t>Contractor Fees for Proposal/QAPP</t>
  </si>
  <si>
    <t>American Sigma 920 Area Velocity Flow Meter (unit is rental rate for 6 months)</t>
  </si>
  <si>
    <t>Sr Scientist</t>
  </si>
  <si>
    <t>Scientist 2</t>
  </si>
  <si>
    <t>Engineer 2</t>
  </si>
  <si>
    <t>GIS Spec</t>
  </si>
  <si>
    <t>WP/Graphics</t>
  </si>
  <si>
    <t>Scientist 3</t>
  </si>
  <si>
    <t>BUDGET ITEM</t>
  </si>
  <si>
    <t>COST</t>
  </si>
  <si>
    <t>QAPP</t>
  </si>
  <si>
    <t>Site Restoration</t>
  </si>
  <si>
    <t>Data Analysis and Reporting</t>
  </si>
  <si>
    <t>Sampling Trips</t>
  </si>
  <si>
    <t>Sample Analysis</t>
  </si>
  <si>
    <t>Site O&amp;M</t>
  </si>
  <si>
    <t>Costs above are PER SITE.  To report a lump sum, enter "1" in No. Sites cell.</t>
  </si>
  <si>
    <t>Costs here are PER SITE.  To report a lump sum, enter "1" in No. Sites cell.</t>
  </si>
  <si>
    <t>Costs here are PER SITE.  For lump sum, enter "1" in No. Sites</t>
  </si>
  <si>
    <t>www.novalynx.com</t>
  </si>
  <si>
    <t>± 2% up to 2"/hr</t>
  </si>
  <si>
    <t>1 tip per 0.01", 1 tip per 1 mm, or 1 tip per 0.25 mm</t>
  </si>
  <si>
    <t>rainfall</t>
  </si>
  <si>
    <t>Nova Lynx Model 330-0220 Additional Signal Cable</t>
  </si>
  <si>
    <t>$1/foot</t>
  </si>
  <si>
    <t>Nova Lynx Model 260-2101 Rain Logger for tipping buckets</t>
  </si>
  <si>
    <t>date and time of each bucket tip, along with the accumulated totals</t>
  </si>
  <si>
    <t>8,000 events, up to 80" of rainfall between readouts at 0.01" per tip</t>
  </si>
  <si>
    <t>Each tip/event is logged with resolution down to 0.5 second</t>
  </si>
  <si>
    <t>Nova Lynx Model 260-2101SK3 PC Starter Kit, incl. BoxCar software ver 3.x &amp; serial interface cable; connects PC to Model 260-2101 Rain Logger</t>
  </si>
  <si>
    <t>Nova Lynx Model 260-2101SK4 PC Starter Kit, incl BoxCar software ver 4.x &amp; serial interface cable; connects PC to Model 260-2101 Rain Logger</t>
  </si>
  <si>
    <t>Nova Lynx Model 260-2101TU Data Transfer Unit, retrieves data from up to 60 rain loggers</t>
  </si>
  <si>
    <t>Nova Lynx Model 260-2101USB USB to DB9 Serial Adapter</t>
  </si>
  <si>
    <t>time keeping accuracy ±1 minute per week at 20°C</t>
  </si>
  <si>
    <t>Nova Lynx Model 260-2501 Metal Tipping Bucket Rain Gauge, 8" Tipping Bucket Rain Gauge, 0.01"/tip, 1mm/tip, or .25mm/tip, incl 25' cable</t>
  </si>
  <si>
    <t>Nova Lynx Model 260-7852 Plastic Tipping Bucket Rain Gage</t>
  </si>
  <si>
    <t>± 4%</t>
  </si>
  <si>
    <t>1 tip per 0.01" or 1 tip per 0.25 mm</t>
  </si>
  <si>
    <t>Nova Lynx Model 260-153-7852 Tower Mounting Arm 1', for plastic tipping bucket</t>
  </si>
  <si>
    <t>Nova Lynx model 260-2501MB Rain Gauge Mounting Bracket for side of pole mounting, for metal tipping bucket</t>
  </si>
  <si>
    <t>Nova Lynx model 260-950 Rain Gauge Mounting Plate for top of pole mounting, for metal tipping bucket</t>
  </si>
  <si>
    <t>Infiltration/Hydraulic Conductivity Measurement</t>
  </si>
  <si>
    <t>www.professionalequipment.com</t>
  </si>
  <si>
    <t>www.qcqa.com</t>
  </si>
  <si>
    <t>Hydraulic conductivity</t>
  </si>
  <si>
    <r>
      <t>10</t>
    </r>
    <r>
      <rPr>
        <vertAlign val="superscript"/>
        <sz val="10"/>
        <rFont val="Arial"/>
        <family val="2"/>
      </rPr>
      <t>-4</t>
    </r>
    <r>
      <rPr>
        <sz val="10"/>
        <rFont val="Arial"/>
        <family val="2"/>
      </rPr>
      <t xml:space="preserve"> to 10</t>
    </r>
    <r>
      <rPr>
        <vertAlign val="superscript"/>
        <sz val="10"/>
        <rFont val="Arial"/>
        <family val="2"/>
      </rPr>
      <t>-8</t>
    </r>
    <r>
      <rPr>
        <sz val="10"/>
        <rFont val="Arial"/>
        <family val="2"/>
      </rPr>
      <t xml:space="preserve"> m/sec (10</t>
    </r>
    <r>
      <rPr>
        <vertAlign val="superscript"/>
        <sz val="10"/>
        <rFont val="Arial"/>
        <family val="2"/>
      </rPr>
      <t>-2</t>
    </r>
    <r>
      <rPr>
        <sz val="10"/>
        <rFont val="Arial"/>
        <family val="2"/>
      </rPr>
      <t xml:space="preserve"> to    10</t>
    </r>
    <r>
      <rPr>
        <vertAlign val="superscript"/>
        <sz val="10"/>
        <rFont val="Arial"/>
        <family val="2"/>
      </rPr>
      <t>-6</t>
    </r>
    <r>
      <rPr>
        <sz val="10"/>
        <rFont val="Arial"/>
        <family val="2"/>
      </rPr>
      <t xml:space="preserve"> cm/sec)</t>
    </r>
  </si>
  <si>
    <t>Guelph Permeameter kit, model STPM-2. Measurements can be made 15 to 75 cm below soil surface. Kit includes permeameter, field tripod, well auger, well preparation and cleanup tools, collapsible water container, and vacuum test hand pump, all packaged in a durable carrying case.</t>
  </si>
  <si>
    <t>Extension kit for Guelph Permeameter, model STPM-2A1. Extends the depth of operation by 80 cm.</t>
  </si>
  <si>
    <t>Guelph Pressure Infiltrometer Attachment, model STPM-2A2. Attachment provides greater sensitivity to low permeability conditions using a ring, 20 cm in diameter, for the retained pressure heads.  Attachment comes complete with replaceable cutting ring, support ring, transparent cover and installation ring.</t>
  </si>
  <si>
    <t xml:space="preserve">Double-ring infiltrometer kit, model STPM-22. Designed to meet the standards for conducting ASTM D-3385 tests in the field. The unit consists of two stainless steel rings measuring 12” and 24” diameter x 20” high. 
Also included is a ½” thick aluminum driving cap for setup; two 6.0” square neoprene splash guards; and two mariotte tubes, one with 3,000 ml capacity and one with 10,000 ml capacity. </t>
  </si>
  <si>
    <t>Mariotte Tube w/Stand, model STPM-22A3, 12" Dia., 100,000 cc Capacity.  For use in lab or field.</t>
  </si>
  <si>
    <t>Mariotte Tube, model STPM-22A2, 10,000 cc Capacity. For use in lab or field.</t>
  </si>
  <si>
    <t>Double-ring infiltrometer, basic kit (Item 1003-001). Kit contains double ring infiltrometer cylinders (12" and 24" diameter) with lid, liquid level spike, Mariotte tube (3,000 ml), splash guards, soil tamping tool, data sheet, pad with graph paper, and test instruction book.</t>
  </si>
  <si>
    <t>Double-ring infiltrometer, complete kit (Item 1003-006).  Kit meets all requirements of ASTM Standard D3385. Kit containsbasic kit (Item 1003-001) plus a 12 lb. sledge, wood anvil block, 6 foot steel measuring tape, shovel and trenching spade, 3" hand auger, water pail, stopwatch and carpenter's level.</t>
  </si>
  <si>
    <t>Marriotte Tube, Item 1003-014, 10,000 cc</t>
  </si>
  <si>
    <t>Marriotte Tube, Item 1003-012, 3,000 cc</t>
  </si>
  <si>
    <t>Mariotte Tube, model STPM-22A1, 3,000 cc Capacity. For use in lab or field.</t>
  </si>
  <si>
    <t>Mariotte Tube, model STPM-22A4, Single Base w/3,000 &amp; 10,000 cc Capacity Tubes.  For use in lab or field.</t>
  </si>
  <si>
    <t>Guelph Permeameter, Item 1003-100.  Kit includes Permeameter, tripod stand, soil auger, sizing auger, well prep brush, vacuum test hand pump, water container, data sheets, carrying case, and instructions.</t>
  </si>
  <si>
    <t>Guelph Permeameter Extension Kit. 31 1/2" long, Item 1003-102.</t>
  </si>
  <si>
    <t>2" Mud Auger for Guelph Permeameter, Item 1003-103</t>
  </si>
  <si>
    <t>2" Sand Auger for Guelph Permeameter, Item 1003-104</t>
  </si>
  <si>
    <t>Handle Extension for Guelph Permeameter, Item 1003-106</t>
  </si>
  <si>
    <t>Infiltration rate</t>
  </si>
  <si>
    <t>Tipping bucket rain gage, Item 1001-001, 0.2 mm</t>
  </si>
  <si>
    <t>Tipping bucket rain gage, Item 1001-002, 0.5 mm</t>
  </si>
  <si>
    <t>Tipping bucket rain gage, Item 1001-003, 1 mm</t>
  </si>
  <si>
    <t>Tipping bucket rain gage, Item 1001-004, 0.01", EA"</t>
  </si>
  <si>
    <t>Tipping bucket rain gage, Item 1001-005, BR-0.2 mm</t>
  </si>
  <si>
    <t>Tipping bucket rain gage, Item 1001-006, BR-0.5 mm</t>
  </si>
  <si>
    <t>Tipping bucket rain gage, Item 1001-007, BR-0.1"</t>
  </si>
  <si>
    <t>Tipping bucket rain gage, Item 1001-010, 0.2 mm</t>
  </si>
  <si>
    <t>Tipping bucket rain gage, Item 1001-011, 0.5 mm</t>
  </si>
  <si>
    <t>Tipping bucket rain gage, Item 1001-012, 0.01"</t>
  </si>
  <si>
    <t>Tipping bucket rain gage, Item 1001-015, 0.2 mm</t>
  </si>
  <si>
    <t>Tipping bucket rain gage, Item 1001-016, 0.5 mm</t>
  </si>
  <si>
    <t>Tipping bucket rain gage, Item 1001-017, 0.01"</t>
  </si>
  <si>
    <t>Tipping bucket rain gage, Item 1001-018, 6"</t>
  </si>
  <si>
    <t>Rain gage heater kit, Item 1001-040</t>
  </si>
  <si>
    <t>Rain gage wind screen, Item 1001-044</t>
  </si>
  <si>
    <t>Tipping bucket rain gage, Item 1001-050, .01/1mm, 12"</t>
  </si>
  <si>
    <t>snowfall</t>
  </si>
  <si>
    <t>Forest Service type rain gage, Item 1001-069</t>
  </si>
  <si>
    <t>Rain and Snow Gage Conversion - Model 3505, Item 1001-063</t>
  </si>
  <si>
    <t>PGE Antifreeze, 1 Gallon, Item 1001-064</t>
  </si>
  <si>
    <t>Double-ring infiltrometer, Turf-Tec, Item 221015</t>
  </si>
  <si>
    <t>Source:  http://home.safl.umn.edu/bmackay/pub/pr/pr501.pdf</t>
  </si>
  <si>
    <t>Photo of Modified Philip-Dunne infiltrometer</t>
  </si>
  <si>
    <t xml:space="preserve">Asleson, B.C., R.S. Nestingen, J.S. Gulliver, R.M. Hozalski, and J.L. Nieber. 2007. </t>
  </si>
  <si>
    <t>St. Anthony Falls Laboratory, University of Minnesota, Minneapolis.</t>
  </si>
  <si>
    <t>The development and application of a four-level rain garden assessment methodology, Project Report No. 501,</t>
  </si>
  <si>
    <t>Modified Philip-Dunne permeameter [cost estimated using 2' long, 4" dia aluminum pipe ($44), 2-ft of 3/8" ID 1/2" OD clear PVC tubing ($1), 1/2" clear PVC elbow ($4.50), plus 4 hours labor ($300), and adhesive ($5)].</t>
  </si>
  <si>
    <t>http://home.safl.umn.edu/bmackay/pub/pr/pr501.pdf (design), www.metalsdepot.com (pipe), and www.clearpvcpipe.com (PVC)</t>
  </si>
  <si>
    <t>http://www.decagon.com/ag_research/hydro/infiltrometer.php</t>
  </si>
  <si>
    <t>Users can add information to the right of (column O) and below (row 627) the red line.  Rows 584-2000 are unprotected.</t>
  </si>
  <si>
    <t>Budget Summary: Version 3</t>
  </si>
  <si>
    <t>Watershed Characterization</t>
  </si>
  <si>
    <t>Equipment &amp; Supply Purchase</t>
  </si>
  <si>
    <t>One-time purchase of portable and office equipment and supplies</t>
  </si>
  <si>
    <t>Site Access Fee</t>
  </si>
  <si>
    <t>Site access fee</t>
  </si>
  <si>
    <t>Volunteer Training</t>
  </si>
  <si>
    <t>LU/LT Monitoring</t>
  </si>
  <si>
    <t>Land use and land treatment monitoring</t>
  </si>
  <si>
    <t>Volunteer training costs</t>
  </si>
  <si>
    <t>All costs to develop QAPP</t>
  </si>
  <si>
    <t>All costs to characterize watershed</t>
  </si>
  <si>
    <t>All costs to restore monitoring sites after project</t>
  </si>
  <si>
    <t>All costs for data analysis and all reports</t>
  </si>
  <si>
    <t>All costs for monitoring trips</t>
  </si>
  <si>
    <t>All costs to analyze monitoring samples</t>
  </si>
  <si>
    <t>Equipment &amp; Supply Purchases</t>
  </si>
  <si>
    <t>Spreadsheet assumes that First-Year report is final report for 1-year projects.</t>
  </si>
  <si>
    <t>Users can add information to the right of (column W) and below (row 139 ) the red line.  Rows 140-500 are unprotected.</t>
  </si>
  <si>
    <t>Users can add information to the right of the red line (column V) and below the red line (row 1416).  Rows are unprotected to row 2000.</t>
  </si>
  <si>
    <t>Users can add information to the right of (column P) and below (row 150 ) the red line.  Rows 151-500 are unprotected.</t>
  </si>
  <si>
    <t>Users can add information to the right of (column M) and below (row 68) the red line.  Rows 69-500 are unprotected.</t>
  </si>
  <si>
    <t>Minidisk infiltrometer (Decagon Devices), E-240-40300, Model S, variable suction rates</t>
  </si>
  <si>
    <t>Temperature</t>
  </si>
  <si>
    <t>Stevens Water Monitoring Systems</t>
  </si>
  <si>
    <t>Note on FS Accuracy:</t>
  </si>
  <si>
    <t>If a meter, for example, is 0-100 VDC (most common on analogue meters, due to the source of error being variability of the meter</t>
  </si>
  <si>
    <t>that range.</t>
  </si>
  <si>
    <t>If, as in the example, you are checking 10 Volts, the spec is 9 to 11 VDC. If you are checking at 50 VDC, the spec is 49 to 51 VDC, at 100</t>
  </si>
  <si>
    <t>the spec is 99 to 101 VDC.</t>
  </si>
  <si>
    <t>There are many ways manufacturers spec tolerances. One is as a portion of full scale, another is as a portion of reading, often you'll see the</t>
  </si>
  <si>
    <t>two combined. Using the same 0-100 VDC meter, if the spec was +/-1%F.S +/-1%RDG, you would add the two together. At 100 VDC, the</t>
  </si>
  <si>
    <t>tolerance would then be 98 to 102 VDC, at 50 VDC the tolerance would be 98.5 to 101.5 VDC, and so on.</t>
  </si>
  <si>
    <t>Accuracy                       (see note below on FS, full-scale accuracy.</t>
  </si>
  <si>
    <t>0-100 m</t>
  </si>
  <si>
    <t>0-2.5m</t>
  </si>
  <si>
    <t xml:space="preserve"> +/- 0.1% FS</t>
  </si>
  <si>
    <t>0-5m</t>
  </si>
  <si>
    <t>0-10m</t>
  </si>
  <si>
    <t>several ranges</t>
  </si>
  <si>
    <t>0.000012% FS</t>
  </si>
  <si>
    <t xml:space="preserve"> +/- 0.2 degrees C</t>
  </si>
  <si>
    <t>0-50 degrees C</t>
  </si>
  <si>
    <t>Greenspan PS2100 Temperature and Depth Sensor w/Built-In Datalogger; set up for several depth ranges, from 0-2.5m to 0-100m</t>
  </si>
  <si>
    <t>luminescent D.O.</t>
  </si>
  <si>
    <t>www.hach.com (2010)</t>
  </si>
  <si>
    <t>probe</t>
  </si>
  <si>
    <t>Luminiscent Dissolved Oxygen, Hach Procedure 10360 (this is a sensor)</t>
  </si>
  <si>
    <t>Advanced HACH LDO® Process Dissolved Oxygen Probe, Hach Procedure 10360 (requires no electrolyte solutions)</t>
  </si>
  <si>
    <t>Campbell Scientific, http://www.campbellsci.ca/</t>
  </si>
  <si>
    <t>0-60 mg/l</t>
  </si>
  <si>
    <t>0.01mg/L</t>
  </si>
  <si>
    <t>±0.1 mg/L @ &lt; 8mg/L</t>
  </si>
  <si>
    <t>±0.2 mg/L @ &gt; 8mg/L</t>
  </si>
  <si>
    <t>Polarographic DO</t>
  </si>
  <si>
    <t>±0.2 mg/L @ &lt; 20mg/L</t>
  </si>
  <si>
    <t>±0.6 mg/L @ &gt; 20mg/L</t>
  </si>
  <si>
    <t>0 to 50 mg/L</t>
  </si>
  <si>
    <t>Below are sensors compatible with the MS5, DS5, and DS5X</t>
  </si>
  <si>
    <t>0 to 100 mS/cm</t>
  </si>
  <si>
    <t>conductivity</t>
  </si>
  <si>
    <t>±0.5% of reading;</t>
  </si>
  <si>
    <t>±0.001 mS/cm</t>
  </si>
  <si>
    <t>pH sensor</t>
  </si>
  <si>
    <t>0-14 units</t>
  </si>
  <si>
    <t>±0.2 units</t>
  </si>
  <si>
    <t>0.01 units</t>
  </si>
  <si>
    <t>turbidity</t>
  </si>
  <si>
    <t>0 to 3000 NTU</t>
  </si>
  <si>
    <t>Compared to StablCal</t>
  </si>
  <si>
    <t>1% up to 100 NTU</t>
  </si>
  <si>
    <t>3% from 100-400 NTU</t>
  </si>
  <si>
    <t>5% from 400-3000 NTU</t>
  </si>
  <si>
    <t>0.1 NTU from 0-400 NTU</t>
  </si>
  <si>
    <t>1 NTU for &gt;400 NTU</t>
  </si>
  <si>
    <t>0 to 1000 NTU</t>
  </si>
  <si>
    <t>5% of reading; or ± 1 NTU</t>
  </si>
  <si>
    <t>0.1 NTU from 0-100 NTU</t>
  </si>
  <si>
    <t>1 NTU &gt;100 NTU</t>
  </si>
  <si>
    <t>depth</t>
  </si>
  <si>
    <t>0 to 10m (Vented Level)</t>
  </si>
  <si>
    <t>Depth sensor</t>
  </si>
  <si>
    <t>Turbidity sensor, Self-Cleaning</t>
  </si>
  <si>
    <t>Turbidity sensor, 4-Beam</t>
  </si>
  <si>
    <t>±0.003m</t>
  </si>
  <si>
    <t>0.001m</t>
  </si>
  <si>
    <t>0 to 25m</t>
  </si>
  <si>
    <t>±0.05m</t>
  </si>
  <si>
    <t>0.01m</t>
  </si>
  <si>
    <t>0 to 100m</t>
  </si>
  <si>
    <t>0 to 200m</t>
  </si>
  <si>
    <t>±0.1m</t>
  </si>
  <si>
    <t>0.1m</t>
  </si>
  <si>
    <t>Chlorophyll a sensor</t>
  </si>
  <si>
    <t>Dynamic Range</t>
  </si>
  <si>
    <t>Low sensitivity: 0.03 to 500 µg/L</t>
  </si>
  <si>
    <t>Med. sensitivity: 0.03 to 50 µg/L</t>
  </si>
  <si>
    <t>High sensitivity: 0.03 to 5 µg/L</t>
  </si>
  <si>
    <t>±3% for signal levels equivalens of 1 ppb rhodamine WT dye or higher using a rhodamine sensor</t>
  </si>
  <si>
    <t>0.01µg/L</t>
  </si>
  <si>
    <t>Blue-Green Algae</t>
  </si>
  <si>
    <t>Blue-Green Algae sensor</t>
  </si>
  <si>
    <t>Low sensitivity: 100 to 2,000,000 cells/mL</t>
  </si>
  <si>
    <t>Med. sensitivity: 100 to 200,000 cells/L</t>
  </si>
  <si>
    <t>High sensitivity: 100 to 20,000 cellsL</t>
  </si>
  <si>
    <t>20 cells/L</t>
  </si>
  <si>
    <t>0 to 100 mg/L-N</t>
  </si>
  <si>
    <t>Greater of ±5% of reading or ±2 mg/L-N</t>
  </si>
  <si>
    <t>0.01 mg/L-N</t>
  </si>
  <si>
    <t>ammonia</t>
  </si>
  <si>
    <t>nitrate</t>
  </si>
  <si>
    <t>Nitrate sensor (max depth 15 meters)</t>
  </si>
  <si>
    <t>Ammonia sensor (max depth 15 meters)</t>
  </si>
  <si>
    <t>Chloride sensor (max depth 15 meters)</t>
  </si>
  <si>
    <t>chloride</t>
  </si>
  <si>
    <t>0.5 to 18,000 mg/L</t>
  </si>
  <si>
    <t>greater of ±5% of reading or ±2 mg/L</t>
  </si>
  <si>
    <t>TGO (Total Dissolved Gas)</t>
  </si>
  <si>
    <t>TGO (Total Dissolved Gas) sensor</t>
  </si>
  <si>
    <t>400 to 1300 mmHg</t>
  </si>
  <si>
    <t>±0.1% of span</t>
  </si>
  <si>
    <t>1.0 mmHg</t>
  </si>
  <si>
    <t>ORP (oxidation-reduction potential) sensor</t>
  </si>
  <si>
    <t>±20mV</t>
  </si>
  <si>
    <t xml:space="preserve"> -999 to 999 mV</t>
  </si>
  <si>
    <t>1mV</t>
  </si>
  <si>
    <t>Rhodamine WT (for tracing studies)</t>
  </si>
  <si>
    <t>Rhodamine WT sensor</t>
  </si>
  <si>
    <t>Low sensitivity: 0.04 - 1000 ppb</t>
  </si>
  <si>
    <t>Med. sensitivity: 0.04 - 100 ppb</t>
  </si>
  <si>
    <t>High sensitivity: 0.04 - 10 ppb</t>
  </si>
  <si>
    <t>0.01 ppb</t>
  </si>
  <si>
    <t>PAR (ambient light sensor)</t>
  </si>
  <si>
    <t>PAR (photosynthetically active radiation)</t>
  </si>
  <si>
    <r>
      <t>0 to 10,000    µmols</t>
    </r>
    <r>
      <rPr>
        <vertAlign val="superscript"/>
        <sz val="8.8000000000000007"/>
        <color theme="1"/>
        <rFont val="Arial"/>
        <family val="2"/>
      </rPr>
      <t>-1</t>
    </r>
    <r>
      <rPr>
        <sz val="8.8000000000000007"/>
        <color theme="1"/>
        <rFont val="Arial"/>
        <family val="2"/>
      </rPr>
      <t>m</t>
    </r>
    <r>
      <rPr>
        <vertAlign val="superscript"/>
        <sz val="8.8000000000000007"/>
        <color theme="1"/>
        <rFont val="Arial"/>
        <family val="2"/>
      </rPr>
      <t>-2</t>
    </r>
  </si>
  <si>
    <r>
      <t>±5% of reading or             ±1µmol s</t>
    </r>
    <r>
      <rPr>
        <vertAlign val="superscript"/>
        <sz val="8.8000000000000007"/>
        <color theme="1"/>
        <rFont val="Arial"/>
        <family val="2"/>
      </rPr>
      <t>-1</t>
    </r>
    <r>
      <rPr>
        <sz val="8.8000000000000007"/>
        <color theme="1"/>
        <rFont val="Arial"/>
        <family val="2"/>
      </rPr>
      <t>m</t>
    </r>
    <r>
      <rPr>
        <vertAlign val="superscript"/>
        <sz val="8.8000000000000007"/>
        <color theme="1"/>
        <rFont val="Arial"/>
        <family val="2"/>
      </rPr>
      <t>-2</t>
    </r>
  </si>
  <si>
    <r>
      <t>1µmol s</t>
    </r>
    <r>
      <rPr>
        <vertAlign val="superscript"/>
        <sz val="8.8000000000000007"/>
        <color theme="1"/>
        <rFont val="Arial"/>
        <family val="2"/>
      </rPr>
      <t>-1</t>
    </r>
    <r>
      <rPr>
        <sz val="8.8000000000000007"/>
        <color theme="1"/>
        <rFont val="Arial"/>
        <family val="2"/>
      </rPr>
      <t>m</t>
    </r>
    <r>
      <rPr>
        <vertAlign val="superscript"/>
        <sz val="8.8000000000000007"/>
        <color theme="1"/>
        <rFont val="Arial"/>
        <family val="2"/>
      </rPr>
      <t>-2</t>
    </r>
  </si>
  <si>
    <t>-5°  to 50°C</t>
  </si>
  <si>
    <t>±0.10°C</t>
  </si>
  <si>
    <t>0.01°C</t>
  </si>
  <si>
    <t>Price estimated from a 2005 Hach quote to National Park Service</t>
  </si>
  <si>
    <t>Temperature sensor (included with MS5)</t>
  </si>
  <si>
    <t>Conductivity sensor (includes salinity, resistivity, and TDS)</t>
  </si>
  <si>
    <t>Keith Bellingham, Sales Rep for Stevens gave this cost estimate in October 2010 at Long Beach:  $200-$500 per parameter</t>
  </si>
  <si>
    <t>Keith Bellingham, Sales Rep for Stevens gave this cost estimate in October 2010 at Long Beach:  $1,700</t>
  </si>
  <si>
    <t>$2-5/ft</t>
  </si>
  <si>
    <t>Keith Bellingham, Sales Rep for Stevens gave this cost estimate in October 2010 at Long Beach.</t>
  </si>
  <si>
    <t>Cable for MS5, DS5, and DSX sondes (from sonde to shed)</t>
  </si>
  <si>
    <t>flow velocity</t>
  </si>
  <si>
    <t>Keith Bellingham, Sales Rep for Stevens gave this cost estimate in October 2010 at Long Beach.  Need to add data logger ($2K-3K) and power source costs.</t>
  </si>
  <si>
    <t>OTT, http://www.ott-hydrometry.de/</t>
  </si>
  <si>
    <t>OTT SLD (side looking doppler); must be installed perfectly level on a platform under water.</t>
  </si>
  <si>
    <t>OTT SLD (side looking doppler).  Fully installed with data logger and power.</t>
  </si>
  <si>
    <t>$25,000-$30,000</t>
  </si>
  <si>
    <t>Keith Bellingham, Sales Rep for Stevens gave this cost estimate in October 2010 at Long Beach.  He has installed them.</t>
  </si>
  <si>
    <t>1% of measured value, ±0.05cm/s</t>
  </si>
  <si>
    <t>±10 m/s</t>
  </si>
  <si>
    <t>0.15 to 10m</t>
  </si>
  <si>
    <t>±3mm (depends on stratification)</t>
  </si>
  <si>
    <t>see above for flow velocity and water level</t>
  </si>
  <si>
    <t>PL2</t>
  </si>
  <si>
    <t>PL4</t>
  </si>
  <si>
    <t>PL1</t>
  </si>
  <si>
    <t>Eng 1</t>
  </si>
  <si>
    <t>Print cost assumes 75 pages at 8 cents/page.</t>
  </si>
  <si>
    <t>http://www.essentialsupplies.com/</t>
  </si>
  <si>
    <t>Boston Rounds 32 oz. (1 Qt) amber glass without caps (for pesticide samples) 12 bottles</t>
  </si>
  <si>
    <t>Caps, black phenolic for 32 oz. Boston Rounds bottles, 12 caps</t>
  </si>
  <si>
    <t>PL3</t>
  </si>
  <si>
    <t>HNO3 for sample preservation/Sample preservatives (liters)</t>
  </si>
  <si>
    <t>Print cost assumes 50 pages at 8 cents/page.</t>
  </si>
  <si>
    <t>should be included</t>
  </si>
  <si>
    <t>below as annual</t>
  </si>
  <si>
    <t xml:space="preserve"> --&gt;</t>
  </si>
  <si>
    <t>Bottles, jars, &amp; caps</t>
  </si>
  <si>
    <t>Paper needs are small for these</t>
  </si>
  <si>
    <t>scenarios so assumed part of</t>
  </si>
  <si>
    <t>contractor overhead, etc.</t>
  </si>
  <si>
    <t>Build Sample House (labor included)</t>
  </si>
  <si>
    <t>Stilling Well</t>
  </si>
  <si>
    <t>Isco Model 6712FR Fiberglass Refrigerated Sampler</t>
  </si>
  <si>
    <t>Isco 2-bottle kit (7.5-liter polyethylene)</t>
  </si>
  <si>
    <t>Isco intake line with strainer</t>
  </si>
  <si>
    <t>Isco 730 Bubbler Flow Module</t>
  </si>
  <si>
    <t>Isco battery-backed power pack for 6712FR</t>
  </si>
  <si>
    <t>Connect Electricity</t>
  </si>
  <si>
    <t xml:space="preserve"> </t>
  </si>
  <si>
    <t>Annual Rental &amp; Supplies</t>
  </si>
  <si>
    <t>All annual costs for equipment rental and supplies</t>
  </si>
  <si>
    <t>V-Notch Weir</t>
  </si>
  <si>
    <t>Weirs</t>
  </si>
  <si>
    <t>Free-Flow Weir Box</t>
  </si>
  <si>
    <t xml:space="preserve"> &lt;----------</t>
  </si>
  <si>
    <t>Salary</t>
  </si>
  <si>
    <t>Monitoring Structures</t>
  </si>
  <si>
    <t>In-House Cost</t>
  </si>
  <si>
    <t>Contract Cost</t>
  </si>
  <si>
    <t>Grant Cost</t>
  </si>
  <si>
    <t>Paid by Contract (C) or Grant (U)</t>
  </si>
  <si>
    <t>c</t>
  </si>
  <si>
    <t>Error Check</t>
  </si>
  <si>
    <t>Assignment of Printing &amp; Distribution Costs (Optional)</t>
  </si>
  <si>
    <t>Assignment of Other D/R Costs (Optional)</t>
  </si>
  <si>
    <t>Assignment of Office Costs (Optional)</t>
  </si>
  <si>
    <t>Assignment of Sampling Costs (Optional)</t>
  </si>
  <si>
    <t>Assignment of Other Costs (Optional)</t>
  </si>
  <si>
    <t>Assignment of Equipment Costs (Optional)</t>
  </si>
  <si>
    <t>Assignment of Structure Costs (Optional)</t>
  </si>
  <si>
    <t>Assignment of Fee Costs (Optional)</t>
  </si>
  <si>
    <t>*Include QA/QC replicates in sample counts (e.g., use 1.1 instead of 1 to include 10% extra for QA/QC).</t>
  </si>
  <si>
    <t>Assignment of Lab Analysis Costs (Optional)</t>
  </si>
  <si>
    <t>Assignment of Map &amp; Data Costs (Optional)</t>
  </si>
  <si>
    <t>In-House</t>
  </si>
  <si>
    <t>In-House Total Labor:</t>
  </si>
  <si>
    <t>Contracts Total Labor:</t>
  </si>
  <si>
    <t>Grants Total Labor:</t>
  </si>
  <si>
    <t>IH: Person 1</t>
  </si>
  <si>
    <t>IH: Person 2</t>
  </si>
  <si>
    <t>IH: Person 3</t>
  </si>
  <si>
    <t>IH: Person 4</t>
  </si>
  <si>
    <t>IH: Person 5</t>
  </si>
  <si>
    <t>C: Person 1</t>
  </si>
  <si>
    <t>C: Person 2</t>
  </si>
  <si>
    <t>C: Person 3</t>
  </si>
  <si>
    <t>C: Person 4</t>
  </si>
  <si>
    <t>C: Person 5</t>
  </si>
  <si>
    <t>G: Person 1</t>
  </si>
  <si>
    <t>G: Person 2</t>
  </si>
  <si>
    <t>G: Person 3</t>
  </si>
  <si>
    <t>G: Person 4</t>
  </si>
  <si>
    <t>G: Person 5</t>
  </si>
  <si>
    <t>Costs for In-House, Contracts, and Grants are itemized separately</t>
  </si>
  <si>
    <t>IN-HOUSE: Annual Volunteer Training and Monthly Meetings Labor Costs</t>
  </si>
  <si>
    <t>CONTRACTS: Annual Volunteer Training and Monthly Meetings Labor Costs</t>
  </si>
  <si>
    <t>GRANTS: Annual Volunteer Training and Monthly Meetings Labor Costs</t>
  </si>
  <si>
    <t>CONTRACTS: Annual Volunteer Training and Monthly Meetings Vehicle Costs</t>
  </si>
  <si>
    <t>IN-HOUSE: Annual Volunteer Training and Monthly Meetings Vehicle Costs</t>
  </si>
  <si>
    <t>GRANTS: Annual Volunteer Training and Monthly Meetings Vehicle Costs</t>
  </si>
  <si>
    <t>In-House Total Vehicle Cost</t>
  </si>
  <si>
    <t>ContractsTotal Vehicle Cost</t>
  </si>
  <si>
    <t>Grants Total Vehicle Cost</t>
  </si>
  <si>
    <t>Total Annual Cost</t>
  </si>
  <si>
    <t>IH: Vehicle 1</t>
  </si>
  <si>
    <t>IH: Vehicle 2</t>
  </si>
  <si>
    <t>IH: Vehicle 3</t>
  </si>
  <si>
    <t>IH: Vehicle 4</t>
  </si>
  <si>
    <t>IH: Vehicle 5</t>
  </si>
  <si>
    <t>C: Vehicle 1</t>
  </si>
  <si>
    <t>C: Vehicle 2</t>
  </si>
  <si>
    <t>C: Vehicle 3</t>
  </si>
  <si>
    <t>C: Vehicle 4</t>
  </si>
  <si>
    <t>C: Vehicle 5</t>
  </si>
  <si>
    <t>G: Vehicle 1</t>
  </si>
  <si>
    <t>G: Vehicle 2</t>
  </si>
  <si>
    <t>G: Vehicle 3</t>
  </si>
  <si>
    <t>G: Vehicle 4</t>
  </si>
  <si>
    <t>G: Vehicle 5</t>
  </si>
  <si>
    <t>Total Supplies Cost per Yr</t>
  </si>
  <si>
    <t>Assignment of Annual Equip/Supply Costs (Optional)</t>
  </si>
  <si>
    <t>Contracts Budget Summary</t>
  </si>
  <si>
    <t>Budget Category</t>
  </si>
  <si>
    <t>First-Year Cost</t>
  </si>
  <si>
    <t>Last-Year Cost</t>
  </si>
  <si>
    <t>Total Project Cost</t>
  </si>
  <si>
    <t>Proposal and QAPP</t>
  </si>
  <si>
    <t>Vehicles</t>
  </si>
  <si>
    <t>Printing Costs</t>
  </si>
  <si>
    <t>Phase Code</t>
  </si>
  <si>
    <r>
      <t>C</t>
    </r>
    <r>
      <rPr>
        <vertAlign val="subscript"/>
        <sz val="10"/>
        <rFont val="Arial"/>
        <family val="2"/>
      </rPr>
      <t>P</t>
    </r>
  </si>
  <si>
    <r>
      <t>C</t>
    </r>
    <r>
      <rPr>
        <vertAlign val="subscript"/>
        <sz val="10"/>
        <rFont val="Arial"/>
        <family val="2"/>
      </rPr>
      <t>W</t>
    </r>
  </si>
  <si>
    <t>SUB-TOTAL</t>
  </si>
  <si>
    <r>
      <t>C</t>
    </r>
    <r>
      <rPr>
        <vertAlign val="subscript"/>
        <sz val="10"/>
        <rFont val="Arial"/>
        <family val="2"/>
      </rPr>
      <t>E</t>
    </r>
  </si>
  <si>
    <r>
      <t>C</t>
    </r>
    <r>
      <rPr>
        <vertAlign val="subscript"/>
        <sz val="10"/>
        <rFont val="Arial"/>
        <family val="2"/>
      </rPr>
      <t>Q</t>
    </r>
  </si>
  <si>
    <t>One-Time Office Equipment and Startup Supplies Costs</t>
  </si>
  <si>
    <r>
      <t>C</t>
    </r>
    <r>
      <rPr>
        <vertAlign val="subscript"/>
        <sz val="10"/>
        <rFont val="Arial"/>
        <family val="2"/>
      </rPr>
      <t>X</t>
    </r>
  </si>
  <si>
    <t>Station Demolition and Site Restoration</t>
  </si>
  <si>
    <r>
      <t>C</t>
    </r>
    <r>
      <rPr>
        <vertAlign val="subscript"/>
        <sz val="10"/>
        <rFont val="Arial"/>
        <family val="2"/>
      </rPr>
      <t>IR</t>
    </r>
  </si>
  <si>
    <t>First-Year Report</t>
  </si>
  <si>
    <t>Final Report</t>
  </si>
  <si>
    <r>
      <t>C</t>
    </r>
    <r>
      <rPr>
        <vertAlign val="subscript"/>
        <sz val="10"/>
        <rFont val="Arial"/>
        <family val="2"/>
      </rPr>
      <t>F</t>
    </r>
  </si>
  <si>
    <t>(Classified as "other")</t>
  </si>
  <si>
    <t>Annual Access Fees</t>
  </si>
  <si>
    <t>Annual Sampling Trips to Sites</t>
  </si>
  <si>
    <r>
      <t>C</t>
    </r>
    <r>
      <rPr>
        <vertAlign val="subscript"/>
        <sz val="10"/>
        <rFont val="Arial"/>
        <family val="2"/>
      </rPr>
      <t>T</t>
    </r>
  </si>
  <si>
    <r>
      <t>C</t>
    </r>
    <r>
      <rPr>
        <vertAlign val="subscript"/>
        <sz val="10"/>
        <rFont val="Arial"/>
        <family val="2"/>
      </rPr>
      <t>V</t>
    </r>
  </si>
  <si>
    <t>Annual Volunteer Training</t>
  </si>
  <si>
    <t>Annual Sample Analysis</t>
  </si>
  <si>
    <r>
      <t>C</t>
    </r>
    <r>
      <rPr>
        <vertAlign val="subscript"/>
        <sz val="10"/>
        <rFont val="Arial"/>
        <family val="2"/>
      </rPr>
      <t>SA</t>
    </r>
  </si>
  <si>
    <r>
      <t>C</t>
    </r>
    <r>
      <rPr>
        <vertAlign val="subscript"/>
        <sz val="10"/>
        <rFont val="Arial"/>
        <family val="2"/>
      </rPr>
      <t>D</t>
    </r>
  </si>
  <si>
    <t>Annual Data Analysis</t>
  </si>
  <si>
    <t>Annual Reports</t>
  </si>
  <si>
    <r>
      <t>C</t>
    </r>
    <r>
      <rPr>
        <vertAlign val="subscript"/>
        <sz val="10"/>
        <rFont val="Arial"/>
        <family val="2"/>
      </rPr>
      <t>R</t>
    </r>
  </si>
  <si>
    <t>Annual Site Operation and Maintenance</t>
  </si>
  <si>
    <t>Project Phase or Element</t>
  </si>
  <si>
    <r>
      <t>C</t>
    </r>
    <r>
      <rPr>
        <vertAlign val="subscript"/>
        <sz val="10"/>
        <rFont val="Arial"/>
        <family val="2"/>
      </rPr>
      <t>OM</t>
    </r>
  </si>
  <si>
    <t>Includes fuel - -&gt;</t>
  </si>
  <si>
    <t>Annual Supplies and Rental Equipment</t>
  </si>
  <si>
    <t>Annual Land Use Tracking</t>
  </si>
  <si>
    <r>
      <t>C</t>
    </r>
    <r>
      <rPr>
        <vertAlign val="subscript"/>
        <sz val="10"/>
        <rFont val="Arial"/>
        <family val="2"/>
      </rPr>
      <t>L</t>
    </r>
  </si>
  <si>
    <t>Grant Fees for LU/LT Tracking                                                                  (Total Cost = Cost 1 + Cost 2 + Cost 3)</t>
  </si>
  <si>
    <t>Includes purchase of data and maps - -&gt;</t>
  </si>
  <si>
    <t xml:space="preserve">Number of Monitoring Years = </t>
  </si>
  <si>
    <t>Number of Middle Years</t>
  </si>
  <si>
    <r>
      <t>C</t>
    </r>
    <r>
      <rPr>
        <vertAlign val="subscript"/>
        <sz val="10"/>
        <rFont val="Arial"/>
        <family val="2"/>
      </rPr>
      <t>S</t>
    </r>
  </si>
  <si>
    <r>
      <t>C</t>
    </r>
    <r>
      <rPr>
        <vertAlign val="subscript"/>
        <sz val="10"/>
        <rFont val="Arial"/>
        <family val="2"/>
      </rPr>
      <t>C</t>
    </r>
  </si>
  <si>
    <r>
      <t>C</t>
    </r>
    <r>
      <rPr>
        <vertAlign val="subscript"/>
        <sz val="10"/>
        <rFont val="Arial"/>
        <family val="2"/>
      </rPr>
      <t>FR</t>
    </r>
  </si>
  <si>
    <t>Annual Costs</t>
  </si>
  <si>
    <t>Number of Last Years</t>
  </si>
  <si>
    <t xml:space="preserve">CA = </t>
  </si>
  <si>
    <t>Cx =</t>
  </si>
  <si>
    <t>Year 1 Site Demolition</t>
  </si>
  <si>
    <t xml:space="preserve">TOTAL = </t>
  </si>
  <si>
    <t xml:space="preserve"> - By Phase or Element - </t>
  </si>
  <si>
    <t>Amount</t>
  </si>
  <si>
    <t>% of Total</t>
  </si>
  <si>
    <t>Grants Budget Summary</t>
  </si>
  <si>
    <t>Grant Fees for Site Establishment                                                                  (In addition to other itemized costs)                                                        (Total Cost = Cost 1 + Cost 2 + Cost 3)</t>
  </si>
  <si>
    <t>Grant Fees for Data Analysis                                                                      (Total Cost = Cost 1 + Cost 2 + Cost 3)</t>
  </si>
  <si>
    <t>Grant Fees for Report Preparation                                                             (Total Cost = Cost 1 + Cost 2 + Cost 3)</t>
  </si>
  <si>
    <t>Grant Fees for Data Analysis                                                                       (Total Cost = Cost 1 + Cost 2 + Cost 3)</t>
  </si>
  <si>
    <t>Grant Fees for Sampling Trips to Sites                                                      (Total Cost = Cost 1 + Cost 2 + Cost 3)</t>
  </si>
  <si>
    <t>for volunteer training. Users may wish to enter generalized cost</t>
  </si>
  <si>
    <t>category data for Grants as is done elsewhere in this spreadsheet.</t>
  </si>
  <si>
    <t>This can be done by entering zero for all labor, vehicle, and supply costs</t>
  </si>
  <si>
    <t>in the tables to the left, and instead entering data in the table to the</t>
  </si>
  <si>
    <t>Cost 4</t>
  </si>
  <si>
    <t>right. The column headers (Cost 1, Cost 2, etc.) can be renamed</t>
  </si>
  <si>
    <t>Grant Fees for Site Establishment                                                                 (In addition to other itemized costs)                                                             (Total Cost = Cost 1 + Cost 2 + Cost 3)</t>
  </si>
  <si>
    <t>Contractor Fees for Site Establishment                                                          (In addition to other itemized costs)                                                           (Total Cost = (Hourly Rate x Hours) +Other Costs</t>
  </si>
  <si>
    <t>to match the grant cost category. See discussion above in rows 20-58</t>
  </si>
  <si>
    <t>(NOTE:  In-House versus Contracts and Grants costs) for additional</t>
  </si>
  <si>
    <t>detail on entering grant cost category data.</t>
  </si>
  <si>
    <t>NOTE:</t>
  </si>
  <si>
    <t>Grant Fees for  Trips to Laboratory                                                              (Total Cost = Cost 1 + Cost 2 + Cost 3)</t>
  </si>
  <si>
    <t>Grant Fees for Data Analysis                                                                     (Total Cost = Cost 1 + Cost 2 + Cost 3)</t>
  </si>
  <si>
    <t>Grant Fees for Site Operation and Maintenance                                         (Total Cost = Cost 1 + Cost 2 + Cost 3)</t>
  </si>
  <si>
    <t>Grant Fees for Proposal/QAPP Preparation                                                (Total Cost = Cost 1 + Cost 2 + Cost 3)</t>
  </si>
  <si>
    <t>Grant Fees for Watershed Characterization                                                     (Total Cost = Cost 1 + Cost 2 + Cost 3)</t>
  </si>
  <si>
    <t>Contractor Site Preparation and Excavation Cost  (Per Site)                                     Includes surveying sites</t>
  </si>
  <si>
    <t>Salary/General</t>
  </si>
  <si>
    <t>Special Note re: Grants Cost Categories:  Salary/General category consists mostly of salary but includes all other non-itemized grant costs.</t>
  </si>
  <si>
    <t>Dedicated Rental Equipment                                                               (Separate Needs for Each Site)</t>
  </si>
  <si>
    <t>Dedicated Supplies                                                                            (Separate Needs for Each Site)</t>
  </si>
  <si>
    <t>Shared Rental Equipment                                                                        (Used at Multiple Sites)</t>
  </si>
  <si>
    <t>Shared Supplies                                                                                       (Used at Multiple Sites)</t>
  </si>
  <si>
    <t>Office Supplies                                                                                        (Restocking)</t>
  </si>
  <si>
    <t>In-House Budget Summary</t>
  </si>
  <si>
    <r>
      <t>&lt;-Vehicle costs are assumed to be covered under C</t>
    </r>
    <r>
      <rPr>
        <b/>
        <vertAlign val="subscript"/>
        <sz val="10"/>
        <rFont val="Arial"/>
        <family val="2"/>
      </rPr>
      <t>T</t>
    </r>
    <r>
      <rPr>
        <b/>
        <sz val="10"/>
        <rFont val="Arial"/>
        <family val="2"/>
      </rPr>
      <t xml:space="preserve"> (annual cost for sampling trips to sites)</t>
    </r>
  </si>
  <si>
    <t>Overall Budget Summary</t>
  </si>
  <si>
    <t xml:space="preserve"> - By Responsible Party - </t>
  </si>
  <si>
    <t xml:space="preserve"> - By Cost Category - </t>
  </si>
  <si>
    <t>All in-house salaries (no contracts or grants salaries).</t>
  </si>
  <si>
    <t>Internal battery pack for Hydrolab. [NOTE: Hydrolab MS5, DS5, and DS5X can be powered using a Surveyor Datalogging Display, which is equipped as a standard with a 7.2V, 3.5 Ah NiMH rechargeable battery. BUT - MS5, DS5, and DS5X multiprobes configured with the Self-cleaning Turbidity and one or more fluorescence sensors (Chlorophyll a, Rhodamine WT, Blue-green Algae) require either an internal battery pack or an external power source other than the Surveyor.]</t>
  </si>
  <si>
    <t>Hydrolab Surveyor 4 Data Logger with data cables. [NOTE: Hydrolab MS5, DS5, and DS5X can be powered using a Surveyor Datalogging Display, which is equipped as a standard with a 7.2V, 3.5 Ah NiMH rechargeable battery. BUT - MS5, DS5, and DS5X multiprobes configured with the Self-cleaning Turbidity and one or more fluorescence sensors (Chlorophyll a, Rhodamine WT, Blue-green Algae) require either an internal battery pack or an external power source other than the Surveyor.]</t>
  </si>
  <si>
    <t>fixed cable needed also for vented 0-10 m ($310 for 5m, $410 for 15m)</t>
  </si>
  <si>
    <t>Called Stevens at 800.452.5272 for price quotes</t>
  </si>
  <si>
    <t>Called Stevens at 800.452.5272 for price quotes 5/25/2012</t>
  </si>
  <si>
    <t>Hydrolab MiniSonde 5 - MS5 w/ built-in data logger and temperature sensor (takes 4 sensors, measures up to 10 parameters simultaneously)</t>
  </si>
  <si>
    <t>Hydrolab DataSonde 5 - DS5 w/ built-in data logger and temperature sensor (takes 10 sensors, measures up to 15 parameters simultaneously)</t>
  </si>
  <si>
    <t>Hydrolab DataSonde 5X - DS5X w/ built-in data logger and temperature sensor (takes 10 sensors, measures up to 15 parameters simultaneously, self-cleaning)</t>
  </si>
  <si>
    <t xml:space="preserve">Stevens Water Monitoring Systems http://www.stevenswater.com </t>
  </si>
  <si>
    <t>Polarographic DO sensor (this is the standard DO sensor)</t>
  </si>
  <si>
    <t>Supplies (Total)</t>
  </si>
  <si>
    <r>
      <t>Supplies (Total) may differ from Annual Supplies and Rental Equipment (C</t>
    </r>
    <r>
      <rPr>
        <vertAlign val="subscript"/>
        <sz val="10"/>
        <rFont val="Arial"/>
        <family val="2"/>
      </rPr>
      <t>S</t>
    </r>
    <r>
      <rPr>
        <sz val="10"/>
        <rFont val="Arial"/>
        <family val="2"/>
      </rPr>
      <t xml:space="preserve">) because </t>
    </r>
  </si>
  <si>
    <t xml:space="preserve">it includes supplies from each project phase or element. It also does not include </t>
  </si>
  <si>
    <t>Equipment (Total)</t>
  </si>
  <si>
    <r>
      <t>annual rental equipment costs from C</t>
    </r>
    <r>
      <rPr>
        <vertAlign val="subscript"/>
        <sz val="10"/>
        <rFont val="Arial"/>
        <family val="2"/>
      </rPr>
      <t>S</t>
    </r>
    <r>
      <rPr>
        <sz val="10"/>
        <rFont val="Arial"/>
        <family val="2"/>
      </rPr>
      <t>.</t>
    </r>
  </si>
  <si>
    <r>
      <t>Equipment (Total) may differ from the sum of C</t>
    </r>
    <r>
      <rPr>
        <vertAlign val="subscript"/>
        <sz val="10"/>
        <rFont val="Arial"/>
        <family val="2"/>
      </rPr>
      <t>Q</t>
    </r>
    <r>
      <rPr>
        <sz val="10"/>
        <rFont val="Arial"/>
        <family val="2"/>
      </rPr>
      <t xml:space="preserve"> and C</t>
    </r>
    <r>
      <rPr>
        <vertAlign val="subscript"/>
        <sz val="10"/>
        <rFont val="Arial"/>
        <family val="2"/>
      </rPr>
      <t xml:space="preserve">C </t>
    </r>
    <r>
      <rPr>
        <sz val="10"/>
        <rFont val="Arial"/>
        <family val="2"/>
      </rPr>
      <t>because it includes</t>
    </r>
  </si>
  <si>
    <t>equipment from each project phase or element.</t>
  </si>
  <si>
    <t>EPA Method 353.2 - cadmium reduction, colorimetry</t>
  </si>
  <si>
    <t>No cost assumed here</t>
  </si>
  <si>
    <t>Should be $37K for 1 year</t>
  </si>
  <si>
    <t>Should be $161K for 5 year</t>
  </si>
  <si>
    <t>Used 1.05 for 5% extra for QA/QC</t>
  </si>
  <si>
    <t>Best Buy www.bestbuy.com</t>
  </si>
  <si>
    <t>Internet search 5/30/2012</t>
  </si>
  <si>
    <t>Nikon - D5100 16.2-Megapixel DSLR Camera with 18-55mm VR Lens - Black</t>
  </si>
  <si>
    <t>Nikon - 70-300mm f/4.5-5.6G ED-IF AF-S VR Telephoto Lens (works with D5100)</t>
  </si>
  <si>
    <t xml:space="preserve">Canon - PowerShot SX150 IS Black 14.1-Megapixel Digital Camera - Black </t>
  </si>
  <si>
    <t>(normally $250)</t>
  </si>
  <si>
    <t xml:space="preserve">Dynex™ - 60" Universal Tripod </t>
  </si>
  <si>
    <t xml:space="preserve">Dynex™ - 6.25" Mini Tripod </t>
  </si>
  <si>
    <t>Canon - EOS Rebel T3i 18.0-Megapixel DSLR Camera with 18-55mm Lens - Black</t>
  </si>
  <si>
    <t>Canon - 55-250mm f/4-5.6 Telephoto Zoom Lens for Select Canon Cameras. Works with EOS Rebel T3i 18.0-Megapixel DSLR Camera</t>
  </si>
  <si>
    <t xml:space="preserve">Sony - Cyber-shot DSC-WX50 16.2-Megapixel Digital Camera - Black </t>
  </si>
  <si>
    <t xml:space="preserve">Sony - Cyber-shot DSC-HX200V 18.2-Megapixel Digital Camera - Black </t>
  </si>
  <si>
    <t>Olympus - 14.0-Megapixel Digital Camera - Titanium</t>
  </si>
  <si>
    <t xml:space="preserve">Olympus - 12.3-Megapixel Digital SLR Camera - Black </t>
  </si>
  <si>
    <t>Field Computers</t>
  </si>
  <si>
    <t>May 30, 2012 search</t>
  </si>
  <si>
    <t>Allegro Field PC (16M)</t>
  </si>
  <si>
    <t>Allegro Field PC (32M)</t>
  </si>
  <si>
    <t xml:space="preserve">Rickly Hydrological Company (http://www.rickly.com/) </t>
  </si>
  <si>
    <t xml:space="preserve">Nikon 55-200mm f/4-5.6G ED IF AF-S DX VR [Vibration Reduction] Nikkor Zoom Lens </t>
  </si>
  <si>
    <t>www.amazon.com</t>
  </si>
  <si>
    <t>Internet search 6/1/2012</t>
  </si>
  <si>
    <t xml:space="preserve">OnTheGoPC (http://www.onthegopc.com/) </t>
  </si>
  <si>
    <t>June 1, 2012 search</t>
  </si>
  <si>
    <t>DURABOOK Rugged Field Pro Notebook (sale price; regular price is $2,249)</t>
  </si>
  <si>
    <t>DURABOOK Rugged Field Pro Notebook D-S14M - Dust and Sand Protection - Outdoor Viewable Display</t>
  </si>
  <si>
    <t xml:space="preserve">Pelican Rugged Deluxe Notebook Case with Insert and Liner </t>
  </si>
  <si>
    <t>Signs and Posts</t>
  </si>
  <si>
    <t>BuildASign.com (http://www.buildasign.com/)</t>
  </si>
  <si>
    <t>6/1/2012 search</t>
  </si>
  <si>
    <t>Pipe Post to Blade Street Sign Bracket (Mounts to a 2 3/8” pipe post; flat sign fastened on top)</t>
  </si>
  <si>
    <t xml:space="preserve">1-meter section of Style M staff gauge (metric gage, 65 mm wide) </t>
  </si>
  <si>
    <t>2 3/8'' Pipe Post Brackets (Brackets for mounting to a 2 3/8" pipe post )</t>
  </si>
  <si>
    <t>U-Channel Sign Post - 6 ft</t>
  </si>
  <si>
    <t>U-Channel Sign Post - 4 ft</t>
  </si>
  <si>
    <t>U-Channel Sign Post - 8 ft</t>
  </si>
  <si>
    <t xml:space="preserve">2-3/8 in. x 2-3/8 in. x 5-1/2 ft. Galvanized Corner Post </t>
  </si>
  <si>
    <t>Home Depot (www.homedepot.com)</t>
  </si>
  <si>
    <t>10-foot x 2" x 4" treated board (for mounting Style M staff gauge)</t>
  </si>
  <si>
    <t>LTL Home 24 in.Grey Groundmaster Post System (hammer into ground and fasten to gauge board)</t>
  </si>
  <si>
    <t xml:space="preserve">1/2 in. x 10 ft. Rebar </t>
  </si>
  <si>
    <t>PrimeSource Osha Steel Reinforced Rebar Cap</t>
  </si>
  <si>
    <t>Compass</t>
  </si>
  <si>
    <t>Suunto® X10 GPS Watch</t>
  </si>
  <si>
    <t>Garmin™ GPS 72H™</t>
  </si>
  <si>
    <t>GARMIN™ Montana 600 GPS System</t>
  </si>
  <si>
    <t>GARMIN™ Montana 650T GPS System (has 650 camera and comes preloaded with detailed 100K topographic maps that include elevation and contour information)</t>
  </si>
  <si>
    <t>GARMIN™ Montana 650 GPS System (same as 600 but adds a 5-megapixel, autofocus, digital camera that automatically geotags pictures)</t>
  </si>
  <si>
    <t>GARMIN® Colorado™ 400I GPS Receiver</t>
  </si>
  <si>
    <t>Garmin eTrex 30 GPS</t>
  </si>
  <si>
    <t>www.rei.com</t>
  </si>
  <si>
    <t>Magellan eXplorist 310 GPS with National Geographic TOPO! Maps</t>
  </si>
  <si>
    <t>Brunton O.S.S. 10B Compass (baseplate compass)</t>
  </si>
  <si>
    <t>Suunto M-3D Leader Compass</t>
  </si>
  <si>
    <t>Brunton 9077 Lensatic Compass</t>
  </si>
  <si>
    <t>Brunton Zip Compass</t>
  </si>
  <si>
    <t>Brunton Trail Buster 9030 Compass</t>
  </si>
  <si>
    <t>SUUNTO® KB-14/360QD Quadrants Compass with Declination Adjustment, No Reciprocal Scale</t>
  </si>
  <si>
    <t xml:space="preserve">SUUNTO® MCB-B Amphibian Compass </t>
  </si>
  <si>
    <t>BRUNTON® 8040G Compass</t>
  </si>
  <si>
    <t>Tools</t>
  </si>
  <si>
    <t>SOKKIA® Square-Type Hand Level</t>
  </si>
  <si>
    <t>Johnson Aluminum Magnetic Box Beam Level</t>
  </si>
  <si>
    <t>NWI® NHL 2.5X Hand Level</t>
  </si>
  <si>
    <t xml:space="preserve">Husky 48 in. Box Beam Level </t>
  </si>
  <si>
    <t xml:space="preserve">Johnson
9 in. Magnetic Torpedo Level </t>
  </si>
  <si>
    <t>www.homedepot.com</t>
  </si>
  <si>
    <t xml:space="preserve">FATMAX 35 ft. Tape Measure </t>
  </si>
  <si>
    <t xml:space="preserve">Stanley 30 ft. Tape Measure </t>
  </si>
  <si>
    <t>Stanley 300 ft. Tape Measure</t>
  </si>
  <si>
    <t>Lufkin® Hi-Vis 25'L Measuring Tape</t>
  </si>
  <si>
    <t>Keson® Freewheeling Fiberglass Tape Measure, Printed One Side ft. and 10ths, 200'L Blade</t>
  </si>
  <si>
    <t xml:space="preserve">Nupla  16 lb. Double-face Sledge Hammer with 32 in. Fiberglass Handle </t>
  </si>
  <si>
    <t>Estwing 48 oz. Steel Drilling Hammer  (10-inch handle)</t>
  </si>
  <si>
    <t>Council Pro® Engineer Sledge Hammer</t>
  </si>
  <si>
    <t>Kobalt 8 Lb. Forged Steel Sledge Hammer with 33-in Fiberglass Handle</t>
  </si>
  <si>
    <t>www.lowes.com</t>
  </si>
  <si>
    <t>Military-Style Folding Shovel</t>
  </si>
  <si>
    <t>Texsport® Compact Folding Shovel</t>
  </si>
  <si>
    <t>The Montana Sharpshooter Shovel with Steel Handle</t>
  </si>
  <si>
    <t>GroundShark Shovel, 36"L</t>
  </si>
  <si>
    <t xml:space="preserve">Husky Supersocket 39 in. Steel Round Point Shovel </t>
  </si>
  <si>
    <t xml:space="preserve">Nupla 48 in. Round Point Shovel with Fiberglass Handle </t>
  </si>
  <si>
    <t>Kobalt Fiberglass Long-Handle Digging Shovel</t>
  </si>
  <si>
    <t>BMI® 12"L Euro Box Level</t>
  </si>
  <si>
    <t>Quartet® Economy Dry-Erase Board, 24" x 36", White Board, Aluminum Frame</t>
  </si>
  <si>
    <t>Office Depot (www.officedepot.com)</t>
  </si>
  <si>
    <t>EXPO® Dry-Erase Fine-Point Markers, Assorted Colors, Pack Of 4</t>
  </si>
  <si>
    <t>Quartet® Educational Dry-Erase Lapboard, Unlined, White, 12" x 18"</t>
  </si>
  <si>
    <t>Expo® 8.9" x 11.8" Double-Sided Learning Board</t>
  </si>
  <si>
    <t>Staples (www.staples.com)</t>
  </si>
  <si>
    <t>Print cost assumes 20 pages at 8 cents/page.</t>
  </si>
  <si>
    <t>June 3, 2012 search</t>
  </si>
  <si>
    <t>Mathematica Home Edition</t>
  </si>
  <si>
    <t>http://www.wolfram.com/</t>
  </si>
  <si>
    <t>Digerati and Technical Reports (http://mhreviews.wordpress.com/)</t>
  </si>
  <si>
    <t>Mathematica 8 (standard new license)</t>
  </si>
  <si>
    <t>Increased hours for PL4 due to complexity.</t>
  </si>
  <si>
    <t>MATLAB Mapping Toolbox (recommended for GPS-tagged photos)</t>
  </si>
  <si>
    <t>MATLAB Image Processing Toolbox (required with MATLAB for photo-point)</t>
  </si>
  <si>
    <t>MATLAB (required with MATLAB Image Processing Toolbox)</t>
  </si>
  <si>
    <t>June 4, 2012 Quote (via email)</t>
  </si>
  <si>
    <t>MathWorks Quote (discussed over phone)</t>
  </si>
  <si>
    <t>Years</t>
  </si>
  <si>
    <t>CHARTS FOR</t>
  </si>
  <si>
    <t>YEARS OF MONITORING</t>
  </si>
  <si>
    <t>Oklahoma State University http://www.soiltesting.okstate.edu/pricelist.htm (2010 list)</t>
  </si>
  <si>
    <t>2010 (retrieved 6-21-2012)</t>
  </si>
  <si>
    <t>pH (1:1), Lime requirement (Sikora Buffer), NO3-N, Soil test P &amp; K by Mehlich 3 (M3)</t>
  </si>
  <si>
    <t>Lime requirement (Sikora Buffer), Soil test P &amp; K by Mehlich 3 (M3)</t>
  </si>
  <si>
    <t>NO3-N (0.008M Calcium Phosphate)</t>
  </si>
  <si>
    <t>Subsoil Nitrate-N</t>
  </si>
  <si>
    <t>NO3-N or NH4-N (1M KCl)</t>
  </si>
  <si>
    <t>NO3-N and NH4-N (1M KCl)</t>
  </si>
  <si>
    <t>Nitrate-N or Ammonium-N</t>
  </si>
  <si>
    <t>Nitrate-N and Ammonium-N</t>
  </si>
  <si>
    <t>Mg, Ca (M3) and SO4-S (0.008M Calcium Phosphate)</t>
  </si>
  <si>
    <t>Fe, Zn, Cu, B (DTPA-Sorbitol)</t>
  </si>
  <si>
    <t xml:space="preserve">Secondary Nutrients </t>
  </si>
  <si>
    <t>Micronutrients</t>
  </si>
  <si>
    <t>Na, Ca, Mg, K, B, EC, TSS (total soluble salts), SAR, ESP, pH</t>
  </si>
  <si>
    <t>Na, Ca, Mg, K, B,  EC, TSS, SAR, ESP, pH, Cl-, CO3=,  HCO3-, NO3-N, SO4=</t>
  </si>
  <si>
    <t>Salinity Management 
(1:1 soil to water extraction)</t>
  </si>
  <si>
    <t>Comprehensive Salinity (Saturated paste extraction)</t>
  </si>
  <si>
    <t>Sand%, Silt%, Clay%, Textural class</t>
  </si>
  <si>
    <t>Textural Class (Hydrometer)</t>
  </si>
  <si>
    <t>OM% (Combustion or LOI)</t>
  </si>
  <si>
    <t xml:space="preserve">
OC% or TN% (Combustion
OC% or TN% (Combustion)
 </t>
  </si>
  <si>
    <t>OC or TN or both</t>
  </si>
  <si>
    <t>Soil Organic Matter</t>
  </si>
  <si>
    <t>Work assumed already done.</t>
  </si>
  <si>
    <t>Overnight</t>
  </si>
  <si>
    <t>Overnight stays assume separate rooms for each person. GSA rates</t>
  </si>
  <si>
    <t xml:space="preserve">Travel time </t>
  </si>
  <si>
    <t>for 2012. Lodging ($77) plus meals/expenses ($46/day) = $123/day</t>
  </si>
  <si>
    <t>Data management and preparation set up in first year.</t>
  </si>
  <si>
    <t>PL4 does much of the writing  in first year.</t>
  </si>
  <si>
    <t>Increased hours and greater use of PL4 in year 1 - statistician needed.</t>
  </si>
  <si>
    <t>First report takes longer to develop than subsequent reports.</t>
  </si>
  <si>
    <t>Report total time here, not per sample site.</t>
  </si>
  <si>
    <t xml:space="preserve">Tipping Bucket Rain Gauge, Resolution 0.01" Research-qualityTipping Bucket Rain Gauge is constructed of corrosion-resistant materials, including an aluminum housing with nickel-plated brass and stainless steel hardware. A built-in level and pre-drilled feet aid in proper installation. A filtered funnel and bottom housing keeps out insects and debris. 0.01" resolution. Gauge measures 17-1⁄2"H x 8-1⁄4" dia. </t>
  </si>
  <si>
    <t>0.01"</t>
  </si>
  <si>
    <t>Ben Meadows (http://www.benmeadows.com)</t>
  </si>
  <si>
    <t>Tipping Bucket Rain Gauge</t>
  </si>
  <si>
    <t>HOBO Event Rainfall Logger</t>
  </si>
  <si>
    <t>SEE Row 333 for Overnight Info for Site Establishment</t>
  </si>
  <si>
    <t>See ROW 1218 for Discharge Observations</t>
  </si>
  <si>
    <t>1 overnight stays x 3 people = 3  x $123 = $369</t>
  </si>
  <si>
    <t>Overnights</t>
  </si>
  <si>
    <t>No discharge observation for this type of study.</t>
  </si>
  <si>
    <t>No demolition/restoration cost for this type of study.</t>
  </si>
  <si>
    <t>Staff and rain gages are pulled out during last sampling run.</t>
  </si>
  <si>
    <t>No site O&amp;M or discharge observation for this study type.</t>
  </si>
  <si>
    <t>3 people needed for multiple days in all cases.</t>
  </si>
  <si>
    <t>Add 0.5 hour per site to install staff gage. No rain gage.</t>
  </si>
  <si>
    <t>Assumes LU/LT tracking is performed</t>
  </si>
  <si>
    <t>With 3 people, however, it is assumed that the staff gage can be</t>
  </si>
  <si>
    <t>installed within the 2 hours devoted to each site in the field.</t>
  </si>
  <si>
    <t>So, no hours added here. No overnight either as it is covered above.</t>
  </si>
  <si>
    <t>Contractor assumed in watershed: 0 hr and 0 miles to watershed.</t>
  </si>
  <si>
    <t>No Overnight stays for local contractor.</t>
  </si>
  <si>
    <t>Contractor inside watershed: 0 mi and 0 hr drive TO watershed.</t>
  </si>
  <si>
    <t>by a cooperator 1x/year.</t>
  </si>
  <si>
    <t>Data include inorganic and organic</t>
  </si>
  <si>
    <t xml:space="preserve">nutrient application rates and crop </t>
  </si>
  <si>
    <t>yields per field monitored.</t>
  </si>
  <si>
    <t>Assumed a paperwork exercise involving 20 hours.</t>
  </si>
  <si>
    <t>Additional support assumed provided by cooperators.</t>
  </si>
  <si>
    <t>So, 1 hour per site by each of two staff persons (PL4 and PL2).</t>
  </si>
  <si>
    <t xml:space="preserve">One-Piece Gator Probe  4.70 lb </t>
  </si>
  <si>
    <t xml:space="preserve">AMS http://www.ams-samplers.com/ </t>
  </si>
  <si>
    <t>33" Plated Step Probe w/Handle (5/8" ID)</t>
  </si>
  <si>
    <t xml:space="preserve">8” Twist-Ems Twist Ties for soil sample bags, Bundle of 1,000  </t>
  </si>
  <si>
    <t>Soil sample bags (100 polyethylene bags - 10”W x 18”L x 4-mils thick).</t>
  </si>
  <si>
    <t xml:space="preserve">Forestry Suppliers, Inc. http://www.forestry-suppliers.com </t>
  </si>
  <si>
    <t>33" Plated Step Soil Probe w/Handle</t>
  </si>
  <si>
    <t>Soil sample bags (100 polyethylene bags)</t>
  </si>
  <si>
    <t>Soil organic matter</t>
  </si>
  <si>
    <t>Soil textural class</t>
  </si>
  <si>
    <t>Mailing quart (4.7 lb) soil sample to laboratory (ground)</t>
  </si>
  <si>
    <t>50 miles and 2 hours assumed for within watershed driving.</t>
  </si>
  <si>
    <t>Time spent at each station is assumed to be 0.75 hours.</t>
  </si>
  <si>
    <t>1 trip per year</t>
  </si>
  <si>
    <t>50 miles/2 hours = 2.5 miles and 0.1 hours PER site.</t>
  </si>
  <si>
    <t>PL3 and PL1 do all sampling. No QA/QC on trips.</t>
  </si>
  <si>
    <t>No travel to laboratory under this scenario.  All samples are mailed.</t>
  </si>
  <si>
    <t>No annual purchases for this scenario. Everything purchased up front.</t>
  </si>
  <si>
    <t>Contractor 150 miles and 2.75 hours away, (300 miles,5.5 hr R/T)</t>
  </si>
  <si>
    <t>So 22.5 hours per trip  (5.5+2 + (20x0.75)): Overnight Needed.</t>
  </si>
  <si>
    <t>1 overnight stays x 2 people = 2  x $123 = $246</t>
  </si>
  <si>
    <t>22.5 hours and 350 miles = 1.125 hours and 17.5 miles per site</t>
  </si>
  <si>
    <t>So, report 350 mi and 7.5 hours R/T drive distance and time</t>
  </si>
  <si>
    <t>BASIC INFORMATION</t>
  </si>
  <si>
    <t>Distance from Monitoring Team Home Base to Watershed</t>
  </si>
  <si>
    <t>Sizes of Watersheds</t>
  </si>
  <si>
    <t>Basic Monitoring Design:</t>
  </si>
  <si>
    <t>options are paired, single, multiple, etc.</t>
  </si>
  <si>
    <t>Depending on answer above get different options here.</t>
  </si>
  <si>
    <t>Size of watersheds and monitoring design leads to basic assumptions of drive distances for monitoring and LU/LT tracking.</t>
  </si>
  <si>
    <t>Labor Rates</t>
  </si>
  <si>
    <t>Lodging Rates</t>
  </si>
  <si>
    <t>Per Diem Rates</t>
  </si>
  <si>
    <t>How large is the watershed (acres)?</t>
  </si>
  <si>
    <t>How far from watershed does monitoring team drive (miles one-way)?</t>
  </si>
  <si>
    <t>What is the average speed for driving to the watershed (mph)?</t>
  </si>
  <si>
    <t>miles</t>
  </si>
  <si>
    <t>mph</t>
  </si>
  <si>
    <t>Calculated time to reach watershed</t>
  </si>
  <si>
    <t>hours</t>
  </si>
  <si>
    <t>If there are 2 sampling stations, how far apart are they (miles)?</t>
  </si>
  <si>
    <t>What is the average speed for driving within the watershed (mph)?</t>
  </si>
  <si>
    <t>DRIVING DISTANCE AND TIME TO AND FROM WATERSHED</t>
  </si>
  <si>
    <t>acres</t>
  </si>
  <si>
    <t>Calculated time driving within watershed</t>
  </si>
  <si>
    <t>DRIVING DISTANCE AND TIME WITHIN THE WATERSHED FOR WATER QUALITY SAMPLING</t>
  </si>
  <si>
    <t>DRIVING DISTANCE AND TIME WITHIN THE WATERSHED FOR LAND USE TRACKING</t>
  </si>
  <si>
    <t>ESTIMATION OF DRIVING DISTANCES AND TIMES</t>
  </si>
  <si>
    <t>Calculated driving distance within watershed.</t>
  </si>
  <si>
    <t>Calculated driving distance within watershed.   (Assumes 4 miles of driving per square mile)</t>
  </si>
  <si>
    <t>DRIVING DISTANCE AND TIME WITHIN WATERSHED FOR SITE LOCATION</t>
  </si>
  <si>
    <t>Estimate assumes triangular watershed with Area = 1/2*b*h</t>
  </si>
  <si>
    <t>Where b = 1/2*h</t>
  </si>
  <si>
    <t>Assumes h = mainstem length</t>
  </si>
  <si>
    <t>Assumes b*2 = tributary length (for site consideration)</t>
  </si>
  <si>
    <t>A is in acres so divide by 640 to get square miles</t>
  </si>
  <si>
    <t>So: Area = 1/2*b*h = 1/2*(1/2*h)*h = 1/4*h-squared</t>
  </si>
  <si>
    <t>h = square root of 4A</t>
  </si>
  <si>
    <t>in miles h = square root of A/160</t>
  </si>
  <si>
    <t>This is for paired-watershed and above/below studies with 2 monitoring stations</t>
  </si>
  <si>
    <t>Calculated travel distance (mi)</t>
  </si>
  <si>
    <t>mi</t>
  </si>
  <si>
    <t>Assumes travel (h + b*2) to explore sites</t>
  </si>
  <si>
    <t>So Travel = (h+b*2) = (square root of A/160)+1/2*(square root of A/160)*2</t>
  </si>
  <si>
    <t xml:space="preserve"> = 2*square root of A/160</t>
  </si>
  <si>
    <t>For single-station designs (e.g., trend) distance within watershed is assumed zero.</t>
  </si>
  <si>
    <t>Which monitoring design will be used?</t>
  </si>
  <si>
    <t>How many monitoring sites will there be?</t>
  </si>
  <si>
    <t>Trend</t>
  </si>
  <si>
    <t>Above/Below</t>
  </si>
  <si>
    <t>Paired-Watershed</t>
  </si>
  <si>
    <t>Synoptic Survey</t>
  </si>
  <si>
    <t>Compliance</t>
  </si>
  <si>
    <t>Soil Testing</t>
  </si>
  <si>
    <t>Multiple Watershed</t>
  </si>
  <si>
    <t>Design</t>
  </si>
  <si>
    <t>Enter Number</t>
  </si>
  <si>
    <t>Salaries of Staff Performing Work</t>
  </si>
  <si>
    <t>Level</t>
  </si>
  <si>
    <t>Hourly Rate ($/hr)</t>
  </si>
  <si>
    <t>Create a drop-down list from entries made by user</t>
  </si>
  <si>
    <t>&lt;&lt;----</t>
  </si>
  <si>
    <t>Positions Title or Level</t>
  </si>
  <si>
    <t>Pay Rate ($/hr)</t>
  </si>
  <si>
    <t>Senior Scientist</t>
  </si>
  <si>
    <t>Statistician</t>
  </si>
  <si>
    <t>Computer Technician</t>
  </si>
  <si>
    <t>Field Technician</t>
  </si>
  <si>
    <t>Nitric Acid (1 N) 100ml</t>
  </si>
  <si>
    <t>Sulfuric Acid (1 N) 1 Liter</t>
  </si>
  <si>
    <t>Fisher Scientific (www.fishersci.com)</t>
  </si>
  <si>
    <t>Hach, www.hach.com</t>
  </si>
  <si>
    <t>Ampoule with 5mL 1:1 nitric acid (case of 24)</t>
  </si>
  <si>
    <t>Ampoule with 2ml concentrated nitric acid (case of 24)</t>
  </si>
  <si>
    <t>Ampoule with 1ml concentrated nitric acid (case of 24)</t>
  </si>
  <si>
    <t>Ampoule with 10ml concentrated nitric acid (case of 24)</t>
  </si>
  <si>
    <t>Ampoule with 4mL 1:1 sulfuric acid  (case of 24)</t>
  </si>
  <si>
    <t>Ampoule with 1mL concentrated sulfuric acid (case of 24)</t>
  </si>
  <si>
    <t>Ampoule with 5mL concentrated sulfuric acid (case of 24)</t>
  </si>
  <si>
    <t>Ampoule with 2mL concentrated sulfuric acid (case of 24)</t>
  </si>
  <si>
    <t>Ampoule with 2mL concentrated hydrochloric acid (case of 24)</t>
  </si>
  <si>
    <t>Ampoule with 10mL concentrated hydrochloric acid (case of 24)</t>
  </si>
  <si>
    <t>Ampoule with 2mL 1:1 hydrochloric acid (case of 24)</t>
  </si>
  <si>
    <t>Hydrochloric acid (37%) 500mL</t>
  </si>
  <si>
    <t>Hydrochloric acid (1 N) Liter</t>
  </si>
  <si>
    <t>Sulfuric Acid (19.2 N) 100mL</t>
  </si>
  <si>
    <t>Sulfuric Acid (5.25 N) 100mL</t>
  </si>
  <si>
    <t>Sulfuric Acid (10 N) Liter</t>
  </si>
  <si>
    <t>Sulfuric Acid (1 N) Liter</t>
  </si>
  <si>
    <t>1:1 Nitric acid 500mL</t>
  </si>
  <si>
    <t>1:1 Hydrochloric acid (6 N) 500mL</t>
  </si>
  <si>
    <t>70% Nitric acid 500mL</t>
  </si>
  <si>
    <t>Sample Filtration Equipment</t>
  </si>
  <si>
    <t>Pall Corporation (www.pall.com)</t>
  </si>
  <si>
    <t>Pall AquaPrep™ Groundwater Sampling Capsules ( 0.45 µm, Supor membrane) 10 capsule package</t>
  </si>
  <si>
    <t>Pall AquaPrep™ Groundwater Sampling Capsules ( 0.45 µm, Supor membrane) 1 capsule</t>
  </si>
  <si>
    <t>Geopump Series 1 Peristaltic Pumps AC/DC</t>
  </si>
  <si>
    <t>Solinst Model 860 Disposable Filters ( 0.45 µm) 1 filter</t>
  </si>
  <si>
    <t>12V Battery and Charger (for peristaltic pumps)</t>
  </si>
  <si>
    <t>Ben Meadows (www.benmeadows.com)</t>
  </si>
  <si>
    <t>GEOPUMP™ Peristaltic DC Pump, 350 rpm</t>
  </si>
  <si>
    <t>GEOPUMP™ Peristaltic AC / DC Pump, Dual rpm</t>
  </si>
  <si>
    <t>Silicone Tubing, Size 24, 25'L (for use with peristaltic pumps)</t>
  </si>
  <si>
    <t>Silicone Tubing, Size 15, 50'L (for use with peristaltic pumps)</t>
  </si>
  <si>
    <t>Lithium-Ion Battery Pack, DR 2800 Portable Spectrophotometer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</si>
</sst>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164" formatCode="&quot;$&quot;#,##0.00"/>
    <numFmt numFmtId="165" formatCode="&quot;$&quot;#,##0"/>
    <numFmt numFmtId="166" formatCode="0.0"/>
    <numFmt numFmtId="167" formatCode="#,##0.0"/>
  </numFmts>
  <fonts count="45" x14ac:knownFonts="1">
    <font>
      <sz val="10"/>
      <name val="Arial"/>
    </font>
    <font>
      <sz val="10"/>
      <name val="Arial"/>
      <family val="2"/>
    </font>
    <font>
      <sz val="8"/>
      <name val="Arial"/>
      <family val="2"/>
    </font>
    <font>
      <sz val="12"/>
      <name val="Arial"/>
      <family val="2"/>
    </font>
    <font>
      <sz val="12"/>
      <name val="Arial"/>
      <family val="2"/>
    </font>
    <font>
      <sz val="14"/>
      <name val="Arial"/>
      <family val="2"/>
    </font>
    <font>
      <b/>
      <sz val="12"/>
      <name val="Arial"/>
      <family val="2"/>
    </font>
    <font>
      <b/>
      <sz val="10"/>
      <name val="Arial"/>
      <family val="2"/>
    </font>
    <font>
      <b/>
      <sz val="8"/>
      <name val="Arial"/>
      <family val="2"/>
    </font>
    <font>
      <sz val="10"/>
      <name val="Arial"/>
      <family val="2"/>
    </font>
    <font>
      <b/>
      <sz val="18"/>
      <name val="Arial"/>
      <family val="2"/>
    </font>
    <font>
      <b/>
      <sz val="10"/>
      <color indexed="10"/>
      <name val="Arial"/>
      <family val="2"/>
    </font>
    <font>
      <sz val="9"/>
      <name val="Arial"/>
      <family val="2"/>
    </font>
    <font>
      <sz val="8"/>
      <name val="Arial"/>
      <family val="2"/>
    </font>
    <font>
      <sz val="10"/>
      <color indexed="8"/>
      <name val="Arial"/>
      <family val="2"/>
    </font>
    <font>
      <b/>
      <sz val="16"/>
      <name val="Arial"/>
      <family val="2"/>
    </font>
    <font>
      <b/>
      <sz val="14"/>
      <name val="Arial"/>
      <family val="2"/>
    </font>
    <font>
      <sz val="14"/>
      <name val="Arial"/>
      <family val="2"/>
    </font>
    <font>
      <b/>
      <sz val="20"/>
      <name val="Arial"/>
      <family val="2"/>
    </font>
    <font>
      <sz val="10"/>
      <name val="Times New Roman"/>
      <family val="1"/>
    </font>
    <font>
      <vertAlign val="subscript"/>
      <sz val="10"/>
      <name val="Times New Roman"/>
      <family val="1"/>
    </font>
    <font>
      <b/>
      <sz val="10"/>
      <name val="Times New Roman"/>
      <family val="1"/>
    </font>
    <font>
      <sz val="8"/>
      <name val="Times New Roman"/>
      <family val="1"/>
    </font>
    <font>
      <sz val="10"/>
      <color indexed="8"/>
      <name val="Arial"/>
      <family val="2"/>
    </font>
    <font>
      <b/>
      <sz val="10"/>
      <name val="Arial"/>
      <family val="2"/>
    </font>
    <font>
      <b/>
      <sz val="9"/>
      <name val="Arial"/>
      <family val="2"/>
    </font>
    <font>
      <vertAlign val="superscript"/>
      <sz val="10"/>
      <name val="Arial"/>
      <family val="2"/>
    </font>
    <font>
      <sz val="9"/>
      <color indexed="81"/>
      <name val="Tahoma"/>
      <family val="2"/>
    </font>
    <font>
      <u/>
      <sz val="10"/>
      <color theme="10"/>
      <name val="Arial"/>
      <family val="2"/>
    </font>
    <font>
      <b/>
      <sz val="10"/>
      <color theme="1"/>
      <name val="Arial"/>
      <family val="2"/>
    </font>
    <font>
      <sz val="9.5"/>
      <color rgb="FF000000"/>
      <name val="Arial"/>
      <family val="2"/>
    </font>
    <font>
      <sz val="8.5"/>
      <color rgb="FF000000"/>
      <name val="Arial"/>
      <family val="2"/>
    </font>
    <font>
      <sz val="10"/>
      <color rgb="FF000000"/>
      <name val="Arial"/>
      <family val="2"/>
    </font>
    <font>
      <sz val="10"/>
      <color rgb="FF000000"/>
      <name val="Verdana"/>
      <family val="2"/>
    </font>
    <font>
      <sz val="10"/>
      <color theme="1"/>
      <name val="Arial"/>
      <family val="2"/>
    </font>
    <font>
      <b/>
      <i/>
      <sz val="10"/>
      <name val="Arial"/>
      <family val="2"/>
    </font>
    <font>
      <sz val="8.8000000000000007"/>
      <color theme="1"/>
      <name val="Arial"/>
      <family val="2"/>
    </font>
    <font>
      <i/>
      <sz val="8.8000000000000007"/>
      <color theme="1"/>
      <name val="Arial"/>
      <family val="2"/>
    </font>
    <font>
      <vertAlign val="superscript"/>
      <sz val="8.8000000000000007"/>
      <color theme="1"/>
      <name val="Arial"/>
      <family val="2"/>
    </font>
    <font>
      <b/>
      <sz val="9"/>
      <color indexed="81"/>
      <name val="Tahoma"/>
      <family val="2"/>
    </font>
    <font>
      <b/>
      <i/>
      <sz val="10"/>
      <color theme="1"/>
      <name val="Arial"/>
      <family val="2"/>
    </font>
    <font>
      <sz val="10"/>
      <color rgb="FFFF0000"/>
      <name val="Arial"/>
      <family val="2"/>
    </font>
    <font>
      <vertAlign val="subscript"/>
      <sz val="10"/>
      <name val="Arial"/>
      <family val="2"/>
    </font>
    <font>
      <b/>
      <vertAlign val="subscript"/>
      <sz val="10"/>
      <name val="Arial"/>
      <family val="2"/>
    </font>
    <font>
      <sz val="12"/>
      <name val="Times New Roman"/>
      <family val="1"/>
    </font>
  </fonts>
  <fills count="47">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0"/>
        <bgColor indexed="64"/>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65"/>
        <bgColor indexed="9"/>
      </patternFill>
    </fill>
    <fill>
      <patternFill patternType="solid">
        <fgColor indexed="41"/>
        <bgColor indexed="64"/>
      </patternFill>
    </fill>
    <fill>
      <patternFill patternType="solid">
        <fgColor indexed="10"/>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39994506668294322"/>
        <bgColor indexed="64"/>
      </patternFill>
    </fill>
    <fill>
      <patternFill patternType="solid">
        <fgColor theme="7" tint="0.39994506668294322"/>
        <bgColor indexed="64"/>
      </patternFill>
    </fill>
    <fill>
      <patternFill patternType="solid">
        <fgColor rgb="FFFF99CC"/>
        <bgColor indexed="64"/>
      </patternFill>
    </fill>
    <fill>
      <patternFill patternType="solid">
        <fgColor rgb="FF00CCFF"/>
        <bgColor indexed="64"/>
      </patternFill>
    </fill>
    <fill>
      <patternFill patternType="solid">
        <fgColor theme="0" tint="-0.14999847407452621"/>
        <bgColor indexed="64"/>
      </patternFill>
    </fill>
    <fill>
      <patternFill patternType="solid">
        <fgColor rgb="FFF2E1F3"/>
        <bgColor indexed="64"/>
      </patternFill>
    </fill>
    <fill>
      <patternFill patternType="solid">
        <fgColor theme="5"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rgb="FFFFCC99"/>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bgColor indexed="64"/>
      </patternFill>
    </fill>
    <fill>
      <patternFill patternType="solid">
        <fgColor theme="9" tint="-0.249977111117893"/>
        <bgColor indexed="64"/>
      </patternFill>
    </fill>
    <fill>
      <patternFill patternType="solid">
        <fgColor rgb="FFFFFF00"/>
        <bgColor indexed="64"/>
      </patternFill>
    </fill>
    <fill>
      <patternFill patternType="solid">
        <fgColor theme="5"/>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66CC"/>
        <bgColor indexed="64"/>
      </patternFill>
    </fill>
    <fill>
      <patternFill patternType="solid">
        <fgColor rgb="FF00B0F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0"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46"/>
      </left>
      <right style="thick">
        <color indexed="46"/>
      </right>
      <top style="thick">
        <color indexed="46"/>
      </top>
      <bottom style="thick">
        <color indexed="46"/>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2">
    <xf numFmtId="0" fontId="0" fillId="0" borderId="0"/>
    <xf numFmtId="0" fontId="28" fillId="0" borderId="0" applyNumberFormat="0" applyFill="0" applyBorder="0" applyAlignment="0" applyProtection="0">
      <alignment vertical="top"/>
      <protection locked="0"/>
    </xf>
  </cellStyleXfs>
  <cellXfs count="790">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9" fillId="0" borderId="0" xfId="0" applyFont="1"/>
    <xf numFmtId="0" fontId="0" fillId="0" borderId="0" xfId="0" applyAlignment="1">
      <alignment wrapText="1"/>
    </xf>
    <xf numFmtId="164" fontId="0" fillId="0" borderId="0" xfId="0" applyNumberFormat="1"/>
    <xf numFmtId="0" fontId="6" fillId="2" borderId="0" xfId="0" applyFont="1" applyFill="1"/>
    <xf numFmtId="0" fontId="7" fillId="2" borderId="0" xfId="0" applyFont="1" applyFill="1"/>
    <xf numFmtId="0" fontId="0" fillId="0" borderId="0" xfId="0" applyFill="1"/>
    <xf numFmtId="0" fontId="11" fillId="0" borderId="0" xfId="0" applyFont="1" applyFill="1"/>
    <xf numFmtId="0" fontId="0" fillId="0" borderId="0" xfId="0" applyFill="1" applyAlignment="1">
      <alignment horizontal="center"/>
    </xf>
    <xf numFmtId="164" fontId="0" fillId="0" borderId="0" xfId="0" applyNumberFormat="1" applyFill="1"/>
    <xf numFmtId="0" fontId="0" fillId="3" borderId="1" xfId="0" applyFill="1" applyBorder="1"/>
    <xf numFmtId="165" fontId="0" fillId="3" borderId="1" xfId="0" applyNumberFormat="1" applyFill="1" applyBorder="1"/>
    <xf numFmtId="165" fontId="0" fillId="0" borderId="0" xfId="0" applyNumberFormat="1"/>
    <xf numFmtId="0" fontId="2" fillId="0" borderId="0" xfId="0" applyFont="1"/>
    <xf numFmtId="0" fontId="0" fillId="0" borderId="0" xfId="0" applyFill="1" applyBorder="1"/>
    <xf numFmtId="0" fontId="7" fillId="0" borderId="0" xfId="0" applyFont="1" applyFill="1" applyBorder="1" applyAlignment="1">
      <alignment horizontal="center" wrapText="1"/>
    </xf>
    <xf numFmtId="164" fontId="0" fillId="0" borderId="0" xfId="0" applyNumberFormat="1" applyFill="1" applyBorder="1"/>
    <xf numFmtId="165" fontId="0" fillId="0" borderId="0" xfId="0" applyNumberFormat="1" applyFill="1" applyBorder="1"/>
    <xf numFmtId="0" fontId="7" fillId="0" borderId="0" xfId="0" applyFont="1" applyFill="1" applyBorder="1" applyAlignment="1">
      <alignment horizontal="center"/>
    </xf>
    <xf numFmtId="0" fontId="0" fillId="0" borderId="0" xfId="0" applyFill="1" applyBorder="1" applyAlignment="1">
      <alignment horizontal="center"/>
    </xf>
    <xf numFmtId="0" fontId="7" fillId="0" borderId="0" xfId="0" applyFont="1" applyFill="1" applyBorder="1" applyAlignment="1">
      <alignment wrapText="1"/>
    </xf>
    <xf numFmtId="0" fontId="0" fillId="0" borderId="0" xfId="0" applyBorder="1" applyAlignment="1"/>
    <xf numFmtId="0" fontId="0" fillId="2" borderId="0" xfId="0" applyFill="1"/>
    <xf numFmtId="0" fontId="9" fillId="0" borderId="0" xfId="0" applyFont="1" applyFill="1" applyBorder="1"/>
    <xf numFmtId="0" fontId="7" fillId="0" borderId="0" xfId="0" applyFont="1" applyBorder="1" applyAlignment="1"/>
    <xf numFmtId="0" fontId="6" fillId="4" borderId="2" xfId="0" applyFont="1" applyFill="1" applyBorder="1"/>
    <xf numFmtId="165" fontId="7" fillId="4" borderId="3" xfId="0" applyNumberFormat="1" applyFont="1" applyFill="1" applyBorder="1"/>
    <xf numFmtId="0" fontId="7" fillId="0" borderId="0" xfId="0" applyFont="1" applyFill="1"/>
    <xf numFmtId="0" fontId="0" fillId="0" borderId="0" xfId="0" applyBorder="1" applyAlignment="1">
      <alignment wrapText="1"/>
    </xf>
    <xf numFmtId="0" fontId="0" fillId="0" borderId="0" xfId="0" applyAlignment="1"/>
    <xf numFmtId="1" fontId="6" fillId="4" borderId="2" xfId="0" applyNumberFormat="1" applyFont="1" applyFill="1" applyBorder="1"/>
    <xf numFmtId="1" fontId="7" fillId="4" borderId="3" xfId="0" applyNumberFormat="1" applyFont="1" applyFill="1" applyBorder="1"/>
    <xf numFmtId="0" fontId="0" fillId="0" borderId="1" xfId="0" applyFill="1" applyBorder="1"/>
    <xf numFmtId="0" fontId="0" fillId="0" borderId="0" xfId="0" applyFill="1" applyBorder="1" applyAlignment="1"/>
    <xf numFmtId="0" fontId="13" fillId="0" borderId="0" xfId="0" applyFont="1" applyFill="1" applyBorder="1"/>
    <xf numFmtId="0" fontId="0" fillId="0" borderId="0" xfId="0" applyBorder="1"/>
    <xf numFmtId="0" fontId="7" fillId="3" borderId="1" xfId="0" applyFont="1" applyFill="1" applyBorder="1"/>
    <xf numFmtId="165" fontId="0" fillId="5" borderId="1" xfId="0" applyNumberFormat="1" applyFill="1" applyBorder="1"/>
    <xf numFmtId="0" fontId="0" fillId="6" borderId="1" xfId="0" applyFill="1" applyBorder="1"/>
    <xf numFmtId="0" fontId="7" fillId="6" borderId="1" xfId="0" applyFont="1" applyFill="1" applyBorder="1" applyAlignment="1">
      <alignment horizontal="center"/>
    </xf>
    <xf numFmtId="0" fontId="7" fillId="6" borderId="1" xfId="0" applyFont="1" applyFill="1" applyBorder="1"/>
    <xf numFmtId="0" fontId="7" fillId="6" borderId="1" xfId="0" applyFont="1" applyFill="1" applyBorder="1" applyAlignment="1">
      <alignment horizontal="center" wrapText="1"/>
    </xf>
    <xf numFmtId="165" fontId="7" fillId="7" borderId="3" xfId="0" applyNumberFormat="1" applyFont="1" applyFill="1" applyBorder="1"/>
    <xf numFmtId="165" fontId="7" fillId="7" borderId="1" xfId="0" applyNumberFormat="1" applyFont="1" applyFill="1" applyBorder="1" applyAlignment="1"/>
    <xf numFmtId="165" fontId="7" fillId="7" borderId="1" xfId="0" applyNumberFormat="1" applyFont="1" applyFill="1" applyBorder="1"/>
    <xf numFmtId="164" fontId="7" fillId="6" borderId="1" xfId="0" applyNumberFormat="1" applyFont="1" applyFill="1" applyBorder="1" applyAlignment="1">
      <alignment horizontal="center" wrapText="1"/>
    </xf>
    <xf numFmtId="165" fontId="7" fillId="6" borderId="1" xfId="0" applyNumberFormat="1" applyFont="1" applyFill="1" applyBorder="1" applyAlignment="1">
      <alignment horizontal="center" wrapText="1"/>
    </xf>
    <xf numFmtId="0" fontId="7" fillId="6" borderId="1" xfId="0" applyFont="1" applyFill="1" applyBorder="1" applyAlignment="1">
      <alignment wrapText="1"/>
    </xf>
    <xf numFmtId="0" fontId="7" fillId="7" borderId="1" xfId="0" applyFont="1" applyFill="1" applyBorder="1"/>
    <xf numFmtId="165" fontId="7" fillId="8" borderId="1" xfId="0" applyNumberFormat="1" applyFont="1" applyFill="1" applyBorder="1"/>
    <xf numFmtId="165" fontId="7" fillId="8" borderId="3" xfId="0" applyNumberFormat="1" applyFont="1" applyFill="1" applyBorder="1"/>
    <xf numFmtId="164" fontId="0" fillId="0" borderId="0" xfId="0" applyNumberFormat="1" applyFill="1" applyBorder="1" applyAlignment="1"/>
    <xf numFmtId="0" fontId="0" fillId="3" borderId="0" xfId="0" applyFill="1"/>
    <xf numFmtId="0" fontId="0" fillId="9" borderId="0" xfId="0" applyFill="1"/>
    <xf numFmtId="0" fontId="0" fillId="6" borderId="0" xfId="0" applyFill="1"/>
    <xf numFmtId="0" fontId="0" fillId="7" borderId="0" xfId="0" applyFill="1"/>
    <xf numFmtId="0" fontId="0" fillId="8" borderId="0" xfId="0" applyFill="1"/>
    <xf numFmtId="0" fontId="0" fillId="5" borderId="0" xfId="0" applyFill="1"/>
    <xf numFmtId="0" fontId="7" fillId="0" borderId="0" xfId="0" applyFont="1" applyFill="1" applyBorder="1"/>
    <xf numFmtId="165" fontId="7" fillId="0" borderId="0" xfId="0" applyNumberFormat="1" applyFont="1" applyFill="1" applyBorder="1" applyAlignment="1"/>
    <xf numFmtId="0" fontId="7" fillId="0" borderId="0" xfId="0" applyFont="1" applyFill="1" applyBorder="1" applyAlignment="1"/>
    <xf numFmtId="165" fontId="0" fillId="7" borderId="1" xfId="0" applyNumberFormat="1" applyFill="1" applyBorder="1"/>
    <xf numFmtId="165" fontId="0" fillId="3" borderId="1" xfId="0" applyNumberFormat="1" applyFill="1" applyBorder="1" applyAlignment="1">
      <alignment horizontal="center"/>
    </xf>
    <xf numFmtId="165" fontId="0" fillId="0" borderId="0" xfId="0" applyNumberFormat="1" applyFill="1" applyBorder="1" applyAlignment="1"/>
    <xf numFmtId="0" fontId="9" fillId="0" borderId="0" xfId="0" applyFont="1" applyFill="1" applyBorder="1" applyAlignment="1"/>
    <xf numFmtId="165" fontId="7" fillId="0" borderId="0" xfId="0" applyNumberFormat="1" applyFont="1" applyFill="1" applyBorder="1" applyAlignment="1">
      <alignment horizontal="center"/>
    </xf>
    <xf numFmtId="164" fontId="0" fillId="0" borderId="0" xfId="0" applyNumberFormat="1" applyFill="1" applyBorder="1" applyAlignment="1">
      <alignment horizontal="center"/>
    </xf>
    <xf numFmtId="165" fontId="7" fillId="0" borderId="0" xfId="0" applyNumberFormat="1" applyFont="1"/>
    <xf numFmtId="0" fontId="0" fillId="0" borderId="0" xfId="0" applyFill="1" applyBorder="1" applyAlignment="1">
      <alignment horizontal="center" wrapText="1"/>
    </xf>
    <xf numFmtId="165" fontId="7" fillId="0" borderId="0" xfId="0" applyNumberFormat="1" applyFont="1" applyFill="1" applyBorder="1"/>
    <xf numFmtId="0" fontId="7" fillId="9" borderId="1" xfId="0" applyFont="1" applyFill="1" applyBorder="1"/>
    <xf numFmtId="0" fontId="7" fillId="8" borderId="1" xfId="0" applyFont="1" applyFill="1" applyBorder="1"/>
    <xf numFmtId="0" fontId="6" fillId="0" borderId="0" xfId="0" applyFont="1" applyFill="1" applyBorder="1"/>
    <xf numFmtId="0" fontId="15" fillId="10" borderId="0" xfId="0" applyFont="1" applyFill="1"/>
    <xf numFmtId="0" fontId="0" fillId="10" borderId="0" xfId="0" applyFill="1"/>
    <xf numFmtId="0" fontId="6" fillId="0" borderId="0" xfId="0" applyFont="1" applyFill="1" applyBorder="1" applyAlignment="1">
      <alignment horizontal="left" wrapText="1"/>
    </xf>
    <xf numFmtId="0" fontId="6" fillId="0" borderId="0" xfId="0" applyFont="1" applyAlignment="1">
      <alignment horizontal="left" wrapText="1"/>
    </xf>
    <xf numFmtId="165" fontId="7" fillId="5" borderId="1" xfId="0" applyNumberFormat="1" applyFont="1" applyFill="1" applyBorder="1"/>
    <xf numFmtId="0" fontId="16" fillId="0" borderId="0" xfId="0" applyFont="1"/>
    <xf numFmtId="164" fontId="16" fillId="0" borderId="0" xfId="0" applyNumberFormat="1" applyFont="1"/>
    <xf numFmtId="0" fontId="0" fillId="11" borderId="0" xfId="0" applyFill="1" applyAlignment="1">
      <alignment horizontal="right"/>
    </xf>
    <xf numFmtId="0" fontId="14" fillId="0" borderId="0" xfId="0" applyFont="1" applyFill="1" applyBorder="1"/>
    <xf numFmtId="0" fontId="15" fillId="0" borderId="0" xfId="0" applyFont="1" applyFill="1"/>
    <xf numFmtId="0" fontId="17" fillId="0" borderId="0" xfId="0" applyFont="1"/>
    <xf numFmtId="0" fontId="0" fillId="0" borderId="0" xfId="0" applyAlignment="1">
      <alignment horizontal="left"/>
    </xf>
    <xf numFmtId="165" fontId="0" fillId="11" borderId="0" xfId="0" applyNumberFormat="1" applyFill="1" applyAlignment="1">
      <alignment horizontal="left"/>
    </xf>
    <xf numFmtId="0" fontId="0" fillId="11" borderId="0" xfId="0" applyFill="1"/>
    <xf numFmtId="0" fontId="0" fillId="0" borderId="0" xfId="0" quotePrefix="1"/>
    <xf numFmtId="0" fontId="7" fillId="0" borderId="4" xfId="0" applyFont="1" applyBorder="1"/>
    <xf numFmtId="0" fontId="7" fillId="12" borderId="5" xfId="0" applyFont="1" applyFill="1" applyBorder="1"/>
    <xf numFmtId="0" fontId="7" fillId="12" borderId="6" xfId="0" applyFont="1" applyFill="1" applyBorder="1"/>
    <xf numFmtId="0" fontId="7" fillId="0" borderId="0" xfId="0" applyFont="1" applyFill="1" applyBorder="1" applyAlignment="1">
      <alignment horizontal="right" wrapText="1"/>
    </xf>
    <xf numFmtId="0" fontId="7" fillId="13" borderId="0" xfId="0" applyFont="1" applyFill="1" applyBorder="1" applyAlignment="1">
      <alignment horizontal="center" vertical="center"/>
    </xf>
    <xf numFmtId="0" fontId="16" fillId="0" borderId="0" xfId="0" applyFont="1" applyFill="1" applyBorder="1" applyAlignment="1"/>
    <xf numFmtId="164" fontId="16" fillId="0" borderId="0" xfId="0" applyNumberFormat="1" applyFont="1" applyFill="1" applyBorder="1" applyAlignment="1"/>
    <xf numFmtId="0" fontId="7" fillId="0" borderId="0" xfId="0" applyFont="1" applyAlignment="1">
      <alignment horizontal="center"/>
    </xf>
    <xf numFmtId="166" fontId="0" fillId="0" borderId="0" xfId="0" applyNumberFormat="1"/>
    <xf numFmtId="0" fontId="0" fillId="0" borderId="1" xfId="0" applyFill="1" applyBorder="1" applyAlignment="1" applyProtection="1">
      <protection locked="0"/>
    </xf>
    <xf numFmtId="164" fontId="0" fillId="0" borderId="1" xfId="0" applyNumberFormat="1" applyBorder="1" applyProtection="1">
      <protection locked="0"/>
    </xf>
    <xf numFmtId="0" fontId="0" fillId="0" borderId="1" xfId="0" applyBorder="1" applyProtection="1">
      <protection locked="0"/>
    </xf>
    <xf numFmtId="0" fontId="7" fillId="0" borderId="1" xfId="0" applyFont="1" applyFill="1" applyBorder="1" applyAlignment="1" applyProtection="1">
      <alignment horizontal="center" wrapText="1"/>
      <protection locked="0"/>
    </xf>
    <xf numFmtId="0" fontId="0" fillId="0" borderId="1" xfId="0" applyFill="1" applyBorder="1" applyProtection="1">
      <protection locked="0"/>
    </xf>
    <xf numFmtId="165" fontId="0" fillId="0" borderId="1" xfId="0" applyNumberFormat="1" applyBorder="1" applyProtection="1">
      <protection locked="0"/>
    </xf>
    <xf numFmtId="0" fontId="7" fillId="0" borderId="1" xfId="0" applyFont="1" applyFill="1" applyBorder="1" applyAlignment="1" applyProtection="1">
      <alignment horizontal="center"/>
      <protection locked="0"/>
    </xf>
    <xf numFmtId="164" fontId="0" fillId="0" borderId="1" xfId="0" applyNumberFormat="1" applyFill="1" applyBorder="1" applyProtection="1">
      <protection locked="0"/>
    </xf>
    <xf numFmtId="0" fontId="7" fillId="13" borderId="7" xfId="0" applyFont="1" applyFill="1" applyBorder="1" applyAlignment="1" applyProtection="1">
      <alignment horizontal="center" vertical="center" wrapText="1"/>
      <protection locked="0"/>
    </xf>
    <xf numFmtId="165" fontId="0" fillId="0" borderId="1" xfId="0" applyNumberFormat="1" applyFill="1" applyBorder="1" applyProtection="1">
      <protection locked="0"/>
    </xf>
    <xf numFmtId="164" fontId="0" fillId="0" borderId="1" xfId="0" applyNumberFormat="1" applyFill="1" applyBorder="1" applyAlignment="1" applyProtection="1">
      <protection locked="0"/>
    </xf>
    <xf numFmtId="0" fontId="0" fillId="0" borderId="1" xfId="0" applyFill="1" applyBorder="1" applyAlignment="1" applyProtection="1">
      <alignment horizontal="center"/>
      <protection locked="0"/>
    </xf>
    <xf numFmtId="0" fontId="0" fillId="0" borderId="0" xfId="0" applyFill="1" applyBorder="1" applyProtection="1">
      <protection locked="0"/>
    </xf>
    <xf numFmtId="165" fontId="0" fillId="0" borderId="0" xfId="0" applyNumberFormat="1" applyBorder="1"/>
    <xf numFmtId="0" fontId="19" fillId="0" borderId="0" xfId="0" applyFont="1" applyBorder="1" applyAlignment="1">
      <alignment vertical="top" wrapText="1"/>
    </xf>
    <xf numFmtId="6" fontId="19" fillId="0" borderId="0" xfId="0" applyNumberFormat="1" applyFont="1" applyBorder="1" applyAlignment="1">
      <alignment vertical="top" wrapText="1"/>
    </xf>
    <xf numFmtId="0" fontId="19" fillId="0" borderId="0" xfId="0" applyFont="1" applyBorder="1" applyAlignment="1">
      <alignment horizontal="center" vertical="center" wrapText="1"/>
    </xf>
    <xf numFmtId="165" fontId="21" fillId="0" borderId="0" xfId="0" applyNumberFormat="1" applyFont="1"/>
    <xf numFmtId="0" fontId="21" fillId="0" borderId="0" xfId="0" applyFont="1"/>
    <xf numFmtId="0" fontId="19" fillId="0" borderId="0" xfId="0" applyFont="1"/>
    <xf numFmtId="0" fontId="19" fillId="0" borderId="0" xfId="0" applyFont="1" applyAlignment="1">
      <alignment wrapText="1"/>
    </xf>
    <xf numFmtId="165" fontId="19" fillId="0" borderId="0" xfId="0" applyNumberFormat="1" applyFont="1"/>
    <xf numFmtId="0" fontId="19" fillId="0" borderId="0" xfId="0" applyFont="1" applyFill="1" applyBorder="1" applyAlignment="1" applyProtection="1">
      <alignment horizontal="center" vertical="center"/>
      <protection locked="0"/>
    </xf>
    <xf numFmtId="164" fontId="19" fillId="0" borderId="0" xfId="0" applyNumberFormat="1" applyFont="1" applyFill="1" applyBorder="1" applyProtection="1">
      <protection locked="0"/>
    </xf>
    <xf numFmtId="164" fontId="19" fillId="0" borderId="0" xfId="0" applyNumberFormat="1" applyFont="1" applyBorder="1" applyAlignment="1">
      <alignment vertical="top" wrapText="1"/>
    </xf>
    <xf numFmtId="164" fontId="19" fillId="0" borderId="0" xfId="0" applyNumberFormat="1" applyFont="1" applyBorder="1"/>
    <xf numFmtId="164" fontId="19" fillId="0" borderId="0" xfId="0" applyNumberFormat="1" applyFont="1"/>
    <xf numFmtId="164" fontId="19" fillId="0" borderId="0" xfId="0" applyNumberFormat="1" applyFont="1" applyAlignment="1">
      <alignment horizontal="center" vertical="center" wrapText="1"/>
    </xf>
    <xf numFmtId="164" fontId="19" fillId="0" borderId="0" xfId="0" applyNumberFormat="1" applyFont="1" applyBorder="1" applyAlignment="1">
      <alignment wrapText="1"/>
    </xf>
    <xf numFmtId="0" fontId="19" fillId="0" borderId="0" xfId="0" applyFont="1" applyFill="1" applyBorder="1" applyAlignment="1">
      <alignment vertical="top" wrapText="1"/>
    </xf>
    <xf numFmtId="0" fontId="21" fillId="0" borderId="0" xfId="0" applyFont="1" applyBorder="1" applyAlignment="1">
      <alignment horizontal="center" vertical="center" wrapText="1"/>
    </xf>
    <xf numFmtId="0" fontId="19" fillId="0" borderId="0" xfId="0" applyFont="1" applyAlignment="1">
      <alignment vertical="center" wrapText="1"/>
    </xf>
    <xf numFmtId="0" fontId="19" fillId="0" borderId="0" xfId="0" applyFont="1" applyBorder="1" applyAlignment="1">
      <alignment vertical="center" wrapText="1"/>
    </xf>
    <xf numFmtId="0" fontId="19" fillId="0" borderId="0" xfId="0" applyFont="1" applyAlignment="1">
      <alignment vertical="center"/>
    </xf>
    <xf numFmtId="3" fontId="19" fillId="0" borderId="0" xfId="0" applyNumberFormat="1" applyFont="1"/>
    <xf numFmtId="16" fontId="19" fillId="0" borderId="0" xfId="0" applyNumberFormat="1" applyFont="1"/>
    <xf numFmtId="0" fontId="19" fillId="0" borderId="0" xfId="0" applyFont="1" applyFill="1"/>
    <xf numFmtId="164" fontId="19" fillId="0" borderId="0" xfId="0" applyNumberFormat="1" applyFont="1" applyAlignment="1"/>
    <xf numFmtId="0" fontId="19" fillId="14" borderId="0" xfId="0" applyFont="1" applyFill="1" applyBorder="1" applyAlignment="1">
      <alignment horizontal="center" vertical="center" wrapText="1"/>
    </xf>
    <xf numFmtId="164" fontId="19" fillId="14" borderId="0" xfId="0" applyNumberFormat="1" applyFont="1" applyFill="1" applyBorder="1" applyAlignment="1">
      <alignment vertical="top" wrapText="1"/>
    </xf>
    <xf numFmtId="0" fontId="19" fillId="14" borderId="0" xfId="0" applyFont="1" applyFill="1" applyBorder="1" applyAlignment="1">
      <alignment vertical="top" wrapText="1"/>
    </xf>
    <xf numFmtId="0" fontId="19" fillId="14" borderId="0" xfId="0" applyFont="1" applyFill="1"/>
    <xf numFmtId="6" fontId="19" fillId="14" borderId="0" xfId="0" applyNumberFormat="1" applyFont="1" applyFill="1" applyBorder="1" applyAlignment="1">
      <alignment vertical="top" wrapText="1"/>
    </xf>
    <xf numFmtId="164" fontId="19" fillId="14" borderId="0" xfId="0" applyNumberFormat="1" applyFont="1" applyFill="1" applyBorder="1"/>
    <xf numFmtId="164" fontId="19" fillId="14" borderId="0" xfId="0" applyNumberFormat="1" applyFont="1" applyFill="1"/>
    <xf numFmtId="0" fontId="19" fillId="14" borderId="0" xfId="0" applyFont="1" applyFill="1" applyBorder="1" applyAlignment="1" applyProtection="1">
      <alignment horizontal="center" vertical="center"/>
      <protection locked="0"/>
    </xf>
    <xf numFmtId="165" fontId="19" fillId="14" borderId="0" xfId="0" applyNumberFormat="1" applyFont="1" applyFill="1"/>
    <xf numFmtId="0" fontId="19" fillId="15" borderId="0" xfId="0" applyFont="1" applyFill="1" applyAlignment="1">
      <alignment wrapText="1"/>
    </xf>
    <xf numFmtId="164" fontId="19" fillId="15" borderId="0" xfId="0" applyNumberFormat="1" applyFont="1" applyFill="1"/>
    <xf numFmtId="0" fontId="19" fillId="15" borderId="0" xfId="0" applyFont="1" applyFill="1"/>
    <xf numFmtId="0" fontId="21" fillId="14" borderId="0" xfId="0" applyFont="1" applyFill="1"/>
    <xf numFmtId="0" fontId="19" fillId="0" borderId="0" xfId="0" applyFont="1" applyAlignment="1">
      <alignment vertical="top" wrapText="1"/>
    </xf>
    <xf numFmtId="0" fontId="19" fillId="0" borderId="0" xfId="0" applyFont="1" applyAlignment="1">
      <alignment vertical="top"/>
    </xf>
    <xf numFmtId="0" fontId="21" fillId="0" borderId="0" xfId="0" applyFont="1" applyAlignment="1">
      <alignment vertical="top" wrapText="1"/>
    </xf>
    <xf numFmtId="0" fontId="21" fillId="0" borderId="0" xfId="0" applyFont="1" applyBorder="1" applyAlignment="1">
      <alignment vertical="top" wrapText="1"/>
    </xf>
    <xf numFmtId="0" fontId="19" fillId="0" borderId="0" xfId="0" applyFont="1" applyBorder="1" applyAlignment="1">
      <alignment vertical="top"/>
    </xf>
    <xf numFmtId="0" fontId="19" fillId="0" borderId="0" xfId="0" applyFont="1" applyFill="1" applyBorder="1" applyAlignment="1" applyProtection="1">
      <alignment vertical="top"/>
      <protection locked="0"/>
    </xf>
    <xf numFmtId="0" fontId="19" fillId="0" borderId="0" xfId="0" applyFont="1" applyFill="1" applyAlignment="1">
      <alignment vertical="top" wrapText="1"/>
    </xf>
    <xf numFmtId="165" fontId="19" fillId="0" borderId="0" xfId="0" applyNumberFormat="1" applyFont="1" applyAlignment="1">
      <alignment vertical="top" wrapText="1"/>
    </xf>
    <xf numFmtId="0" fontId="6" fillId="15" borderId="0" xfId="0" applyFont="1" applyFill="1"/>
    <xf numFmtId="167" fontId="19" fillId="0" borderId="0" xfId="0" applyNumberFormat="1" applyFont="1"/>
    <xf numFmtId="0" fontId="7" fillId="6" borderId="2" xfId="0" applyFont="1" applyFill="1" applyBorder="1" applyAlignment="1">
      <alignment horizontal="center" wrapText="1"/>
    </xf>
    <xf numFmtId="0" fontId="21" fillId="0" borderId="0" xfId="0" applyFont="1" applyAlignment="1">
      <alignment horizontal="center"/>
    </xf>
    <xf numFmtId="0" fontId="19" fillId="0" borderId="0" xfId="0" applyFont="1" applyFill="1" applyAlignment="1">
      <alignment horizontal="center"/>
    </xf>
    <xf numFmtId="0" fontId="19" fillId="0" borderId="0" xfId="0" applyFont="1" applyAlignment="1">
      <alignment horizontal="center" vertical="center" wrapText="1"/>
    </xf>
    <xf numFmtId="165" fontId="19" fillId="0" borderId="0" xfId="0" applyNumberFormat="1" applyFont="1" applyAlignment="1">
      <alignment horizontal="center" vertical="center" wrapText="1"/>
    </xf>
    <xf numFmtId="164" fontId="19" fillId="0" borderId="0" xfId="0" applyNumberFormat="1" applyFont="1" applyAlignment="1">
      <alignment horizontal="center"/>
    </xf>
    <xf numFmtId="0" fontId="21" fillId="0" borderId="0" xfId="0" applyFont="1" applyAlignment="1">
      <alignment horizontal="center" vertical="center" wrapText="1"/>
    </xf>
    <xf numFmtId="0" fontId="19" fillId="14" borderId="0" xfId="0" applyFont="1" applyFill="1" applyAlignment="1">
      <alignment horizontal="center" vertical="center" wrapText="1"/>
    </xf>
    <xf numFmtId="0" fontId="19" fillId="15" borderId="0" xfId="0" applyFont="1" applyFill="1" applyAlignment="1">
      <alignment horizontal="center" vertical="center" wrapText="1"/>
    </xf>
    <xf numFmtId="0" fontId="19" fillId="0" borderId="0" xfId="0" applyFont="1" applyFill="1" applyBorder="1" applyAlignment="1" applyProtection="1">
      <alignment horizontal="center" vertical="center" wrapText="1"/>
      <protection locked="0"/>
    </xf>
    <xf numFmtId="0" fontId="19" fillId="14" borderId="0" xfId="0" applyFont="1" applyFill="1" applyAlignment="1">
      <alignment vertical="top"/>
    </xf>
    <xf numFmtId="0" fontId="19" fillId="0" borderId="0" xfId="0" applyFont="1" applyFill="1" applyBorder="1" applyAlignment="1" applyProtection="1">
      <alignment vertical="top" wrapText="1"/>
      <protection locked="0"/>
    </xf>
    <xf numFmtId="0" fontId="19" fillId="14" borderId="0" xfId="0" applyFont="1" applyFill="1" applyBorder="1" applyAlignment="1">
      <alignment vertical="top"/>
    </xf>
    <xf numFmtId="0" fontId="19" fillId="14" borderId="0" xfId="0" applyFont="1" applyFill="1" applyAlignment="1">
      <alignment vertical="top" wrapText="1"/>
    </xf>
    <xf numFmtId="0" fontId="19" fillId="14" borderId="0" xfId="0" applyFont="1" applyFill="1" applyAlignment="1">
      <alignment vertical="center"/>
    </xf>
    <xf numFmtId="0" fontId="19" fillId="0" borderId="0" xfId="0" applyFont="1" applyBorder="1" applyAlignment="1">
      <alignment vertical="center"/>
    </xf>
    <xf numFmtId="0" fontId="19" fillId="14" borderId="0" xfId="0" applyFont="1" applyFill="1" applyBorder="1" applyAlignment="1">
      <alignment vertical="center" wrapText="1"/>
    </xf>
    <xf numFmtId="0" fontId="19" fillId="0" borderId="0" xfId="0" applyFont="1" applyFill="1" applyBorder="1" applyAlignment="1">
      <alignment vertical="center" wrapText="1"/>
    </xf>
    <xf numFmtId="0" fontId="19" fillId="14" borderId="0" xfId="0" applyFont="1" applyFill="1" applyAlignment="1">
      <alignment vertical="center" wrapText="1"/>
    </xf>
    <xf numFmtId="0" fontId="19" fillId="14" borderId="0" xfId="0" applyFont="1" applyFill="1" applyBorder="1" applyAlignment="1">
      <alignment vertical="center"/>
    </xf>
    <xf numFmtId="0" fontId="21" fillId="0" borderId="0" xfId="0" applyFont="1" applyAlignment="1">
      <alignment horizontal="center" vertical="center"/>
    </xf>
    <xf numFmtId="0" fontId="21" fillId="14" borderId="0" xfId="0" applyFont="1" applyFill="1" applyAlignment="1">
      <alignment horizontal="center" vertical="center"/>
    </xf>
    <xf numFmtId="0" fontId="19" fillId="0" borderId="0" xfId="0" applyFont="1" applyAlignment="1">
      <alignment horizontal="center" vertical="center"/>
    </xf>
    <xf numFmtId="165" fontId="19" fillId="0" borderId="0" xfId="0" applyNumberFormat="1" applyFont="1" applyAlignment="1">
      <alignment horizontal="center" vertical="center"/>
    </xf>
    <xf numFmtId="0" fontId="19" fillId="14" borderId="0" xfId="0" applyFont="1" applyFill="1" applyAlignment="1">
      <alignment horizontal="center" vertical="center"/>
    </xf>
    <xf numFmtId="165" fontId="19" fillId="14" borderId="0" xfId="0" applyNumberFormat="1" applyFont="1" applyFill="1" applyAlignment="1">
      <alignment horizontal="center" vertical="center"/>
    </xf>
    <xf numFmtId="0" fontId="19" fillId="0" borderId="0" xfId="0" applyFont="1" applyFill="1" applyAlignment="1">
      <alignment horizontal="center" vertical="center"/>
    </xf>
    <xf numFmtId="164" fontId="19" fillId="0" borderId="0" xfId="0" applyNumberFormat="1" applyFont="1" applyAlignment="1">
      <alignment vertical="center"/>
    </xf>
    <xf numFmtId="164" fontId="19" fillId="0" borderId="0" xfId="0" applyNumberFormat="1" applyFont="1" applyFill="1" applyBorder="1" applyAlignment="1" applyProtection="1">
      <alignment vertical="center"/>
      <protection locked="0"/>
    </xf>
    <xf numFmtId="0" fontId="19" fillId="0" borderId="0" xfId="0" applyFont="1" applyAlignment="1" applyProtection="1">
      <alignment horizontal="center" vertical="center" wrapText="1"/>
      <protection locked="0"/>
    </xf>
    <xf numFmtId="0" fontId="19" fillId="0" borderId="0" xfId="0" applyFont="1" applyProtection="1">
      <protection locked="0"/>
    </xf>
    <xf numFmtId="0" fontId="19" fillId="0" borderId="0" xfId="0" applyFont="1" applyFill="1" applyProtection="1">
      <protection locked="0"/>
    </xf>
    <xf numFmtId="0" fontId="19" fillId="0" borderId="0" xfId="0" applyFont="1" applyAlignment="1" applyProtection="1">
      <alignment wrapText="1"/>
      <protection locked="0"/>
    </xf>
    <xf numFmtId="0" fontId="0" fillId="0" borderId="0" xfId="0" applyProtection="1">
      <protection locked="0"/>
    </xf>
    <xf numFmtId="0" fontId="21" fillId="2" borderId="1" xfId="0" applyFont="1" applyFill="1" applyBorder="1" applyAlignment="1">
      <alignment horizontal="center" vertical="top" wrapText="1"/>
    </xf>
    <xf numFmtId="0" fontId="21" fillId="2" borderId="1" xfId="0" applyFont="1" applyFill="1" applyBorder="1" applyAlignment="1">
      <alignment horizontal="center" vertical="top"/>
    </xf>
    <xf numFmtId="0" fontId="0" fillId="15" borderId="0" xfId="0" applyFill="1" applyBorder="1"/>
    <xf numFmtId="0" fontId="0" fillId="0" borderId="0" xfId="0" applyBorder="1" applyProtection="1">
      <protection locked="0"/>
    </xf>
    <xf numFmtId="165" fontId="0" fillId="0" borderId="0" xfId="0" applyNumberFormat="1" applyBorder="1" applyProtection="1">
      <protection locked="0"/>
    </xf>
    <xf numFmtId="0" fontId="0" fillId="0" borderId="0" xfId="0" applyBorder="1" applyProtection="1"/>
    <xf numFmtId="0" fontId="7" fillId="15" borderId="0" xfId="0" applyFont="1" applyFill="1" applyBorder="1" applyProtection="1"/>
    <xf numFmtId="165" fontId="0" fillId="0" borderId="0" xfId="0" applyNumberFormat="1" applyBorder="1" applyProtection="1"/>
    <xf numFmtId="0" fontId="0" fillId="0" borderId="0" xfId="0" applyProtection="1"/>
    <xf numFmtId="0" fontId="7" fillId="0" borderId="0" xfId="0" applyFont="1" applyBorder="1" applyProtection="1"/>
    <xf numFmtId="0" fontId="7" fillId="0" borderId="0" xfId="0" applyFont="1" applyProtection="1"/>
    <xf numFmtId="0" fontId="0" fillId="0" borderId="0" xfId="0" applyBorder="1" applyAlignment="1" applyProtection="1">
      <alignment wrapText="1"/>
    </xf>
    <xf numFmtId="0" fontId="0" fillId="0" borderId="0" xfId="0" applyFill="1" applyBorder="1" applyAlignment="1" applyProtection="1">
      <alignment wrapText="1"/>
    </xf>
    <xf numFmtId="165" fontId="0" fillId="0" borderId="0" xfId="0" applyNumberFormat="1" applyFill="1" applyBorder="1" applyProtection="1"/>
    <xf numFmtId="0" fontId="0" fillId="0" borderId="0" xfId="0" applyFill="1" applyBorder="1" applyAlignment="1" applyProtection="1"/>
    <xf numFmtId="164" fontId="0" fillId="0" borderId="0" xfId="0" applyNumberFormat="1" applyFill="1" applyBorder="1" applyProtection="1"/>
    <xf numFmtId="0" fontId="0" fillId="0" borderId="0" xfId="0" applyFill="1" applyBorder="1" applyProtection="1"/>
    <xf numFmtId="0" fontId="0" fillId="0" borderId="0" xfId="0" quotePrefix="1" applyBorder="1" applyProtection="1"/>
    <xf numFmtId="0" fontId="0" fillId="0" borderId="0" xfId="0" applyFill="1" applyBorder="1" applyAlignment="1" applyProtection="1">
      <alignment vertical="center" wrapText="1"/>
    </xf>
    <xf numFmtId="165" fontId="0" fillId="0" borderId="0" xfId="0" applyNumberFormat="1" applyBorder="1" applyAlignment="1" applyProtection="1">
      <alignment vertical="center"/>
    </xf>
    <xf numFmtId="0" fontId="0" fillId="0" borderId="0" xfId="0" applyFill="1" applyBorder="1" applyAlignment="1" applyProtection="1">
      <alignment vertical="center"/>
    </xf>
    <xf numFmtId="0" fontId="0" fillId="0" borderId="0" xfId="0" quotePrefix="1" applyProtection="1"/>
    <xf numFmtId="0" fontId="0" fillId="0" borderId="0" xfId="0" applyAlignment="1" applyProtection="1">
      <alignment wrapText="1"/>
    </xf>
    <xf numFmtId="165" fontId="0" fillId="0" borderId="0" xfId="0" applyNumberFormat="1" applyBorder="1" applyAlignment="1" applyProtection="1">
      <alignment wrapText="1"/>
    </xf>
    <xf numFmtId="165" fontId="0" fillId="0" borderId="0" xfId="0" applyNumberFormat="1" applyFill="1" applyBorder="1" applyAlignment="1" applyProtection="1">
      <alignment wrapText="1"/>
    </xf>
    <xf numFmtId="9" fontId="0" fillId="0" borderId="0" xfId="0" applyNumberFormat="1" applyBorder="1" applyAlignment="1" applyProtection="1">
      <alignment wrapText="1"/>
    </xf>
    <xf numFmtId="2" fontId="0" fillId="0" borderId="0" xfId="0" applyNumberFormat="1" applyBorder="1" applyAlignment="1" applyProtection="1">
      <alignment wrapText="1"/>
    </xf>
    <xf numFmtId="164" fontId="0" fillId="0" borderId="0" xfId="0" applyNumberFormat="1" applyBorder="1" applyProtection="1"/>
    <xf numFmtId="0" fontId="0" fillId="0" borderId="0" xfId="0" applyBorder="1" applyAlignment="1" applyProtection="1">
      <alignment vertical="center" wrapText="1"/>
    </xf>
    <xf numFmtId="0" fontId="0" fillId="15" borderId="0" xfId="0" applyFill="1" applyBorder="1" applyProtection="1"/>
    <xf numFmtId="165" fontId="0" fillId="15" borderId="0" xfId="0" applyNumberFormat="1" applyFill="1" applyBorder="1" applyProtection="1"/>
    <xf numFmtId="0" fontId="23" fillId="0" borderId="0" xfId="0" applyFont="1" applyFill="1" applyBorder="1"/>
    <xf numFmtId="0" fontId="23" fillId="0" borderId="0" xfId="0" applyFont="1" applyFill="1" applyBorder="1" applyAlignment="1"/>
    <xf numFmtId="164" fontId="23" fillId="0" borderId="0" xfId="0" applyNumberFormat="1" applyFont="1" applyFill="1" applyBorder="1" applyAlignment="1">
      <alignment horizontal="center"/>
    </xf>
    <xf numFmtId="0" fontId="23" fillId="0" borderId="0" xfId="0" applyFont="1" applyFill="1" applyBorder="1" applyAlignment="1">
      <alignment horizontal="center"/>
    </xf>
    <xf numFmtId="164" fontId="23" fillId="0" borderId="0" xfId="0" applyNumberFormat="1" applyFont="1" applyFill="1" applyBorder="1" applyAlignment="1"/>
    <xf numFmtId="165" fontId="0" fillId="3" borderId="2" xfId="0" applyNumberFormat="1" applyFill="1" applyBorder="1"/>
    <xf numFmtId="0" fontId="12" fillId="0" borderId="0" xfId="0" applyFont="1" applyFill="1" applyBorder="1"/>
    <xf numFmtId="0" fontId="6" fillId="0" borderId="0" xfId="0" applyFont="1" applyFill="1"/>
    <xf numFmtId="0" fontId="1" fillId="0" borderId="0" xfId="0" applyFont="1"/>
    <xf numFmtId="0" fontId="0" fillId="15" borderId="0" xfId="0" applyFill="1"/>
    <xf numFmtId="0" fontId="7" fillId="15" borderId="0" xfId="0" applyFont="1" applyFill="1"/>
    <xf numFmtId="0" fontId="6" fillId="0" borderId="0" xfId="0" applyFont="1" applyFill="1" applyProtection="1">
      <protection locked="0"/>
    </xf>
    <xf numFmtId="0" fontId="0" fillId="0" borderId="0" xfId="0" applyFill="1" applyProtection="1">
      <protection locked="0"/>
    </xf>
    <xf numFmtId="0" fontId="7" fillId="0" borderId="0" xfId="0" applyFont="1" applyProtection="1">
      <protection locked="0"/>
    </xf>
    <xf numFmtId="0" fontId="5" fillId="15" borderId="0" xfId="0" applyFont="1" applyFill="1" applyBorder="1" applyAlignment="1"/>
    <xf numFmtId="0" fontId="9" fillId="15" borderId="0" xfId="0" applyFont="1" applyFill="1"/>
    <xf numFmtId="0" fontId="5" fillId="0" borderId="0" xfId="0" applyFont="1" applyFill="1" applyBorder="1" applyAlignment="1" applyProtection="1">
      <protection locked="0"/>
    </xf>
    <xf numFmtId="0" fontId="9" fillId="0" borderId="0" xfId="0" applyFont="1" applyProtection="1">
      <protection locked="0"/>
    </xf>
    <xf numFmtId="0" fontId="0" fillId="15" borderId="0" xfId="0" applyFill="1" applyProtection="1"/>
    <xf numFmtId="0" fontId="7" fillId="15" borderId="0" xfId="0" applyFont="1" applyFill="1" applyProtection="1"/>
    <xf numFmtId="0" fontId="19" fillId="15" borderId="0" xfId="0" applyFont="1" applyFill="1" applyAlignment="1">
      <alignment horizontal="center"/>
    </xf>
    <xf numFmtId="0" fontId="0" fillId="15" borderId="0" xfId="0" applyFill="1" applyAlignment="1">
      <alignment horizontal="center"/>
    </xf>
    <xf numFmtId="0" fontId="0" fillId="0" borderId="0" xfId="0" applyAlignment="1" applyProtection="1">
      <alignment horizontal="center"/>
      <protection locked="0"/>
    </xf>
    <xf numFmtId="0" fontId="19" fillId="0" borderId="0" xfId="0" applyFont="1" applyFill="1" applyAlignment="1">
      <alignment vertical="center"/>
    </xf>
    <xf numFmtId="164" fontId="19" fillId="0" borderId="0" xfId="0" applyNumberFormat="1" applyFont="1" applyBorder="1" applyAlignment="1">
      <alignment vertical="center" wrapText="1"/>
    </xf>
    <xf numFmtId="0" fontId="19" fillId="15" borderId="0" xfId="0" applyFont="1" applyFill="1" applyAlignment="1">
      <alignment vertical="center"/>
    </xf>
    <xf numFmtId="0" fontId="19" fillId="0" borderId="0" xfId="0" applyFont="1" applyBorder="1" applyAlignment="1">
      <alignment horizontal="left" vertical="center" wrapText="1"/>
    </xf>
    <xf numFmtId="0" fontId="19" fillId="0" borderId="0" xfId="0" quotePrefix="1" applyFont="1" applyAlignment="1" applyProtection="1">
      <alignment wrapText="1"/>
      <protection locked="0"/>
    </xf>
    <xf numFmtId="0" fontId="14" fillId="0" borderId="1" xfId="0" applyFont="1" applyFill="1" applyBorder="1" applyProtection="1"/>
    <xf numFmtId="164" fontId="0" fillId="0" borderId="1" xfId="0" applyNumberFormat="1" applyBorder="1" applyProtection="1"/>
    <xf numFmtId="0" fontId="0" fillId="0" borderId="1" xfId="0" applyBorder="1" applyProtection="1"/>
    <xf numFmtId="165" fontId="0" fillId="3" borderId="1" xfId="0" applyNumberFormat="1" applyFill="1" applyBorder="1" applyProtection="1"/>
    <xf numFmtId="165" fontId="7" fillId="7" borderId="1" xfId="0" applyNumberFormat="1" applyFont="1" applyFill="1" applyBorder="1" applyProtection="1"/>
    <xf numFmtId="0" fontId="0" fillId="0" borderId="1" xfId="0" applyFill="1" applyBorder="1" applyProtection="1"/>
    <xf numFmtId="165" fontId="0" fillId="0" borderId="1" xfId="0" applyNumberFormat="1" applyBorder="1" applyProtection="1"/>
    <xf numFmtId="0" fontId="0" fillId="0" borderId="0" xfId="0" quotePrefix="1" applyFill="1" applyBorder="1" applyProtection="1"/>
    <xf numFmtId="0" fontId="0" fillId="0" borderId="0" xfId="0" applyFill="1" applyBorder="1" applyAlignment="1">
      <alignment wrapText="1"/>
    </xf>
    <xf numFmtId="164" fontId="0" fillId="0" borderId="1" xfId="0" applyNumberFormat="1" applyFill="1" applyBorder="1" applyAlignment="1" applyProtection="1">
      <alignment horizontal="right"/>
      <protection locked="0"/>
    </xf>
    <xf numFmtId="0" fontId="0" fillId="0" borderId="0" xfId="0" applyFill="1" applyProtection="1"/>
    <xf numFmtId="165" fontId="0" fillId="0" borderId="0" xfId="0" applyNumberFormat="1" applyFill="1" applyBorder="1" applyAlignment="1" applyProtection="1">
      <alignment vertical="center"/>
    </xf>
    <xf numFmtId="0" fontId="0" fillId="0" borderId="0" xfId="0" applyFill="1" applyAlignment="1" applyProtection="1">
      <alignment vertical="center"/>
    </xf>
    <xf numFmtId="0" fontId="0" fillId="0" borderId="0" xfId="0" applyFill="1" applyAlignment="1" applyProtection="1">
      <alignment vertical="center"/>
      <protection locked="0"/>
    </xf>
    <xf numFmtId="0" fontId="0" fillId="0" borderId="0" xfId="0" quotePrefix="1" applyFill="1" applyBorder="1" applyAlignment="1" applyProtection="1">
      <alignment vertical="center" wrapText="1"/>
    </xf>
    <xf numFmtId="0" fontId="0" fillId="0" borderId="0" xfId="0" quotePrefix="1" applyFill="1" applyBorder="1" applyAlignment="1" applyProtection="1">
      <alignment vertical="center"/>
    </xf>
    <xf numFmtId="0" fontId="0" fillId="0" borderId="0" xfId="0" applyFill="1" applyAlignment="1">
      <alignment vertical="center"/>
    </xf>
    <xf numFmtId="0" fontId="0" fillId="6" borderId="8" xfId="0" applyFill="1" applyBorder="1"/>
    <xf numFmtId="0" fontId="7" fillId="0" borderId="8" xfId="0" applyFont="1" applyFill="1" applyBorder="1" applyAlignment="1" applyProtection="1">
      <alignment horizontal="center"/>
      <protection locked="0"/>
    </xf>
    <xf numFmtId="0" fontId="7" fillId="0" borderId="0" xfId="0" applyFont="1" applyBorder="1" applyAlignment="1">
      <alignment horizontal="center"/>
    </xf>
    <xf numFmtId="0" fontId="2" fillId="0" borderId="0" xfId="0" applyFont="1" applyBorder="1"/>
    <xf numFmtId="0" fontId="7" fillId="0" borderId="0" xfId="0" applyFont="1" applyFill="1" applyBorder="1" applyAlignment="1" applyProtection="1">
      <alignment horizontal="center"/>
      <protection locked="0"/>
    </xf>
    <xf numFmtId="165" fontId="7" fillId="8" borderId="1" xfId="0" applyNumberFormat="1" applyFont="1" applyFill="1" applyBorder="1" applyAlignment="1"/>
    <xf numFmtId="0" fontId="7" fillId="8" borderId="1" xfId="0" applyFont="1" applyFill="1" applyBorder="1" applyAlignment="1">
      <alignment horizontal="center" wrapText="1"/>
    </xf>
    <xf numFmtId="165" fontId="24" fillId="4" borderId="3" xfId="0" applyNumberFormat="1" applyFont="1" applyFill="1" applyBorder="1"/>
    <xf numFmtId="0" fontId="7" fillId="0" borderId="8" xfId="0" applyFont="1" applyBorder="1" applyAlignment="1" applyProtection="1">
      <alignment horizontal="center"/>
      <protection locked="0"/>
    </xf>
    <xf numFmtId="0" fontId="7" fillId="0" borderId="1" xfId="0" applyFont="1" applyBorder="1" applyAlignment="1" applyProtection="1">
      <alignment horizontal="center"/>
      <protection locked="0"/>
    </xf>
    <xf numFmtId="165" fontId="7" fillId="0" borderId="1" xfId="0" applyNumberFormat="1" applyFont="1" applyFill="1" applyBorder="1" applyProtection="1">
      <protection locked="0"/>
    </xf>
    <xf numFmtId="0" fontId="9" fillId="0" borderId="1" xfId="0" applyFont="1" applyBorder="1" applyProtection="1">
      <protection locked="0"/>
    </xf>
    <xf numFmtId="164" fontId="9" fillId="0" borderId="1" xfId="0" applyNumberFormat="1" applyFont="1" applyBorder="1" applyProtection="1">
      <protection locked="0"/>
    </xf>
    <xf numFmtId="0" fontId="9" fillId="0" borderId="0" xfId="0" applyFont="1" applyFill="1" applyBorder="1" applyAlignment="1">
      <alignment horizontal="left"/>
    </xf>
    <xf numFmtId="0" fontId="9" fillId="0" borderId="0" xfId="0" applyFont="1" applyAlignment="1">
      <alignment horizontal="left"/>
    </xf>
    <xf numFmtId="0" fontId="0" fillId="19" borderId="0" xfId="0" applyFill="1"/>
    <xf numFmtId="0" fontId="1" fillId="0" borderId="1" xfId="0" applyFont="1" applyBorder="1" applyAlignment="1">
      <alignment vertical="center" wrapText="1"/>
    </xf>
    <xf numFmtId="164" fontId="1" fillId="0" borderId="1" xfId="0" applyNumberFormat="1" applyFont="1" applyBorder="1" applyAlignment="1">
      <alignment vertical="center" wrapText="1"/>
    </xf>
    <xf numFmtId="0" fontId="1" fillId="0" borderId="1" xfId="0" applyFont="1" applyBorder="1" applyAlignment="1">
      <alignment vertical="top" wrapText="1"/>
    </xf>
    <xf numFmtId="0" fontId="1" fillId="0" borderId="0" xfId="0" applyFont="1" applyFill="1" applyBorder="1"/>
    <xf numFmtId="0" fontId="1" fillId="20" borderId="0" xfId="0" applyFont="1" applyFill="1" applyAlignment="1">
      <alignment horizontal="left"/>
    </xf>
    <xf numFmtId="0" fontId="7" fillId="20" borderId="0" xfId="0" applyFont="1" applyFill="1" applyAlignment="1">
      <alignment horizontal="left"/>
    </xf>
    <xf numFmtId="0" fontId="7" fillId="20" borderId="0" xfId="0" applyFont="1" applyFill="1"/>
    <xf numFmtId="0" fontId="1" fillId="0" borderId="0" xfId="0" applyFont="1" applyFill="1" applyBorder="1" applyAlignment="1" applyProtection="1">
      <alignment wrapText="1"/>
    </xf>
    <xf numFmtId="0" fontId="1" fillId="0" borderId="0" xfId="0" applyFont="1" applyFill="1" applyBorder="1" applyAlignment="1" applyProtection="1"/>
    <xf numFmtId="0" fontId="28" fillId="0" borderId="0" xfId="1" applyAlignment="1" applyProtection="1"/>
    <xf numFmtId="0" fontId="0" fillId="0" borderId="0" xfId="0" applyFont="1" applyFill="1" applyBorder="1" applyAlignment="1" applyProtection="1"/>
    <xf numFmtId="0" fontId="1" fillId="0" borderId="0" xfId="0" applyFont="1" applyBorder="1" applyProtection="1"/>
    <xf numFmtId="0" fontId="0" fillId="0" borderId="0" xfId="0" applyFont="1" applyFill="1" applyBorder="1" applyProtection="1"/>
    <xf numFmtId="0" fontId="1" fillId="0" borderId="0" xfId="0" applyFont="1" applyFill="1" applyBorder="1" applyProtection="1"/>
    <xf numFmtId="1" fontId="19" fillId="0" borderId="0" xfId="0" applyNumberFormat="1" applyFont="1"/>
    <xf numFmtId="1" fontId="21" fillId="14" borderId="0" xfId="0" applyNumberFormat="1" applyFont="1" applyFill="1"/>
    <xf numFmtId="1" fontId="21" fillId="0" borderId="0" xfId="0" applyNumberFormat="1" applyFont="1"/>
    <xf numFmtId="1" fontId="19" fillId="0" borderId="0" xfId="0" applyNumberFormat="1" applyFont="1" applyAlignment="1">
      <alignment vertical="center"/>
    </xf>
    <xf numFmtId="1" fontId="19" fillId="14" borderId="0" xfId="0" applyNumberFormat="1" applyFont="1" applyFill="1"/>
    <xf numFmtId="0" fontId="9" fillId="0" borderId="0" xfId="0" applyFont="1" applyBorder="1" applyAlignment="1">
      <alignment wrapText="1"/>
    </xf>
    <xf numFmtId="0" fontId="9" fillId="0" borderId="0" xfId="0" applyFont="1" applyAlignment="1">
      <alignment wrapText="1"/>
    </xf>
    <xf numFmtId="0" fontId="7" fillId="21" borderId="0" xfId="0" applyFont="1" applyFill="1"/>
    <xf numFmtId="0" fontId="0" fillId="21" borderId="0" xfId="0" applyFill="1"/>
    <xf numFmtId="165" fontId="7" fillId="22" borderId="3" xfId="0" applyNumberFormat="1" applyFont="1" applyFill="1" applyBorder="1"/>
    <xf numFmtId="165" fontId="7" fillId="23" borderId="1" xfId="0" applyNumberFormat="1" applyFont="1" applyFill="1" applyBorder="1"/>
    <xf numFmtId="0" fontId="1" fillId="2" borderId="0" xfId="0" applyFont="1" applyFill="1"/>
    <xf numFmtId="0" fontId="29" fillId="24" borderId="1" xfId="0" applyFont="1" applyFill="1" applyBorder="1"/>
    <xf numFmtId="0" fontId="7" fillId="24" borderId="1" xfId="0" applyFont="1" applyFill="1" applyBorder="1"/>
    <xf numFmtId="165" fontId="7" fillId="24" borderId="1" xfId="0" applyNumberFormat="1" applyFont="1" applyFill="1" applyBorder="1"/>
    <xf numFmtId="0" fontId="1" fillId="25" borderId="0" xfId="0" applyFont="1" applyFill="1"/>
    <xf numFmtId="0" fontId="0" fillId="25" borderId="0" xfId="0" applyFill="1"/>
    <xf numFmtId="0" fontId="5" fillId="25" borderId="0" xfId="0" applyFont="1" applyFill="1"/>
    <xf numFmtId="165" fontId="0" fillId="25" borderId="0" xfId="0" applyNumberFormat="1" applyFill="1"/>
    <xf numFmtId="165" fontId="0" fillId="25" borderId="0" xfId="0" applyNumberFormat="1" applyFill="1" applyAlignment="1">
      <alignment horizontal="right"/>
    </xf>
    <xf numFmtId="164" fontId="0" fillId="0" borderId="0" xfId="0" applyNumberFormat="1" applyFill="1" applyBorder="1" applyProtection="1">
      <protection locked="0"/>
    </xf>
    <xf numFmtId="165" fontId="0" fillId="0" borderId="0" xfId="0" applyNumberFormat="1" applyFill="1" applyBorder="1" applyProtection="1">
      <protection locked="0"/>
    </xf>
    <xf numFmtId="164" fontId="7" fillId="0" borderId="0" xfId="0" applyNumberFormat="1" applyFont="1" applyFill="1" applyBorder="1" applyAlignment="1">
      <alignment horizontal="center" wrapText="1"/>
    </xf>
    <xf numFmtId="165" fontId="7" fillId="0" borderId="0" xfId="0" applyNumberFormat="1" applyFont="1" applyFill="1" applyBorder="1" applyAlignment="1">
      <alignment horizontal="center" wrapText="1"/>
    </xf>
    <xf numFmtId="0" fontId="14" fillId="0" borderId="0" xfId="0" applyFont="1" applyFill="1" applyBorder="1" applyProtection="1">
      <protection locked="0"/>
    </xf>
    <xf numFmtId="0" fontId="29" fillId="0" borderId="0" xfId="0" applyFont="1" applyFill="1" applyBorder="1"/>
    <xf numFmtId="0" fontId="0" fillId="0" borderId="0" xfId="0" applyAlignment="1">
      <alignment horizontal="left" wrapText="1"/>
    </xf>
    <xf numFmtId="165" fontId="7" fillId="24" borderId="3" xfId="0" applyNumberFormat="1" applyFont="1" applyFill="1" applyBorder="1"/>
    <xf numFmtId="165" fontId="7" fillId="26" borderId="3" xfId="0" applyNumberFormat="1" applyFont="1" applyFill="1" applyBorder="1"/>
    <xf numFmtId="165" fontId="0" fillId="24" borderId="1" xfId="0" applyNumberFormat="1" applyFill="1" applyBorder="1"/>
    <xf numFmtId="165" fontId="9" fillId="0" borderId="0" xfId="0" applyNumberFormat="1" applyFont="1" applyBorder="1" applyAlignment="1">
      <alignment wrapText="1"/>
    </xf>
    <xf numFmtId="0" fontId="1" fillId="0" borderId="0" xfId="0" applyFont="1" applyFill="1"/>
    <xf numFmtId="0" fontId="0" fillId="27" borderId="0" xfId="0" applyFill="1"/>
    <xf numFmtId="0" fontId="1" fillId="0" borderId="0" xfId="0" applyFont="1" applyFill="1" applyBorder="1" applyProtection="1">
      <protection locked="0"/>
    </xf>
    <xf numFmtId="0" fontId="7" fillId="27" borderId="0" xfId="0" applyFont="1" applyFill="1" applyBorder="1" applyAlignment="1">
      <alignment horizontal="center"/>
    </xf>
    <xf numFmtId="0" fontId="7" fillId="27" borderId="0" xfId="0" applyFont="1" applyFill="1"/>
    <xf numFmtId="0" fontId="1" fillId="0" borderId="1" xfId="0" applyFont="1" applyFill="1" applyBorder="1" applyProtection="1">
      <protection locked="0"/>
    </xf>
    <xf numFmtId="0" fontId="6" fillId="0" borderId="0" xfId="0" applyFont="1" applyProtection="1">
      <protection locked="0"/>
    </xf>
    <xf numFmtId="0" fontId="7" fillId="0" borderId="0" xfId="0" applyFont="1" applyAlignment="1" applyProtection="1">
      <alignment horizontal="center"/>
      <protection locked="0"/>
    </xf>
    <xf numFmtId="0" fontId="1" fillId="0" borderId="0" xfId="0" applyFont="1" applyProtection="1">
      <protection locked="0"/>
    </xf>
    <xf numFmtId="165" fontId="0" fillId="0" borderId="0" xfId="0" applyNumberFormat="1" applyProtection="1">
      <protection locked="0"/>
    </xf>
    <xf numFmtId="0" fontId="7" fillId="0" borderId="2" xfId="0" applyFont="1" applyFill="1" applyBorder="1" applyAlignment="1" applyProtection="1">
      <alignment horizontal="center"/>
      <protection locked="0"/>
    </xf>
    <xf numFmtId="164" fontId="0" fillId="0" borderId="2" xfId="0" applyNumberFormat="1" applyFill="1" applyBorder="1" applyProtection="1">
      <protection locked="0"/>
    </xf>
    <xf numFmtId="0" fontId="0" fillId="0" borderId="2" xfId="0" applyFill="1" applyBorder="1" applyProtection="1">
      <protection locked="0"/>
    </xf>
    <xf numFmtId="0" fontId="29" fillId="24" borderId="8" xfId="0" applyFont="1" applyFill="1" applyBorder="1"/>
    <xf numFmtId="0" fontId="7" fillId="24" borderId="8" xfId="0" applyFont="1" applyFill="1" applyBorder="1"/>
    <xf numFmtId="0" fontId="30" fillId="0" borderId="0" xfId="0" applyFont="1"/>
    <xf numFmtId="0" fontId="31" fillId="0" borderId="0" xfId="0" applyFont="1"/>
    <xf numFmtId="0" fontId="31" fillId="0" borderId="0" xfId="0" applyFont="1" applyAlignment="1">
      <alignment wrapText="1"/>
    </xf>
    <xf numFmtId="165" fontId="1" fillId="0" borderId="0" xfId="0" applyNumberFormat="1" applyFont="1" applyBorder="1" applyProtection="1"/>
    <xf numFmtId="0" fontId="30" fillId="0" borderId="0" xfId="0" applyFont="1" applyAlignment="1">
      <alignment wrapText="1"/>
    </xf>
    <xf numFmtId="165" fontId="1" fillId="0" borderId="0" xfId="0" applyNumberFormat="1" applyFont="1" applyBorder="1" applyAlignment="1" applyProtection="1">
      <alignment horizontal="right"/>
    </xf>
    <xf numFmtId="0" fontId="32" fillId="0" borderId="0" xfId="0" applyFont="1" applyAlignment="1">
      <alignment wrapText="1"/>
    </xf>
    <xf numFmtId="0" fontId="32" fillId="0" borderId="0" xfId="0" applyFont="1"/>
    <xf numFmtId="165" fontId="1" fillId="0" borderId="0" xfId="0" applyNumberFormat="1" applyFont="1" applyBorder="1" applyAlignment="1" applyProtection="1">
      <alignment horizontal="right" wrapText="1"/>
    </xf>
    <xf numFmtId="0" fontId="1" fillId="0" borderId="0" xfId="0" applyFont="1" applyBorder="1" applyAlignment="1" applyProtection="1">
      <alignment wrapText="1"/>
    </xf>
    <xf numFmtId="165" fontId="1" fillId="0" borderId="0" xfId="0" applyNumberFormat="1" applyFont="1" applyBorder="1" applyAlignment="1" applyProtection="1">
      <alignment wrapText="1"/>
    </xf>
    <xf numFmtId="0" fontId="1" fillId="0" borderId="0" xfId="0" applyFont="1" applyAlignment="1">
      <alignment wrapText="1"/>
    </xf>
    <xf numFmtId="0" fontId="0" fillId="0" borderId="0" xfId="1" applyFont="1" applyAlignment="1" applyProtection="1"/>
    <xf numFmtId="0" fontId="7" fillId="0" borderId="0" xfId="0" applyFont="1" applyFill="1" applyBorder="1" applyProtection="1"/>
    <xf numFmtId="165" fontId="1" fillId="0" borderId="0" xfId="0" applyNumberFormat="1" applyFont="1"/>
    <xf numFmtId="0" fontId="33" fillId="0" borderId="0" xfId="0" applyFont="1"/>
    <xf numFmtId="0" fontId="34" fillId="0" borderId="0" xfId="1" applyFont="1" applyAlignment="1" applyProtection="1"/>
    <xf numFmtId="165" fontId="1" fillId="0" borderId="0" xfId="0" applyNumberFormat="1" applyFont="1" applyBorder="1" applyProtection="1">
      <protection locked="0"/>
    </xf>
    <xf numFmtId="0" fontId="1" fillId="0" borderId="0" xfId="0" applyFont="1" applyAlignment="1" applyProtection="1">
      <alignment wrapText="1"/>
    </xf>
    <xf numFmtId="165" fontId="1" fillId="0" borderId="0" xfId="0" applyNumberFormat="1" applyFont="1" applyFill="1" applyBorder="1" applyAlignment="1" applyProtection="1">
      <alignment wrapText="1"/>
    </xf>
    <xf numFmtId="0" fontId="35" fillId="0" borderId="0" xfId="0" applyFont="1" applyBorder="1" applyAlignment="1" applyProtection="1">
      <alignment wrapText="1"/>
    </xf>
    <xf numFmtId="0" fontId="36" fillId="0" borderId="0" xfId="0" applyFont="1" applyAlignment="1">
      <alignment vertical="center" wrapText="1"/>
    </xf>
    <xf numFmtId="165" fontId="1" fillId="0" borderId="0" xfId="0" applyNumberFormat="1" applyFont="1" applyBorder="1" applyAlignment="1" applyProtection="1">
      <alignment vertical="center" wrapText="1"/>
    </xf>
    <xf numFmtId="165" fontId="0" fillId="0" borderId="0" xfId="0" applyNumberFormat="1" applyBorder="1" applyAlignment="1" applyProtection="1">
      <alignment vertical="center" wrapText="1"/>
    </xf>
    <xf numFmtId="0" fontId="1" fillId="0" borderId="0" xfId="0" applyFont="1" applyBorder="1" applyAlignment="1" applyProtection="1">
      <alignment vertical="center" wrapText="1"/>
    </xf>
    <xf numFmtId="2" fontId="0" fillId="0" borderId="0" xfId="0" applyNumberFormat="1" applyBorder="1" applyAlignment="1" applyProtection="1">
      <alignment vertical="center" wrapText="1"/>
    </xf>
    <xf numFmtId="0" fontId="1" fillId="0" borderId="0" xfId="0" applyFont="1" applyAlignment="1">
      <alignment vertical="center"/>
    </xf>
    <xf numFmtId="165" fontId="1" fillId="0" borderId="0" xfId="0" applyNumberFormat="1" applyFont="1" applyBorder="1" applyAlignment="1" applyProtection="1">
      <alignment vertical="center"/>
    </xf>
    <xf numFmtId="2" fontId="1" fillId="0" borderId="0" xfId="0" applyNumberFormat="1" applyFont="1" applyBorder="1" applyAlignment="1" applyProtection="1">
      <alignment vertical="center" wrapText="1"/>
    </xf>
    <xf numFmtId="0" fontId="37" fillId="0" borderId="0" xfId="0" applyFont="1" applyAlignment="1">
      <alignment vertical="center" wrapText="1"/>
    </xf>
    <xf numFmtId="0" fontId="1" fillId="0" borderId="0" xfId="0" applyFont="1" applyAlignment="1">
      <alignment vertical="center" wrapText="1"/>
    </xf>
    <xf numFmtId="0" fontId="0" fillId="0" borderId="0" xfId="0" applyAlignment="1">
      <alignment vertical="center"/>
    </xf>
    <xf numFmtId="165" fontId="1" fillId="31" borderId="0" xfId="0" applyNumberFormat="1" applyFont="1" applyFill="1" applyBorder="1" applyAlignment="1" applyProtection="1">
      <alignment vertical="center" wrapText="1"/>
    </xf>
    <xf numFmtId="0" fontId="0" fillId="31" borderId="0" xfId="0" applyFill="1" applyBorder="1" applyProtection="1"/>
    <xf numFmtId="0" fontId="1" fillId="31" borderId="0" xfId="0" applyFont="1" applyFill="1" applyAlignment="1">
      <alignment wrapText="1"/>
    </xf>
    <xf numFmtId="0" fontId="1" fillId="31" borderId="0" xfId="0" applyFont="1" applyFill="1" applyBorder="1" applyAlignment="1" applyProtection="1">
      <alignment wrapText="1"/>
    </xf>
    <xf numFmtId="165" fontId="0" fillId="31" borderId="0" xfId="0" applyNumberFormat="1" applyFill="1" applyBorder="1" applyProtection="1"/>
    <xf numFmtId="0" fontId="0" fillId="0" borderId="0" xfId="0" applyAlignment="1" applyProtection="1">
      <alignment vertical="center" wrapText="1"/>
    </xf>
    <xf numFmtId="0" fontId="1" fillId="0" borderId="0" xfId="0" applyFont="1" applyFill="1" applyBorder="1" applyAlignment="1" applyProtection="1">
      <alignment vertical="center" wrapText="1"/>
    </xf>
    <xf numFmtId="0" fontId="7" fillId="0" borderId="1" xfId="0" applyFont="1" applyFill="1" applyBorder="1" applyAlignment="1" applyProtection="1">
      <alignment horizontal="center" wrapText="1"/>
      <protection locked="0"/>
    </xf>
    <xf numFmtId="0" fontId="7" fillId="0" borderId="0" xfId="0" applyFont="1" applyFill="1" applyBorder="1" applyAlignment="1"/>
    <xf numFmtId="0" fontId="19" fillId="0" borderId="0" xfId="0" applyFont="1" applyBorder="1" applyAlignment="1">
      <alignment vertical="center" wrapText="1"/>
    </xf>
    <xf numFmtId="0" fontId="19" fillId="0" borderId="0" xfId="0" applyFont="1" applyAlignment="1">
      <alignment vertical="top" wrapText="1"/>
    </xf>
    <xf numFmtId="165" fontId="1" fillId="0" borderId="0" xfId="0" applyNumberFormat="1" applyFont="1" applyFill="1" applyBorder="1" applyAlignment="1" applyProtection="1">
      <alignment vertical="center"/>
    </xf>
    <xf numFmtId="164" fontId="0" fillId="0" borderId="1" xfId="0" applyNumberFormat="1" applyFill="1" applyBorder="1" applyAlignment="1" applyProtection="1">
      <alignment vertical="center"/>
      <protection locked="0"/>
    </xf>
    <xf numFmtId="0" fontId="0" fillId="0" borderId="1" xfId="0" applyFill="1" applyBorder="1" applyAlignment="1" applyProtection="1">
      <alignment vertical="center"/>
      <protection locked="0"/>
    </xf>
    <xf numFmtId="165" fontId="0" fillId="3" borderId="1" xfId="0" applyNumberFormat="1" applyFill="1" applyBorder="1" applyAlignment="1">
      <alignment vertical="center"/>
    </xf>
    <xf numFmtId="0" fontId="19" fillId="0" borderId="0" xfId="0" applyFont="1" applyAlignment="1">
      <alignment vertical="top" wrapText="1"/>
    </xf>
    <xf numFmtId="0" fontId="0" fillId="32" borderId="0" xfId="0" applyFill="1"/>
    <xf numFmtId="0" fontId="0" fillId="0" borderId="0" xfId="0" applyFill="1" applyBorder="1" applyAlignment="1" applyProtection="1">
      <protection locked="0"/>
    </xf>
    <xf numFmtId="164" fontId="0" fillId="0" borderId="0" xfId="0" applyNumberFormat="1" applyFill="1" applyBorder="1" applyAlignment="1" applyProtection="1">
      <protection locked="0"/>
    </xf>
    <xf numFmtId="165" fontId="0" fillId="0" borderId="0" xfId="0" applyNumberFormat="1" applyFill="1" applyBorder="1" applyAlignment="1" applyProtection="1">
      <protection locked="0"/>
    </xf>
    <xf numFmtId="0" fontId="1" fillId="32" borderId="0" xfId="0" applyFont="1" applyFill="1" applyBorder="1" applyProtection="1">
      <protection locked="0"/>
    </xf>
    <xf numFmtId="167" fontId="7" fillId="0" borderId="0" xfId="0" applyNumberFormat="1" applyFont="1"/>
    <xf numFmtId="166" fontId="0" fillId="0" borderId="0" xfId="0" applyNumberFormat="1" applyProtection="1">
      <protection locked="0"/>
    </xf>
    <xf numFmtId="0" fontId="0" fillId="0" borderId="0" xfId="0" applyFill="1" applyBorder="1" applyAlignment="1"/>
    <xf numFmtId="0" fontId="1" fillId="0" borderId="0" xfId="0" applyFont="1" applyFill="1" applyBorder="1" applyAlignment="1">
      <alignment horizontal="left"/>
    </xf>
    <xf numFmtId="0" fontId="1" fillId="0" borderId="0" xfId="0" applyFont="1" applyAlignment="1">
      <alignment wrapText="1"/>
    </xf>
    <xf numFmtId="0" fontId="7" fillId="0" borderId="0" xfId="0" applyFont="1" applyFill="1" applyBorder="1" applyAlignment="1">
      <alignment horizontal="center"/>
    </xf>
    <xf numFmtId="0" fontId="0" fillId="0" borderId="0" xfId="0" applyFill="1" applyBorder="1" applyAlignment="1">
      <alignment horizontal="center"/>
    </xf>
    <xf numFmtId="0" fontId="7" fillId="7" borderId="2" xfId="0" applyFont="1" applyFill="1" applyBorder="1" applyAlignment="1">
      <alignment wrapText="1"/>
    </xf>
    <xf numFmtId="0" fontId="7" fillId="0" borderId="0" xfId="0" applyFont="1" applyFill="1" applyBorder="1" applyAlignment="1">
      <alignment horizontal="center" wrapText="1"/>
    </xf>
    <xf numFmtId="0" fontId="1" fillId="0" borderId="0" xfId="0" applyFont="1" applyAlignment="1">
      <alignment wrapText="1"/>
    </xf>
    <xf numFmtId="0" fontId="0" fillId="0" borderId="0" xfId="0" applyAlignment="1" applyProtection="1">
      <alignment wrapText="1"/>
      <protection locked="0"/>
    </xf>
    <xf numFmtId="165" fontId="12" fillId="0" borderId="0" xfId="0" applyNumberFormat="1" applyFont="1" applyFill="1" applyBorder="1"/>
    <xf numFmtId="165" fontId="0" fillId="5" borderId="2" xfId="0" applyNumberFormat="1" applyFill="1" applyBorder="1"/>
    <xf numFmtId="0" fontId="7" fillId="34" borderId="1" xfId="0" applyFont="1" applyFill="1" applyBorder="1" applyAlignment="1">
      <alignment wrapText="1"/>
    </xf>
    <xf numFmtId="0" fontId="7" fillId="34" borderId="1" xfId="0" applyFont="1" applyFill="1" applyBorder="1" applyAlignment="1">
      <alignment horizontal="center" wrapText="1"/>
    </xf>
    <xf numFmtId="165" fontId="12" fillId="0" borderId="1" xfId="0" applyNumberFormat="1" applyFont="1" applyFill="1" applyBorder="1"/>
    <xf numFmtId="49" fontId="40" fillId="34" borderId="1" xfId="0" applyNumberFormat="1" applyFont="1" applyFill="1" applyBorder="1" applyAlignment="1">
      <alignment horizontal="center"/>
    </xf>
    <xf numFmtId="165" fontId="0" fillId="34" borderId="1" xfId="0" applyNumberFormat="1" applyFill="1" applyBorder="1"/>
    <xf numFmtId="0" fontId="1" fillId="0" borderId="1" xfId="0" applyFont="1" applyBorder="1"/>
    <xf numFmtId="0" fontId="7" fillId="35" borderId="1" xfId="0" applyFont="1" applyFill="1" applyBorder="1" applyAlignment="1">
      <alignment wrapText="1"/>
    </xf>
    <xf numFmtId="165" fontId="0" fillId="36" borderId="0" xfId="0" applyNumberFormat="1" applyFill="1"/>
    <xf numFmtId="165" fontId="0" fillId="39" borderId="0" xfId="0" applyNumberFormat="1" applyFill="1"/>
    <xf numFmtId="165" fontId="0" fillId="37" borderId="1" xfId="0" applyNumberFormat="1" applyFill="1" applyBorder="1"/>
    <xf numFmtId="165" fontId="0" fillId="40" borderId="1" xfId="0" applyNumberFormat="1" applyFill="1" applyBorder="1"/>
    <xf numFmtId="0" fontId="35" fillId="41" borderId="0" xfId="0" applyFont="1" applyFill="1"/>
    <xf numFmtId="0" fontId="0" fillId="41" borderId="0" xfId="0" applyFill="1"/>
    <xf numFmtId="0" fontId="0" fillId="33" borderId="0" xfId="0" applyFill="1"/>
    <xf numFmtId="0" fontId="41" fillId="0" borderId="0" xfId="0" applyFont="1" applyFill="1"/>
    <xf numFmtId="0" fontId="41" fillId="0" borderId="0" xfId="0" applyFont="1" applyFill="1" applyBorder="1"/>
    <xf numFmtId="165" fontId="0" fillId="42" borderId="1" xfId="0" applyNumberFormat="1" applyFill="1" applyBorder="1"/>
    <xf numFmtId="1" fontId="41" fillId="0" borderId="0" xfId="0" applyNumberFormat="1" applyFont="1" applyFill="1"/>
    <xf numFmtId="3" fontId="41" fillId="0" borderId="0" xfId="0" applyNumberFormat="1" applyFont="1" applyFill="1"/>
    <xf numFmtId="0" fontId="9" fillId="0" borderId="0" xfId="0" applyFont="1" applyFill="1" applyBorder="1" applyAlignment="1" applyProtection="1">
      <alignment horizontal="left"/>
      <protection locked="0"/>
    </xf>
    <xf numFmtId="165" fontId="0" fillId="7" borderId="15" xfId="0" applyNumberFormat="1" applyFill="1" applyBorder="1"/>
    <xf numFmtId="49" fontId="40" fillId="0" borderId="0" xfId="0" applyNumberFormat="1" applyFont="1" applyFill="1" applyBorder="1" applyAlignment="1">
      <alignment horizontal="center"/>
    </xf>
    <xf numFmtId="0" fontId="7" fillId="0" borderId="5" xfId="0" applyFont="1" applyFill="1" applyBorder="1" applyAlignment="1"/>
    <xf numFmtId="0" fontId="7" fillId="0" borderId="18" xfId="0" applyFont="1" applyFill="1" applyBorder="1" applyAlignment="1"/>
    <xf numFmtId="0" fontId="7" fillId="6" borderId="2" xfId="0" applyFont="1" applyFill="1" applyBorder="1" applyAlignment="1"/>
    <xf numFmtId="0" fontId="7" fillId="7" borderId="2" xfId="0" applyFont="1" applyFill="1" applyBorder="1"/>
    <xf numFmtId="0" fontId="7" fillId="38" borderId="1" xfId="0" applyFont="1" applyFill="1" applyBorder="1" applyAlignment="1"/>
    <xf numFmtId="0" fontId="7" fillId="40" borderId="1" xfId="0" applyFont="1" applyFill="1" applyBorder="1" applyAlignment="1"/>
    <xf numFmtId="0" fontId="0" fillId="40" borderId="3" xfId="0" applyFill="1" applyBorder="1" applyAlignment="1"/>
    <xf numFmtId="3" fontId="0" fillId="0" borderId="1" xfId="0" applyNumberFormat="1" applyFill="1" applyBorder="1" applyProtection="1">
      <protection locked="0"/>
    </xf>
    <xf numFmtId="0" fontId="0" fillId="0" borderId="1" xfId="0" applyFill="1" applyBorder="1" applyAlignment="1" applyProtection="1">
      <alignment horizontal="right"/>
      <protection locked="0"/>
    </xf>
    <xf numFmtId="0" fontId="0" fillId="40" borderId="19" xfId="0" applyFill="1" applyBorder="1" applyAlignment="1"/>
    <xf numFmtId="165" fontId="0" fillId="40" borderId="20" xfId="0" applyNumberFormat="1" applyFill="1" applyBorder="1" applyAlignment="1"/>
    <xf numFmtId="165" fontId="0" fillId="40" borderId="1" xfId="0" applyNumberFormat="1" applyFill="1" applyBorder="1" applyAlignment="1"/>
    <xf numFmtId="0" fontId="7" fillId="40" borderId="2" xfId="0" applyFont="1" applyFill="1" applyBorder="1"/>
    <xf numFmtId="0" fontId="35" fillId="40" borderId="3" xfId="0" applyFont="1" applyFill="1" applyBorder="1"/>
    <xf numFmtId="165" fontId="7" fillId="36" borderId="2" xfId="0" applyNumberFormat="1" applyFont="1" applyFill="1" applyBorder="1"/>
    <xf numFmtId="165" fontId="7" fillId="36" borderId="19" xfId="0" applyNumberFormat="1" applyFont="1" applyFill="1" applyBorder="1"/>
    <xf numFmtId="165" fontId="7" fillId="39" borderId="3" xfId="0" applyNumberFormat="1" applyFont="1" applyFill="1" applyBorder="1"/>
    <xf numFmtId="3" fontId="0" fillId="0" borderId="0" xfId="0" applyNumberFormat="1"/>
    <xf numFmtId="165" fontId="0" fillId="33" borderId="0" xfId="0" applyNumberFormat="1" applyFill="1"/>
    <xf numFmtId="3" fontId="0" fillId="33" borderId="0" xfId="0" applyNumberFormat="1" applyFill="1"/>
    <xf numFmtId="0" fontId="0" fillId="43" borderId="0" xfId="0" applyFill="1"/>
    <xf numFmtId="0" fontId="1" fillId="43" borderId="0" xfId="0" applyFont="1" applyFill="1"/>
    <xf numFmtId="0" fontId="1" fillId="0" borderId="0" xfId="0" applyFont="1" applyAlignment="1">
      <alignment horizontal="right"/>
    </xf>
    <xf numFmtId="0" fontId="1" fillId="0" borderId="0" xfId="0" applyFont="1" applyAlignment="1">
      <alignment horizontal="left"/>
    </xf>
    <xf numFmtId="165" fontId="1" fillId="25" borderId="0" xfId="0" applyNumberFormat="1" applyFont="1" applyFill="1"/>
    <xf numFmtId="165" fontId="1" fillId="25" borderId="0" xfId="0" applyNumberFormat="1" applyFont="1" applyFill="1" applyAlignment="1">
      <alignment horizontal="right"/>
    </xf>
    <xf numFmtId="3" fontId="1" fillId="0" borderId="0" xfId="0" applyNumberFormat="1" applyFont="1"/>
    <xf numFmtId="0" fontId="0" fillId="0" borderId="0" xfId="0" applyFill="1" applyBorder="1" applyAlignment="1"/>
    <xf numFmtId="0" fontId="1" fillId="0" borderId="0" xfId="0" applyFont="1" applyFill="1" applyBorder="1" applyAlignment="1">
      <alignment horizontal="left"/>
    </xf>
    <xf numFmtId="0" fontId="1" fillId="0" borderId="0" xfId="0" applyFont="1" applyAlignment="1">
      <alignment wrapText="1"/>
    </xf>
    <xf numFmtId="3" fontId="7" fillId="0" borderId="0" xfId="0" applyNumberFormat="1" applyFont="1"/>
    <xf numFmtId="0" fontId="7" fillId="0" borderId="0" xfId="0" applyFont="1" applyAlignment="1">
      <alignment horizontal="right" wrapText="1"/>
    </xf>
    <xf numFmtId="0" fontId="7" fillId="0" borderId="0" xfId="0" applyFont="1" applyAlignment="1">
      <alignment horizontal="right"/>
    </xf>
    <xf numFmtId="0" fontId="1" fillId="0" borderId="0" xfId="0" applyFont="1" applyFill="1" applyBorder="1" applyAlignment="1" applyProtection="1">
      <alignment horizontal="left"/>
      <protection locked="0"/>
    </xf>
    <xf numFmtId="0" fontId="7" fillId="44" borderId="1" xfId="0" applyFont="1" applyFill="1" applyBorder="1" applyAlignment="1" applyProtection="1">
      <alignment horizontal="center"/>
      <protection locked="0"/>
    </xf>
    <xf numFmtId="0" fontId="0" fillId="44" borderId="1" xfId="0" applyFill="1" applyBorder="1"/>
    <xf numFmtId="0" fontId="7" fillId="0" borderId="1" xfId="0" applyFont="1" applyFill="1" applyBorder="1"/>
    <xf numFmtId="165" fontId="0" fillId="0" borderId="18" xfId="0" applyNumberFormat="1" applyFill="1" applyBorder="1" applyAlignment="1"/>
    <xf numFmtId="0" fontId="0" fillId="0" borderId="18" xfId="0" applyFill="1" applyBorder="1" applyAlignment="1"/>
    <xf numFmtId="165" fontId="9" fillId="0" borderId="1" xfId="0" applyNumberFormat="1" applyFont="1" applyBorder="1" applyProtection="1">
      <protection locked="0"/>
    </xf>
    <xf numFmtId="165" fontId="9" fillId="44" borderId="1" xfId="0" applyNumberFormat="1" applyFont="1" applyFill="1" applyBorder="1" applyProtection="1"/>
    <xf numFmtId="0" fontId="1" fillId="45" borderId="0" xfId="0" applyFont="1" applyFill="1"/>
    <xf numFmtId="0" fontId="7" fillId="45" borderId="0" xfId="0" applyFont="1" applyFill="1"/>
    <xf numFmtId="0" fontId="0" fillId="45" borderId="0" xfId="0" applyFill="1"/>
    <xf numFmtId="0" fontId="9" fillId="0" borderId="0" xfId="0" applyFont="1" applyFill="1" applyBorder="1" applyAlignment="1">
      <alignment horizontal="right" wrapText="1"/>
    </xf>
    <xf numFmtId="0" fontId="1" fillId="0" borderId="0" xfId="0" applyFont="1" applyFill="1" applyAlignment="1">
      <alignment horizontal="right"/>
    </xf>
    <xf numFmtId="165" fontId="0" fillId="0" borderId="0" xfId="0" applyNumberFormat="1" applyFill="1"/>
    <xf numFmtId="0" fontId="1" fillId="0" borderId="0" xfId="0" applyFont="1" applyBorder="1" applyAlignment="1" applyProtection="1">
      <alignment vertical="top" wrapText="1"/>
    </xf>
    <xf numFmtId="0" fontId="0" fillId="0" borderId="0" xfId="0" applyFill="1" applyBorder="1" applyAlignment="1" applyProtection="1">
      <alignment vertical="top" wrapText="1"/>
    </xf>
    <xf numFmtId="0" fontId="0" fillId="0" borderId="0" xfId="0" applyAlignment="1" applyProtection="1">
      <alignment vertical="top" wrapText="1"/>
    </xf>
    <xf numFmtId="0" fontId="40" fillId="0" borderId="1" xfId="0" applyNumberFormat="1" applyFont="1" applyFill="1" applyBorder="1" applyAlignment="1">
      <alignment horizontal="center"/>
    </xf>
    <xf numFmtId="0" fontId="0" fillId="35" borderId="0" xfId="0" applyFill="1"/>
    <xf numFmtId="0" fontId="1" fillId="46" borderId="0" xfId="0" applyFont="1" applyFill="1" applyBorder="1" applyProtection="1">
      <protection locked="0"/>
    </xf>
    <xf numFmtId="0" fontId="1" fillId="0" borderId="0" xfId="0" applyFont="1" applyAlignment="1">
      <alignment wrapText="1"/>
    </xf>
    <xf numFmtId="0" fontId="1" fillId="0" borderId="0" xfId="0" applyFont="1" applyProtection="1"/>
    <xf numFmtId="0" fontId="34" fillId="0" borderId="0" xfId="1" applyFont="1" applyBorder="1" applyAlignment="1" applyProtection="1">
      <alignment wrapText="1"/>
    </xf>
    <xf numFmtId="0" fontId="28" fillId="0" borderId="0" xfId="1" applyBorder="1" applyAlignment="1" applyProtection="1"/>
    <xf numFmtId="0" fontId="34" fillId="0" borderId="0" xfId="1" applyFont="1" applyFill="1" applyBorder="1" applyAlignment="1" applyProtection="1">
      <alignment wrapText="1"/>
    </xf>
    <xf numFmtId="0" fontId="0" fillId="0" borderId="1" xfId="0" applyFill="1" applyBorder="1" applyAlignment="1" applyProtection="1">
      <alignment wrapText="1"/>
      <protection locked="0"/>
    </xf>
    <xf numFmtId="0" fontId="1" fillId="0" borderId="0" xfId="0" applyFont="1" applyFill="1" applyBorder="1" applyAlignment="1" applyProtection="1">
      <alignment vertical="top" wrapText="1"/>
    </xf>
    <xf numFmtId="0" fontId="0" fillId="0" borderId="0" xfId="0" applyFont="1" applyFill="1" applyBorder="1" applyAlignment="1" applyProtection="1">
      <alignment wrapText="1"/>
    </xf>
    <xf numFmtId="0" fontId="0" fillId="0" borderId="0" xfId="0" applyBorder="1" applyAlignment="1" applyProtection="1">
      <alignment wrapText="1"/>
    </xf>
    <xf numFmtId="0" fontId="1" fillId="46" borderId="0" xfId="0" applyFont="1" applyFill="1" applyBorder="1" applyAlignment="1"/>
    <xf numFmtId="0" fontId="1" fillId="46" borderId="0" xfId="0" applyFont="1" applyFill="1"/>
    <xf numFmtId="14" fontId="0" fillId="0" borderId="0" xfId="0" applyNumberFormat="1" applyProtection="1"/>
    <xf numFmtId="14" fontId="1" fillId="0" borderId="0" xfId="0" applyNumberFormat="1" applyFont="1" applyProtection="1"/>
    <xf numFmtId="3" fontId="6" fillId="0" borderId="0" xfId="0" applyNumberFormat="1" applyFont="1" applyAlignment="1">
      <alignment horizontal="center"/>
    </xf>
    <xf numFmtId="0" fontId="19" fillId="0" borderId="0" xfId="0" applyFont="1" applyAlignment="1">
      <alignment horizontal="center" vertical="center"/>
    </xf>
    <xf numFmtId="0" fontId="19" fillId="0" borderId="0" xfId="0" applyFont="1" applyBorder="1" applyAlignment="1">
      <alignment vertical="center" wrapText="1"/>
    </xf>
    <xf numFmtId="0" fontId="19" fillId="0" borderId="0" xfId="0" applyFont="1" applyAlignment="1">
      <alignment horizontal="center" vertical="center" wrapText="1"/>
    </xf>
    <xf numFmtId="0" fontId="19" fillId="0" borderId="0" xfId="0" applyFont="1" applyAlignment="1">
      <alignment vertical="top" wrapText="1"/>
    </xf>
    <xf numFmtId="1" fontId="19" fillId="0" borderId="0" xfId="0" applyNumberFormat="1" applyFont="1" applyAlignment="1">
      <alignment wrapText="1"/>
    </xf>
    <xf numFmtId="0" fontId="7" fillId="0" borderId="0" xfId="0" applyFont="1" applyFill="1" applyBorder="1" applyAlignment="1" applyProtection="1">
      <protection locked="0"/>
    </xf>
    <xf numFmtId="0" fontId="0" fillId="0" borderId="0" xfId="0" applyFill="1" applyBorder="1" applyAlignment="1"/>
    <xf numFmtId="0" fontId="0" fillId="0" borderId="0" xfId="0" applyFill="1" applyBorder="1" applyAlignment="1">
      <alignment horizontal="center"/>
    </xf>
    <xf numFmtId="0" fontId="7" fillId="46" borderId="0" xfId="0" applyFont="1" applyFill="1" applyBorder="1" applyAlignment="1">
      <alignment horizontal="left" vertical="center" wrapText="1"/>
    </xf>
    <xf numFmtId="0" fontId="7" fillId="46" borderId="0" xfId="0" applyFont="1" applyFill="1" applyBorder="1" applyAlignment="1">
      <alignment horizontal="center" wrapText="1"/>
    </xf>
    <xf numFmtId="164" fontId="0" fillId="46" borderId="0" xfId="0" applyNumberFormat="1" applyFill="1" applyBorder="1" applyProtection="1">
      <protection locked="0"/>
    </xf>
    <xf numFmtId="0" fontId="1" fillId="46" borderId="0" xfId="0" applyFont="1" applyFill="1" applyBorder="1" applyAlignment="1">
      <alignment wrapText="1"/>
    </xf>
    <xf numFmtId="0" fontId="7" fillId="46" borderId="0" xfId="0" applyFont="1" applyFill="1" applyBorder="1" applyAlignment="1"/>
    <xf numFmtId="0" fontId="1" fillId="46" borderId="0" xfId="0" applyFont="1" applyFill="1" applyBorder="1" applyAlignment="1">
      <alignment horizontal="left" wrapText="1"/>
    </xf>
    <xf numFmtId="0" fontId="0" fillId="0" borderId="0" xfId="0" applyFill="1" applyBorder="1" applyAlignment="1"/>
    <xf numFmtId="0" fontId="7" fillId="0" borderId="0" xfId="0" applyFont="1" applyFill="1" applyBorder="1" applyAlignment="1">
      <alignment horizontal="center" wrapText="1"/>
    </xf>
    <xf numFmtId="0" fontId="0" fillId="0" borderId="0" xfId="0" applyFill="1" applyBorder="1" applyAlignment="1">
      <alignment horizontal="center"/>
    </xf>
    <xf numFmtId="0" fontId="1" fillId="0" borderId="1" xfId="0" applyFont="1" applyFill="1" applyBorder="1" applyAlignment="1" applyProtection="1">
      <alignment wrapText="1"/>
      <protection locked="0"/>
    </xf>
    <xf numFmtId="0" fontId="1" fillId="0" borderId="0" xfId="0" applyFont="1" applyFill="1" applyBorder="1" applyAlignment="1">
      <alignment horizontal="left"/>
    </xf>
    <xf numFmtId="0" fontId="0" fillId="46" borderId="0" xfId="0" applyFill="1" applyBorder="1" applyProtection="1">
      <protection locked="0"/>
    </xf>
    <xf numFmtId="0" fontId="1" fillId="46" borderId="0" xfId="0" applyFont="1" applyFill="1" applyBorder="1" applyAlignment="1">
      <alignment horizontal="left"/>
    </xf>
    <xf numFmtId="165" fontId="0" fillId="46" borderId="0" xfId="0" applyNumberFormat="1" applyFill="1" applyBorder="1" applyProtection="1">
      <protection locked="0"/>
    </xf>
    <xf numFmtId="164" fontId="7" fillId="46" borderId="0" xfId="0" applyNumberFormat="1" applyFont="1" applyFill="1" applyBorder="1" applyAlignment="1">
      <alignment horizontal="center" wrapText="1"/>
    </xf>
    <xf numFmtId="0" fontId="1" fillId="46" borderId="0" xfId="0" applyFont="1" applyFill="1" applyAlignment="1">
      <alignment horizontal="left"/>
    </xf>
    <xf numFmtId="0" fontId="0" fillId="46" borderId="0" xfId="0" applyFill="1"/>
    <xf numFmtId="0" fontId="0" fillId="46" borderId="0" xfId="0" applyFill="1" applyBorder="1" applyAlignment="1">
      <alignment horizontal="center"/>
    </xf>
    <xf numFmtId="0" fontId="0" fillId="46" borderId="0" xfId="0" applyFill="1" applyBorder="1" applyAlignment="1"/>
    <xf numFmtId="0" fontId="9" fillId="0" borderId="0" xfId="0" applyFont="1" applyFill="1"/>
    <xf numFmtId="0" fontId="1" fillId="46" borderId="0" xfId="0" applyFont="1" applyFill="1" applyBorder="1"/>
    <xf numFmtId="164" fontId="9" fillId="0" borderId="0" xfId="0" applyNumberFormat="1" applyFont="1" applyBorder="1" applyProtection="1">
      <protection locked="0"/>
    </xf>
    <xf numFmtId="0" fontId="7" fillId="0" borderId="0" xfId="0" applyFont="1" applyBorder="1" applyAlignment="1" applyProtection="1">
      <alignment horizontal="center"/>
      <protection locked="0"/>
    </xf>
    <xf numFmtId="0" fontId="7" fillId="43" borderId="0" xfId="0" applyFont="1" applyFill="1"/>
    <xf numFmtId="0" fontId="7" fillId="43" borderId="0" xfId="0" applyFont="1" applyFill="1" applyBorder="1" applyProtection="1">
      <protection locked="0"/>
    </xf>
    <xf numFmtId="0" fontId="44" fillId="46" borderId="0" xfId="0" applyFont="1" applyFill="1"/>
    <xf numFmtId="0" fontId="0" fillId="46" borderId="0" xfId="0" applyFill="1" applyBorder="1"/>
    <xf numFmtId="0" fontId="44" fillId="0" borderId="0" xfId="0" applyFont="1"/>
    <xf numFmtId="0" fontId="0" fillId="0" borderId="0" xfId="0" applyAlignment="1">
      <alignment wrapText="1"/>
    </xf>
    <xf numFmtId="0" fontId="0" fillId="0" borderId="0" xfId="0" applyFill="1" applyBorder="1" applyAlignment="1"/>
    <xf numFmtId="0" fontId="7" fillId="0" borderId="0" xfId="0" applyFont="1" applyFill="1" applyBorder="1" applyAlignment="1">
      <alignment horizontal="left"/>
    </xf>
    <xf numFmtId="0" fontId="1" fillId="0" borderId="0" xfId="0" applyFont="1" applyAlignment="1"/>
    <xf numFmtId="0" fontId="7" fillId="0" borderId="0" xfId="0" applyFont="1" applyAlignment="1">
      <alignment horizontal="left"/>
    </xf>
    <xf numFmtId="0" fontId="0" fillId="0" borderId="0" xfId="0" applyFont="1" applyFill="1" applyBorder="1" applyAlignment="1" applyProtection="1">
      <alignment vertical="center" wrapText="1"/>
    </xf>
    <xf numFmtId="0" fontId="7" fillId="0" borderId="0" xfId="0" applyFont="1" applyFill="1" applyBorder="1" applyAlignment="1" applyProtection="1">
      <alignment vertical="center"/>
    </xf>
    <xf numFmtId="0" fontId="16" fillId="16" borderId="11" xfId="0" applyFont="1" applyFill="1" applyBorder="1" applyAlignment="1"/>
    <xf numFmtId="0" fontId="0" fillId="0" borderId="12" xfId="0" applyBorder="1" applyAlignment="1"/>
    <xf numFmtId="0" fontId="0" fillId="0" borderId="13" xfId="0" applyBorder="1" applyAlignment="1"/>
    <xf numFmtId="0" fontId="10" fillId="16" borderId="11" xfId="0" applyFont="1" applyFill="1" applyBorder="1" applyAlignment="1">
      <alignment horizontal="center"/>
    </xf>
    <xf numFmtId="0" fontId="0" fillId="16" borderId="12" xfId="0" applyFill="1" applyBorder="1" applyAlignment="1">
      <alignment horizontal="center"/>
    </xf>
    <xf numFmtId="0" fontId="18" fillId="16" borderId="11" xfId="0" applyFont="1" applyFill="1" applyBorder="1" applyAlignment="1">
      <alignment horizontal="center"/>
    </xf>
    <xf numFmtId="0" fontId="18" fillId="16" borderId="12" xfId="0" applyFont="1" applyFill="1" applyBorder="1" applyAlignment="1">
      <alignment horizontal="center"/>
    </xf>
    <xf numFmtId="0" fontId="0" fillId="16" borderId="13" xfId="0" applyFill="1" applyBorder="1" applyAlignment="1">
      <alignment horizontal="center"/>
    </xf>
    <xf numFmtId="0" fontId="15" fillId="16" borderId="11" xfId="0" applyFont="1" applyFill="1" applyBorder="1" applyAlignment="1">
      <alignment horizontal="center"/>
    </xf>
    <xf numFmtId="0" fontId="0" fillId="11" borderId="0" xfId="0" applyFill="1" applyAlignment="1">
      <alignment horizontal="right"/>
    </xf>
    <xf numFmtId="0" fontId="7" fillId="7" borderId="2" xfId="0" applyFont="1" applyFill="1" applyBorder="1" applyAlignment="1"/>
    <xf numFmtId="0" fontId="7" fillId="7" borderId="19" xfId="0" applyFont="1" applyFill="1" applyBorder="1" applyAlignment="1"/>
    <xf numFmtId="0" fontId="7" fillId="7" borderId="3" xfId="0" applyFont="1" applyFill="1" applyBorder="1" applyAlignment="1"/>
    <xf numFmtId="0" fontId="7" fillId="24" borderId="15" xfId="0" applyFont="1" applyFill="1" applyBorder="1" applyAlignment="1">
      <alignment wrapText="1"/>
    </xf>
    <xf numFmtId="0" fontId="0" fillId="24" borderId="16" xfId="0" applyFill="1" applyBorder="1" applyAlignment="1">
      <alignment wrapText="1"/>
    </xf>
    <xf numFmtId="0" fontId="0" fillId="24" borderId="8" xfId="0" applyFill="1" applyBorder="1" applyAlignment="1">
      <alignment wrapText="1"/>
    </xf>
    <xf numFmtId="0" fontId="8" fillId="23" borderId="15" xfId="0" applyFont="1" applyFill="1" applyBorder="1" applyAlignment="1">
      <alignment horizontal="center" wrapText="1"/>
    </xf>
    <xf numFmtId="0" fontId="8" fillId="23" borderId="16" xfId="0" applyFont="1" applyFill="1" applyBorder="1" applyAlignment="1">
      <alignment horizontal="center" wrapText="1"/>
    </xf>
    <xf numFmtId="0" fontId="8" fillId="23" borderId="8" xfId="0" applyFont="1" applyFill="1" applyBorder="1" applyAlignment="1">
      <alignment horizontal="center" wrapText="1"/>
    </xf>
    <xf numFmtId="0" fontId="0" fillId="0" borderId="2" xfId="0" applyFill="1" applyBorder="1" applyAlignment="1" applyProtection="1">
      <protection locked="0"/>
    </xf>
    <xf numFmtId="0" fontId="0" fillId="0" borderId="3" xfId="0" applyFill="1" applyBorder="1" applyAlignment="1" applyProtection="1">
      <protection locked="0"/>
    </xf>
    <xf numFmtId="0" fontId="7" fillId="9" borderId="2" xfId="0" applyFont="1" applyFill="1" applyBorder="1" applyAlignment="1">
      <alignment horizontal="center"/>
    </xf>
    <xf numFmtId="0" fontId="0" fillId="0" borderId="19" xfId="0" applyBorder="1" applyAlignment="1">
      <alignment horizontal="center"/>
    </xf>
    <xf numFmtId="0" fontId="0" fillId="0" borderId="3" xfId="0" applyBorder="1" applyAlignment="1">
      <alignment horizontal="center"/>
    </xf>
    <xf numFmtId="0" fontId="0" fillId="0" borderId="2" xfId="0" applyBorder="1" applyAlignment="1">
      <alignment wrapText="1"/>
    </xf>
    <xf numFmtId="0" fontId="0" fillId="0" borderId="3" xfId="0" applyBorder="1" applyAlignment="1">
      <alignment wrapText="1"/>
    </xf>
    <xf numFmtId="0" fontId="0" fillId="0" borderId="1" xfId="0" applyFill="1" applyBorder="1" applyAlignment="1" applyProtection="1">
      <protection locked="0"/>
    </xf>
    <xf numFmtId="0" fontId="7" fillId="6" borderId="15" xfId="0" applyFont="1" applyFill="1" applyBorder="1" applyAlignment="1">
      <alignment wrapText="1"/>
    </xf>
    <xf numFmtId="0" fontId="0" fillId="0" borderId="8" xfId="0" applyBorder="1" applyAlignment="1">
      <alignment wrapText="1"/>
    </xf>
    <xf numFmtId="165" fontId="7" fillId="5" borderId="14" xfId="0" applyNumberFormat="1" applyFont="1" applyFill="1" applyBorder="1" applyAlignment="1"/>
    <xf numFmtId="165" fontId="7" fillId="5" borderId="6" xfId="0" applyNumberFormat="1" applyFont="1" applyFill="1" applyBorder="1" applyAlignment="1"/>
    <xf numFmtId="0" fontId="0" fillId="9" borderId="19" xfId="0" applyFill="1" applyBorder="1" applyAlignment="1">
      <alignment horizontal="center"/>
    </xf>
    <xf numFmtId="0" fontId="0" fillId="9" borderId="3" xfId="0" applyFill="1" applyBorder="1" applyAlignment="1">
      <alignment horizontal="center"/>
    </xf>
    <xf numFmtId="0" fontId="7" fillId="0" borderId="1" xfId="0" applyFont="1" applyFill="1" applyBorder="1" applyAlignment="1" applyProtection="1">
      <alignment horizontal="center" wrapText="1"/>
      <protection locked="0"/>
    </xf>
    <xf numFmtId="0" fontId="0" fillId="0" borderId="1" xfId="0" applyFill="1" applyBorder="1" applyAlignment="1" applyProtection="1">
      <alignment horizontal="center" wrapText="1"/>
      <protection locked="0"/>
    </xf>
    <xf numFmtId="0" fontId="7" fillId="3" borderId="1" xfId="0" applyFont="1" applyFill="1" applyBorder="1" applyAlignment="1">
      <alignment horizontal="center" wrapText="1"/>
    </xf>
    <xf numFmtId="0" fontId="0" fillId="3" borderId="1" xfId="0" applyFill="1" applyBorder="1" applyAlignment="1">
      <alignment horizontal="center" wrapText="1"/>
    </xf>
    <xf numFmtId="0" fontId="1" fillId="0" borderId="2" xfId="0" applyFont="1" applyFill="1" applyBorder="1" applyAlignment="1" applyProtection="1">
      <protection locked="0"/>
    </xf>
    <xf numFmtId="0" fontId="7" fillId="9" borderId="17" xfId="0" applyFont="1" applyFill="1" applyBorder="1" applyAlignment="1">
      <alignment horizontal="center" wrapText="1"/>
    </xf>
    <xf numFmtId="0" fontId="0" fillId="0" borderId="18" xfId="0" applyBorder="1" applyAlignment="1">
      <alignment wrapText="1"/>
    </xf>
    <xf numFmtId="0" fontId="0" fillId="0" borderId="14" xfId="0"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3" borderId="1" xfId="0" applyFill="1" applyBorder="1" applyAlignment="1">
      <alignment wrapText="1"/>
    </xf>
    <xf numFmtId="0" fontId="1" fillId="0" borderId="2" xfId="0" applyFont="1" applyFill="1" applyBorder="1" applyAlignment="1" applyProtection="1">
      <alignment wrapText="1"/>
      <protection locked="0"/>
    </xf>
    <xf numFmtId="0" fontId="0" fillId="0" borderId="3" xfId="0" applyFill="1" applyBorder="1" applyAlignment="1">
      <alignment wrapText="1"/>
    </xf>
    <xf numFmtId="0" fontId="0" fillId="0" borderId="2" xfId="0" applyFill="1" applyBorder="1" applyAlignment="1" applyProtection="1">
      <alignment wrapText="1"/>
      <protection locked="0"/>
    </xf>
    <xf numFmtId="0" fontId="0" fillId="0" borderId="3" xfId="0" applyFill="1" applyBorder="1" applyAlignment="1" applyProtection="1">
      <alignment wrapText="1"/>
      <protection locked="0"/>
    </xf>
    <xf numFmtId="0" fontId="0" fillId="0" borderId="3" xfId="0" applyBorder="1" applyAlignment="1" applyProtection="1">
      <alignment wrapText="1"/>
      <protection locked="0"/>
    </xf>
    <xf numFmtId="165" fontId="7" fillId="6" borderId="15" xfId="0" applyNumberFormat="1" applyFont="1" applyFill="1" applyBorder="1" applyAlignment="1">
      <alignment horizontal="center" wrapText="1"/>
    </xf>
    <xf numFmtId="165" fontId="7" fillId="6" borderId="8" xfId="0" applyNumberFormat="1" applyFont="1" applyFill="1" applyBorder="1" applyAlignment="1">
      <alignment horizontal="center" wrapText="1"/>
    </xf>
    <xf numFmtId="0" fontId="7" fillId="8" borderId="15" xfId="0" applyFont="1" applyFill="1" applyBorder="1" applyAlignment="1">
      <alignment horizontal="center" wrapText="1"/>
    </xf>
    <xf numFmtId="0" fontId="0" fillId="8" borderId="16" xfId="0" applyFill="1" applyBorder="1" applyAlignment="1">
      <alignment horizontal="center" wrapText="1"/>
    </xf>
    <xf numFmtId="0" fontId="0" fillId="8" borderId="8" xfId="0" applyFill="1" applyBorder="1" applyAlignment="1">
      <alignment horizontal="center" wrapText="1"/>
    </xf>
    <xf numFmtId="0" fontId="7" fillId="28" borderId="17" xfId="0" applyFont="1" applyFill="1" applyBorder="1" applyAlignment="1">
      <alignment horizontal="center" wrapText="1"/>
    </xf>
    <xf numFmtId="0" fontId="7" fillId="28" borderId="14" xfId="0" applyFont="1" applyFill="1" applyBorder="1" applyAlignment="1">
      <alignment horizontal="center" wrapText="1"/>
    </xf>
    <xf numFmtId="0" fontId="7" fillId="28" borderId="4" xfId="0" applyFont="1" applyFill="1" applyBorder="1" applyAlignment="1">
      <alignment horizontal="center" wrapText="1"/>
    </xf>
    <xf numFmtId="0" fontId="7" fillId="28" borderId="6" xfId="0" applyFont="1" applyFill="1" applyBorder="1" applyAlignment="1">
      <alignment horizontal="center" wrapText="1"/>
    </xf>
    <xf numFmtId="0" fontId="7" fillId="23" borderId="1" xfId="0" applyFont="1" applyFill="1" applyBorder="1" applyAlignment="1"/>
    <xf numFmtId="0" fontId="8" fillId="22" borderId="15" xfId="0" applyFont="1" applyFill="1" applyBorder="1" applyAlignment="1">
      <alignment horizontal="center" wrapText="1"/>
    </xf>
    <xf numFmtId="0" fontId="0" fillId="22" borderId="16" xfId="0" applyFill="1" applyBorder="1" applyAlignment="1">
      <alignment horizontal="center" wrapText="1"/>
    </xf>
    <xf numFmtId="0" fontId="0" fillId="22" borderId="8" xfId="0" applyFill="1" applyBorder="1" applyAlignment="1">
      <alignment wrapText="1"/>
    </xf>
    <xf numFmtId="0" fontId="0" fillId="0" borderId="19" xfId="0" applyBorder="1" applyAlignment="1"/>
    <xf numFmtId="0" fontId="0" fillId="0" borderId="3" xfId="0" applyBorder="1" applyAlignment="1"/>
    <xf numFmtId="0" fontId="7" fillId="28" borderId="18" xfId="0" applyFont="1" applyFill="1" applyBorder="1" applyAlignment="1">
      <alignment horizontal="center" wrapText="1"/>
    </xf>
    <xf numFmtId="0" fontId="7" fillId="28" borderId="10" xfId="0" applyFont="1" applyFill="1" applyBorder="1" applyAlignment="1">
      <alignment horizontal="center" wrapText="1"/>
    </xf>
    <xf numFmtId="0" fontId="7" fillId="28" borderId="0" xfId="0" applyFont="1" applyFill="1" applyBorder="1" applyAlignment="1">
      <alignment horizontal="center" wrapText="1"/>
    </xf>
    <xf numFmtId="0" fontId="7" fillId="28" borderId="9" xfId="0" applyFont="1" applyFill="1" applyBorder="1" applyAlignment="1">
      <alignment horizontal="center" wrapText="1"/>
    </xf>
    <xf numFmtId="0" fontId="7" fillId="28" borderId="5" xfId="0" applyFont="1" applyFill="1" applyBorder="1" applyAlignment="1">
      <alignment horizontal="center" wrapText="1"/>
    </xf>
    <xf numFmtId="0" fontId="0" fillId="0" borderId="10" xfId="0" applyBorder="1" applyAlignment="1">
      <alignment wrapText="1"/>
    </xf>
    <xf numFmtId="0" fontId="0" fillId="0" borderId="0" xfId="0" applyBorder="1" applyAlignment="1">
      <alignment wrapText="1"/>
    </xf>
    <xf numFmtId="0" fontId="0" fillId="0" borderId="9" xfId="0" applyBorder="1" applyAlignment="1">
      <alignment wrapText="1"/>
    </xf>
    <xf numFmtId="0" fontId="0" fillId="0" borderId="16" xfId="0" applyBorder="1" applyAlignment="1">
      <alignment wrapText="1"/>
    </xf>
    <xf numFmtId="0" fontId="7" fillId="9" borderId="2" xfId="0" applyFont="1" applyFill="1" applyBorder="1" applyAlignment="1" applyProtection="1">
      <alignment horizontal="center" vertical="top" wrapText="1"/>
    </xf>
    <xf numFmtId="0" fontId="0" fillId="9" borderId="19" xfId="0" applyFill="1" applyBorder="1" applyAlignment="1" applyProtection="1">
      <alignment horizontal="center" vertical="top" wrapText="1"/>
    </xf>
    <xf numFmtId="0" fontId="0" fillId="0" borderId="3" xfId="0" applyBorder="1" applyAlignment="1" applyProtection="1">
      <alignment vertical="top" wrapText="1"/>
    </xf>
    <xf numFmtId="0" fontId="0" fillId="6" borderId="1" xfId="0" applyFill="1" applyBorder="1" applyAlignment="1" applyProtection="1"/>
    <xf numFmtId="0" fontId="7" fillId="6" borderId="1" xfId="0" applyFont="1" applyFill="1" applyBorder="1" applyAlignment="1" applyProtection="1">
      <alignment horizontal="center" wrapText="1"/>
    </xf>
    <xf numFmtId="0" fontId="7" fillId="7" borderId="1" xfId="0" applyFont="1" applyFill="1" applyBorder="1" applyAlignment="1" applyProtection="1"/>
    <xf numFmtId="0" fontId="7" fillId="9" borderId="17" xfId="0" applyFont="1" applyFill="1" applyBorder="1" applyAlignment="1" applyProtection="1">
      <alignment horizontal="center" wrapText="1"/>
    </xf>
    <xf numFmtId="0" fontId="0" fillId="0" borderId="18" xfId="0" applyBorder="1" applyAlignment="1" applyProtection="1">
      <alignment wrapText="1"/>
    </xf>
    <xf numFmtId="0" fontId="0" fillId="0" borderId="14" xfId="0" applyBorder="1" applyAlignment="1" applyProtection="1">
      <alignment wrapText="1"/>
    </xf>
    <xf numFmtId="0" fontId="0" fillId="0" borderId="10" xfId="0" applyBorder="1" applyAlignment="1" applyProtection="1">
      <alignment wrapText="1"/>
    </xf>
    <xf numFmtId="0" fontId="0" fillId="0" borderId="0" xfId="0" applyBorder="1" applyAlignment="1" applyProtection="1">
      <alignment wrapText="1"/>
    </xf>
    <xf numFmtId="0" fontId="0" fillId="0" borderId="9" xfId="0" applyBorder="1" applyAlignment="1" applyProtection="1">
      <alignment wrapText="1"/>
    </xf>
    <xf numFmtId="0" fontId="0" fillId="0" borderId="4" xfId="0" applyBorder="1" applyAlignment="1" applyProtection="1">
      <alignment wrapText="1"/>
    </xf>
    <xf numFmtId="0" fontId="0" fillId="0" borderId="5" xfId="0" applyBorder="1" applyAlignment="1" applyProtection="1">
      <alignment wrapText="1"/>
    </xf>
    <xf numFmtId="0" fontId="0" fillId="0" borderId="6" xfId="0" applyBorder="1" applyAlignment="1" applyProtection="1">
      <alignment wrapText="1"/>
    </xf>
    <xf numFmtId="0" fontId="0" fillId="6" borderId="1" xfId="0" applyFill="1" applyBorder="1" applyAlignment="1" applyProtection="1">
      <alignment wrapText="1"/>
    </xf>
    <xf numFmtId="0" fontId="7" fillId="0" borderId="1" xfId="0" applyFont="1" applyFill="1" applyBorder="1" applyAlignment="1" applyProtection="1">
      <alignment horizontal="center" wrapText="1"/>
    </xf>
    <xf numFmtId="0" fontId="0" fillId="0" borderId="1" xfId="0" applyFill="1" applyBorder="1" applyAlignment="1" applyProtection="1">
      <alignment horizontal="center" wrapText="1"/>
    </xf>
    <xf numFmtId="0" fontId="7" fillId="3" borderId="1" xfId="0" applyFont="1" applyFill="1" applyBorder="1" applyAlignment="1" applyProtection="1">
      <alignment horizontal="center" wrapText="1"/>
    </xf>
    <xf numFmtId="0" fontId="0" fillId="3" borderId="1" xfId="0" applyFill="1" applyBorder="1" applyAlignment="1" applyProtection="1">
      <alignment horizontal="center" wrapText="1"/>
    </xf>
    <xf numFmtId="0" fontId="6" fillId="0" borderId="0" xfId="0" applyFont="1" applyFill="1" applyBorder="1" applyAlignment="1">
      <alignment horizontal="left" wrapText="1"/>
    </xf>
    <xf numFmtId="0" fontId="6" fillId="0" borderId="0" xfId="0" applyFont="1" applyAlignment="1">
      <alignment horizontal="left" wrapText="1"/>
    </xf>
    <xf numFmtId="0" fontId="0" fillId="0" borderId="0" xfId="0" applyAlignment="1">
      <alignment wrapText="1"/>
    </xf>
    <xf numFmtId="164" fontId="7" fillId="6" borderId="15" xfId="0" applyNumberFormat="1" applyFont="1" applyFill="1" applyBorder="1" applyAlignment="1">
      <alignment horizontal="center" wrapText="1"/>
    </xf>
    <xf numFmtId="164" fontId="7" fillId="6" borderId="8" xfId="0" applyNumberFormat="1" applyFont="1" applyFill="1" applyBorder="1" applyAlignment="1">
      <alignment horizontal="center" wrapText="1"/>
    </xf>
    <xf numFmtId="0" fontId="7" fillId="6" borderId="17" xfId="0" applyFont="1" applyFill="1" applyBorder="1" applyAlignment="1">
      <alignment horizontal="center" wrapText="1"/>
    </xf>
    <xf numFmtId="0" fontId="7" fillId="6" borderId="14" xfId="0" applyFont="1" applyFill="1" applyBorder="1" applyAlignment="1">
      <alignment horizontal="center" wrapText="1"/>
    </xf>
    <xf numFmtId="0" fontId="7" fillId="6" borderId="4" xfId="0" applyFont="1" applyFill="1" applyBorder="1" applyAlignment="1">
      <alignment horizontal="center" wrapText="1"/>
    </xf>
    <xf numFmtId="0" fontId="7" fillId="6" borderId="6" xfId="0" applyFont="1" applyFill="1" applyBorder="1" applyAlignment="1">
      <alignment horizontal="center" wrapText="1"/>
    </xf>
    <xf numFmtId="0" fontId="7" fillId="8" borderId="16" xfId="0" applyFont="1" applyFill="1" applyBorder="1" applyAlignment="1">
      <alignment horizontal="center" wrapText="1"/>
    </xf>
    <xf numFmtId="0" fontId="7" fillId="8" borderId="8" xfId="0" applyFont="1" applyFill="1" applyBorder="1" applyAlignment="1">
      <alignment horizontal="center" wrapText="1"/>
    </xf>
    <xf numFmtId="0" fontId="7" fillId="5" borderId="1" xfId="0" applyFont="1" applyFill="1" applyBorder="1" applyAlignment="1"/>
    <xf numFmtId="0" fontId="7" fillId="23" borderId="15" xfId="0" applyFont="1" applyFill="1" applyBorder="1" applyAlignment="1">
      <alignment horizontal="center" wrapText="1"/>
    </xf>
    <xf numFmtId="0" fontId="0" fillId="23" borderId="16" xfId="0" applyFill="1" applyBorder="1" applyAlignment="1">
      <alignment horizontal="center" wrapText="1"/>
    </xf>
    <xf numFmtId="0" fontId="8" fillId="6" borderId="15" xfId="0" applyFont="1" applyFill="1" applyBorder="1" applyAlignment="1">
      <alignment wrapText="1"/>
    </xf>
    <xf numFmtId="0" fontId="2" fillId="0" borderId="8" xfId="0" applyFont="1" applyBorder="1" applyAlignment="1">
      <alignment wrapText="1"/>
    </xf>
    <xf numFmtId="0" fontId="0" fillId="23" borderId="8" xfId="0" applyFill="1" applyBorder="1" applyAlignment="1">
      <alignment horizontal="center" wrapText="1"/>
    </xf>
    <xf numFmtId="165" fontId="7" fillId="23" borderId="14" xfId="0" applyNumberFormat="1" applyFont="1" applyFill="1" applyBorder="1" applyAlignment="1"/>
    <xf numFmtId="165" fontId="7" fillId="23" borderId="6" xfId="0" applyNumberFormat="1" applyFont="1" applyFill="1" applyBorder="1" applyAlignment="1"/>
    <xf numFmtId="0" fontId="1" fillId="0" borderId="0" xfId="0" applyFont="1" applyAlignment="1">
      <alignment wrapText="1"/>
    </xf>
    <xf numFmtId="0" fontId="0" fillId="5" borderId="2" xfId="0" applyFill="1" applyBorder="1" applyAlignment="1"/>
    <xf numFmtId="0" fontId="0" fillId="5" borderId="19" xfId="0" applyFill="1" applyBorder="1" applyAlignment="1"/>
    <xf numFmtId="0" fontId="0" fillId="5" borderId="3" xfId="0" applyFill="1" applyBorder="1" applyAlignment="1"/>
    <xf numFmtId="0" fontId="7" fillId="6" borderId="2" xfId="0" applyFont="1" applyFill="1" applyBorder="1" applyAlignment="1">
      <alignment horizontal="center" vertical="center" wrapText="1"/>
    </xf>
    <xf numFmtId="0" fontId="0" fillId="6" borderId="3" xfId="0" applyFill="1" applyBorder="1" applyAlignment="1">
      <alignment vertical="center" wrapText="1"/>
    </xf>
    <xf numFmtId="0" fontId="0" fillId="0" borderId="3" xfId="0" applyBorder="1" applyAlignment="1" applyProtection="1">
      <protection locked="0"/>
    </xf>
    <xf numFmtId="0" fontId="7" fillId="28" borderId="2" xfId="0" applyFont="1" applyFill="1" applyBorder="1" applyAlignment="1"/>
    <xf numFmtId="0" fontId="7" fillId="28" borderId="19" xfId="0" applyFont="1" applyFill="1" applyBorder="1" applyAlignment="1"/>
    <xf numFmtId="0" fontId="7" fillId="28" borderId="3" xfId="0" applyFont="1" applyFill="1" applyBorder="1" applyAlignment="1"/>
    <xf numFmtId="0" fontId="1" fillId="0" borderId="1" xfId="0" applyFont="1" applyFill="1" applyBorder="1" applyAlignment="1" applyProtection="1">
      <protection locked="0"/>
    </xf>
    <xf numFmtId="0" fontId="7" fillId="6" borderId="2" xfId="0" applyFont="1" applyFill="1" applyBorder="1" applyAlignment="1">
      <alignment horizontal="center"/>
    </xf>
    <xf numFmtId="0" fontId="0" fillId="6" borderId="3" xfId="0" applyFill="1" applyBorder="1" applyAlignment="1">
      <alignment horizontal="center"/>
    </xf>
    <xf numFmtId="0" fontId="0" fillId="7" borderId="19" xfId="0" applyFill="1" applyBorder="1" applyAlignment="1"/>
    <xf numFmtId="0" fontId="0" fillId="7" borderId="3" xfId="0" applyFill="1" applyBorder="1" applyAlignment="1"/>
    <xf numFmtId="0" fontId="7" fillId="5" borderId="15" xfId="0" applyFont="1" applyFill="1" applyBorder="1" applyAlignment="1">
      <alignment horizontal="center" wrapText="1"/>
    </xf>
    <xf numFmtId="0" fontId="0" fillId="5" borderId="16" xfId="0" applyFill="1" applyBorder="1" applyAlignment="1">
      <alignment horizontal="center" wrapText="1"/>
    </xf>
    <xf numFmtId="0" fontId="0" fillId="5" borderId="8" xfId="0" applyFill="1" applyBorder="1" applyAlignment="1">
      <alignment horizontal="center" wrapText="1"/>
    </xf>
    <xf numFmtId="0" fontId="1" fillId="0" borderId="1" xfId="0" applyFont="1" applyFill="1" applyBorder="1" applyAlignment="1" applyProtection="1">
      <alignment wrapText="1"/>
      <protection locked="0"/>
    </xf>
    <xf numFmtId="0" fontId="1" fillId="29" borderId="1" xfId="0" applyFont="1" applyFill="1" applyBorder="1" applyAlignment="1" applyProtection="1">
      <protection locked="0"/>
    </xf>
    <xf numFmtId="0" fontId="0" fillId="29" borderId="1" xfId="0" applyFill="1" applyBorder="1" applyAlignment="1" applyProtection="1">
      <protection locked="0"/>
    </xf>
    <xf numFmtId="1" fontId="0" fillId="0" borderId="1" xfId="0" applyNumberFormat="1" applyFill="1" applyBorder="1" applyAlignment="1" applyProtection="1">
      <alignment horizontal="center"/>
      <protection locked="0"/>
    </xf>
    <xf numFmtId="0" fontId="7" fillId="6" borderId="1" xfId="0" applyFont="1" applyFill="1" applyBorder="1" applyAlignment="1">
      <alignment horizontal="center" wrapText="1"/>
    </xf>
    <xf numFmtId="0" fontId="0" fillId="0" borderId="1" xfId="0" applyBorder="1" applyAlignment="1">
      <alignment horizontal="center" wrapText="1"/>
    </xf>
    <xf numFmtId="0" fontId="1" fillId="29" borderId="2" xfId="0" applyFont="1" applyFill="1" applyBorder="1" applyAlignment="1" applyProtection="1">
      <alignment wrapText="1"/>
      <protection locked="0"/>
    </xf>
    <xf numFmtId="0" fontId="0" fillId="29" borderId="3" xfId="0" applyFill="1" applyBorder="1" applyAlignment="1">
      <alignment wrapText="1"/>
    </xf>
    <xf numFmtId="0" fontId="7" fillId="6" borderId="17"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0" fillId="0" borderId="2" xfId="0" applyBorder="1" applyAlignment="1"/>
    <xf numFmtId="0" fontId="0" fillId="0" borderId="0" xfId="0" applyFill="1" applyBorder="1" applyAlignment="1"/>
    <xf numFmtId="0" fontId="0" fillId="6" borderId="1" xfId="0" applyFill="1" applyBorder="1" applyAlignment="1">
      <alignment wrapText="1"/>
    </xf>
    <xf numFmtId="0" fontId="7" fillId="28" borderId="10" xfId="0" applyFont="1" applyFill="1" applyBorder="1" applyAlignment="1" applyProtection="1">
      <alignment horizontal="left" wrapText="1"/>
      <protection locked="0"/>
    </xf>
    <xf numFmtId="0" fontId="0" fillId="28" borderId="0" xfId="0" applyFill="1" applyAlignment="1">
      <alignment horizontal="left" wrapText="1"/>
    </xf>
    <xf numFmtId="0" fontId="0" fillId="28" borderId="0" xfId="0" applyFill="1" applyAlignment="1">
      <alignment horizontal="left"/>
    </xf>
    <xf numFmtId="0" fontId="7" fillId="6" borderId="2" xfId="0" applyFont="1" applyFill="1" applyBorder="1" applyAlignment="1">
      <alignment horizontal="center" wrapText="1"/>
    </xf>
    <xf numFmtId="0" fontId="0" fillId="6" borderId="3" xfId="0" applyFill="1" applyBorder="1" applyAlignment="1">
      <alignment wrapText="1"/>
    </xf>
    <xf numFmtId="0" fontId="1" fillId="0" borderId="0" xfId="0" applyFont="1" applyFill="1" applyBorder="1" applyAlignment="1"/>
    <xf numFmtId="0" fontId="7" fillId="0" borderId="0" xfId="0" applyFont="1" applyFill="1" applyBorder="1" applyAlignment="1">
      <alignment horizontal="center"/>
    </xf>
    <xf numFmtId="0" fontId="0" fillId="0" borderId="0" xfId="0" applyFill="1" applyBorder="1" applyAlignment="1">
      <alignment horizontal="center"/>
    </xf>
    <xf numFmtId="0" fontId="7" fillId="28" borderId="2" xfId="0" applyFont="1" applyFill="1" applyBorder="1" applyAlignment="1" applyProtection="1">
      <alignment horizontal="left" wrapText="1"/>
      <protection locked="0"/>
    </xf>
    <xf numFmtId="0" fontId="0" fillId="28" borderId="19" xfId="0" applyFill="1" applyBorder="1" applyAlignment="1">
      <alignment horizontal="left" wrapText="1"/>
    </xf>
    <xf numFmtId="0" fontId="0" fillId="28" borderId="3" xfId="0" applyFill="1" applyBorder="1" applyAlignment="1">
      <alignment horizontal="left"/>
    </xf>
    <xf numFmtId="0" fontId="0" fillId="0" borderId="18" xfId="0" applyBorder="1" applyAlignment="1"/>
    <xf numFmtId="0" fontId="0" fillId="0" borderId="14" xfId="0" applyBorder="1" applyAlignment="1"/>
    <xf numFmtId="0" fontId="0" fillId="0" borderId="5" xfId="0" applyBorder="1" applyAlignment="1"/>
    <xf numFmtId="0" fontId="0" fillId="0" borderId="6" xfId="0" applyBorder="1" applyAlignment="1"/>
    <xf numFmtId="0" fontId="7" fillId="17" borderId="1" xfId="0" applyFont="1" applyFill="1" applyBorder="1" applyAlignment="1"/>
    <xf numFmtId="0" fontId="0" fillId="0" borderId="1" xfId="0" applyBorder="1" applyAlignment="1"/>
    <xf numFmtId="0" fontId="7" fillId="17" borderId="2" xfId="0" applyFont="1" applyFill="1" applyBorder="1" applyAlignment="1"/>
    <xf numFmtId="0" fontId="7" fillId="6" borderId="19" xfId="0" applyFont="1" applyFill="1" applyBorder="1" applyAlignment="1">
      <alignment horizontal="center"/>
    </xf>
    <xf numFmtId="0" fontId="0" fillId="6" borderId="19" xfId="0" applyFill="1" applyBorder="1" applyAlignment="1"/>
    <xf numFmtId="0" fontId="0" fillId="6" borderId="3" xfId="0" applyFill="1" applyBorder="1" applyAlignment="1"/>
    <xf numFmtId="0" fontId="8" fillId="24" borderId="15" xfId="0" applyFont="1" applyFill="1" applyBorder="1" applyAlignment="1">
      <alignment wrapText="1"/>
    </xf>
    <xf numFmtId="0" fontId="2" fillId="24" borderId="16" xfId="0" applyFont="1" applyFill="1" applyBorder="1" applyAlignment="1">
      <alignment wrapText="1"/>
    </xf>
    <xf numFmtId="0" fontId="2" fillId="24" borderId="8" xfId="0" applyFont="1" applyFill="1" applyBorder="1" applyAlignment="1">
      <alignment wrapText="1"/>
    </xf>
    <xf numFmtId="0" fontId="7" fillId="7" borderId="2" xfId="0" applyFont="1" applyFill="1" applyBorder="1" applyAlignment="1">
      <alignment wrapText="1"/>
    </xf>
    <xf numFmtId="0" fontId="0" fillId="7" borderId="3" xfId="0" applyFill="1" applyBorder="1" applyAlignment="1">
      <alignment wrapText="1"/>
    </xf>
    <xf numFmtId="0" fontId="25" fillId="24" borderId="15" xfId="0" applyFont="1" applyFill="1" applyBorder="1" applyAlignment="1">
      <alignment wrapText="1"/>
    </xf>
    <xf numFmtId="0" fontId="12" fillId="24" borderId="16" xfId="0" applyFont="1" applyFill="1" applyBorder="1" applyAlignment="1">
      <alignment wrapText="1"/>
    </xf>
    <xf numFmtId="0" fontId="12" fillId="24" borderId="8" xfId="0" applyFont="1" applyFill="1" applyBorder="1" applyAlignment="1">
      <alignment wrapText="1"/>
    </xf>
    <xf numFmtId="0" fontId="7" fillId="26" borderId="15" xfId="0" applyFont="1" applyFill="1" applyBorder="1" applyAlignment="1">
      <alignment horizontal="center" wrapText="1"/>
    </xf>
    <xf numFmtId="0" fontId="0" fillId="26" borderId="16" xfId="0" applyFill="1" applyBorder="1" applyAlignment="1">
      <alignment wrapText="1"/>
    </xf>
    <xf numFmtId="0" fontId="0" fillId="26" borderId="8" xfId="0" applyFill="1" applyBorder="1" applyAlignment="1">
      <alignment wrapText="1"/>
    </xf>
    <xf numFmtId="0" fontId="7" fillId="8" borderId="2" xfId="0" applyFont="1" applyFill="1" applyBorder="1" applyAlignment="1">
      <alignment horizontal="right" wrapText="1"/>
    </xf>
    <xf numFmtId="0" fontId="7" fillId="8" borderId="19" xfId="0" applyFont="1" applyFill="1" applyBorder="1" applyAlignment="1">
      <alignment horizontal="right" wrapText="1"/>
    </xf>
    <xf numFmtId="0" fontId="9" fillId="0" borderId="0" xfId="0" applyFont="1" applyAlignment="1">
      <alignment horizontal="left" wrapText="1"/>
    </xf>
    <xf numFmtId="165" fontId="7" fillId="6" borderId="1" xfId="0" applyNumberFormat="1" applyFont="1" applyFill="1" applyBorder="1" applyAlignment="1">
      <alignment horizontal="center" wrapText="1"/>
    </xf>
    <xf numFmtId="0" fontId="7" fillId="5" borderId="2" xfId="0" applyFont="1" applyFill="1" applyBorder="1" applyAlignment="1"/>
    <xf numFmtId="0" fontId="7" fillId="12" borderId="17" xfId="0" applyFont="1" applyFill="1" applyBorder="1" applyAlignment="1">
      <alignment wrapText="1"/>
    </xf>
    <xf numFmtId="0" fontId="8" fillId="7" borderId="15" xfId="0" applyFont="1" applyFill="1" applyBorder="1" applyAlignment="1">
      <alignment wrapText="1"/>
    </xf>
    <xf numFmtId="0" fontId="2" fillId="0" borderId="16" xfId="0" applyFont="1" applyBorder="1" applyAlignment="1">
      <alignment wrapText="1"/>
    </xf>
    <xf numFmtId="0" fontId="7" fillId="28" borderId="2" xfId="0" applyFont="1" applyFill="1" applyBorder="1" applyAlignment="1">
      <alignment horizontal="center" wrapText="1"/>
    </xf>
    <xf numFmtId="0" fontId="7" fillId="28" borderId="19" xfId="0" applyFont="1" applyFill="1" applyBorder="1" applyAlignment="1">
      <alignment horizontal="center" wrapText="1"/>
    </xf>
    <xf numFmtId="0" fontId="7" fillId="28" borderId="3" xfId="0" applyFont="1" applyFill="1" applyBorder="1" applyAlignment="1">
      <alignment horizontal="center" wrapText="1"/>
    </xf>
    <xf numFmtId="0" fontId="7" fillId="0" borderId="0" xfId="0" applyFont="1" applyFill="1" applyBorder="1" applyAlignment="1"/>
    <xf numFmtId="0" fontId="2" fillId="7" borderId="16" xfId="0" applyFont="1" applyFill="1" applyBorder="1" applyAlignment="1">
      <alignment horizontal="center" wrapText="1"/>
    </xf>
    <xf numFmtId="0" fontId="2" fillId="7" borderId="8" xfId="0" applyFont="1" applyFill="1" applyBorder="1" applyAlignment="1">
      <alignment horizontal="center" wrapText="1"/>
    </xf>
    <xf numFmtId="0" fontId="1" fillId="0" borderId="3" xfId="0" applyFont="1" applyFill="1" applyBorder="1" applyAlignment="1" applyProtection="1">
      <alignment wrapText="1"/>
      <protection locked="0"/>
    </xf>
    <xf numFmtId="0" fontId="7" fillId="0" borderId="0" xfId="0" applyFont="1" applyFill="1" applyBorder="1" applyAlignment="1">
      <alignment horizontal="center" wrapText="1"/>
    </xf>
    <xf numFmtId="0" fontId="7" fillId="24" borderId="1" xfId="0" applyFont="1" applyFill="1" applyBorder="1" applyAlignment="1"/>
    <xf numFmtId="165" fontId="7" fillId="5" borderId="15" xfId="0" applyNumberFormat="1" applyFont="1" applyFill="1" applyBorder="1" applyAlignment="1"/>
    <xf numFmtId="165" fontId="7" fillId="5" borderId="8" xfId="0" applyNumberFormat="1" applyFont="1" applyFill="1" applyBorder="1" applyAlignment="1"/>
    <xf numFmtId="0" fontId="7" fillId="7" borderId="15" xfId="0" applyFont="1" applyFill="1" applyBorder="1" applyAlignment="1">
      <alignment wrapText="1"/>
    </xf>
    <xf numFmtId="0" fontId="0" fillId="7" borderId="15" xfId="0" applyFill="1" applyBorder="1" applyAlignment="1">
      <alignment wrapText="1"/>
    </xf>
    <xf numFmtId="0" fontId="0" fillId="7" borderId="8" xfId="0" applyFill="1" applyBorder="1" applyAlignment="1">
      <alignment wrapText="1"/>
    </xf>
    <xf numFmtId="165" fontId="7" fillId="7" borderId="15" xfId="0" applyNumberFormat="1" applyFont="1" applyFill="1" applyBorder="1" applyAlignment="1"/>
    <xf numFmtId="165" fontId="7" fillId="7" borderId="8" xfId="0" applyNumberFormat="1" applyFont="1" applyFill="1" applyBorder="1" applyAlignment="1"/>
    <xf numFmtId="0" fontId="0" fillId="6" borderId="3" xfId="0" applyFill="1" applyBorder="1" applyAlignment="1">
      <alignment horizontal="center" wrapText="1"/>
    </xf>
    <xf numFmtId="0" fontId="0" fillId="9" borderId="3" xfId="0" applyFill="1" applyBorder="1" applyAlignment="1"/>
    <xf numFmtId="165" fontId="0" fillId="0" borderId="2" xfId="0" applyNumberFormat="1" applyFill="1" applyBorder="1" applyAlignment="1" applyProtection="1">
      <protection locked="0"/>
    </xf>
    <xf numFmtId="165" fontId="0" fillId="0" borderId="3" xfId="0" applyNumberFormat="1" applyFill="1" applyBorder="1" applyAlignment="1" applyProtection="1">
      <protection locked="0"/>
    </xf>
    <xf numFmtId="0" fontId="7" fillId="9" borderId="2" xfId="0" applyFont="1" applyFill="1" applyBorder="1" applyAlignment="1">
      <alignment horizontal="center" wrapText="1"/>
    </xf>
    <xf numFmtId="0" fontId="0" fillId="9" borderId="19" xfId="0" applyFill="1" applyBorder="1" applyAlignment="1"/>
    <xf numFmtId="0" fontId="0" fillId="0" borderId="10" xfId="0" applyFill="1" applyBorder="1" applyAlignment="1"/>
    <xf numFmtId="0" fontId="0" fillId="0" borderId="0" xfId="0" applyFill="1" applyAlignment="1"/>
    <xf numFmtId="0" fontId="7" fillId="8" borderId="17" xfId="0" applyFont="1" applyFill="1" applyBorder="1" applyAlignment="1">
      <alignment horizontal="center" wrapText="1"/>
    </xf>
    <xf numFmtId="0" fontId="0" fillId="8" borderId="14" xfId="0" applyFill="1" applyBorder="1" applyAlignment="1">
      <alignment wrapText="1"/>
    </xf>
    <xf numFmtId="0" fontId="0" fillId="8" borderId="4" xfId="0" applyFill="1" applyBorder="1" applyAlignment="1">
      <alignment wrapText="1"/>
    </xf>
    <xf numFmtId="0" fontId="0" fillId="8" borderId="6" xfId="0" applyFill="1" applyBorder="1" applyAlignment="1">
      <alignment wrapText="1"/>
    </xf>
    <xf numFmtId="0" fontId="0" fillId="3" borderId="1" xfId="0" applyFill="1" applyBorder="1" applyAlignment="1" applyProtection="1">
      <alignment wrapText="1"/>
      <protection locked="0"/>
    </xf>
    <xf numFmtId="165" fontId="7" fillId="5" borderId="5" xfId="0" applyNumberFormat="1" applyFont="1" applyFill="1" applyBorder="1" applyAlignment="1"/>
    <xf numFmtId="0" fontId="16" fillId="18" borderId="11" xfId="0" applyFont="1" applyFill="1" applyBorder="1" applyAlignment="1"/>
    <xf numFmtId="0" fontId="0" fillId="18" borderId="12" xfId="0" applyFill="1" applyBorder="1" applyAlignment="1"/>
    <xf numFmtId="0" fontId="0" fillId="18" borderId="13" xfId="0" applyFill="1" applyBorder="1" applyAlignment="1"/>
    <xf numFmtId="164" fontId="16" fillId="18" borderId="11" xfId="0" applyNumberFormat="1" applyFont="1" applyFill="1" applyBorder="1" applyAlignment="1"/>
    <xf numFmtId="0" fontId="7" fillId="30" borderId="15" xfId="0" applyFont="1" applyFill="1" applyBorder="1" applyAlignment="1" applyProtection="1"/>
    <xf numFmtId="0" fontId="7" fillId="30" borderId="8" xfId="0" applyFont="1" applyFill="1" applyBorder="1" applyAlignment="1" applyProtection="1"/>
    <xf numFmtId="0" fontId="7" fillId="2" borderId="15" xfId="0" applyFont="1" applyFill="1" applyBorder="1" applyAlignment="1" applyProtection="1">
      <alignment wrapText="1"/>
    </xf>
    <xf numFmtId="0" fontId="7" fillId="2" borderId="8" xfId="0" applyFont="1" applyFill="1" applyBorder="1" applyAlignment="1" applyProtection="1">
      <alignment wrapText="1"/>
    </xf>
    <xf numFmtId="165" fontId="7" fillId="2" borderId="15" xfId="0" applyNumberFormat="1" applyFont="1" applyFill="1" applyBorder="1" applyAlignment="1" applyProtection="1">
      <alignment wrapText="1"/>
    </xf>
    <xf numFmtId="0" fontId="0" fillId="2" borderId="8" xfId="0" applyFill="1" applyBorder="1" applyAlignment="1" applyProtection="1">
      <alignment wrapText="1"/>
    </xf>
    <xf numFmtId="0" fontId="19" fillId="0" borderId="0" xfId="0" applyFont="1" applyAlignment="1">
      <alignment horizontal="center" vertical="center" wrapText="1"/>
    </xf>
    <xf numFmtId="0" fontId="0" fillId="0" borderId="0" xfId="0" applyAlignment="1">
      <alignment horizontal="center" vertical="center" wrapText="1"/>
    </xf>
    <xf numFmtId="164" fontId="19" fillId="0" borderId="0" xfId="0" applyNumberFormat="1" applyFont="1" applyAlignment="1"/>
    <xf numFmtId="0" fontId="0" fillId="0" borderId="0" xfId="0" applyAlignment="1"/>
    <xf numFmtId="0" fontId="19" fillId="0" borderId="0" xfId="0" applyFont="1" applyBorder="1" applyAlignment="1">
      <alignment vertical="center" wrapText="1"/>
    </xf>
    <xf numFmtId="0" fontId="0" fillId="0" borderId="0" xfId="0" applyAlignment="1">
      <alignment vertical="center" wrapText="1"/>
    </xf>
    <xf numFmtId="0" fontId="19" fillId="0" borderId="0" xfId="0" applyFont="1" applyAlignment="1">
      <alignment vertical="top" wrapText="1"/>
    </xf>
    <xf numFmtId="0" fontId="21" fillId="2" borderId="1" xfId="0" applyFont="1" applyFill="1" applyBorder="1" applyAlignment="1">
      <alignment horizontal="center" wrapText="1"/>
    </xf>
    <xf numFmtId="0" fontId="19" fillId="0" borderId="1" xfId="0" applyFont="1" applyFill="1" applyBorder="1" applyAlignment="1">
      <alignment horizontal="center" wrapText="1"/>
    </xf>
    <xf numFmtId="0" fontId="21" fillId="2" borderId="15" xfId="0" applyFont="1" applyFill="1" applyBorder="1" applyAlignment="1">
      <alignment horizontal="center" vertical="center" wrapText="1"/>
    </xf>
    <xf numFmtId="0" fontId="0" fillId="2" borderId="8" xfId="0" applyFill="1" applyBorder="1" applyAlignment="1">
      <alignment horizontal="center" vertical="center" wrapText="1"/>
    </xf>
    <xf numFmtId="165" fontId="21" fillId="2" borderId="1" xfId="0" applyNumberFormat="1" applyFont="1" applyFill="1" applyBorder="1" applyAlignment="1">
      <alignment horizontal="center" wrapText="1"/>
    </xf>
    <xf numFmtId="0" fontId="19"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lignment vertical="top" wrapText="1"/>
    </xf>
    <xf numFmtId="0" fontId="21" fillId="15" borderId="5" xfId="0" applyFont="1" applyFill="1" applyBorder="1" applyAlignment="1">
      <alignment vertical="top"/>
    </xf>
    <xf numFmtId="0" fontId="0" fillId="0" borderId="5" xfId="0" applyBorder="1" applyAlignment="1">
      <alignment vertical="top"/>
    </xf>
  </cellXfs>
  <cellStyles count="2">
    <cellStyle name="Hyperlink" xfId="1" builtinId="8"/>
    <cellStyle name="Normal" xfId="0" builtinId="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Annual Monitoring Costs</a:t>
            </a:r>
          </a:p>
        </c:rich>
      </c:tx>
      <c:layout>
        <c:manualLayout>
          <c:xMode val="edge"/>
          <c:yMode val="edge"/>
          <c:x val="0.30346232179226246"/>
          <c:y val="3.8327526132404179E-2"/>
        </c:manualLayout>
      </c:layout>
      <c:overlay val="0"/>
      <c:spPr>
        <a:noFill/>
        <a:ln w="25400">
          <a:noFill/>
        </a:ln>
      </c:spPr>
    </c:title>
    <c:autoTitleDeleted val="0"/>
    <c:plotArea>
      <c:layout>
        <c:manualLayout>
          <c:layoutTarget val="inner"/>
          <c:xMode val="edge"/>
          <c:yMode val="edge"/>
          <c:x val="0.19755600814663951"/>
          <c:y val="0.22996515679442636"/>
          <c:w val="0.53971486761710863"/>
          <c:h val="0.68292682926829273"/>
        </c:manualLayout>
      </c:layout>
      <c:barChart>
        <c:barDir val="col"/>
        <c:grouping val="clustered"/>
        <c:varyColors val="0"/>
        <c:ser>
          <c:idx val="0"/>
          <c:order val="0"/>
          <c:tx>
            <c:v>Average Annual</c:v>
          </c:tx>
          <c:spPr>
            <a:solidFill>
              <a:srgbClr val="9999FF"/>
            </a:solidFill>
            <a:ln w="12700">
              <a:solidFill>
                <a:srgbClr val="000000"/>
              </a:solidFill>
              <a:prstDash val="solid"/>
            </a:ln>
          </c:spPr>
          <c:invertIfNegative val="0"/>
          <c:val>
            <c:numRef>
              <c:f>'Total and Annual Costs'!$F$20</c:f>
              <c:numCache>
                <c:formatCode>"$"#,##0</c:formatCode>
                <c:ptCount val="1"/>
                <c:pt idx="0">
                  <c:v>7918.5714285714284</c:v>
                </c:pt>
              </c:numCache>
            </c:numRef>
          </c:val>
        </c:ser>
        <c:ser>
          <c:idx val="1"/>
          <c:order val="1"/>
          <c:tx>
            <c:v>First Year</c:v>
          </c:tx>
          <c:spPr>
            <a:solidFill>
              <a:srgbClr val="993366"/>
            </a:solidFill>
            <a:ln w="12700">
              <a:solidFill>
                <a:srgbClr val="000000"/>
              </a:solidFill>
              <a:prstDash val="solid"/>
            </a:ln>
          </c:spPr>
          <c:invertIfNegative val="0"/>
          <c:val>
            <c:numRef>
              <c:f>'Total and Annual Costs'!$F$21</c:f>
              <c:numCache>
                <c:formatCode>"$"#,##0</c:formatCode>
                <c:ptCount val="1"/>
                <c:pt idx="0">
                  <c:v>12962</c:v>
                </c:pt>
              </c:numCache>
            </c:numRef>
          </c:val>
        </c:ser>
        <c:ser>
          <c:idx val="2"/>
          <c:order val="2"/>
          <c:tx>
            <c:v>Middle Years</c:v>
          </c:tx>
          <c:spPr>
            <a:solidFill>
              <a:srgbClr val="FFFFCC"/>
            </a:solidFill>
            <a:ln w="12700">
              <a:solidFill>
                <a:srgbClr val="000000"/>
              </a:solidFill>
              <a:prstDash val="solid"/>
            </a:ln>
          </c:spPr>
          <c:invertIfNegative val="0"/>
          <c:val>
            <c:numRef>
              <c:f>'Total and Annual Costs'!$F$22</c:f>
              <c:numCache>
                <c:formatCode>"$"#,##0</c:formatCode>
                <c:ptCount val="1"/>
                <c:pt idx="0">
                  <c:v>6950</c:v>
                </c:pt>
              </c:numCache>
            </c:numRef>
          </c:val>
        </c:ser>
        <c:ser>
          <c:idx val="3"/>
          <c:order val="3"/>
          <c:tx>
            <c:v>Last Year</c:v>
          </c:tx>
          <c:spPr>
            <a:solidFill>
              <a:srgbClr val="CCFFFF"/>
            </a:solidFill>
            <a:ln w="12700">
              <a:solidFill>
                <a:srgbClr val="000000"/>
              </a:solidFill>
              <a:prstDash val="solid"/>
            </a:ln>
          </c:spPr>
          <c:invertIfNegative val="0"/>
          <c:val>
            <c:numRef>
              <c:f>'Total and Annual Costs'!$F$23</c:f>
              <c:numCache>
                <c:formatCode>"$"#,##0</c:formatCode>
                <c:ptCount val="1"/>
                <c:pt idx="0">
                  <c:v>7718</c:v>
                </c:pt>
              </c:numCache>
            </c:numRef>
          </c:val>
        </c:ser>
        <c:dLbls>
          <c:showLegendKey val="0"/>
          <c:showVal val="0"/>
          <c:showCatName val="0"/>
          <c:showSerName val="0"/>
          <c:showPercent val="0"/>
          <c:showBubbleSize val="0"/>
        </c:dLbls>
        <c:gapWidth val="150"/>
        <c:axId val="131933696"/>
        <c:axId val="131935232"/>
      </c:barChart>
      <c:catAx>
        <c:axId val="131933696"/>
        <c:scaling>
          <c:orientation val="minMax"/>
        </c:scaling>
        <c:delete val="0"/>
        <c:axPos val="b"/>
        <c:majorTickMark val="out"/>
        <c:minorTickMark val="none"/>
        <c:tickLblPos val="none"/>
        <c:spPr>
          <a:ln w="3175">
            <a:solidFill>
              <a:srgbClr val="000000"/>
            </a:solidFill>
            <a:prstDash val="solid"/>
          </a:ln>
        </c:spPr>
        <c:crossAx val="131935232"/>
        <c:crosses val="autoZero"/>
        <c:auto val="1"/>
        <c:lblAlgn val="ctr"/>
        <c:lblOffset val="100"/>
        <c:tickMarkSkip val="1"/>
        <c:noMultiLvlLbl val="0"/>
      </c:catAx>
      <c:valAx>
        <c:axId val="1319352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Annual Cost</a:t>
                </a:r>
              </a:p>
            </c:rich>
          </c:tx>
          <c:layout>
            <c:manualLayout>
              <c:xMode val="edge"/>
              <c:yMode val="edge"/>
              <c:x val="3.2586558044806514E-2"/>
              <c:y val="0.43205574912891986"/>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33696"/>
        <c:crosses val="autoZero"/>
        <c:crossBetween val="between"/>
      </c:valAx>
      <c:spPr>
        <a:solidFill>
          <a:srgbClr val="C0C0C0"/>
        </a:solidFill>
        <a:ln w="12700">
          <a:solidFill>
            <a:srgbClr val="808080"/>
          </a:solidFill>
          <a:prstDash val="solid"/>
        </a:ln>
      </c:spPr>
    </c:plotArea>
    <c:legend>
      <c:legendPos val="r"/>
      <c:layout>
        <c:manualLayout>
          <c:xMode val="edge"/>
          <c:yMode val="edge"/>
          <c:x val="0.75967413441955534"/>
          <c:y val="0.42508710801393734"/>
          <c:w val="0.22403258655804481"/>
          <c:h val="0.296167247386759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810946705963922"/>
          <c:y val="0.23377797142946063"/>
          <c:w val="0.56741713251868531"/>
          <c:h val="0.72216737729918146"/>
        </c:manualLayout>
      </c:layout>
      <c:pieChart>
        <c:varyColors val="1"/>
        <c:ser>
          <c:idx val="1"/>
          <c:order val="0"/>
          <c:tx>
            <c:strRef>
              <c:f>'Grants Budget'!$C$213</c:f>
              <c:strCache>
                <c:ptCount val="1"/>
                <c:pt idx="0">
                  <c:v>Amount</c:v>
                </c:pt>
              </c:strCache>
            </c:strRef>
          </c:tx>
          <c:dLbls>
            <c:dLbl>
              <c:idx val="0"/>
              <c:layout>
                <c:manualLayout>
                  <c:x val="-9.4888884288015479E-2"/>
                  <c:y val="-9.6837944664031617E-2"/>
                </c:manualLayout>
              </c:layout>
              <c:showLegendKey val="0"/>
              <c:showVal val="0"/>
              <c:showCatName val="1"/>
              <c:showSerName val="0"/>
              <c:showPercent val="1"/>
              <c:showBubbleSize val="0"/>
              <c:separator> </c:separator>
            </c:dLbl>
            <c:dLbl>
              <c:idx val="1"/>
              <c:layout>
                <c:manualLayout>
                  <c:x val="3.2033381908775221E-2"/>
                  <c:y val="-0.12744888114282157"/>
                </c:manualLayout>
              </c:layout>
              <c:showLegendKey val="0"/>
              <c:showVal val="0"/>
              <c:showCatName val="1"/>
              <c:showSerName val="0"/>
              <c:showPercent val="1"/>
              <c:showBubbleSize val="0"/>
              <c:separator> </c:separator>
            </c:dLbl>
            <c:dLbl>
              <c:idx val="2"/>
              <c:layout>
                <c:manualLayout>
                  <c:x val="0.19232223271185134"/>
                  <c:y val="4.1501976284584984E-2"/>
                </c:manualLayout>
              </c:layout>
              <c:showLegendKey val="0"/>
              <c:showVal val="0"/>
              <c:showCatName val="1"/>
              <c:showSerName val="0"/>
              <c:showPercent val="1"/>
              <c:showBubbleSize val="0"/>
              <c:separator> </c:separator>
            </c:dLbl>
            <c:dLbl>
              <c:idx val="3"/>
              <c:layout>
                <c:manualLayout>
                  <c:x val="0.12993069400063678"/>
                  <c:y val="0.16337285902503293"/>
                </c:manualLayout>
              </c:layout>
              <c:showLegendKey val="0"/>
              <c:showVal val="0"/>
              <c:showCatName val="1"/>
              <c:showSerName val="0"/>
              <c:showPercent val="1"/>
              <c:showBubbleSize val="0"/>
              <c:separator> </c:separator>
            </c:dLbl>
            <c:dLbl>
              <c:idx val="4"/>
              <c:layout>
                <c:manualLayout>
                  <c:x val="0.14246358186798685"/>
                  <c:y val="-0.26890645586297762"/>
                </c:manualLayout>
              </c:layout>
              <c:showLegendKey val="0"/>
              <c:showVal val="0"/>
              <c:showCatName val="1"/>
              <c:showSerName val="0"/>
              <c:showPercent val="1"/>
              <c:showBubbleSize val="0"/>
              <c:separator> </c:separator>
            </c:dLbl>
            <c:dLbl>
              <c:idx val="5"/>
              <c:layout>
                <c:manualLayout>
                  <c:x val="-0.28103286854911586"/>
                  <c:y val="0.10474308300395258"/>
                </c:manualLayout>
              </c:layout>
              <c:showLegendKey val="0"/>
              <c:showVal val="0"/>
              <c:showCatName val="1"/>
              <c:showSerName val="0"/>
              <c:showPercent val="1"/>
              <c:showBubbleSize val="0"/>
              <c:separator> </c:separator>
            </c:dLbl>
            <c:dLbl>
              <c:idx val="6"/>
              <c:layout>
                <c:manualLayout>
                  <c:x val="-0.28972346559014922"/>
                  <c:y val="-4.2807257788428622E-2"/>
                </c:manualLayout>
              </c:layout>
              <c:showLegendKey val="0"/>
              <c:showVal val="0"/>
              <c:showCatName val="1"/>
              <c:showSerName val="0"/>
              <c:showPercent val="1"/>
              <c:showBubbleSize val="0"/>
              <c:separator> </c:separator>
            </c:dLbl>
            <c:dLbl>
              <c:idx val="7"/>
              <c:layout>
                <c:manualLayout>
                  <c:x val="-0.1700783863845737"/>
                  <c:y val="-7.312273712821471E-2"/>
                </c:manualLayout>
              </c:layout>
              <c:showLegendKey val="0"/>
              <c:showVal val="0"/>
              <c:showCatName val="1"/>
              <c:showSerName val="0"/>
              <c:showPercent val="1"/>
              <c:showBubbleSize val="0"/>
              <c:separator> </c:separator>
            </c:dLbl>
            <c:txPr>
              <a:bodyPr/>
              <a:lstStyle/>
              <a:p>
                <a:pPr>
                  <a:defRPr sz="1800"/>
                </a:pPr>
                <a:endParaRPr lang="en-US"/>
              </a:p>
            </c:txPr>
            <c:showLegendKey val="0"/>
            <c:showVal val="0"/>
            <c:showCatName val="1"/>
            <c:showSerName val="0"/>
            <c:showPercent val="1"/>
            <c:showBubbleSize val="0"/>
            <c:separator> </c:separator>
            <c:showLeaderLines val="1"/>
          </c:dLbls>
          <c:cat>
            <c:strRef>
              <c:f>'Grants Budget'!$B$214:$B$221</c:f>
              <c:strCache>
                <c:ptCount val="8"/>
                <c:pt idx="0">
                  <c:v>Equipment</c:v>
                </c:pt>
                <c:pt idx="1">
                  <c:v>Laboratory Analysis</c:v>
                </c:pt>
                <c:pt idx="2">
                  <c:v>Monitoring Structures</c:v>
                </c:pt>
                <c:pt idx="3">
                  <c:v>Printing Costs</c:v>
                </c:pt>
                <c:pt idx="4">
                  <c:v>Salary/General</c:v>
                </c:pt>
                <c:pt idx="5">
                  <c:v>Supplies</c:v>
                </c:pt>
                <c:pt idx="6">
                  <c:v>Vehicles</c:v>
                </c:pt>
                <c:pt idx="7">
                  <c:v>Other Costs</c:v>
                </c:pt>
              </c:strCache>
            </c:strRef>
          </c:cat>
          <c:val>
            <c:numRef>
              <c:f>'Grants Budget'!$C$214:$C$221</c:f>
              <c:numCache>
                <c:formatCode>"$"#,##0</c:formatCode>
                <c:ptCount val="8"/>
                <c:pt idx="0">
                  <c:v>0</c:v>
                </c:pt>
                <c:pt idx="1">
                  <c:v>0</c:v>
                </c:pt>
                <c:pt idx="2">
                  <c:v>0</c:v>
                </c:pt>
                <c:pt idx="3">
                  <c:v>0</c:v>
                </c:pt>
                <c:pt idx="4">
                  <c:v>0</c:v>
                </c:pt>
                <c:pt idx="5">
                  <c:v>0</c:v>
                </c:pt>
                <c:pt idx="6">
                  <c:v>0</c:v>
                </c:pt>
                <c:pt idx="7">
                  <c:v>0</c:v>
                </c:pt>
              </c:numCache>
            </c:numRef>
          </c:val>
        </c:ser>
        <c:ser>
          <c:idx val="0"/>
          <c:order val="1"/>
          <c:tx>
            <c:strRef>
              <c:f>'Grants Budget'!$D$213</c:f>
              <c:strCache>
                <c:ptCount val="1"/>
                <c:pt idx="0">
                  <c:v>% of Total</c:v>
                </c:pt>
              </c:strCache>
            </c:strRef>
          </c:tx>
          <c:dLbls>
            <c:showLegendKey val="0"/>
            <c:showVal val="0"/>
            <c:showCatName val="0"/>
            <c:showSerName val="0"/>
            <c:showPercent val="1"/>
            <c:showBubbleSize val="0"/>
            <c:showLeaderLines val="1"/>
          </c:dLbls>
          <c:cat>
            <c:strRef>
              <c:f>'Grants Budget'!$B$214:$B$221</c:f>
              <c:strCache>
                <c:ptCount val="8"/>
                <c:pt idx="0">
                  <c:v>Equipment</c:v>
                </c:pt>
                <c:pt idx="1">
                  <c:v>Laboratory Analysis</c:v>
                </c:pt>
                <c:pt idx="2">
                  <c:v>Monitoring Structures</c:v>
                </c:pt>
                <c:pt idx="3">
                  <c:v>Printing Costs</c:v>
                </c:pt>
                <c:pt idx="4">
                  <c:v>Salary/General</c:v>
                </c:pt>
                <c:pt idx="5">
                  <c:v>Supplies</c:v>
                </c:pt>
                <c:pt idx="6">
                  <c:v>Vehicles</c:v>
                </c:pt>
                <c:pt idx="7">
                  <c:v>Other Costs</c:v>
                </c:pt>
              </c:strCache>
            </c:strRef>
          </c:cat>
          <c:val>
            <c:numRef>
              <c:f>'Grants Budget'!$D$214:$D$221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In-House Budget</a:t>
            </a:r>
          </a:p>
          <a:p>
            <a:pPr>
              <a:defRPr/>
            </a:pPr>
            <a:r>
              <a:rPr lang="en-US"/>
              <a:t>By Phase or Element</a:t>
            </a:r>
          </a:p>
        </c:rich>
      </c:tx>
      <c:layout>
        <c:manualLayout>
          <c:xMode val="edge"/>
          <c:yMode val="edge"/>
          <c:x val="0.23086679180582304"/>
          <c:y val="1.2924077658442069E-2"/>
        </c:manualLayout>
      </c:layout>
      <c:overlay val="0"/>
    </c:title>
    <c:autoTitleDeleted val="0"/>
    <c:plotArea>
      <c:layout/>
      <c:pieChart>
        <c:varyColors val="1"/>
        <c:ser>
          <c:idx val="1"/>
          <c:order val="0"/>
          <c:tx>
            <c:strRef>
              <c:f>'In-House Budget'!$D$190</c:f>
              <c:strCache>
                <c:ptCount val="1"/>
                <c:pt idx="0">
                  <c:v>% of Total</c:v>
                </c:pt>
              </c:strCache>
            </c:strRef>
          </c:tx>
          <c:dLbls>
            <c:showLegendKey val="0"/>
            <c:showVal val="0"/>
            <c:showCatName val="0"/>
            <c:showSerName val="0"/>
            <c:showPercent val="1"/>
            <c:showBubbleSize val="0"/>
            <c:showLeaderLines val="1"/>
          </c:dLbls>
          <c:cat>
            <c:strRef>
              <c:f>'In-House Budget'!$B$191:$B$207</c:f>
              <c:strCache>
                <c:ptCount val="17"/>
                <c:pt idx="0">
                  <c:v>Proposal and QAPP</c:v>
                </c:pt>
                <c:pt idx="1">
                  <c:v>Watershed Characterization</c:v>
                </c:pt>
                <c:pt idx="2">
                  <c:v>Site Establishment</c:v>
                </c:pt>
                <c:pt idx="3">
                  <c:v>Portable Sampling Equipment and Startup Supplies Costs</c:v>
                </c:pt>
                <c:pt idx="4">
                  <c:v>One-Time Office Equipment and Startup Supplies Costs</c:v>
                </c:pt>
                <c:pt idx="5">
                  <c:v>Station Demolition and Site Restoration</c:v>
                </c:pt>
                <c:pt idx="6">
                  <c:v>First-Year Report</c:v>
                </c:pt>
                <c:pt idx="7">
                  <c:v>Final Report</c:v>
                </c:pt>
                <c:pt idx="8">
                  <c:v>Annual Access Fees</c:v>
                </c:pt>
                <c:pt idx="9">
                  <c:v>Annual Sampling Trips to Sites</c:v>
                </c:pt>
                <c:pt idx="10">
                  <c:v>Annual Volunteer Training</c:v>
                </c:pt>
                <c:pt idx="11">
                  <c:v>Annual Sample Analysis</c:v>
                </c:pt>
                <c:pt idx="12">
                  <c:v>Annual Data Analysis</c:v>
                </c:pt>
                <c:pt idx="13">
                  <c:v>Annual Reports</c:v>
                </c:pt>
                <c:pt idx="14">
                  <c:v>Annual Site Operation and Maintenance</c:v>
                </c:pt>
                <c:pt idx="15">
                  <c:v>Annual Supplies and Rental Equipment</c:v>
                </c:pt>
                <c:pt idx="16">
                  <c:v>Annual Land Use Tracking</c:v>
                </c:pt>
              </c:strCache>
            </c:strRef>
          </c:cat>
          <c:val>
            <c:numRef>
              <c:f>'In-House Budget'!$D$191:$D$207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000" spc="-100" baseline="0"/>
            </a:pPr>
            <a:endParaRPr lang="en-US"/>
          </a:p>
        </c:txPr>
      </c:legendEntry>
      <c:legendEntry>
        <c:idx val="1"/>
        <c:txPr>
          <a:bodyPr/>
          <a:lstStyle/>
          <a:p>
            <a:pPr>
              <a:defRPr sz="1000" spc="-100" baseline="0"/>
            </a:pPr>
            <a:endParaRPr lang="en-US"/>
          </a:p>
        </c:txPr>
      </c:legendEntry>
      <c:legendEntry>
        <c:idx val="2"/>
        <c:txPr>
          <a:bodyPr/>
          <a:lstStyle/>
          <a:p>
            <a:pPr>
              <a:defRPr sz="1000" spc="-100" baseline="0"/>
            </a:pPr>
            <a:endParaRPr lang="en-US"/>
          </a:p>
        </c:txPr>
      </c:legendEntry>
      <c:legendEntry>
        <c:idx val="3"/>
        <c:txPr>
          <a:bodyPr/>
          <a:lstStyle/>
          <a:p>
            <a:pPr>
              <a:defRPr sz="1000" spc="-100" baseline="0"/>
            </a:pPr>
            <a:endParaRPr lang="en-US"/>
          </a:p>
        </c:txPr>
      </c:legendEntry>
      <c:legendEntry>
        <c:idx val="4"/>
        <c:txPr>
          <a:bodyPr/>
          <a:lstStyle/>
          <a:p>
            <a:pPr>
              <a:defRPr sz="1000" spc="-100" baseline="0"/>
            </a:pPr>
            <a:endParaRPr lang="en-US"/>
          </a:p>
        </c:txPr>
      </c:legendEntry>
      <c:legendEntry>
        <c:idx val="5"/>
        <c:txPr>
          <a:bodyPr/>
          <a:lstStyle/>
          <a:p>
            <a:pPr>
              <a:defRPr sz="1000" spc="-100" baseline="0"/>
            </a:pPr>
            <a:endParaRPr lang="en-US"/>
          </a:p>
        </c:txPr>
      </c:legendEntry>
      <c:legendEntry>
        <c:idx val="6"/>
        <c:txPr>
          <a:bodyPr/>
          <a:lstStyle/>
          <a:p>
            <a:pPr>
              <a:defRPr sz="1000" spc="-100" baseline="0"/>
            </a:pPr>
            <a:endParaRPr lang="en-US"/>
          </a:p>
        </c:txPr>
      </c:legendEntry>
      <c:legendEntry>
        <c:idx val="7"/>
        <c:txPr>
          <a:bodyPr/>
          <a:lstStyle/>
          <a:p>
            <a:pPr>
              <a:defRPr sz="1000" spc="-100" baseline="0"/>
            </a:pPr>
            <a:endParaRPr lang="en-US"/>
          </a:p>
        </c:txPr>
      </c:legendEntry>
      <c:legendEntry>
        <c:idx val="8"/>
        <c:txPr>
          <a:bodyPr/>
          <a:lstStyle/>
          <a:p>
            <a:pPr>
              <a:defRPr sz="1000" spc="-100" baseline="0"/>
            </a:pPr>
            <a:endParaRPr lang="en-US"/>
          </a:p>
        </c:txPr>
      </c:legendEntry>
      <c:legendEntry>
        <c:idx val="9"/>
        <c:txPr>
          <a:bodyPr/>
          <a:lstStyle/>
          <a:p>
            <a:pPr>
              <a:defRPr sz="1000" spc="-100" baseline="0"/>
            </a:pPr>
            <a:endParaRPr lang="en-US"/>
          </a:p>
        </c:txPr>
      </c:legendEntry>
      <c:legendEntry>
        <c:idx val="10"/>
        <c:txPr>
          <a:bodyPr/>
          <a:lstStyle/>
          <a:p>
            <a:pPr>
              <a:defRPr sz="1000" spc="-100" baseline="0"/>
            </a:pPr>
            <a:endParaRPr lang="en-US"/>
          </a:p>
        </c:txPr>
      </c:legendEntry>
      <c:legendEntry>
        <c:idx val="11"/>
        <c:txPr>
          <a:bodyPr/>
          <a:lstStyle/>
          <a:p>
            <a:pPr>
              <a:defRPr sz="1000" spc="-100" baseline="0"/>
            </a:pPr>
            <a:endParaRPr lang="en-US"/>
          </a:p>
        </c:txPr>
      </c:legendEntry>
      <c:legendEntry>
        <c:idx val="12"/>
        <c:txPr>
          <a:bodyPr/>
          <a:lstStyle/>
          <a:p>
            <a:pPr>
              <a:defRPr sz="1000" spc="-100" baseline="0"/>
            </a:pPr>
            <a:endParaRPr lang="en-US"/>
          </a:p>
        </c:txPr>
      </c:legendEntry>
      <c:legendEntry>
        <c:idx val="13"/>
        <c:txPr>
          <a:bodyPr/>
          <a:lstStyle/>
          <a:p>
            <a:pPr>
              <a:defRPr sz="1000" spc="-100" baseline="0"/>
            </a:pPr>
            <a:endParaRPr lang="en-US"/>
          </a:p>
        </c:txPr>
      </c:legendEntry>
      <c:legendEntry>
        <c:idx val="14"/>
        <c:txPr>
          <a:bodyPr/>
          <a:lstStyle/>
          <a:p>
            <a:pPr>
              <a:defRPr sz="1000" spc="-100" baseline="0"/>
            </a:pPr>
            <a:endParaRPr lang="en-US"/>
          </a:p>
        </c:txPr>
      </c:legendEntry>
      <c:legendEntry>
        <c:idx val="15"/>
        <c:txPr>
          <a:bodyPr/>
          <a:lstStyle/>
          <a:p>
            <a:pPr>
              <a:defRPr sz="1000" spc="-100" baseline="0"/>
            </a:pPr>
            <a:endParaRPr lang="en-US"/>
          </a:p>
        </c:txPr>
      </c:legendEntry>
      <c:legendEntry>
        <c:idx val="16"/>
        <c:txPr>
          <a:bodyPr/>
          <a:lstStyle/>
          <a:p>
            <a:pPr>
              <a:defRPr sz="1000" spc="-100" baseline="0"/>
            </a:pPr>
            <a:endParaRPr lang="en-US"/>
          </a:p>
        </c:txPr>
      </c:legendEntry>
      <c:layout>
        <c:manualLayout>
          <c:xMode val="edge"/>
          <c:yMode val="edge"/>
          <c:x val="0.64803318367271745"/>
          <c:y val="5.1797728340725966E-3"/>
          <c:w val="0.33954445810396666"/>
          <c:h val="0.97227200311751427"/>
        </c:manualLayout>
      </c:layout>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In-House Budget</a:t>
            </a:r>
          </a:p>
          <a:p>
            <a:pPr>
              <a:defRPr/>
            </a:pPr>
            <a:r>
              <a:rPr lang="en-US"/>
              <a:t>By Cost Category</a:t>
            </a:r>
          </a:p>
        </c:rich>
      </c:tx>
      <c:layout>
        <c:manualLayout>
          <c:xMode val="edge"/>
          <c:yMode val="edge"/>
          <c:x val="0.25635084913013328"/>
          <c:y val="1.6194331983805668E-2"/>
        </c:manualLayout>
      </c:layout>
      <c:overlay val="0"/>
    </c:title>
    <c:autoTitleDeleted val="0"/>
    <c:plotArea>
      <c:layout/>
      <c:pieChart>
        <c:varyColors val="1"/>
        <c:ser>
          <c:idx val="1"/>
          <c:order val="0"/>
          <c:tx>
            <c:strRef>
              <c:f>'In-House Budget'!$D$213</c:f>
              <c:strCache>
                <c:ptCount val="1"/>
                <c:pt idx="0">
                  <c:v>% of Total</c:v>
                </c:pt>
              </c:strCache>
            </c:strRef>
          </c:tx>
          <c:dLbls>
            <c:showLegendKey val="0"/>
            <c:showVal val="0"/>
            <c:showCatName val="0"/>
            <c:showSerName val="0"/>
            <c:showPercent val="1"/>
            <c:showBubbleSize val="0"/>
            <c:showLeaderLines val="1"/>
          </c:dLbls>
          <c:cat>
            <c:strRef>
              <c:f>'In-House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'In-House Budget'!$D$214:$D$221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200" spc="-100" baseline="0"/>
            </a:pPr>
            <a:endParaRPr lang="en-US"/>
          </a:p>
        </c:txPr>
      </c:legendEntry>
      <c:legendEntry>
        <c:idx val="1"/>
        <c:txPr>
          <a:bodyPr/>
          <a:lstStyle/>
          <a:p>
            <a:pPr>
              <a:defRPr sz="1200" spc="-100" baseline="0"/>
            </a:pPr>
            <a:endParaRPr lang="en-US"/>
          </a:p>
        </c:txPr>
      </c:legendEntry>
      <c:legendEntry>
        <c:idx val="2"/>
        <c:txPr>
          <a:bodyPr/>
          <a:lstStyle/>
          <a:p>
            <a:pPr>
              <a:defRPr sz="1200" spc="-100" baseline="0"/>
            </a:pPr>
            <a:endParaRPr lang="en-US"/>
          </a:p>
        </c:txPr>
      </c:legendEntry>
      <c:legendEntry>
        <c:idx val="3"/>
        <c:txPr>
          <a:bodyPr/>
          <a:lstStyle/>
          <a:p>
            <a:pPr>
              <a:defRPr sz="1200" spc="-100" baseline="0"/>
            </a:pPr>
            <a:endParaRPr lang="en-US"/>
          </a:p>
        </c:txPr>
      </c:legendEntry>
      <c:legendEntry>
        <c:idx val="4"/>
        <c:txPr>
          <a:bodyPr/>
          <a:lstStyle/>
          <a:p>
            <a:pPr>
              <a:defRPr sz="1200" spc="-100" baseline="0"/>
            </a:pPr>
            <a:endParaRPr lang="en-US"/>
          </a:p>
        </c:txPr>
      </c:legendEntry>
      <c:legendEntry>
        <c:idx val="5"/>
        <c:txPr>
          <a:bodyPr/>
          <a:lstStyle/>
          <a:p>
            <a:pPr>
              <a:defRPr sz="1200" spc="-100" baseline="0"/>
            </a:pPr>
            <a:endParaRPr lang="en-US"/>
          </a:p>
        </c:txPr>
      </c:legendEntry>
      <c:legendEntry>
        <c:idx val="6"/>
        <c:txPr>
          <a:bodyPr/>
          <a:lstStyle/>
          <a:p>
            <a:pPr>
              <a:defRPr sz="1200" spc="-100" baseline="0"/>
            </a:pPr>
            <a:endParaRPr lang="en-US"/>
          </a:p>
        </c:txPr>
      </c:legendEntry>
      <c:legendEntry>
        <c:idx val="7"/>
        <c:txPr>
          <a:bodyPr/>
          <a:lstStyle/>
          <a:p>
            <a:pPr>
              <a:defRPr sz="1200" spc="-100" baseline="0"/>
            </a:pPr>
            <a:endParaRPr lang="en-US"/>
          </a:p>
        </c:txPr>
      </c:legendEntry>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810946705963922"/>
          <c:y val="0.23377797142946063"/>
          <c:w val="0.56741713251868531"/>
          <c:h val="0.72216737729918146"/>
        </c:manualLayout>
      </c:layout>
      <c:pieChart>
        <c:varyColors val="1"/>
        <c:ser>
          <c:idx val="1"/>
          <c:order val="0"/>
          <c:tx>
            <c:strRef>
              <c:f>'In-House Budget'!$C$213</c:f>
              <c:strCache>
                <c:ptCount val="1"/>
                <c:pt idx="0">
                  <c:v>Amount</c:v>
                </c:pt>
              </c:strCache>
            </c:strRef>
          </c:tx>
          <c:dLbls>
            <c:dLbl>
              <c:idx val="0"/>
              <c:layout>
                <c:manualLayout>
                  <c:x val="-9.4888884288015479E-2"/>
                  <c:y val="-9.6837944664031617E-2"/>
                </c:manualLayout>
              </c:layout>
              <c:showLegendKey val="0"/>
              <c:showVal val="0"/>
              <c:showCatName val="1"/>
              <c:showSerName val="0"/>
              <c:showPercent val="1"/>
              <c:showBubbleSize val="0"/>
              <c:separator> </c:separator>
            </c:dLbl>
            <c:dLbl>
              <c:idx val="1"/>
              <c:layout>
                <c:manualLayout>
                  <c:x val="3.2033381908775221E-2"/>
                  <c:y val="-0.12744888114282157"/>
                </c:manualLayout>
              </c:layout>
              <c:showLegendKey val="0"/>
              <c:showVal val="0"/>
              <c:showCatName val="1"/>
              <c:showSerName val="0"/>
              <c:showPercent val="1"/>
              <c:showBubbleSize val="0"/>
              <c:separator> </c:separator>
            </c:dLbl>
            <c:dLbl>
              <c:idx val="2"/>
              <c:layout>
                <c:manualLayout>
                  <c:x val="0.19232223271185134"/>
                  <c:y val="4.1501976284584984E-2"/>
                </c:manualLayout>
              </c:layout>
              <c:showLegendKey val="0"/>
              <c:showVal val="0"/>
              <c:showCatName val="1"/>
              <c:showSerName val="0"/>
              <c:showPercent val="1"/>
              <c:showBubbleSize val="0"/>
              <c:separator> </c:separator>
            </c:dLbl>
            <c:dLbl>
              <c:idx val="3"/>
              <c:layout>
                <c:manualLayout>
                  <c:x val="0.12993069400063678"/>
                  <c:y val="0.16337285902503293"/>
                </c:manualLayout>
              </c:layout>
              <c:showLegendKey val="0"/>
              <c:showVal val="0"/>
              <c:showCatName val="1"/>
              <c:showSerName val="0"/>
              <c:showPercent val="1"/>
              <c:showBubbleSize val="0"/>
              <c:separator> </c:separator>
            </c:dLbl>
            <c:dLbl>
              <c:idx val="4"/>
              <c:layout>
                <c:manualLayout>
                  <c:x val="0.14246358186798685"/>
                  <c:y val="-0.26890645586297762"/>
                </c:manualLayout>
              </c:layout>
              <c:showLegendKey val="0"/>
              <c:showVal val="0"/>
              <c:showCatName val="1"/>
              <c:showSerName val="0"/>
              <c:showPercent val="1"/>
              <c:showBubbleSize val="0"/>
              <c:separator> </c:separator>
            </c:dLbl>
            <c:dLbl>
              <c:idx val="5"/>
              <c:layout>
                <c:manualLayout>
                  <c:x val="-0.28103286854911586"/>
                  <c:y val="0.10474308300395258"/>
                </c:manualLayout>
              </c:layout>
              <c:showLegendKey val="0"/>
              <c:showVal val="0"/>
              <c:showCatName val="1"/>
              <c:showSerName val="0"/>
              <c:showPercent val="1"/>
              <c:showBubbleSize val="0"/>
              <c:separator> </c:separator>
            </c:dLbl>
            <c:dLbl>
              <c:idx val="6"/>
              <c:layout>
                <c:manualLayout>
                  <c:x val="-0.28972346559014922"/>
                  <c:y val="-4.2807257788428622E-2"/>
                </c:manualLayout>
              </c:layout>
              <c:showLegendKey val="0"/>
              <c:showVal val="0"/>
              <c:showCatName val="1"/>
              <c:showSerName val="0"/>
              <c:showPercent val="1"/>
              <c:showBubbleSize val="0"/>
              <c:separator> </c:separator>
            </c:dLbl>
            <c:dLbl>
              <c:idx val="7"/>
              <c:layout>
                <c:manualLayout>
                  <c:x val="-0.1700783863845737"/>
                  <c:y val="-7.312273712821471E-2"/>
                </c:manualLayout>
              </c:layout>
              <c:showLegendKey val="0"/>
              <c:showVal val="0"/>
              <c:showCatName val="1"/>
              <c:showSerName val="0"/>
              <c:showPercent val="1"/>
              <c:showBubbleSize val="0"/>
              <c:separator> </c:separator>
            </c:dLbl>
            <c:txPr>
              <a:bodyPr/>
              <a:lstStyle/>
              <a:p>
                <a:pPr>
                  <a:defRPr sz="1800"/>
                </a:pPr>
                <a:endParaRPr lang="en-US"/>
              </a:p>
            </c:txPr>
            <c:showLegendKey val="0"/>
            <c:showVal val="0"/>
            <c:showCatName val="1"/>
            <c:showSerName val="0"/>
            <c:showPercent val="1"/>
            <c:showBubbleSize val="0"/>
            <c:separator> </c:separator>
            <c:showLeaderLines val="1"/>
          </c:dLbls>
          <c:cat>
            <c:strRef>
              <c:f>'In-House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'In-House Budget'!$C$214:$C$221</c:f>
              <c:numCache>
                <c:formatCode>"$"#,##0</c:formatCode>
                <c:ptCount val="8"/>
                <c:pt idx="0">
                  <c:v>0</c:v>
                </c:pt>
                <c:pt idx="1">
                  <c:v>0</c:v>
                </c:pt>
                <c:pt idx="2">
                  <c:v>0</c:v>
                </c:pt>
                <c:pt idx="3">
                  <c:v>0</c:v>
                </c:pt>
                <c:pt idx="4">
                  <c:v>0</c:v>
                </c:pt>
                <c:pt idx="5">
                  <c:v>0</c:v>
                </c:pt>
                <c:pt idx="6">
                  <c:v>0</c:v>
                </c:pt>
                <c:pt idx="7">
                  <c:v>0</c:v>
                </c:pt>
              </c:numCache>
            </c:numRef>
          </c:val>
        </c:ser>
        <c:ser>
          <c:idx val="0"/>
          <c:order val="1"/>
          <c:tx>
            <c:strRef>
              <c:f>'In-House Budget'!$D$213</c:f>
              <c:strCache>
                <c:ptCount val="1"/>
                <c:pt idx="0">
                  <c:v>% of Total</c:v>
                </c:pt>
              </c:strCache>
            </c:strRef>
          </c:tx>
          <c:dLbls>
            <c:showLegendKey val="0"/>
            <c:showVal val="0"/>
            <c:showCatName val="0"/>
            <c:showSerName val="0"/>
            <c:showPercent val="1"/>
            <c:showBubbleSize val="0"/>
            <c:showLeaderLines val="1"/>
          </c:dLbls>
          <c:cat>
            <c:strRef>
              <c:f>'In-House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'In-House Budget'!$D$214:$D$221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Overall</a:t>
            </a:r>
            <a:r>
              <a:rPr lang="en-US" baseline="0"/>
              <a:t> Budget</a:t>
            </a:r>
          </a:p>
          <a:p>
            <a:pPr>
              <a:defRPr/>
            </a:pPr>
            <a:r>
              <a:rPr lang="en-US" baseline="0"/>
              <a:t>By Phase or Element</a:t>
            </a:r>
            <a:endParaRPr lang="en-US"/>
          </a:p>
        </c:rich>
      </c:tx>
      <c:overlay val="0"/>
    </c:title>
    <c:autoTitleDeleted val="0"/>
    <c:plotArea>
      <c:layout/>
      <c:pieChart>
        <c:varyColors val="1"/>
        <c:ser>
          <c:idx val="1"/>
          <c:order val="0"/>
          <c:tx>
            <c:strRef>
              <c:f>'Overall Budget'!$D$190</c:f>
              <c:strCache>
                <c:ptCount val="1"/>
                <c:pt idx="0">
                  <c:v>% of Total</c:v>
                </c:pt>
              </c:strCache>
            </c:strRef>
          </c:tx>
          <c:dLbls>
            <c:showLegendKey val="0"/>
            <c:showVal val="0"/>
            <c:showCatName val="0"/>
            <c:showSerName val="0"/>
            <c:showPercent val="1"/>
            <c:showBubbleSize val="0"/>
            <c:showLeaderLines val="1"/>
          </c:dLbls>
          <c:cat>
            <c:strRef>
              <c:f>'Overall Budget'!$B$191:$B$207</c:f>
              <c:strCache>
                <c:ptCount val="17"/>
                <c:pt idx="0">
                  <c:v>Proposal and QAPP</c:v>
                </c:pt>
                <c:pt idx="1">
                  <c:v>Watershed Characterization</c:v>
                </c:pt>
                <c:pt idx="2">
                  <c:v>Site Establishment</c:v>
                </c:pt>
                <c:pt idx="3">
                  <c:v>Portable Sampling Equipment and Startup Supplies Costs</c:v>
                </c:pt>
                <c:pt idx="4">
                  <c:v>One-Time Office Equipment and Startup Supplies Costs</c:v>
                </c:pt>
                <c:pt idx="5">
                  <c:v>Station Demolition and Site Restoration</c:v>
                </c:pt>
                <c:pt idx="6">
                  <c:v>First-Year Report</c:v>
                </c:pt>
                <c:pt idx="7">
                  <c:v>Final Report</c:v>
                </c:pt>
                <c:pt idx="8">
                  <c:v>Annual Access Fees</c:v>
                </c:pt>
                <c:pt idx="9">
                  <c:v>Annual Sampling Trips to Sites</c:v>
                </c:pt>
                <c:pt idx="10">
                  <c:v>Annual Volunteer Training</c:v>
                </c:pt>
                <c:pt idx="11">
                  <c:v>Annual Sample Analysis</c:v>
                </c:pt>
                <c:pt idx="12">
                  <c:v>Annual Data Analysis</c:v>
                </c:pt>
                <c:pt idx="13">
                  <c:v>Annual Reports</c:v>
                </c:pt>
                <c:pt idx="14">
                  <c:v>Annual Site Operation and Maintenance</c:v>
                </c:pt>
                <c:pt idx="15">
                  <c:v>Annual Supplies and Rental Equipment</c:v>
                </c:pt>
                <c:pt idx="16">
                  <c:v>Annual Land Use Tracking</c:v>
                </c:pt>
              </c:strCache>
            </c:strRef>
          </c:cat>
          <c:val>
            <c:numRef>
              <c:f>'Overall Budget'!$D$191:$D$207</c:f>
              <c:numCache>
                <c:formatCode>0.0</c:formatCode>
                <c:ptCount val="17"/>
                <c:pt idx="0">
                  <c:v>2.5257081003066935</c:v>
                </c:pt>
                <c:pt idx="1">
                  <c:v>0</c:v>
                </c:pt>
                <c:pt idx="2">
                  <c:v>6.7111672379577856</c:v>
                </c:pt>
                <c:pt idx="3">
                  <c:v>0.44380299476817608</c:v>
                </c:pt>
                <c:pt idx="4">
                  <c:v>0</c:v>
                </c:pt>
                <c:pt idx="5">
                  <c:v>0</c:v>
                </c:pt>
                <c:pt idx="6">
                  <c:v>5.0009020386072525</c:v>
                </c:pt>
                <c:pt idx="7">
                  <c:v>5.220999458776836</c:v>
                </c:pt>
                <c:pt idx="8">
                  <c:v>0</c:v>
                </c:pt>
                <c:pt idx="9">
                  <c:v>50.084791629081728</c:v>
                </c:pt>
                <c:pt idx="10">
                  <c:v>0</c:v>
                </c:pt>
                <c:pt idx="11">
                  <c:v>10.835287750315715</c:v>
                </c:pt>
                <c:pt idx="12">
                  <c:v>10.806422514883637</c:v>
                </c:pt>
                <c:pt idx="13">
                  <c:v>8.3709182753021825</c:v>
                </c:pt>
                <c:pt idx="14">
                  <c:v>0</c:v>
                </c:pt>
                <c:pt idx="15">
                  <c:v>0</c:v>
                </c:pt>
                <c:pt idx="16">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000" spc="-100" baseline="0"/>
            </a:pPr>
            <a:endParaRPr lang="en-US"/>
          </a:p>
        </c:txPr>
      </c:legendEntry>
      <c:legendEntry>
        <c:idx val="1"/>
        <c:txPr>
          <a:bodyPr/>
          <a:lstStyle/>
          <a:p>
            <a:pPr>
              <a:defRPr sz="1000" spc="-100" baseline="0"/>
            </a:pPr>
            <a:endParaRPr lang="en-US"/>
          </a:p>
        </c:txPr>
      </c:legendEntry>
      <c:legendEntry>
        <c:idx val="2"/>
        <c:txPr>
          <a:bodyPr/>
          <a:lstStyle/>
          <a:p>
            <a:pPr>
              <a:defRPr sz="1000" spc="-100" baseline="0"/>
            </a:pPr>
            <a:endParaRPr lang="en-US"/>
          </a:p>
        </c:txPr>
      </c:legendEntry>
      <c:legendEntry>
        <c:idx val="3"/>
        <c:txPr>
          <a:bodyPr/>
          <a:lstStyle/>
          <a:p>
            <a:pPr>
              <a:defRPr sz="1000" spc="-100" baseline="0"/>
            </a:pPr>
            <a:endParaRPr lang="en-US"/>
          </a:p>
        </c:txPr>
      </c:legendEntry>
      <c:legendEntry>
        <c:idx val="4"/>
        <c:txPr>
          <a:bodyPr/>
          <a:lstStyle/>
          <a:p>
            <a:pPr>
              <a:defRPr sz="1000" spc="-100" baseline="0"/>
            </a:pPr>
            <a:endParaRPr lang="en-US"/>
          </a:p>
        </c:txPr>
      </c:legendEntry>
      <c:legendEntry>
        <c:idx val="5"/>
        <c:txPr>
          <a:bodyPr/>
          <a:lstStyle/>
          <a:p>
            <a:pPr>
              <a:defRPr sz="1000" spc="-100" baseline="0"/>
            </a:pPr>
            <a:endParaRPr lang="en-US"/>
          </a:p>
        </c:txPr>
      </c:legendEntry>
      <c:legendEntry>
        <c:idx val="6"/>
        <c:txPr>
          <a:bodyPr/>
          <a:lstStyle/>
          <a:p>
            <a:pPr>
              <a:defRPr sz="1000" spc="-100" baseline="0"/>
            </a:pPr>
            <a:endParaRPr lang="en-US"/>
          </a:p>
        </c:txPr>
      </c:legendEntry>
      <c:legendEntry>
        <c:idx val="7"/>
        <c:txPr>
          <a:bodyPr/>
          <a:lstStyle/>
          <a:p>
            <a:pPr>
              <a:defRPr sz="1000" spc="-100" baseline="0"/>
            </a:pPr>
            <a:endParaRPr lang="en-US"/>
          </a:p>
        </c:txPr>
      </c:legendEntry>
      <c:legendEntry>
        <c:idx val="8"/>
        <c:txPr>
          <a:bodyPr/>
          <a:lstStyle/>
          <a:p>
            <a:pPr>
              <a:defRPr sz="1000" spc="-100" baseline="0"/>
            </a:pPr>
            <a:endParaRPr lang="en-US"/>
          </a:p>
        </c:txPr>
      </c:legendEntry>
      <c:legendEntry>
        <c:idx val="9"/>
        <c:txPr>
          <a:bodyPr/>
          <a:lstStyle/>
          <a:p>
            <a:pPr>
              <a:defRPr sz="1000" spc="-100" baseline="0"/>
            </a:pPr>
            <a:endParaRPr lang="en-US"/>
          </a:p>
        </c:txPr>
      </c:legendEntry>
      <c:legendEntry>
        <c:idx val="10"/>
        <c:txPr>
          <a:bodyPr/>
          <a:lstStyle/>
          <a:p>
            <a:pPr>
              <a:defRPr sz="1000" spc="-100" baseline="0"/>
            </a:pPr>
            <a:endParaRPr lang="en-US"/>
          </a:p>
        </c:txPr>
      </c:legendEntry>
      <c:legendEntry>
        <c:idx val="11"/>
        <c:txPr>
          <a:bodyPr/>
          <a:lstStyle/>
          <a:p>
            <a:pPr>
              <a:defRPr sz="1000" spc="-100" baseline="0"/>
            </a:pPr>
            <a:endParaRPr lang="en-US"/>
          </a:p>
        </c:txPr>
      </c:legendEntry>
      <c:legendEntry>
        <c:idx val="12"/>
        <c:txPr>
          <a:bodyPr/>
          <a:lstStyle/>
          <a:p>
            <a:pPr>
              <a:defRPr sz="1000" spc="-100" baseline="0"/>
            </a:pPr>
            <a:endParaRPr lang="en-US"/>
          </a:p>
        </c:txPr>
      </c:legendEntry>
      <c:legendEntry>
        <c:idx val="13"/>
        <c:txPr>
          <a:bodyPr/>
          <a:lstStyle/>
          <a:p>
            <a:pPr>
              <a:defRPr sz="1000" spc="-100" baseline="0"/>
            </a:pPr>
            <a:endParaRPr lang="en-US"/>
          </a:p>
        </c:txPr>
      </c:legendEntry>
      <c:legendEntry>
        <c:idx val="14"/>
        <c:txPr>
          <a:bodyPr/>
          <a:lstStyle/>
          <a:p>
            <a:pPr>
              <a:defRPr sz="1000" spc="-100" baseline="0"/>
            </a:pPr>
            <a:endParaRPr lang="en-US"/>
          </a:p>
        </c:txPr>
      </c:legendEntry>
      <c:legendEntry>
        <c:idx val="15"/>
        <c:txPr>
          <a:bodyPr/>
          <a:lstStyle/>
          <a:p>
            <a:pPr>
              <a:defRPr sz="1000" spc="-100" baseline="0"/>
            </a:pPr>
            <a:endParaRPr lang="en-US"/>
          </a:p>
        </c:txPr>
      </c:legendEntry>
      <c:legendEntry>
        <c:idx val="16"/>
        <c:txPr>
          <a:bodyPr/>
          <a:lstStyle/>
          <a:p>
            <a:pPr>
              <a:defRPr sz="1000" spc="-100" baseline="0"/>
            </a:pPr>
            <a:endParaRPr lang="en-US"/>
          </a:p>
        </c:txPr>
      </c:legendEntry>
      <c:layout>
        <c:manualLayout>
          <c:xMode val="edge"/>
          <c:yMode val="edge"/>
          <c:x val="0.64803318367271745"/>
          <c:y val="5.1797728340725966E-3"/>
          <c:w val="0.33954445810396666"/>
          <c:h val="0.97227200311751427"/>
        </c:manualLayout>
      </c:layout>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Overall Budget</a:t>
            </a:r>
          </a:p>
          <a:p>
            <a:pPr>
              <a:defRPr/>
            </a:pPr>
            <a:r>
              <a:rPr lang="en-US"/>
              <a:t>By Cost Category</a:t>
            </a:r>
          </a:p>
        </c:rich>
      </c:tx>
      <c:overlay val="0"/>
    </c:title>
    <c:autoTitleDeleted val="0"/>
    <c:plotArea>
      <c:layout/>
      <c:pieChart>
        <c:varyColors val="1"/>
        <c:ser>
          <c:idx val="1"/>
          <c:order val="0"/>
          <c:tx>
            <c:strRef>
              <c:f>'Overall Budget'!$D$213</c:f>
              <c:strCache>
                <c:ptCount val="1"/>
                <c:pt idx="0">
                  <c:v>% of Total</c:v>
                </c:pt>
              </c:strCache>
            </c:strRef>
          </c:tx>
          <c:dLbls>
            <c:showLegendKey val="0"/>
            <c:showVal val="0"/>
            <c:showCatName val="0"/>
            <c:showSerName val="0"/>
            <c:showPercent val="1"/>
            <c:showBubbleSize val="0"/>
            <c:showLeaderLines val="1"/>
          </c:dLbls>
          <c:cat>
            <c:strRef>
              <c:f>'Overall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'Overall Budget'!$D$214:$D$221</c:f>
              <c:numCache>
                <c:formatCode>0.0</c:formatCode>
                <c:ptCount val="8"/>
                <c:pt idx="0">
                  <c:v>0.34999097961392744</c:v>
                </c:pt>
                <c:pt idx="1">
                  <c:v>10.835287750315715</c:v>
                </c:pt>
                <c:pt idx="2">
                  <c:v>0</c:v>
                </c:pt>
                <c:pt idx="3">
                  <c:v>0.30308497203680318</c:v>
                </c:pt>
                <c:pt idx="4">
                  <c:v>70.725239040230932</c:v>
                </c:pt>
                <c:pt idx="5">
                  <c:v>9.3812015154248599E-2</c:v>
                </c:pt>
                <c:pt idx="6">
                  <c:v>14.585964279271158</c:v>
                </c:pt>
                <c:pt idx="7">
                  <c:v>3.1066209633772326</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200" spc="-100" baseline="0"/>
            </a:pPr>
            <a:endParaRPr lang="en-US"/>
          </a:p>
        </c:txPr>
      </c:legendEntry>
      <c:legendEntry>
        <c:idx val="1"/>
        <c:txPr>
          <a:bodyPr/>
          <a:lstStyle/>
          <a:p>
            <a:pPr>
              <a:defRPr sz="1200" spc="-100" baseline="0"/>
            </a:pPr>
            <a:endParaRPr lang="en-US"/>
          </a:p>
        </c:txPr>
      </c:legendEntry>
      <c:legendEntry>
        <c:idx val="2"/>
        <c:txPr>
          <a:bodyPr/>
          <a:lstStyle/>
          <a:p>
            <a:pPr>
              <a:defRPr sz="1200" spc="-100" baseline="0"/>
            </a:pPr>
            <a:endParaRPr lang="en-US"/>
          </a:p>
        </c:txPr>
      </c:legendEntry>
      <c:legendEntry>
        <c:idx val="3"/>
        <c:txPr>
          <a:bodyPr/>
          <a:lstStyle/>
          <a:p>
            <a:pPr>
              <a:defRPr sz="1200" spc="-100" baseline="0"/>
            </a:pPr>
            <a:endParaRPr lang="en-US"/>
          </a:p>
        </c:txPr>
      </c:legendEntry>
      <c:legendEntry>
        <c:idx val="4"/>
        <c:txPr>
          <a:bodyPr/>
          <a:lstStyle/>
          <a:p>
            <a:pPr>
              <a:defRPr sz="1200" spc="-100" baseline="0"/>
            </a:pPr>
            <a:endParaRPr lang="en-US"/>
          </a:p>
        </c:txPr>
      </c:legendEntry>
      <c:legendEntry>
        <c:idx val="5"/>
        <c:txPr>
          <a:bodyPr/>
          <a:lstStyle/>
          <a:p>
            <a:pPr>
              <a:defRPr sz="1200" spc="-100" baseline="0"/>
            </a:pPr>
            <a:endParaRPr lang="en-US"/>
          </a:p>
        </c:txPr>
      </c:legendEntry>
      <c:legendEntry>
        <c:idx val="6"/>
        <c:txPr>
          <a:bodyPr/>
          <a:lstStyle/>
          <a:p>
            <a:pPr>
              <a:defRPr sz="1200" spc="-100" baseline="0"/>
            </a:pPr>
            <a:endParaRPr lang="en-US"/>
          </a:p>
        </c:txPr>
      </c:legendEntry>
      <c:legendEntry>
        <c:idx val="7"/>
        <c:txPr>
          <a:bodyPr/>
          <a:lstStyle/>
          <a:p>
            <a:pPr>
              <a:defRPr sz="1200" spc="-100" baseline="0"/>
            </a:pPr>
            <a:endParaRPr lang="en-US"/>
          </a:p>
        </c:txPr>
      </c:legendEntry>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Overall Budget</a:t>
            </a:r>
          </a:p>
          <a:p>
            <a:pPr>
              <a:defRPr/>
            </a:pPr>
            <a:r>
              <a:rPr lang="en-US"/>
              <a:t>By</a:t>
            </a:r>
            <a:r>
              <a:rPr lang="en-US" baseline="0"/>
              <a:t> Responsible Party</a:t>
            </a:r>
            <a:endParaRPr lang="en-US"/>
          </a:p>
        </c:rich>
      </c:tx>
      <c:layout>
        <c:manualLayout>
          <c:xMode val="edge"/>
          <c:yMode val="edge"/>
          <c:x val="0.32617396393293907"/>
          <c:y val="3.3738182727159102E-2"/>
        </c:manualLayout>
      </c:layout>
      <c:overlay val="0"/>
    </c:title>
    <c:autoTitleDeleted val="0"/>
    <c:plotArea>
      <c:layout>
        <c:manualLayout>
          <c:layoutTarget val="inner"/>
          <c:xMode val="edge"/>
          <c:yMode val="edge"/>
          <c:x val="0.19988626961576911"/>
          <c:y val="0.2749206349206349"/>
          <c:w val="0.57007233206931929"/>
          <c:h val="0.70146031746031745"/>
        </c:manualLayout>
      </c:layout>
      <c:pieChart>
        <c:varyColors val="1"/>
        <c:ser>
          <c:idx val="0"/>
          <c:order val="0"/>
          <c:tx>
            <c:strRef>
              <c:f>'Overall Budget'!$D$247</c:f>
              <c:strCache>
                <c:ptCount val="1"/>
                <c:pt idx="0">
                  <c:v>% of Total</c:v>
                </c:pt>
              </c:strCache>
            </c:strRef>
          </c:tx>
          <c:dLbls>
            <c:dLbl>
              <c:idx val="0"/>
              <c:layout>
                <c:manualLayout>
                  <c:x val="0.38891598431957358"/>
                  <c:y val="4.4708811398575181E-2"/>
                </c:manualLayout>
              </c:layout>
              <c:spPr/>
              <c:txPr>
                <a:bodyPr anchor="ctr" anchorCtr="1"/>
                <a:lstStyle/>
                <a:p>
                  <a:pPr>
                    <a:defRPr sz="2000" baseline="0"/>
                  </a:pPr>
                  <a:endParaRPr lang="en-US"/>
                </a:p>
              </c:txPr>
              <c:dLblPos val="bestFit"/>
              <c:showLegendKey val="0"/>
              <c:showVal val="0"/>
              <c:showCatName val="1"/>
              <c:showSerName val="0"/>
              <c:showPercent val="1"/>
              <c:showBubbleSize val="0"/>
              <c:separator> </c:separator>
            </c:dLbl>
            <c:dLbl>
              <c:idx val="1"/>
              <c:spPr/>
              <c:txPr>
                <a:bodyPr anchor="ctr" anchorCtr="1"/>
                <a:lstStyle/>
                <a:p>
                  <a:pPr>
                    <a:defRPr sz="2000" baseline="0"/>
                  </a:pPr>
                  <a:endParaRPr lang="en-US"/>
                </a:p>
              </c:txPr>
              <c:dLblPos val="bestFit"/>
              <c:showLegendKey val="0"/>
              <c:showVal val="0"/>
              <c:showCatName val="1"/>
              <c:showSerName val="0"/>
              <c:showPercent val="1"/>
              <c:showBubbleSize val="0"/>
            </c:dLbl>
            <c:dLbl>
              <c:idx val="2"/>
              <c:layout>
                <c:manualLayout>
                  <c:x val="-0.32109445098761624"/>
                  <c:y val="2.3849018872640921E-3"/>
                </c:manualLayout>
              </c:layout>
              <c:spPr/>
              <c:txPr>
                <a:bodyPr anchor="ctr" anchorCtr="1"/>
                <a:lstStyle/>
                <a:p>
                  <a:pPr>
                    <a:defRPr sz="2000" baseline="0"/>
                  </a:pPr>
                  <a:endParaRPr lang="en-US"/>
                </a:p>
              </c:txPr>
              <c:dLblPos val="bestFit"/>
              <c:showLegendKey val="0"/>
              <c:showVal val="0"/>
              <c:showCatName val="1"/>
              <c:showSerName val="0"/>
              <c:showPercent val="1"/>
              <c:showBubbleSize val="0"/>
              <c:separator> </c:separator>
            </c:dLbl>
            <c:dLblPos val="bestFit"/>
            <c:showLegendKey val="0"/>
            <c:showVal val="0"/>
            <c:showCatName val="1"/>
            <c:showSerName val="0"/>
            <c:showPercent val="1"/>
            <c:showBubbleSize val="0"/>
            <c:separator> </c:separator>
            <c:showLeaderLines val="1"/>
          </c:dLbls>
          <c:cat>
            <c:strRef>
              <c:f>'Overall Budget'!$B$248:$B$250</c:f>
              <c:strCache>
                <c:ptCount val="3"/>
                <c:pt idx="0">
                  <c:v>In-House</c:v>
                </c:pt>
                <c:pt idx="1">
                  <c:v>Contracts</c:v>
                </c:pt>
                <c:pt idx="2">
                  <c:v>Grants</c:v>
                </c:pt>
              </c:strCache>
            </c:strRef>
          </c:cat>
          <c:val>
            <c:numRef>
              <c:f>'Overall Budget'!$D$248:$D$250</c:f>
              <c:numCache>
                <c:formatCode>0.0</c:formatCode>
                <c:ptCount val="3"/>
                <c:pt idx="0">
                  <c:v>0</c:v>
                </c:pt>
                <c:pt idx="1">
                  <c:v>100</c:v>
                </c:pt>
                <c:pt idx="2">
                  <c:v>0</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810946705963922"/>
          <c:y val="0.23377797142946063"/>
          <c:w val="0.56741713251868531"/>
          <c:h val="0.72216737729918146"/>
        </c:manualLayout>
      </c:layout>
      <c:pieChart>
        <c:varyColors val="1"/>
        <c:ser>
          <c:idx val="1"/>
          <c:order val="0"/>
          <c:tx>
            <c:strRef>
              <c:f>'Overall Budget'!$C$213</c:f>
              <c:strCache>
                <c:ptCount val="1"/>
                <c:pt idx="0">
                  <c:v>Amount</c:v>
                </c:pt>
              </c:strCache>
            </c:strRef>
          </c:tx>
          <c:dLbls>
            <c:dLbl>
              <c:idx val="0"/>
              <c:layout>
                <c:manualLayout>
                  <c:x val="-9.4888884288015479E-2"/>
                  <c:y val="-9.6837944664031617E-2"/>
                </c:manualLayout>
              </c:layout>
              <c:showLegendKey val="0"/>
              <c:showVal val="0"/>
              <c:showCatName val="1"/>
              <c:showSerName val="0"/>
              <c:showPercent val="1"/>
              <c:showBubbleSize val="0"/>
              <c:separator> </c:separator>
            </c:dLbl>
            <c:dLbl>
              <c:idx val="1"/>
              <c:layout>
                <c:manualLayout>
                  <c:x val="3.2033381908775221E-2"/>
                  <c:y val="-0.12744888114282157"/>
                </c:manualLayout>
              </c:layout>
              <c:showLegendKey val="0"/>
              <c:showVal val="0"/>
              <c:showCatName val="1"/>
              <c:showSerName val="0"/>
              <c:showPercent val="1"/>
              <c:showBubbleSize val="0"/>
              <c:separator> </c:separator>
            </c:dLbl>
            <c:dLbl>
              <c:idx val="2"/>
              <c:layout>
                <c:manualLayout>
                  <c:x val="0.19232223271185134"/>
                  <c:y val="4.1501976284584984E-2"/>
                </c:manualLayout>
              </c:layout>
              <c:showLegendKey val="0"/>
              <c:showVal val="0"/>
              <c:showCatName val="1"/>
              <c:showSerName val="0"/>
              <c:showPercent val="1"/>
              <c:showBubbleSize val="0"/>
              <c:separator> </c:separator>
            </c:dLbl>
            <c:dLbl>
              <c:idx val="3"/>
              <c:layout>
                <c:manualLayout>
                  <c:x val="0.12993069400063678"/>
                  <c:y val="0.16337285902503293"/>
                </c:manualLayout>
              </c:layout>
              <c:showLegendKey val="0"/>
              <c:showVal val="0"/>
              <c:showCatName val="1"/>
              <c:showSerName val="0"/>
              <c:showPercent val="1"/>
              <c:showBubbleSize val="0"/>
              <c:separator> </c:separator>
            </c:dLbl>
            <c:dLbl>
              <c:idx val="4"/>
              <c:layout>
                <c:manualLayout>
                  <c:x val="0.14246358186798685"/>
                  <c:y val="-0.26890645586297762"/>
                </c:manualLayout>
              </c:layout>
              <c:showLegendKey val="0"/>
              <c:showVal val="0"/>
              <c:showCatName val="1"/>
              <c:showSerName val="0"/>
              <c:showPercent val="1"/>
              <c:showBubbleSize val="0"/>
              <c:separator> </c:separator>
            </c:dLbl>
            <c:dLbl>
              <c:idx val="5"/>
              <c:layout>
                <c:manualLayout>
                  <c:x val="-0.28103286854911586"/>
                  <c:y val="0.10474308300395258"/>
                </c:manualLayout>
              </c:layout>
              <c:showLegendKey val="0"/>
              <c:showVal val="0"/>
              <c:showCatName val="1"/>
              <c:showSerName val="0"/>
              <c:showPercent val="1"/>
              <c:showBubbleSize val="0"/>
              <c:separator> </c:separator>
            </c:dLbl>
            <c:dLbl>
              <c:idx val="6"/>
              <c:layout>
                <c:manualLayout>
                  <c:x val="-0.28972346559014922"/>
                  <c:y val="-4.2807257788428622E-2"/>
                </c:manualLayout>
              </c:layout>
              <c:showLegendKey val="0"/>
              <c:showVal val="0"/>
              <c:showCatName val="1"/>
              <c:showSerName val="0"/>
              <c:showPercent val="1"/>
              <c:showBubbleSize val="0"/>
              <c:separator> </c:separator>
            </c:dLbl>
            <c:dLbl>
              <c:idx val="7"/>
              <c:layout>
                <c:manualLayout>
                  <c:x val="-0.1700783863845737"/>
                  <c:y val="-7.312273712821471E-2"/>
                </c:manualLayout>
              </c:layout>
              <c:showLegendKey val="0"/>
              <c:showVal val="0"/>
              <c:showCatName val="1"/>
              <c:showSerName val="0"/>
              <c:showPercent val="1"/>
              <c:showBubbleSize val="0"/>
              <c:separator> </c:separator>
            </c:dLbl>
            <c:txPr>
              <a:bodyPr/>
              <a:lstStyle/>
              <a:p>
                <a:pPr>
                  <a:defRPr sz="1800"/>
                </a:pPr>
                <a:endParaRPr lang="en-US"/>
              </a:p>
            </c:txPr>
            <c:showLegendKey val="0"/>
            <c:showVal val="0"/>
            <c:showCatName val="1"/>
            <c:showSerName val="0"/>
            <c:showPercent val="1"/>
            <c:showBubbleSize val="0"/>
            <c:separator> </c:separator>
            <c:showLeaderLines val="1"/>
          </c:dLbls>
          <c:cat>
            <c:strRef>
              <c:f>'Overall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'Overall Budget'!$C$214:$C$221</c:f>
              <c:numCache>
                <c:formatCode>"$"#,##0</c:formatCode>
                <c:ptCount val="8"/>
                <c:pt idx="0">
                  <c:v>194</c:v>
                </c:pt>
                <c:pt idx="1">
                  <c:v>6006</c:v>
                </c:pt>
                <c:pt idx="2">
                  <c:v>0</c:v>
                </c:pt>
                <c:pt idx="3">
                  <c:v>168</c:v>
                </c:pt>
                <c:pt idx="4">
                  <c:v>39203</c:v>
                </c:pt>
                <c:pt idx="5">
                  <c:v>52</c:v>
                </c:pt>
                <c:pt idx="6">
                  <c:v>8085.0000000000018</c:v>
                </c:pt>
                <c:pt idx="7">
                  <c:v>1722</c:v>
                </c:pt>
              </c:numCache>
            </c:numRef>
          </c:val>
        </c:ser>
        <c:ser>
          <c:idx val="0"/>
          <c:order val="1"/>
          <c:tx>
            <c:strRef>
              <c:f>'Overall Budget'!$D$213</c:f>
              <c:strCache>
                <c:ptCount val="1"/>
                <c:pt idx="0">
                  <c:v>% of Total</c:v>
                </c:pt>
              </c:strCache>
            </c:strRef>
          </c:tx>
          <c:dLbls>
            <c:showLegendKey val="0"/>
            <c:showVal val="0"/>
            <c:showCatName val="0"/>
            <c:showSerName val="0"/>
            <c:showPercent val="1"/>
            <c:showBubbleSize val="0"/>
            <c:showLeaderLines val="1"/>
          </c:dLbls>
          <c:cat>
            <c:strRef>
              <c:f>'Overall Budget'!$B$214:$B$221</c:f>
              <c:strCache>
                <c:ptCount val="8"/>
                <c:pt idx="0">
                  <c:v>Equipment</c:v>
                </c:pt>
                <c:pt idx="1">
                  <c:v>Laboratory Analysis</c:v>
                </c:pt>
                <c:pt idx="2">
                  <c:v>Monitoring Structures</c:v>
                </c:pt>
                <c:pt idx="3">
                  <c:v>Printing Costs</c:v>
                </c:pt>
                <c:pt idx="4">
                  <c:v>Salary</c:v>
                </c:pt>
                <c:pt idx="5">
                  <c:v>Supplies</c:v>
                </c:pt>
                <c:pt idx="6">
                  <c:v>Vehicles</c:v>
                </c:pt>
                <c:pt idx="7">
                  <c:v>Other Costs</c:v>
                </c:pt>
              </c:strCache>
            </c:strRef>
          </c:cat>
          <c:val>
            <c:numRef>
              <c:f>'Overall Budget'!$D$214:$D$221</c:f>
              <c:numCache>
                <c:formatCode>0.0</c:formatCode>
                <c:ptCount val="8"/>
                <c:pt idx="0">
                  <c:v>0.34999097961392744</c:v>
                </c:pt>
                <c:pt idx="1">
                  <c:v>10.835287750315715</c:v>
                </c:pt>
                <c:pt idx="2">
                  <c:v>0</c:v>
                </c:pt>
                <c:pt idx="3">
                  <c:v>0.30308497203680318</c:v>
                </c:pt>
                <c:pt idx="4">
                  <c:v>70.725239040230932</c:v>
                </c:pt>
                <c:pt idx="5">
                  <c:v>9.3812015154248599E-2</c:v>
                </c:pt>
                <c:pt idx="6">
                  <c:v>14.585964279271158</c:v>
                </c:pt>
                <c:pt idx="7">
                  <c:v>3.1066209633772326</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Version 2</a:t>
            </a:r>
          </a:p>
        </c:rich>
      </c:tx>
      <c:layout>
        <c:manualLayout>
          <c:xMode val="edge"/>
          <c:yMode val="edge"/>
          <c:x val="0.37337701400463724"/>
          <c:y val="3.1496062992125991E-2"/>
        </c:manualLayout>
      </c:layout>
      <c:overlay val="0"/>
      <c:spPr>
        <a:noFill/>
        <a:ln w="25400">
          <a:noFill/>
        </a:ln>
      </c:spPr>
    </c:title>
    <c:autoTitleDeleted val="0"/>
    <c:plotArea>
      <c:layout>
        <c:manualLayout>
          <c:layoutTarget val="inner"/>
          <c:xMode val="edge"/>
          <c:yMode val="edge"/>
          <c:x val="0.21753263996284053"/>
          <c:y val="0.28084061485147782"/>
          <c:w val="0.34415611695613474"/>
          <c:h val="0.5564318724160141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0"/>
            <c:showSerName val="0"/>
            <c:showPercent val="1"/>
            <c:showBubbleSize val="0"/>
            <c:showLeaderLines val="1"/>
          </c:dLbls>
          <c:cat>
            <c:strRef>
              <c:f>'Budget Summary'!$C$59:$C$68</c:f>
              <c:strCache>
                <c:ptCount val="10"/>
                <c:pt idx="0">
                  <c:v>Salaries</c:v>
                </c:pt>
                <c:pt idx="1">
                  <c:v>Site Establishment</c:v>
                </c:pt>
                <c:pt idx="2">
                  <c:v>Equipment</c:v>
                </c:pt>
                <c:pt idx="3">
                  <c:v>Supplies</c:v>
                </c:pt>
                <c:pt idx="4">
                  <c:v>Travel/Vehicles</c:v>
                </c:pt>
                <c:pt idx="5">
                  <c:v>Lab and Data</c:v>
                </c:pt>
                <c:pt idx="6">
                  <c:v>Site Operation</c:v>
                </c:pt>
                <c:pt idx="7">
                  <c:v>Printing/Media</c:v>
                </c:pt>
                <c:pt idx="8">
                  <c:v>Contracts &amp; Grants</c:v>
                </c:pt>
                <c:pt idx="9">
                  <c:v>Miscellaneous</c:v>
                </c:pt>
              </c:strCache>
            </c:strRef>
          </c:cat>
          <c:val>
            <c:numRef>
              <c:f>'Budget Summary'!$E$59:$E$68</c:f>
              <c:numCache>
                <c:formatCode>"$"#,##0</c:formatCode>
                <c:ptCount val="10"/>
                <c:pt idx="0">
                  <c:v>0</c:v>
                </c:pt>
                <c:pt idx="1">
                  <c:v>0</c:v>
                </c:pt>
                <c:pt idx="2">
                  <c:v>194</c:v>
                </c:pt>
                <c:pt idx="3">
                  <c:v>52</c:v>
                </c:pt>
                <c:pt idx="4">
                  <c:v>0</c:v>
                </c:pt>
                <c:pt idx="5">
                  <c:v>6006</c:v>
                </c:pt>
                <c:pt idx="6">
                  <c:v>0</c:v>
                </c:pt>
                <c:pt idx="7">
                  <c:v>168</c:v>
                </c:pt>
                <c:pt idx="8">
                  <c:v>49010</c:v>
                </c:pt>
                <c:pt idx="9">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272793455562783"/>
          <c:y val="2.9747108383105656E-2"/>
          <c:w val="0.2142858784987644"/>
          <c:h val="0.93963392371229149"/>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Version 3</a:t>
            </a:r>
          </a:p>
        </c:rich>
      </c:tx>
      <c:layout>
        <c:manualLayout>
          <c:xMode val="edge"/>
          <c:yMode val="edge"/>
          <c:x val="0.37337701400463724"/>
          <c:y val="3.1496062992125991E-2"/>
        </c:manualLayout>
      </c:layout>
      <c:overlay val="0"/>
      <c:spPr>
        <a:noFill/>
        <a:ln w="25400">
          <a:noFill/>
        </a:ln>
      </c:spPr>
    </c:title>
    <c:autoTitleDeleted val="0"/>
    <c:plotArea>
      <c:layout>
        <c:manualLayout>
          <c:layoutTarget val="inner"/>
          <c:xMode val="edge"/>
          <c:yMode val="edge"/>
          <c:x val="0.21753263996284058"/>
          <c:y val="0.28084061485147782"/>
          <c:w val="0.34415611695613474"/>
          <c:h val="0.5564318724160143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0"/>
            <c:showSerName val="0"/>
            <c:showPercent val="1"/>
            <c:showBubbleSize val="0"/>
            <c:showLeaderLines val="1"/>
          </c:dLbls>
          <c:cat>
            <c:strRef>
              <c:f>'Budget Summary'!$C$99:$C$111</c:f>
              <c:strCache>
                <c:ptCount val="13"/>
                <c:pt idx="0">
                  <c:v>QAPP</c:v>
                </c:pt>
                <c:pt idx="1">
                  <c:v>Watershed Characterization</c:v>
                </c:pt>
                <c:pt idx="2">
                  <c:v>Site Establishment</c:v>
                </c:pt>
                <c:pt idx="3">
                  <c:v>Site Restoration</c:v>
                </c:pt>
                <c:pt idx="4">
                  <c:v>Data Analysis and Reporting</c:v>
                </c:pt>
                <c:pt idx="5">
                  <c:v>Sampling Trips</c:v>
                </c:pt>
                <c:pt idx="6">
                  <c:v>Sample Analysis</c:v>
                </c:pt>
                <c:pt idx="7">
                  <c:v>Site O&amp;M</c:v>
                </c:pt>
                <c:pt idx="8">
                  <c:v>Annual Rental &amp; Supplies</c:v>
                </c:pt>
                <c:pt idx="9">
                  <c:v>Equipment &amp; Supply Purchase</c:v>
                </c:pt>
                <c:pt idx="10">
                  <c:v>Site Access Fee</c:v>
                </c:pt>
                <c:pt idx="11">
                  <c:v>Volunteer Training</c:v>
                </c:pt>
                <c:pt idx="12">
                  <c:v>LU/LT Monitoring</c:v>
                </c:pt>
              </c:strCache>
            </c:strRef>
          </c:cat>
          <c:val>
            <c:numRef>
              <c:f>'Budget Summary'!$E$99:$E$111</c:f>
              <c:numCache>
                <c:formatCode>"$"#,##0</c:formatCode>
                <c:ptCount val="13"/>
                <c:pt idx="0">
                  <c:v>1400</c:v>
                </c:pt>
                <c:pt idx="1">
                  <c:v>0</c:v>
                </c:pt>
                <c:pt idx="2">
                  <c:v>3720</c:v>
                </c:pt>
                <c:pt idx="3">
                  <c:v>0</c:v>
                </c:pt>
                <c:pt idx="4">
                  <c:v>16296</c:v>
                </c:pt>
                <c:pt idx="5">
                  <c:v>27762</c:v>
                </c:pt>
                <c:pt idx="6">
                  <c:v>6006</c:v>
                </c:pt>
                <c:pt idx="7">
                  <c:v>0</c:v>
                </c:pt>
                <c:pt idx="8">
                  <c:v>0</c:v>
                </c:pt>
                <c:pt idx="9">
                  <c:v>246</c:v>
                </c:pt>
                <c:pt idx="10">
                  <c:v>0</c:v>
                </c:pt>
                <c:pt idx="11">
                  <c:v>0</c:v>
                </c:pt>
                <c:pt idx="12">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272793455562783"/>
          <c:y val="5.0744483711189683E-2"/>
          <c:w val="0.2142858784987644"/>
          <c:h val="0.8801413602827205"/>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89" r="0.75000000000000289" t="1" header="0.5" footer="0.5"/>
    <c:pageSetup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Version 1 </a:t>
            </a:r>
          </a:p>
        </c:rich>
      </c:tx>
      <c:layout>
        <c:manualLayout>
          <c:xMode val="edge"/>
          <c:yMode val="edge"/>
          <c:x val="0.37337701400463724"/>
          <c:y val="3.1496062992125991E-2"/>
        </c:manualLayout>
      </c:layout>
      <c:overlay val="0"/>
      <c:spPr>
        <a:noFill/>
        <a:ln w="25400">
          <a:noFill/>
        </a:ln>
      </c:spPr>
    </c:title>
    <c:autoTitleDeleted val="0"/>
    <c:plotArea>
      <c:layout>
        <c:manualLayout>
          <c:layoutTarget val="inner"/>
          <c:xMode val="edge"/>
          <c:yMode val="edge"/>
          <c:x val="0.21753263996284058"/>
          <c:y val="0.28084061485147782"/>
          <c:w val="0.34415611695613474"/>
          <c:h val="0.55643187241601433"/>
        </c:manualLayout>
      </c:layout>
      <c:pieChart>
        <c:varyColors val="1"/>
        <c:ser>
          <c:idx val="0"/>
          <c:order val="0"/>
          <c:dLbls>
            <c:numFmt formatCode="0%" sourceLinked="0"/>
            <c:spPr>
              <a:noFill/>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0"/>
            <c:showSerName val="0"/>
            <c:showPercent val="1"/>
            <c:showBubbleSize val="0"/>
            <c:showLeaderLines val="1"/>
          </c:dLbls>
          <c:cat>
            <c:strRef>
              <c:f>'Budget Summary'!$C$7:$C$24</c:f>
              <c:strCache>
                <c:ptCount val="18"/>
                <c:pt idx="0">
                  <c:v>Salaries</c:v>
                </c:pt>
                <c:pt idx="1">
                  <c:v>Installed Structures</c:v>
                </c:pt>
                <c:pt idx="2">
                  <c:v>Other Site Establishment Costs</c:v>
                </c:pt>
                <c:pt idx="3">
                  <c:v>Purchased Equipment</c:v>
                </c:pt>
                <c:pt idx="4">
                  <c:v>Rental Equipment</c:v>
                </c:pt>
                <c:pt idx="5">
                  <c:v>Monitoring Supplies</c:v>
                </c:pt>
                <c:pt idx="6">
                  <c:v>Office Equipment</c:v>
                </c:pt>
                <c:pt idx="7">
                  <c:v>Office Supplies</c:v>
                </c:pt>
                <c:pt idx="8">
                  <c:v>Travel/Vehicles</c:v>
                </c:pt>
                <c:pt idx="9">
                  <c:v>Laboratory Analysis</c:v>
                </c:pt>
                <c:pt idx="10">
                  <c:v>Data Purchases</c:v>
                </c:pt>
                <c:pt idx="11">
                  <c:v>Printing/Media</c:v>
                </c:pt>
                <c:pt idx="12">
                  <c:v>Electricity/Fuel</c:v>
                </c:pt>
                <c:pt idx="13">
                  <c:v>Site Service and Repair</c:v>
                </c:pt>
                <c:pt idx="14">
                  <c:v>Annual Site Fees</c:v>
                </c:pt>
                <c:pt idx="15">
                  <c:v>Contracts</c:v>
                </c:pt>
                <c:pt idx="16">
                  <c:v>Grants</c:v>
                </c:pt>
                <c:pt idx="17">
                  <c:v>Miscellaneous</c:v>
                </c:pt>
              </c:strCache>
            </c:strRef>
          </c:cat>
          <c:val>
            <c:numRef>
              <c:f>'Budget Summary'!$E$7:$E$24</c:f>
              <c:numCache>
                <c:formatCode>"$"#,##0</c:formatCode>
                <c:ptCount val="18"/>
                <c:pt idx="0">
                  <c:v>0</c:v>
                </c:pt>
                <c:pt idx="1">
                  <c:v>0</c:v>
                </c:pt>
                <c:pt idx="2">
                  <c:v>0</c:v>
                </c:pt>
                <c:pt idx="3">
                  <c:v>194</c:v>
                </c:pt>
                <c:pt idx="4">
                  <c:v>0</c:v>
                </c:pt>
                <c:pt idx="5">
                  <c:v>52</c:v>
                </c:pt>
                <c:pt idx="6">
                  <c:v>0</c:v>
                </c:pt>
                <c:pt idx="7">
                  <c:v>0</c:v>
                </c:pt>
                <c:pt idx="8">
                  <c:v>0</c:v>
                </c:pt>
                <c:pt idx="9">
                  <c:v>6006</c:v>
                </c:pt>
                <c:pt idx="10">
                  <c:v>0</c:v>
                </c:pt>
                <c:pt idx="11">
                  <c:v>168</c:v>
                </c:pt>
                <c:pt idx="12">
                  <c:v>0</c:v>
                </c:pt>
                <c:pt idx="13">
                  <c:v>0</c:v>
                </c:pt>
                <c:pt idx="14">
                  <c:v>0</c:v>
                </c:pt>
                <c:pt idx="15">
                  <c:v>49010</c:v>
                </c:pt>
                <c:pt idx="16">
                  <c:v>0</c:v>
                </c:pt>
                <c:pt idx="17">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272793455562783"/>
          <c:y val="5.2502587503359503E-3"/>
          <c:w val="0.2142858784987644"/>
          <c:h val="0.98512823152008133"/>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89" r="0.75000000000000289" t="1" header="0.5" footer="0.5"/>
    <c:pageSetup orientation="landscape" horizontalDpi="0"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Contracts Budget</a:t>
            </a:r>
          </a:p>
          <a:p>
            <a:pPr>
              <a:defRPr/>
            </a:pPr>
            <a:r>
              <a:rPr lang="en-US"/>
              <a:t>By Phase</a:t>
            </a:r>
            <a:r>
              <a:rPr lang="en-US" baseline="0"/>
              <a:t> or Element</a:t>
            </a:r>
            <a:endParaRPr lang="en-US"/>
          </a:p>
        </c:rich>
      </c:tx>
      <c:layout>
        <c:manualLayout>
          <c:xMode val="edge"/>
          <c:yMode val="edge"/>
          <c:x val="0.19165110553131323"/>
          <c:y val="1.5078090601515748E-2"/>
        </c:manualLayout>
      </c:layout>
      <c:overlay val="0"/>
    </c:title>
    <c:autoTitleDeleted val="0"/>
    <c:plotArea>
      <c:layout/>
      <c:pieChart>
        <c:varyColors val="1"/>
        <c:ser>
          <c:idx val="1"/>
          <c:order val="0"/>
          <c:tx>
            <c:strRef>
              <c:f>'Contracts Budget'!$D$190</c:f>
              <c:strCache>
                <c:ptCount val="1"/>
                <c:pt idx="0">
                  <c:v>% of Total</c:v>
                </c:pt>
              </c:strCache>
            </c:strRef>
          </c:tx>
          <c:dLbls>
            <c:showLegendKey val="0"/>
            <c:showVal val="0"/>
            <c:showCatName val="0"/>
            <c:showSerName val="0"/>
            <c:showPercent val="1"/>
            <c:showBubbleSize val="0"/>
            <c:showLeaderLines val="1"/>
          </c:dLbls>
          <c:cat>
            <c:strRef>
              <c:f>'Contracts Budget'!$B$191:$B$207</c:f>
              <c:strCache>
                <c:ptCount val="17"/>
                <c:pt idx="0">
                  <c:v>Proposal and QAPP</c:v>
                </c:pt>
                <c:pt idx="1">
                  <c:v>Watershed Characterization</c:v>
                </c:pt>
                <c:pt idx="2">
                  <c:v>Site Establishment</c:v>
                </c:pt>
                <c:pt idx="3">
                  <c:v>Portable Sampling Equipment and Startup Supplies Costs</c:v>
                </c:pt>
                <c:pt idx="4">
                  <c:v>One-Time Office Equipment and Startup Supplies Costs</c:v>
                </c:pt>
                <c:pt idx="5">
                  <c:v>Station Demolition and Site Restoration</c:v>
                </c:pt>
                <c:pt idx="6">
                  <c:v>First-Year Report</c:v>
                </c:pt>
                <c:pt idx="7">
                  <c:v>Final Report</c:v>
                </c:pt>
                <c:pt idx="8">
                  <c:v>Annual Access Fees</c:v>
                </c:pt>
                <c:pt idx="9">
                  <c:v>Annual Sampling Trips to Sites</c:v>
                </c:pt>
                <c:pt idx="10">
                  <c:v>Annual Volunteer Training</c:v>
                </c:pt>
                <c:pt idx="11">
                  <c:v>Annual Sample Analysis</c:v>
                </c:pt>
                <c:pt idx="12">
                  <c:v>Annual Data Analysis</c:v>
                </c:pt>
                <c:pt idx="13">
                  <c:v>Annual Reports</c:v>
                </c:pt>
                <c:pt idx="14">
                  <c:v>Annual Site Operation and Maintenance</c:v>
                </c:pt>
                <c:pt idx="15">
                  <c:v>Annual Supplies and Rental Equipment</c:v>
                </c:pt>
                <c:pt idx="16">
                  <c:v>Annual Land Use Tracking</c:v>
                </c:pt>
              </c:strCache>
            </c:strRef>
          </c:cat>
          <c:val>
            <c:numRef>
              <c:f>'Contracts Budget'!$D$191:$D$207</c:f>
              <c:numCache>
                <c:formatCode>0.0</c:formatCode>
                <c:ptCount val="17"/>
                <c:pt idx="0">
                  <c:v>2.5257081003066935</c:v>
                </c:pt>
                <c:pt idx="1">
                  <c:v>0</c:v>
                </c:pt>
                <c:pt idx="2">
                  <c:v>6.7111672379577856</c:v>
                </c:pt>
                <c:pt idx="3">
                  <c:v>0.44380299476817608</c:v>
                </c:pt>
                <c:pt idx="4">
                  <c:v>0</c:v>
                </c:pt>
                <c:pt idx="5">
                  <c:v>0</c:v>
                </c:pt>
                <c:pt idx="6">
                  <c:v>5.0009020386072525</c:v>
                </c:pt>
                <c:pt idx="7">
                  <c:v>5.220999458776836</c:v>
                </c:pt>
                <c:pt idx="8">
                  <c:v>0</c:v>
                </c:pt>
                <c:pt idx="9">
                  <c:v>50.084791629081728</c:v>
                </c:pt>
                <c:pt idx="10">
                  <c:v>0</c:v>
                </c:pt>
                <c:pt idx="11">
                  <c:v>10.835287750315715</c:v>
                </c:pt>
                <c:pt idx="12">
                  <c:v>10.806422514883637</c:v>
                </c:pt>
                <c:pt idx="13">
                  <c:v>8.3709182753021825</c:v>
                </c:pt>
                <c:pt idx="14">
                  <c:v>0</c:v>
                </c:pt>
                <c:pt idx="15">
                  <c:v>0</c:v>
                </c:pt>
                <c:pt idx="16">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000" spc="-100" baseline="0"/>
            </a:pPr>
            <a:endParaRPr lang="en-US"/>
          </a:p>
        </c:txPr>
      </c:legendEntry>
      <c:legendEntry>
        <c:idx val="1"/>
        <c:txPr>
          <a:bodyPr/>
          <a:lstStyle/>
          <a:p>
            <a:pPr>
              <a:defRPr sz="1000" spc="-100" baseline="0"/>
            </a:pPr>
            <a:endParaRPr lang="en-US"/>
          </a:p>
        </c:txPr>
      </c:legendEntry>
      <c:legendEntry>
        <c:idx val="2"/>
        <c:txPr>
          <a:bodyPr/>
          <a:lstStyle/>
          <a:p>
            <a:pPr>
              <a:defRPr sz="1000" spc="-100" baseline="0"/>
            </a:pPr>
            <a:endParaRPr lang="en-US"/>
          </a:p>
        </c:txPr>
      </c:legendEntry>
      <c:legendEntry>
        <c:idx val="3"/>
        <c:txPr>
          <a:bodyPr/>
          <a:lstStyle/>
          <a:p>
            <a:pPr>
              <a:defRPr sz="1000" spc="-100" baseline="0"/>
            </a:pPr>
            <a:endParaRPr lang="en-US"/>
          </a:p>
        </c:txPr>
      </c:legendEntry>
      <c:legendEntry>
        <c:idx val="4"/>
        <c:txPr>
          <a:bodyPr/>
          <a:lstStyle/>
          <a:p>
            <a:pPr>
              <a:defRPr sz="1000" spc="-100" baseline="0"/>
            </a:pPr>
            <a:endParaRPr lang="en-US"/>
          </a:p>
        </c:txPr>
      </c:legendEntry>
      <c:legendEntry>
        <c:idx val="5"/>
        <c:txPr>
          <a:bodyPr/>
          <a:lstStyle/>
          <a:p>
            <a:pPr>
              <a:defRPr sz="1000" spc="-100" baseline="0"/>
            </a:pPr>
            <a:endParaRPr lang="en-US"/>
          </a:p>
        </c:txPr>
      </c:legendEntry>
      <c:legendEntry>
        <c:idx val="6"/>
        <c:txPr>
          <a:bodyPr/>
          <a:lstStyle/>
          <a:p>
            <a:pPr>
              <a:defRPr sz="1000" spc="-100" baseline="0"/>
            </a:pPr>
            <a:endParaRPr lang="en-US"/>
          </a:p>
        </c:txPr>
      </c:legendEntry>
      <c:legendEntry>
        <c:idx val="7"/>
        <c:txPr>
          <a:bodyPr/>
          <a:lstStyle/>
          <a:p>
            <a:pPr>
              <a:defRPr sz="1000" spc="-100" baseline="0"/>
            </a:pPr>
            <a:endParaRPr lang="en-US"/>
          </a:p>
        </c:txPr>
      </c:legendEntry>
      <c:legendEntry>
        <c:idx val="8"/>
        <c:txPr>
          <a:bodyPr/>
          <a:lstStyle/>
          <a:p>
            <a:pPr>
              <a:defRPr sz="1000" spc="-100" baseline="0"/>
            </a:pPr>
            <a:endParaRPr lang="en-US"/>
          </a:p>
        </c:txPr>
      </c:legendEntry>
      <c:legendEntry>
        <c:idx val="9"/>
        <c:txPr>
          <a:bodyPr/>
          <a:lstStyle/>
          <a:p>
            <a:pPr>
              <a:defRPr sz="1000" spc="-100" baseline="0"/>
            </a:pPr>
            <a:endParaRPr lang="en-US"/>
          </a:p>
        </c:txPr>
      </c:legendEntry>
      <c:legendEntry>
        <c:idx val="10"/>
        <c:txPr>
          <a:bodyPr/>
          <a:lstStyle/>
          <a:p>
            <a:pPr>
              <a:defRPr sz="1000" spc="-100" baseline="0"/>
            </a:pPr>
            <a:endParaRPr lang="en-US"/>
          </a:p>
        </c:txPr>
      </c:legendEntry>
      <c:legendEntry>
        <c:idx val="11"/>
        <c:txPr>
          <a:bodyPr/>
          <a:lstStyle/>
          <a:p>
            <a:pPr>
              <a:defRPr sz="1000" spc="-100" baseline="0"/>
            </a:pPr>
            <a:endParaRPr lang="en-US"/>
          </a:p>
        </c:txPr>
      </c:legendEntry>
      <c:legendEntry>
        <c:idx val="12"/>
        <c:txPr>
          <a:bodyPr/>
          <a:lstStyle/>
          <a:p>
            <a:pPr>
              <a:defRPr sz="1000" spc="-100" baseline="0"/>
            </a:pPr>
            <a:endParaRPr lang="en-US"/>
          </a:p>
        </c:txPr>
      </c:legendEntry>
      <c:legendEntry>
        <c:idx val="13"/>
        <c:txPr>
          <a:bodyPr/>
          <a:lstStyle/>
          <a:p>
            <a:pPr>
              <a:defRPr sz="1000" spc="-100" baseline="0"/>
            </a:pPr>
            <a:endParaRPr lang="en-US"/>
          </a:p>
        </c:txPr>
      </c:legendEntry>
      <c:legendEntry>
        <c:idx val="14"/>
        <c:txPr>
          <a:bodyPr/>
          <a:lstStyle/>
          <a:p>
            <a:pPr>
              <a:defRPr sz="1000" spc="-100" baseline="0"/>
            </a:pPr>
            <a:endParaRPr lang="en-US"/>
          </a:p>
        </c:txPr>
      </c:legendEntry>
      <c:legendEntry>
        <c:idx val="15"/>
        <c:txPr>
          <a:bodyPr/>
          <a:lstStyle/>
          <a:p>
            <a:pPr>
              <a:defRPr sz="1000" spc="-100" baseline="0"/>
            </a:pPr>
            <a:endParaRPr lang="en-US"/>
          </a:p>
        </c:txPr>
      </c:legendEntry>
      <c:legendEntry>
        <c:idx val="16"/>
        <c:txPr>
          <a:bodyPr/>
          <a:lstStyle/>
          <a:p>
            <a:pPr>
              <a:defRPr sz="1000" spc="-100" baseline="0"/>
            </a:pPr>
            <a:endParaRPr lang="en-US"/>
          </a:p>
        </c:txPr>
      </c:legendEntry>
      <c:layout>
        <c:manualLayout>
          <c:xMode val="edge"/>
          <c:yMode val="edge"/>
          <c:x val="0.64803318367271745"/>
          <c:y val="5.1797728340725966E-3"/>
          <c:w val="0.33954445810396666"/>
          <c:h val="0.97227200311751427"/>
        </c:manualLayout>
      </c:layout>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Contracts Budget</a:t>
            </a:r>
          </a:p>
          <a:p>
            <a:pPr>
              <a:defRPr/>
            </a:pPr>
            <a:r>
              <a:rPr lang="en-US"/>
              <a:t>By Cost Category</a:t>
            </a:r>
          </a:p>
        </c:rich>
      </c:tx>
      <c:layout>
        <c:manualLayout>
          <c:xMode val="edge"/>
          <c:yMode val="edge"/>
          <c:x val="0.24972053769574384"/>
          <c:y val="1.6194331983805668E-2"/>
        </c:manualLayout>
      </c:layout>
      <c:overlay val="0"/>
    </c:title>
    <c:autoTitleDeleted val="0"/>
    <c:plotArea>
      <c:layout/>
      <c:pieChart>
        <c:varyColors val="1"/>
        <c:ser>
          <c:idx val="1"/>
          <c:order val="0"/>
          <c:tx>
            <c:strRef>
              <c:f>'Contracts Budget'!$D$213</c:f>
              <c:strCache>
                <c:ptCount val="1"/>
                <c:pt idx="0">
                  <c:v>% of Total</c:v>
                </c:pt>
              </c:strCache>
            </c:strRef>
          </c:tx>
          <c:dLbls>
            <c:showLegendKey val="0"/>
            <c:showVal val="0"/>
            <c:showCatName val="0"/>
            <c:showSerName val="0"/>
            <c:showPercent val="1"/>
            <c:showBubbleSize val="0"/>
            <c:showLeaderLines val="1"/>
          </c:dLbls>
          <c:cat>
            <c:strRef>
              <c:f>'Contracts Budget'!$B$214:$B$221</c:f>
              <c:strCache>
                <c:ptCount val="8"/>
                <c:pt idx="0">
                  <c:v>Equipment (Total)</c:v>
                </c:pt>
                <c:pt idx="1">
                  <c:v>Laboratory Analysis</c:v>
                </c:pt>
                <c:pt idx="2">
                  <c:v>Monitoring Structures</c:v>
                </c:pt>
                <c:pt idx="3">
                  <c:v>Printing Costs</c:v>
                </c:pt>
                <c:pt idx="4">
                  <c:v>Salary</c:v>
                </c:pt>
                <c:pt idx="5">
                  <c:v>Supplies (Total)</c:v>
                </c:pt>
                <c:pt idx="6">
                  <c:v>Vehicles</c:v>
                </c:pt>
                <c:pt idx="7">
                  <c:v>Other Costs</c:v>
                </c:pt>
              </c:strCache>
            </c:strRef>
          </c:cat>
          <c:val>
            <c:numRef>
              <c:f>'Contracts Budget'!$D$214:$D$221</c:f>
              <c:numCache>
                <c:formatCode>0.0</c:formatCode>
                <c:ptCount val="8"/>
                <c:pt idx="0">
                  <c:v>0.34999097961392744</c:v>
                </c:pt>
                <c:pt idx="1">
                  <c:v>10.835287750315715</c:v>
                </c:pt>
                <c:pt idx="2">
                  <c:v>0</c:v>
                </c:pt>
                <c:pt idx="3">
                  <c:v>0.30308497203680318</c:v>
                </c:pt>
                <c:pt idx="4">
                  <c:v>70.725239040230932</c:v>
                </c:pt>
                <c:pt idx="5">
                  <c:v>9.3812015154248599E-2</c:v>
                </c:pt>
                <c:pt idx="6">
                  <c:v>14.585964279271158</c:v>
                </c:pt>
                <c:pt idx="7">
                  <c:v>3.1066209633772326</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200" spc="-100" baseline="0"/>
            </a:pPr>
            <a:endParaRPr lang="en-US"/>
          </a:p>
        </c:txPr>
      </c:legendEntry>
      <c:legendEntry>
        <c:idx val="1"/>
        <c:txPr>
          <a:bodyPr/>
          <a:lstStyle/>
          <a:p>
            <a:pPr>
              <a:defRPr sz="1200" spc="-100" baseline="0"/>
            </a:pPr>
            <a:endParaRPr lang="en-US"/>
          </a:p>
        </c:txPr>
      </c:legendEntry>
      <c:legendEntry>
        <c:idx val="2"/>
        <c:txPr>
          <a:bodyPr/>
          <a:lstStyle/>
          <a:p>
            <a:pPr>
              <a:defRPr sz="1200" spc="-100" baseline="0"/>
            </a:pPr>
            <a:endParaRPr lang="en-US"/>
          </a:p>
        </c:txPr>
      </c:legendEntry>
      <c:legendEntry>
        <c:idx val="3"/>
        <c:txPr>
          <a:bodyPr/>
          <a:lstStyle/>
          <a:p>
            <a:pPr>
              <a:defRPr sz="1200" spc="-100" baseline="0"/>
            </a:pPr>
            <a:endParaRPr lang="en-US"/>
          </a:p>
        </c:txPr>
      </c:legendEntry>
      <c:legendEntry>
        <c:idx val="4"/>
        <c:txPr>
          <a:bodyPr/>
          <a:lstStyle/>
          <a:p>
            <a:pPr>
              <a:defRPr sz="1200" spc="-100" baseline="0"/>
            </a:pPr>
            <a:endParaRPr lang="en-US"/>
          </a:p>
        </c:txPr>
      </c:legendEntry>
      <c:legendEntry>
        <c:idx val="5"/>
        <c:txPr>
          <a:bodyPr/>
          <a:lstStyle/>
          <a:p>
            <a:pPr>
              <a:defRPr sz="1200" spc="-100" baseline="0"/>
            </a:pPr>
            <a:endParaRPr lang="en-US"/>
          </a:p>
        </c:txPr>
      </c:legendEntry>
      <c:legendEntry>
        <c:idx val="6"/>
        <c:txPr>
          <a:bodyPr/>
          <a:lstStyle/>
          <a:p>
            <a:pPr>
              <a:defRPr sz="1200" spc="-100" baseline="0"/>
            </a:pPr>
            <a:endParaRPr lang="en-US"/>
          </a:p>
        </c:txPr>
      </c:legendEntry>
      <c:legendEntry>
        <c:idx val="7"/>
        <c:txPr>
          <a:bodyPr/>
          <a:lstStyle/>
          <a:p>
            <a:pPr>
              <a:defRPr sz="1200" spc="-100" baseline="0"/>
            </a:pPr>
            <a:endParaRPr lang="en-US"/>
          </a:p>
        </c:txPr>
      </c:legendEntry>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810946705963922"/>
          <c:y val="0.23377797142946063"/>
          <c:w val="0.56741713251868531"/>
          <c:h val="0.72216737729918146"/>
        </c:manualLayout>
      </c:layout>
      <c:pieChart>
        <c:varyColors val="1"/>
        <c:ser>
          <c:idx val="1"/>
          <c:order val="0"/>
          <c:tx>
            <c:strRef>
              <c:f>'Contracts Budget'!$C$213</c:f>
              <c:strCache>
                <c:ptCount val="1"/>
                <c:pt idx="0">
                  <c:v>Amount</c:v>
                </c:pt>
              </c:strCache>
            </c:strRef>
          </c:tx>
          <c:dLbls>
            <c:dLbl>
              <c:idx val="0"/>
              <c:layout>
                <c:manualLayout>
                  <c:x val="-9.4888884288015479E-2"/>
                  <c:y val="-9.6837944664031617E-2"/>
                </c:manualLayout>
              </c:layout>
              <c:showLegendKey val="0"/>
              <c:showVal val="0"/>
              <c:showCatName val="1"/>
              <c:showSerName val="0"/>
              <c:showPercent val="1"/>
              <c:showBubbleSize val="0"/>
              <c:separator> </c:separator>
            </c:dLbl>
            <c:dLbl>
              <c:idx val="1"/>
              <c:layout>
                <c:manualLayout>
                  <c:x val="3.2033381908775221E-2"/>
                  <c:y val="-0.12744888114282157"/>
                </c:manualLayout>
              </c:layout>
              <c:showLegendKey val="0"/>
              <c:showVal val="0"/>
              <c:showCatName val="1"/>
              <c:showSerName val="0"/>
              <c:showPercent val="1"/>
              <c:showBubbleSize val="0"/>
              <c:separator> </c:separator>
            </c:dLbl>
            <c:dLbl>
              <c:idx val="2"/>
              <c:layout>
                <c:manualLayout>
                  <c:x val="0.13066576504038652"/>
                  <c:y val="1.7786561264822136E-2"/>
                </c:manualLayout>
              </c:layout>
              <c:showLegendKey val="0"/>
              <c:showVal val="0"/>
              <c:showCatName val="1"/>
              <c:showSerName val="0"/>
              <c:showPercent val="1"/>
              <c:showBubbleSize val="0"/>
              <c:separator> </c:separator>
            </c:dLbl>
            <c:dLbl>
              <c:idx val="3"/>
              <c:layout>
                <c:manualLayout>
                  <c:x val="0.12993069400063678"/>
                  <c:y val="0.16337285902503293"/>
                </c:manualLayout>
              </c:layout>
              <c:showLegendKey val="0"/>
              <c:showVal val="0"/>
              <c:showCatName val="1"/>
              <c:showSerName val="0"/>
              <c:showPercent val="1"/>
              <c:showBubbleSize val="0"/>
              <c:separator> </c:separator>
            </c:dLbl>
            <c:dLbl>
              <c:idx val="4"/>
              <c:layout>
                <c:manualLayout>
                  <c:x val="-9.1490994360868855E-2"/>
                  <c:y val="-0.26890645586297762"/>
                </c:manualLayout>
              </c:layout>
              <c:showLegendKey val="0"/>
              <c:showVal val="0"/>
              <c:showCatName val="1"/>
              <c:showSerName val="0"/>
              <c:showPercent val="1"/>
              <c:showBubbleSize val="0"/>
              <c:separator> </c:separator>
            </c:dLbl>
            <c:dLbl>
              <c:idx val="5"/>
              <c:layout>
                <c:manualLayout>
                  <c:x val="-0.28103286854911586"/>
                  <c:y val="0.10474308300395258"/>
                </c:manualLayout>
              </c:layout>
              <c:showLegendKey val="0"/>
              <c:showVal val="0"/>
              <c:showCatName val="1"/>
              <c:showSerName val="0"/>
              <c:showPercent val="1"/>
              <c:showBubbleSize val="0"/>
              <c:separator> </c:separator>
            </c:dLbl>
            <c:dLbl>
              <c:idx val="6"/>
              <c:layout>
                <c:manualLayout>
                  <c:x val="-0.14128280574447666"/>
                  <c:y val="2.8338987270859917E-2"/>
                </c:manualLayout>
              </c:layout>
              <c:showLegendKey val="0"/>
              <c:showVal val="0"/>
              <c:showCatName val="1"/>
              <c:showSerName val="0"/>
              <c:showPercent val="1"/>
              <c:showBubbleSize val="0"/>
              <c:separator> </c:separator>
            </c:dLbl>
            <c:dLbl>
              <c:idx val="7"/>
              <c:layout>
                <c:manualLayout>
                  <c:x val="-0.24875332179890744"/>
                  <c:y val="-5.4677621819011757E-2"/>
                </c:manualLayout>
              </c:layout>
              <c:showLegendKey val="0"/>
              <c:showVal val="0"/>
              <c:showCatName val="1"/>
              <c:showSerName val="0"/>
              <c:showPercent val="1"/>
              <c:showBubbleSize val="0"/>
              <c:separator> </c:separator>
            </c:dLbl>
            <c:txPr>
              <a:bodyPr/>
              <a:lstStyle/>
              <a:p>
                <a:pPr>
                  <a:defRPr sz="1800"/>
                </a:pPr>
                <a:endParaRPr lang="en-US"/>
              </a:p>
            </c:txPr>
            <c:showLegendKey val="0"/>
            <c:showVal val="0"/>
            <c:showCatName val="1"/>
            <c:showSerName val="0"/>
            <c:showPercent val="1"/>
            <c:showBubbleSize val="0"/>
            <c:separator> </c:separator>
            <c:showLeaderLines val="1"/>
          </c:dLbls>
          <c:cat>
            <c:strRef>
              <c:f>'Contracts Budget'!$B$214:$B$221</c:f>
              <c:strCache>
                <c:ptCount val="8"/>
                <c:pt idx="0">
                  <c:v>Equipment (Total)</c:v>
                </c:pt>
                <c:pt idx="1">
                  <c:v>Laboratory Analysis</c:v>
                </c:pt>
                <c:pt idx="2">
                  <c:v>Monitoring Structures</c:v>
                </c:pt>
                <c:pt idx="3">
                  <c:v>Printing Costs</c:v>
                </c:pt>
                <c:pt idx="4">
                  <c:v>Salary</c:v>
                </c:pt>
                <c:pt idx="5">
                  <c:v>Supplies (Total)</c:v>
                </c:pt>
                <c:pt idx="6">
                  <c:v>Vehicles</c:v>
                </c:pt>
                <c:pt idx="7">
                  <c:v>Other Costs</c:v>
                </c:pt>
              </c:strCache>
            </c:strRef>
          </c:cat>
          <c:val>
            <c:numRef>
              <c:f>'Contracts Budget'!$C$214:$C$221</c:f>
              <c:numCache>
                <c:formatCode>"$"#,##0</c:formatCode>
                <c:ptCount val="8"/>
                <c:pt idx="0">
                  <c:v>194</c:v>
                </c:pt>
                <c:pt idx="1">
                  <c:v>6006</c:v>
                </c:pt>
                <c:pt idx="2">
                  <c:v>0</c:v>
                </c:pt>
                <c:pt idx="3">
                  <c:v>168</c:v>
                </c:pt>
                <c:pt idx="4">
                  <c:v>39203</c:v>
                </c:pt>
                <c:pt idx="5">
                  <c:v>52</c:v>
                </c:pt>
                <c:pt idx="6">
                  <c:v>8085.0000000000018</c:v>
                </c:pt>
                <c:pt idx="7">
                  <c:v>1722</c:v>
                </c:pt>
              </c:numCache>
            </c:numRef>
          </c:val>
        </c:ser>
        <c:ser>
          <c:idx val="0"/>
          <c:order val="1"/>
          <c:tx>
            <c:strRef>
              <c:f>'Contracts Budget'!$D$213</c:f>
              <c:strCache>
                <c:ptCount val="1"/>
                <c:pt idx="0">
                  <c:v>% of Total</c:v>
                </c:pt>
              </c:strCache>
            </c:strRef>
          </c:tx>
          <c:dLbls>
            <c:showLegendKey val="0"/>
            <c:showVal val="0"/>
            <c:showCatName val="0"/>
            <c:showSerName val="0"/>
            <c:showPercent val="1"/>
            <c:showBubbleSize val="0"/>
            <c:showLeaderLines val="1"/>
          </c:dLbls>
          <c:cat>
            <c:strRef>
              <c:f>'Contracts Budget'!$B$214:$B$221</c:f>
              <c:strCache>
                <c:ptCount val="8"/>
                <c:pt idx="0">
                  <c:v>Equipment (Total)</c:v>
                </c:pt>
                <c:pt idx="1">
                  <c:v>Laboratory Analysis</c:v>
                </c:pt>
                <c:pt idx="2">
                  <c:v>Monitoring Structures</c:v>
                </c:pt>
                <c:pt idx="3">
                  <c:v>Printing Costs</c:v>
                </c:pt>
                <c:pt idx="4">
                  <c:v>Salary</c:v>
                </c:pt>
                <c:pt idx="5">
                  <c:v>Supplies (Total)</c:v>
                </c:pt>
                <c:pt idx="6">
                  <c:v>Vehicles</c:v>
                </c:pt>
                <c:pt idx="7">
                  <c:v>Other Costs</c:v>
                </c:pt>
              </c:strCache>
            </c:strRef>
          </c:cat>
          <c:val>
            <c:numRef>
              <c:f>'Contracts Budget'!$D$214:$D$221</c:f>
              <c:numCache>
                <c:formatCode>0.0</c:formatCode>
                <c:ptCount val="8"/>
                <c:pt idx="0">
                  <c:v>0.34999097961392744</c:v>
                </c:pt>
                <c:pt idx="1">
                  <c:v>10.835287750315715</c:v>
                </c:pt>
                <c:pt idx="2">
                  <c:v>0</c:v>
                </c:pt>
                <c:pt idx="3">
                  <c:v>0.30308497203680318</c:v>
                </c:pt>
                <c:pt idx="4">
                  <c:v>70.725239040230932</c:v>
                </c:pt>
                <c:pt idx="5">
                  <c:v>9.3812015154248599E-2</c:v>
                </c:pt>
                <c:pt idx="6">
                  <c:v>14.585964279271158</c:v>
                </c:pt>
                <c:pt idx="7">
                  <c:v>3.1066209633772326</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Grants Budget</a:t>
            </a:r>
          </a:p>
          <a:p>
            <a:pPr>
              <a:defRPr/>
            </a:pPr>
            <a:r>
              <a:rPr lang="en-US"/>
              <a:t>By Phase or Element</a:t>
            </a:r>
          </a:p>
        </c:rich>
      </c:tx>
      <c:overlay val="0"/>
    </c:title>
    <c:autoTitleDeleted val="0"/>
    <c:plotArea>
      <c:layout/>
      <c:pieChart>
        <c:varyColors val="1"/>
        <c:ser>
          <c:idx val="1"/>
          <c:order val="0"/>
          <c:tx>
            <c:strRef>
              <c:f>'Grants Budget'!$D$190</c:f>
              <c:strCache>
                <c:ptCount val="1"/>
                <c:pt idx="0">
                  <c:v>% of Total</c:v>
                </c:pt>
              </c:strCache>
            </c:strRef>
          </c:tx>
          <c:dLbls>
            <c:showLegendKey val="0"/>
            <c:showVal val="0"/>
            <c:showCatName val="0"/>
            <c:showSerName val="0"/>
            <c:showPercent val="1"/>
            <c:showBubbleSize val="0"/>
            <c:showLeaderLines val="1"/>
          </c:dLbls>
          <c:cat>
            <c:strRef>
              <c:f>'Grants Budget'!$B$191:$B$207</c:f>
              <c:strCache>
                <c:ptCount val="17"/>
                <c:pt idx="0">
                  <c:v>Proposal and QAPP</c:v>
                </c:pt>
                <c:pt idx="1">
                  <c:v>Watershed Characterization</c:v>
                </c:pt>
                <c:pt idx="2">
                  <c:v>Site Establishment</c:v>
                </c:pt>
                <c:pt idx="3">
                  <c:v>Portable Sampling Equipment and Startup Supplies Costs</c:v>
                </c:pt>
                <c:pt idx="4">
                  <c:v>One-Time Office Equipment and Startup Supplies Costs</c:v>
                </c:pt>
                <c:pt idx="5">
                  <c:v>Station Demolition and Site Restoration</c:v>
                </c:pt>
                <c:pt idx="6">
                  <c:v>First-Year Report</c:v>
                </c:pt>
                <c:pt idx="7">
                  <c:v>Final Report</c:v>
                </c:pt>
                <c:pt idx="8">
                  <c:v>Annual Access Fees</c:v>
                </c:pt>
                <c:pt idx="9">
                  <c:v>Annual Sampling Trips to Sites</c:v>
                </c:pt>
                <c:pt idx="10">
                  <c:v>Annual Volunteer Training</c:v>
                </c:pt>
                <c:pt idx="11">
                  <c:v>Annual Sample Analysis</c:v>
                </c:pt>
                <c:pt idx="12">
                  <c:v>Annual Data Analysis</c:v>
                </c:pt>
                <c:pt idx="13">
                  <c:v>Annual Reports</c:v>
                </c:pt>
                <c:pt idx="14">
                  <c:v>Annual Site Operation and Maintenance</c:v>
                </c:pt>
                <c:pt idx="15">
                  <c:v>Annual Supplies and Rental Equipment</c:v>
                </c:pt>
                <c:pt idx="16">
                  <c:v>Annual Land Use Tracking</c:v>
                </c:pt>
              </c:strCache>
            </c:strRef>
          </c:cat>
          <c:val>
            <c:numRef>
              <c:f>'Grants Budget'!$D$191:$D$207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000" spc="-100" baseline="0"/>
            </a:pPr>
            <a:endParaRPr lang="en-US"/>
          </a:p>
        </c:txPr>
      </c:legendEntry>
      <c:legendEntry>
        <c:idx val="1"/>
        <c:txPr>
          <a:bodyPr/>
          <a:lstStyle/>
          <a:p>
            <a:pPr>
              <a:defRPr sz="1000" spc="-100" baseline="0"/>
            </a:pPr>
            <a:endParaRPr lang="en-US"/>
          </a:p>
        </c:txPr>
      </c:legendEntry>
      <c:legendEntry>
        <c:idx val="2"/>
        <c:txPr>
          <a:bodyPr/>
          <a:lstStyle/>
          <a:p>
            <a:pPr>
              <a:defRPr sz="1000" spc="-100" baseline="0"/>
            </a:pPr>
            <a:endParaRPr lang="en-US"/>
          </a:p>
        </c:txPr>
      </c:legendEntry>
      <c:legendEntry>
        <c:idx val="3"/>
        <c:txPr>
          <a:bodyPr/>
          <a:lstStyle/>
          <a:p>
            <a:pPr>
              <a:defRPr sz="1000" spc="-100" baseline="0"/>
            </a:pPr>
            <a:endParaRPr lang="en-US"/>
          </a:p>
        </c:txPr>
      </c:legendEntry>
      <c:legendEntry>
        <c:idx val="4"/>
        <c:txPr>
          <a:bodyPr/>
          <a:lstStyle/>
          <a:p>
            <a:pPr>
              <a:defRPr sz="1000" spc="-100" baseline="0"/>
            </a:pPr>
            <a:endParaRPr lang="en-US"/>
          </a:p>
        </c:txPr>
      </c:legendEntry>
      <c:legendEntry>
        <c:idx val="5"/>
        <c:txPr>
          <a:bodyPr/>
          <a:lstStyle/>
          <a:p>
            <a:pPr>
              <a:defRPr sz="1000" spc="-100" baseline="0"/>
            </a:pPr>
            <a:endParaRPr lang="en-US"/>
          </a:p>
        </c:txPr>
      </c:legendEntry>
      <c:legendEntry>
        <c:idx val="6"/>
        <c:txPr>
          <a:bodyPr/>
          <a:lstStyle/>
          <a:p>
            <a:pPr>
              <a:defRPr sz="1000" spc="-100" baseline="0"/>
            </a:pPr>
            <a:endParaRPr lang="en-US"/>
          </a:p>
        </c:txPr>
      </c:legendEntry>
      <c:legendEntry>
        <c:idx val="7"/>
        <c:txPr>
          <a:bodyPr/>
          <a:lstStyle/>
          <a:p>
            <a:pPr>
              <a:defRPr sz="1000" spc="-100" baseline="0"/>
            </a:pPr>
            <a:endParaRPr lang="en-US"/>
          </a:p>
        </c:txPr>
      </c:legendEntry>
      <c:legendEntry>
        <c:idx val="8"/>
        <c:txPr>
          <a:bodyPr/>
          <a:lstStyle/>
          <a:p>
            <a:pPr>
              <a:defRPr sz="1000" spc="-100" baseline="0"/>
            </a:pPr>
            <a:endParaRPr lang="en-US"/>
          </a:p>
        </c:txPr>
      </c:legendEntry>
      <c:legendEntry>
        <c:idx val="9"/>
        <c:txPr>
          <a:bodyPr/>
          <a:lstStyle/>
          <a:p>
            <a:pPr>
              <a:defRPr sz="1000" spc="-100" baseline="0"/>
            </a:pPr>
            <a:endParaRPr lang="en-US"/>
          </a:p>
        </c:txPr>
      </c:legendEntry>
      <c:legendEntry>
        <c:idx val="10"/>
        <c:txPr>
          <a:bodyPr/>
          <a:lstStyle/>
          <a:p>
            <a:pPr>
              <a:defRPr sz="1000" spc="-100" baseline="0"/>
            </a:pPr>
            <a:endParaRPr lang="en-US"/>
          </a:p>
        </c:txPr>
      </c:legendEntry>
      <c:legendEntry>
        <c:idx val="11"/>
        <c:txPr>
          <a:bodyPr/>
          <a:lstStyle/>
          <a:p>
            <a:pPr>
              <a:defRPr sz="1000" spc="-100" baseline="0"/>
            </a:pPr>
            <a:endParaRPr lang="en-US"/>
          </a:p>
        </c:txPr>
      </c:legendEntry>
      <c:legendEntry>
        <c:idx val="12"/>
        <c:txPr>
          <a:bodyPr/>
          <a:lstStyle/>
          <a:p>
            <a:pPr>
              <a:defRPr sz="1000" spc="-100" baseline="0"/>
            </a:pPr>
            <a:endParaRPr lang="en-US"/>
          </a:p>
        </c:txPr>
      </c:legendEntry>
      <c:legendEntry>
        <c:idx val="13"/>
        <c:txPr>
          <a:bodyPr/>
          <a:lstStyle/>
          <a:p>
            <a:pPr>
              <a:defRPr sz="1000" spc="-100" baseline="0"/>
            </a:pPr>
            <a:endParaRPr lang="en-US"/>
          </a:p>
        </c:txPr>
      </c:legendEntry>
      <c:legendEntry>
        <c:idx val="14"/>
        <c:txPr>
          <a:bodyPr/>
          <a:lstStyle/>
          <a:p>
            <a:pPr>
              <a:defRPr sz="1000" spc="-100" baseline="0"/>
            </a:pPr>
            <a:endParaRPr lang="en-US"/>
          </a:p>
        </c:txPr>
      </c:legendEntry>
      <c:legendEntry>
        <c:idx val="15"/>
        <c:txPr>
          <a:bodyPr/>
          <a:lstStyle/>
          <a:p>
            <a:pPr>
              <a:defRPr sz="1000" spc="-100" baseline="0"/>
            </a:pPr>
            <a:endParaRPr lang="en-US"/>
          </a:p>
        </c:txPr>
      </c:legendEntry>
      <c:legendEntry>
        <c:idx val="16"/>
        <c:txPr>
          <a:bodyPr/>
          <a:lstStyle/>
          <a:p>
            <a:pPr>
              <a:defRPr sz="1000" spc="-100" baseline="0"/>
            </a:pPr>
            <a:endParaRPr lang="en-US"/>
          </a:p>
        </c:txPr>
      </c:legendEntry>
      <c:layout>
        <c:manualLayout>
          <c:xMode val="edge"/>
          <c:yMode val="edge"/>
          <c:x val="0.64803318367271745"/>
          <c:y val="5.1797728340725966E-3"/>
          <c:w val="0.33954445810396666"/>
          <c:h val="0.97227200311751427"/>
        </c:manualLayout>
      </c:layout>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Grants Budget</a:t>
            </a:r>
          </a:p>
          <a:p>
            <a:pPr>
              <a:defRPr/>
            </a:pPr>
            <a:r>
              <a:rPr lang="en-US"/>
              <a:t>By Cost Category</a:t>
            </a:r>
          </a:p>
        </c:rich>
      </c:tx>
      <c:overlay val="0"/>
    </c:title>
    <c:autoTitleDeleted val="0"/>
    <c:plotArea>
      <c:layout/>
      <c:pieChart>
        <c:varyColors val="1"/>
        <c:ser>
          <c:idx val="1"/>
          <c:order val="0"/>
          <c:tx>
            <c:strRef>
              <c:f>'Grants Budget'!$D$213</c:f>
              <c:strCache>
                <c:ptCount val="1"/>
                <c:pt idx="0">
                  <c:v>% of Total</c:v>
                </c:pt>
              </c:strCache>
            </c:strRef>
          </c:tx>
          <c:dLbls>
            <c:showLegendKey val="0"/>
            <c:showVal val="0"/>
            <c:showCatName val="0"/>
            <c:showSerName val="0"/>
            <c:showPercent val="1"/>
            <c:showBubbleSize val="0"/>
            <c:showLeaderLines val="1"/>
          </c:dLbls>
          <c:cat>
            <c:strRef>
              <c:f>'Grants Budget'!$B$214:$B$221</c:f>
              <c:strCache>
                <c:ptCount val="8"/>
                <c:pt idx="0">
                  <c:v>Equipment</c:v>
                </c:pt>
                <c:pt idx="1">
                  <c:v>Laboratory Analysis</c:v>
                </c:pt>
                <c:pt idx="2">
                  <c:v>Monitoring Structures</c:v>
                </c:pt>
                <c:pt idx="3">
                  <c:v>Printing Costs</c:v>
                </c:pt>
                <c:pt idx="4">
                  <c:v>Salary/General</c:v>
                </c:pt>
                <c:pt idx="5">
                  <c:v>Supplies</c:v>
                </c:pt>
                <c:pt idx="6">
                  <c:v>Vehicles</c:v>
                </c:pt>
                <c:pt idx="7">
                  <c:v>Other Costs</c:v>
                </c:pt>
              </c:strCache>
            </c:strRef>
          </c:cat>
          <c:val>
            <c:numRef>
              <c:f>'Grants Budget'!$D$214:$D$221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200" spc="-100" baseline="0"/>
            </a:pPr>
            <a:endParaRPr lang="en-US"/>
          </a:p>
        </c:txPr>
      </c:legendEntry>
      <c:legendEntry>
        <c:idx val="1"/>
        <c:txPr>
          <a:bodyPr/>
          <a:lstStyle/>
          <a:p>
            <a:pPr>
              <a:defRPr sz="1200" spc="-100" baseline="0"/>
            </a:pPr>
            <a:endParaRPr lang="en-US"/>
          </a:p>
        </c:txPr>
      </c:legendEntry>
      <c:legendEntry>
        <c:idx val="2"/>
        <c:txPr>
          <a:bodyPr/>
          <a:lstStyle/>
          <a:p>
            <a:pPr>
              <a:defRPr sz="1200" spc="-100" baseline="0"/>
            </a:pPr>
            <a:endParaRPr lang="en-US"/>
          </a:p>
        </c:txPr>
      </c:legendEntry>
      <c:legendEntry>
        <c:idx val="3"/>
        <c:txPr>
          <a:bodyPr/>
          <a:lstStyle/>
          <a:p>
            <a:pPr>
              <a:defRPr sz="1200" spc="-100" baseline="0"/>
            </a:pPr>
            <a:endParaRPr lang="en-US"/>
          </a:p>
        </c:txPr>
      </c:legendEntry>
      <c:legendEntry>
        <c:idx val="4"/>
        <c:txPr>
          <a:bodyPr/>
          <a:lstStyle/>
          <a:p>
            <a:pPr>
              <a:defRPr sz="1200" spc="-100" baseline="0"/>
            </a:pPr>
            <a:endParaRPr lang="en-US"/>
          </a:p>
        </c:txPr>
      </c:legendEntry>
      <c:legendEntry>
        <c:idx val="5"/>
        <c:txPr>
          <a:bodyPr/>
          <a:lstStyle/>
          <a:p>
            <a:pPr>
              <a:defRPr sz="1200" spc="-100" baseline="0"/>
            </a:pPr>
            <a:endParaRPr lang="en-US"/>
          </a:p>
        </c:txPr>
      </c:legendEntry>
      <c:legendEntry>
        <c:idx val="6"/>
        <c:txPr>
          <a:bodyPr/>
          <a:lstStyle/>
          <a:p>
            <a:pPr>
              <a:defRPr sz="1200" spc="-100" baseline="0"/>
            </a:pPr>
            <a:endParaRPr lang="en-US"/>
          </a:p>
        </c:txPr>
      </c:legendEntry>
      <c:legendEntry>
        <c:idx val="7"/>
        <c:txPr>
          <a:bodyPr/>
          <a:lstStyle/>
          <a:p>
            <a:pPr>
              <a:defRPr sz="1200" spc="-100" baseline="0"/>
            </a:pPr>
            <a:endParaRPr lang="en-US"/>
          </a:p>
        </c:txPr>
      </c:legendEntry>
      <c:overlay val="0"/>
      <c:txPr>
        <a:bodyPr/>
        <a:lstStyle/>
        <a:p>
          <a:pPr>
            <a:defRPr sz="1800" spc="-100" baseline="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600075</xdr:colOff>
      <xdr:row>48</xdr:row>
      <xdr:rowOff>9525</xdr:rowOff>
    </xdr:from>
    <xdr:to>
      <xdr:col>8</xdr:col>
      <xdr:colOff>333375</xdr:colOff>
      <xdr:row>64</xdr:row>
      <xdr:rowOff>152400</xdr:rowOff>
    </xdr:to>
    <xdr:graphicFrame macro="">
      <xdr:nvGraphicFramePr>
        <xdr:cNvPr id="22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266700</xdr:colOff>
      <xdr:row>71</xdr:row>
      <xdr:rowOff>66675</xdr:rowOff>
    </xdr:from>
    <xdr:to>
      <xdr:col>10</xdr:col>
      <xdr:colOff>476250</xdr:colOff>
      <xdr:row>93</xdr:row>
      <xdr:rowOff>133350</xdr:rowOff>
    </xdr:to>
    <xdr:graphicFrame macro="">
      <xdr:nvGraphicFramePr>
        <xdr:cNvPr id="4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114</xdr:row>
      <xdr:rowOff>0</xdr:rowOff>
    </xdr:from>
    <xdr:to>
      <xdr:col>10</xdr:col>
      <xdr:colOff>485775</xdr:colOff>
      <xdr:row>136</xdr:row>
      <xdr:rowOff>66675</xdr:rowOff>
    </xdr:to>
    <xdr:graphicFrame macro="">
      <xdr:nvGraphicFramePr>
        <xdr:cNvPr id="4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10</xdr:col>
      <xdr:colOff>485775</xdr:colOff>
      <xdr:row>53</xdr:row>
      <xdr:rowOff>0</xdr:rowOff>
    </xdr:to>
    <xdr:graphicFrame macro="">
      <xdr:nvGraphicFramePr>
        <xdr:cNvPr id="4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221</xdr:row>
      <xdr:rowOff>0</xdr:rowOff>
    </xdr:from>
    <xdr:to>
      <xdr:col>20</xdr:col>
      <xdr:colOff>190500</xdr:colOff>
      <xdr:row>225</xdr:row>
      <xdr:rowOff>285750</xdr:rowOff>
    </xdr:to>
    <xdr:pic>
      <xdr:nvPicPr>
        <xdr:cNvPr id="6186"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6649700" y="41328975"/>
          <a:ext cx="2628900" cy="3486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191</xdr:row>
      <xdr:rowOff>3</xdr:rowOff>
    </xdr:from>
    <xdr:to>
      <xdr:col>15</xdr:col>
      <xdr:colOff>85726</xdr:colOff>
      <xdr:row>217</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1076325</xdr:colOff>
      <xdr:row>219</xdr:row>
      <xdr:rowOff>47625</xdr:rowOff>
    </xdr:from>
    <xdr:to>
      <xdr:col>15</xdr:col>
      <xdr:colOff>47626</xdr:colOff>
      <xdr:row>248</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251</xdr:row>
      <xdr:rowOff>0</xdr:rowOff>
    </xdr:from>
    <xdr:to>
      <xdr:col>15</xdr:col>
      <xdr:colOff>66676</xdr:colOff>
      <xdr:row>280</xdr:row>
      <xdr:rowOff>123825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xdr:colOff>
      <xdr:row>191</xdr:row>
      <xdr:rowOff>3</xdr:rowOff>
    </xdr:from>
    <xdr:to>
      <xdr:col>15</xdr:col>
      <xdr:colOff>57150</xdr:colOff>
      <xdr:row>217</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1076325</xdr:colOff>
      <xdr:row>219</xdr:row>
      <xdr:rowOff>47625</xdr:rowOff>
    </xdr:from>
    <xdr:to>
      <xdr:col>15</xdr:col>
      <xdr:colOff>47626</xdr:colOff>
      <xdr:row>248</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251</xdr:row>
      <xdr:rowOff>0</xdr:rowOff>
    </xdr:from>
    <xdr:to>
      <xdr:col>15</xdr:col>
      <xdr:colOff>66676</xdr:colOff>
      <xdr:row>280</xdr:row>
      <xdr:rowOff>123825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xdr:colOff>
      <xdr:row>191</xdr:row>
      <xdr:rowOff>3</xdr:rowOff>
    </xdr:from>
    <xdr:to>
      <xdr:col>15</xdr:col>
      <xdr:colOff>85726</xdr:colOff>
      <xdr:row>217</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1076325</xdr:colOff>
      <xdr:row>219</xdr:row>
      <xdr:rowOff>47625</xdr:rowOff>
    </xdr:from>
    <xdr:to>
      <xdr:col>15</xdr:col>
      <xdr:colOff>47626</xdr:colOff>
      <xdr:row>248</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251</xdr:row>
      <xdr:rowOff>0</xdr:rowOff>
    </xdr:from>
    <xdr:to>
      <xdr:col>15</xdr:col>
      <xdr:colOff>66676</xdr:colOff>
      <xdr:row>280</xdr:row>
      <xdr:rowOff>123825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xdr:colOff>
      <xdr:row>191</xdr:row>
      <xdr:rowOff>3</xdr:rowOff>
    </xdr:from>
    <xdr:to>
      <xdr:col>15</xdr:col>
      <xdr:colOff>85726</xdr:colOff>
      <xdr:row>217</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1076325</xdr:colOff>
      <xdr:row>219</xdr:row>
      <xdr:rowOff>47625</xdr:rowOff>
    </xdr:from>
    <xdr:to>
      <xdr:col>13</xdr:col>
      <xdr:colOff>40006</xdr:colOff>
      <xdr:row>242</xdr:row>
      <xdr:rowOff>87630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246</xdr:row>
      <xdr:rowOff>19049</xdr:rowOff>
    </xdr:from>
    <xdr:to>
      <xdr:col>15</xdr:col>
      <xdr:colOff>104774</xdr:colOff>
      <xdr:row>276</xdr:row>
      <xdr:rowOff>161924</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278</xdr:row>
      <xdr:rowOff>0</xdr:rowOff>
    </xdr:from>
    <xdr:to>
      <xdr:col>15</xdr:col>
      <xdr:colOff>66676</xdr:colOff>
      <xdr:row>307</xdr:row>
      <xdr:rowOff>123825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www.benmeadows.com/" TargetMode="External"/><Relationship Id="rId21" Type="http://schemas.openxmlformats.org/officeDocument/2006/relationships/hyperlink" Target="http://www.benmeadows.com/" TargetMode="External"/><Relationship Id="rId42" Type="http://schemas.openxmlformats.org/officeDocument/2006/relationships/hyperlink" Target="http://www.benmeadows.com/" TargetMode="External"/><Relationship Id="rId47" Type="http://schemas.openxmlformats.org/officeDocument/2006/relationships/hyperlink" Target="http://www.microscopestore.com/" TargetMode="External"/><Relationship Id="rId63" Type="http://schemas.openxmlformats.org/officeDocument/2006/relationships/hyperlink" Target="http://www.microscopestore.com/" TargetMode="External"/><Relationship Id="rId68" Type="http://schemas.openxmlformats.org/officeDocument/2006/relationships/hyperlink" Target="http://www.microscopestore.com/" TargetMode="External"/><Relationship Id="rId84" Type="http://schemas.openxmlformats.org/officeDocument/2006/relationships/hyperlink" Target="http://www.benmeadows.com/" TargetMode="External"/><Relationship Id="rId89" Type="http://schemas.openxmlformats.org/officeDocument/2006/relationships/hyperlink" Target="http://www.benmeadows.com/" TargetMode="External"/><Relationship Id="rId112" Type="http://schemas.openxmlformats.org/officeDocument/2006/relationships/vmlDrawing" Target="../drawings/vmlDrawing3.vml"/><Relationship Id="rId2" Type="http://schemas.openxmlformats.org/officeDocument/2006/relationships/hyperlink" Target="http://www.benmeadows.com/" TargetMode="External"/><Relationship Id="rId16" Type="http://schemas.openxmlformats.org/officeDocument/2006/relationships/hyperlink" Target="http://www.benmeadows.com/" TargetMode="External"/><Relationship Id="rId29" Type="http://schemas.openxmlformats.org/officeDocument/2006/relationships/hyperlink" Target="http://www.benmeadows.com/" TargetMode="External"/><Relationship Id="rId107" Type="http://schemas.openxmlformats.org/officeDocument/2006/relationships/hyperlink" Target="http://www.lowes.com/" TargetMode="External"/><Relationship Id="rId11" Type="http://schemas.openxmlformats.org/officeDocument/2006/relationships/hyperlink" Target="http://www.benmeadows.com/" TargetMode="External"/><Relationship Id="rId24" Type="http://schemas.openxmlformats.org/officeDocument/2006/relationships/hyperlink" Target="http://www.benmeadows.com/" TargetMode="External"/><Relationship Id="rId32" Type="http://schemas.openxmlformats.org/officeDocument/2006/relationships/hyperlink" Target="http://www.benmeadows.com/" TargetMode="External"/><Relationship Id="rId37" Type="http://schemas.openxmlformats.org/officeDocument/2006/relationships/hyperlink" Target="http://www.benmeadows.com/" TargetMode="External"/><Relationship Id="rId40" Type="http://schemas.openxmlformats.org/officeDocument/2006/relationships/hyperlink" Target="http://www.benmeadows.com/" TargetMode="External"/><Relationship Id="rId45" Type="http://schemas.openxmlformats.org/officeDocument/2006/relationships/hyperlink" Target="http://www.microscopestore.com/" TargetMode="External"/><Relationship Id="rId53" Type="http://schemas.openxmlformats.org/officeDocument/2006/relationships/hyperlink" Target="http://www.microscopestore.com/" TargetMode="External"/><Relationship Id="rId58" Type="http://schemas.openxmlformats.org/officeDocument/2006/relationships/hyperlink" Target="http://www.microscopestore.com/" TargetMode="External"/><Relationship Id="rId66" Type="http://schemas.openxmlformats.org/officeDocument/2006/relationships/hyperlink" Target="http://www.microscopestore.com/" TargetMode="External"/><Relationship Id="rId74" Type="http://schemas.openxmlformats.org/officeDocument/2006/relationships/hyperlink" Target="http://www.benmeadows.com/" TargetMode="External"/><Relationship Id="rId79" Type="http://schemas.openxmlformats.org/officeDocument/2006/relationships/hyperlink" Target="http://www.rei.com/" TargetMode="External"/><Relationship Id="rId87" Type="http://schemas.openxmlformats.org/officeDocument/2006/relationships/hyperlink" Target="http://www.benmeadows.com/" TargetMode="External"/><Relationship Id="rId102" Type="http://schemas.openxmlformats.org/officeDocument/2006/relationships/hyperlink" Target="http://www.benmeadows.com/" TargetMode="External"/><Relationship Id="rId110" Type="http://schemas.openxmlformats.org/officeDocument/2006/relationships/printerSettings" Target="../printerSettings/printerSettings6.bin"/><Relationship Id="rId5" Type="http://schemas.openxmlformats.org/officeDocument/2006/relationships/hyperlink" Target="http://www.benmeadows.com/" TargetMode="External"/><Relationship Id="rId61" Type="http://schemas.openxmlformats.org/officeDocument/2006/relationships/hyperlink" Target="http://www.microscopestore.com/" TargetMode="External"/><Relationship Id="rId82" Type="http://schemas.openxmlformats.org/officeDocument/2006/relationships/hyperlink" Target="http://www.rei.com/" TargetMode="External"/><Relationship Id="rId90" Type="http://schemas.openxmlformats.org/officeDocument/2006/relationships/hyperlink" Target="http://www.homedepot.com/" TargetMode="External"/><Relationship Id="rId95" Type="http://schemas.openxmlformats.org/officeDocument/2006/relationships/hyperlink" Target="http://www.benmeadows.com/" TargetMode="External"/><Relationship Id="rId19" Type="http://schemas.openxmlformats.org/officeDocument/2006/relationships/hyperlink" Target="http://www.benmeadows.com/" TargetMode="External"/><Relationship Id="rId14" Type="http://schemas.openxmlformats.org/officeDocument/2006/relationships/hyperlink" Target="http://www.benmeadows.com/" TargetMode="External"/><Relationship Id="rId22" Type="http://schemas.openxmlformats.org/officeDocument/2006/relationships/hyperlink" Target="http://www.benmeadows.com/" TargetMode="External"/><Relationship Id="rId27" Type="http://schemas.openxmlformats.org/officeDocument/2006/relationships/hyperlink" Target="http://www.benmeadows.com/" TargetMode="External"/><Relationship Id="rId30" Type="http://schemas.openxmlformats.org/officeDocument/2006/relationships/hyperlink" Target="http://www.benmeadows.com/" TargetMode="External"/><Relationship Id="rId35" Type="http://schemas.openxmlformats.org/officeDocument/2006/relationships/hyperlink" Target="http://www.benmeadows.com/" TargetMode="External"/><Relationship Id="rId43" Type="http://schemas.openxmlformats.org/officeDocument/2006/relationships/hyperlink" Target="http://www.benmeadows.com/" TargetMode="External"/><Relationship Id="rId48" Type="http://schemas.openxmlformats.org/officeDocument/2006/relationships/hyperlink" Target="http://www.microscopestore.com/" TargetMode="External"/><Relationship Id="rId56" Type="http://schemas.openxmlformats.org/officeDocument/2006/relationships/hyperlink" Target="http://www.microscopestore.com/" TargetMode="External"/><Relationship Id="rId64" Type="http://schemas.openxmlformats.org/officeDocument/2006/relationships/hyperlink" Target="http://www.microscopestore.com/" TargetMode="External"/><Relationship Id="rId69" Type="http://schemas.openxmlformats.org/officeDocument/2006/relationships/hyperlink" Target="http://www.amazon.com/" TargetMode="External"/><Relationship Id="rId77" Type="http://schemas.openxmlformats.org/officeDocument/2006/relationships/hyperlink" Target="http://www.rei.com/" TargetMode="External"/><Relationship Id="rId100" Type="http://schemas.openxmlformats.org/officeDocument/2006/relationships/hyperlink" Target="http://www.lowes.com/" TargetMode="External"/><Relationship Id="rId105" Type="http://schemas.openxmlformats.org/officeDocument/2006/relationships/hyperlink" Target="http://www.homedepot.com/" TargetMode="External"/><Relationship Id="rId113" Type="http://schemas.openxmlformats.org/officeDocument/2006/relationships/comments" Target="../comments3.xml"/><Relationship Id="rId8" Type="http://schemas.openxmlformats.org/officeDocument/2006/relationships/hyperlink" Target="http://www.benmeadows.com/" TargetMode="External"/><Relationship Id="rId51" Type="http://schemas.openxmlformats.org/officeDocument/2006/relationships/hyperlink" Target="http://www.microscopestore.com/" TargetMode="External"/><Relationship Id="rId72" Type="http://schemas.openxmlformats.org/officeDocument/2006/relationships/hyperlink" Target="http://www.benmeadows.com/" TargetMode="External"/><Relationship Id="rId80" Type="http://schemas.openxmlformats.org/officeDocument/2006/relationships/hyperlink" Target="http://www.rei.com/" TargetMode="External"/><Relationship Id="rId85" Type="http://schemas.openxmlformats.org/officeDocument/2006/relationships/hyperlink" Target="http://www.benmeadows.com/" TargetMode="External"/><Relationship Id="rId93" Type="http://schemas.openxmlformats.org/officeDocument/2006/relationships/hyperlink" Target="http://www.homedepot.com/" TargetMode="External"/><Relationship Id="rId98" Type="http://schemas.openxmlformats.org/officeDocument/2006/relationships/hyperlink" Target="http://www.homedepot.com/" TargetMode="External"/><Relationship Id="rId3" Type="http://schemas.openxmlformats.org/officeDocument/2006/relationships/hyperlink" Target="http://www.benmeadows.com/" TargetMode="External"/><Relationship Id="rId12" Type="http://schemas.openxmlformats.org/officeDocument/2006/relationships/hyperlink" Target="http://www.benmeadows.com/" TargetMode="External"/><Relationship Id="rId17" Type="http://schemas.openxmlformats.org/officeDocument/2006/relationships/hyperlink" Target="http://www.benmeadows.com/" TargetMode="External"/><Relationship Id="rId25" Type="http://schemas.openxmlformats.org/officeDocument/2006/relationships/hyperlink" Target="http://www.benmeadows.com/" TargetMode="External"/><Relationship Id="rId33" Type="http://schemas.openxmlformats.org/officeDocument/2006/relationships/hyperlink" Target="http://www.benmeadows.com/" TargetMode="External"/><Relationship Id="rId38" Type="http://schemas.openxmlformats.org/officeDocument/2006/relationships/hyperlink" Target="http://www.benmeadows.com/" TargetMode="External"/><Relationship Id="rId46" Type="http://schemas.openxmlformats.org/officeDocument/2006/relationships/hyperlink" Target="http://www.microscopestore.com/" TargetMode="External"/><Relationship Id="rId59" Type="http://schemas.openxmlformats.org/officeDocument/2006/relationships/hyperlink" Target="http://www.microscopestore.com/" TargetMode="External"/><Relationship Id="rId67" Type="http://schemas.openxmlformats.org/officeDocument/2006/relationships/hyperlink" Target="http://www.microscopestore.com/" TargetMode="External"/><Relationship Id="rId103" Type="http://schemas.openxmlformats.org/officeDocument/2006/relationships/hyperlink" Target="http://www.benmeadows.com/" TargetMode="External"/><Relationship Id="rId108" Type="http://schemas.openxmlformats.org/officeDocument/2006/relationships/hyperlink" Target="http://www.lowes.com/" TargetMode="External"/><Relationship Id="rId20" Type="http://schemas.openxmlformats.org/officeDocument/2006/relationships/hyperlink" Target="http://www.benmeadows.com/" TargetMode="External"/><Relationship Id="rId41" Type="http://schemas.openxmlformats.org/officeDocument/2006/relationships/hyperlink" Target="http://www.benmeadows.com/" TargetMode="External"/><Relationship Id="rId54" Type="http://schemas.openxmlformats.org/officeDocument/2006/relationships/hyperlink" Target="http://www.microscopestore.com/" TargetMode="External"/><Relationship Id="rId62" Type="http://schemas.openxmlformats.org/officeDocument/2006/relationships/hyperlink" Target="http://www.microscopestore.com/" TargetMode="External"/><Relationship Id="rId70" Type="http://schemas.openxmlformats.org/officeDocument/2006/relationships/hyperlink" Target="http://www.benmeadows.com/" TargetMode="External"/><Relationship Id="rId75" Type="http://schemas.openxmlformats.org/officeDocument/2006/relationships/hyperlink" Target="http://www.benmeadows.com/" TargetMode="External"/><Relationship Id="rId83" Type="http://schemas.openxmlformats.org/officeDocument/2006/relationships/hyperlink" Target="http://www.benmeadows.com/" TargetMode="External"/><Relationship Id="rId88" Type="http://schemas.openxmlformats.org/officeDocument/2006/relationships/hyperlink" Target="http://www.benmeadows.com/" TargetMode="External"/><Relationship Id="rId91" Type="http://schemas.openxmlformats.org/officeDocument/2006/relationships/hyperlink" Target="http://www.homedepot.com/" TargetMode="External"/><Relationship Id="rId96" Type="http://schemas.openxmlformats.org/officeDocument/2006/relationships/hyperlink" Target="http://www.benmeadows.com/" TargetMode="External"/><Relationship Id="rId111" Type="http://schemas.openxmlformats.org/officeDocument/2006/relationships/drawing" Target="../drawings/drawing3.xml"/><Relationship Id="rId1" Type="http://schemas.openxmlformats.org/officeDocument/2006/relationships/hyperlink" Target="http://www.benmeadows.com/" TargetMode="External"/><Relationship Id="rId6" Type="http://schemas.openxmlformats.org/officeDocument/2006/relationships/hyperlink" Target="http://www.benmeadows.com/" TargetMode="External"/><Relationship Id="rId15" Type="http://schemas.openxmlformats.org/officeDocument/2006/relationships/hyperlink" Target="http://www.benmeadows.com/" TargetMode="External"/><Relationship Id="rId23" Type="http://schemas.openxmlformats.org/officeDocument/2006/relationships/hyperlink" Target="http://www.benmeadows.com/" TargetMode="External"/><Relationship Id="rId28" Type="http://schemas.openxmlformats.org/officeDocument/2006/relationships/hyperlink" Target="http://www.benmeadows.com/" TargetMode="External"/><Relationship Id="rId36" Type="http://schemas.openxmlformats.org/officeDocument/2006/relationships/hyperlink" Target="http://www.benmeadows.com/" TargetMode="External"/><Relationship Id="rId49" Type="http://schemas.openxmlformats.org/officeDocument/2006/relationships/hyperlink" Target="http://www.microscopestore.com/" TargetMode="External"/><Relationship Id="rId57" Type="http://schemas.openxmlformats.org/officeDocument/2006/relationships/hyperlink" Target="http://www.microscopestore.com/" TargetMode="External"/><Relationship Id="rId106" Type="http://schemas.openxmlformats.org/officeDocument/2006/relationships/hyperlink" Target="http://www.homedepot.com/" TargetMode="External"/><Relationship Id="rId10" Type="http://schemas.openxmlformats.org/officeDocument/2006/relationships/hyperlink" Target="http://www.benmeadows.com/" TargetMode="External"/><Relationship Id="rId31" Type="http://schemas.openxmlformats.org/officeDocument/2006/relationships/hyperlink" Target="http://www.benmeadows.com/" TargetMode="External"/><Relationship Id="rId44" Type="http://schemas.openxmlformats.org/officeDocument/2006/relationships/hyperlink" Target="http://www.microscopestore.com/" TargetMode="External"/><Relationship Id="rId52" Type="http://schemas.openxmlformats.org/officeDocument/2006/relationships/hyperlink" Target="http://www.microscopestore.com/" TargetMode="External"/><Relationship Id="rId60" Type="http://schemas.openxmlformats.org/officeDocument/2006/relationships/hyperlink" Target="http://www.microscopestore.com/" TargetMode="External"/><Relationship Id="rId65" Type="http://schemas.openxmlformats.org/officeDocument/2006/relationships/hyperlink" Target="http://www.microscopestore.com/" TargetMode="External"/><Relationship Id="rId73" Type="http://schemas.openxmlformats.org/officeDocument/2006/relationships/hyperlink" Target="http://www.benmeadows.com/" TargetMode="External"/><Relationship Id="rId78" Type="http://schemas.openxmlformats.org/officeDocument/2006/relationships/hyperlink" Target="http://www.rei.com/" TargetMode="External"/><Relationship Id="rId81" Type="http://schemas.openxmlformats.org/officeDocument/2006/relationships/hyperlink" Target="http://www.rei.com/" TargetMode="External"/><Relationship Id="rId86" Type="http://schemas.openxmlformats.org/officeDocument/2006/relationships/hyperlink" Target="http://www.benmeadows.com/" TargetMode="External"/><Relationship Id="rId94" Type="http://schemas.openxmlformats.org/officeDocument/2006/relationships/hyperlink" Target="http://www.homedepot.com/" TargetMode="External"/><Relationship Id="rId99" Type="http://schemas.openxmlformats.org/officeDocument/2006/relationships/hyperlink" Target="http://www.benmeadows.com/" TargetMode="External"/><Relationship Id="rId101" Type="http://schemas.openxmlformats.org/officeDocument/2006/relationships/hyperlink" Target="http://www.benmeadows.com/" TargetMode="External"/><Relationship Id="rId4" Type="http://schemas.openxmlformats.org/officeDocument/2006/relationships/hyperlink" Target="http://www.benmeadows.com/" TargetMode="External"/><Relationship Id="rId9" Type="http://schemas.openxmlformats.org/officeDocument/2006/relationships/hyperlink" Target="http://www.benmeadows.com/" TargetMode="External"/><Relationship Id="rId13" Type="http://schemas.openxmlformats.org/officeDocument/2006/relationships/hyperlink" Target="http://www.benmeadows.com/" TargetMode="External"/><Relationship Id="rId18" Type="http://schemas.openxmlformats.org/officeDocument/2006/relationships/hyperlink" Target="http://www.benmeadows.com/" TargetMode="External"/><Relationship Id="rId39" Type="http://schemas.openxmlformats.org/officeDocument/2006/relationships/hyperlink" Target="http://www.benmeadows.com/" TargetMode="External"/><Relationship Id="rId109" Type="http://schemas.openxmlformats.org/officeDocument/2006/relationships/hyperlink" Target="http://www.wolfram.com/" TargetMode="External"/><Relationship Id="rId34" Type="http://schemas.openxmlformats.org/officeDocument/2006/relationships/hyperlink" Target="http://www.benmeadows.com/" TargetMode="External"/><Relationship Id="rId50" Type="http://schemas.openxmlformats.org/officeDocument/2006/relationships/hyperlink" Target="http://www.microscopestore.com/" TargetMode="External"/><Relationship Id="rId55" Type="http://schemas.openxmlformats.org/officeDocument/2006/relationships/hyperlink" Target="http://www.microscopestore.com/" TargetMode="External"/><Relationship Id="rId76" Type="http://schemas.openxmlformats.org/officeDocument/2006/relationships/hyperlink" Target="http://www.rei.com/" TargetMode="External"/><Relationship Id="rId97" Type="http://schemas.openxmlformats.org/officeDocument/2006/relationships/hyperlink" Target="http://www.homedepot.com/" TargetMode="External"/><Relationship Id="rId104" Type="http://schemas.openxmlformats.org/officeDocument/2006/relationships/hyperlink" Target="http://www.benmeadows.com/" TargetMode="External"/><Relationship Id="rId7" Type="http://schemas.openxmlformats.org/officeDocument/2006/relationships/hyperlink" Target="http://www.benmeadows.com/" TargetMode="External"/><Relationship Id="rId71" Type="http://schemas.openxmlformats.org/officeDocument/2006/relationships/hyperlink" Target="http://www.benmeadows.com/" TargetMode="External"/><Relationship Id="rId92" Type="http://schemas.openxmlformats.org/officeDocument/2006/relationships/hyperlink" Target="http://www.homedepot.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5"/>
  <sheetViews>
    <sheetView tabSelected="1" workbookViewId="0">
      <selection activeCell="E44" sqref="E44"/>
    </sheetView>
  </sheetViews>
  <sheetFormatPr defaultRowHeight="12.75" x14ac:dyDescent="0.2"/>
  <cols>
    <col min="1" max="1" width="82.85546875" customWidth="1"/>
    <col min="2" max="2" width="20.5703125" customWidth="1"/>
    <col min="3" max="3" width="17.28515625" customWidth="1"/>
  </cols>
  <sheetData>
    <row r="1" spans="1:3" ht="15.75" x14ac:dyDescent="0.25">
      <c r="A1" s="4" t="s">
        <v>2296</v>
      </c>
    </row>
    <row r="2" spans="1:3" x14ac:dyDescent="0.2">
      <c r="A2" s="5" t="s">
        <v>2315</v>
      </c>
      <c r="B2" t="s">
        <v>2322</v>
      </c>
    </row>
    <row r="3" spans="1:3" x14ac:dyDescent="0.2">
      <c r="A3" s="5" t="s">
        <v>2316</v>
      </c>
      <c r="B3" t="str">
        <f>VLOOKUP(B2,'MonDesign Lookup'!$A$2:$B$8,2)</f>
        <v>Enter Number</v>
      </c>
    </row>
    <row r="4" spans="1:3" x14ac:dyDescent="0.2">
      <c r="A4" s="5"/>
    </row>
    <row r="6" spans="1:3" x14ac:dyDescent="0.2">
      <c r="A6" s="5"/>
    </row>
    <row r="7" spans="1:3" x14ac:dyDescent="0.2">
      <c r="A7" s="5"/>
    </row>
    <row r="8" spans="1:3" x14ac:dyDescent="0.2">
      <c r="A8" s="5" t="s">
        <v>2291</v>
      </c>
    </row>
    <row r="9" spans="1:3" x14ac:dyDescent="0.2">
      <c r="A9" s="236" t="s">
        <v>2283</v>
      </c>
      <c r="C9" s="236" t="s">
        <v>2285</v>
      </c>
    </row>
    <row r="10" spans="1:3" x14ac:dyDescent="0.2">
      <c r="A10" s="459" t="s">
        <v>2284</v>
      </c>
      <c r="C10" s="236" t="s">
        <v>2286</v>
      </c>
    </row>
    <row r="11" spans="1:3" x14ac:dyDescent="0.2">
      <c r="A11" s="459" t="s">
        <v>2287</v>
      </c>
      <c r="B11" t="e">
        <f>B9/B10</f>
        <v>#DIV/0!</v>
      </c>
      <c r="C11" s="236" t="s">
        <v>2288</v>
      </c>
    </row>
    <row r="13" spans="1:3" x14ac:dyDescent="0.2">
      <c r="A13" s="5" t="s">
        <v>2294</v>
      </c>
    </row>
    <row r="14" spans="1:3" x14ac:dyDescent="0.2">
      <c r="A14" s="459" t="s">
        <v>2289</v>
      </c>
      <c r="C14" s="236" t="s">
        <v>2285</v>
      </c>
    </row>
    <row r="15" spans="1:3" x14ac:dyDescent="0.2">
      <c r="A15" s="459" t="s">
        <v>2290</v>
      </c>
      <c r="C15" s="236" t="s">
        <v>2286</v>
      </c>
    </row>
    <row r="16" spans="1:3" x14ac:dyDescent="0.2">
      <c r="A16" s="459" t="s">
        <v>2297</v>
      </c>
      <c r="B16">
        <f>2*B14</f>
        <v>0</v>
      </c>
      <c r="C16" s="236" t="s">
        <v>2285</v>
      </c>
    </row>
    <row r="17" spans="1:10" x14ac:dyDescent="0.2">
      <c r="A17" s="459" t="s">
        <v>2293</v>
      </c>
      <c r="B17" t="e">
        <f>B16/B15</f>
        <v>#DIV/0!</v>
      </c>
      <c r="C17" s="236" t="s">
        <v>2288</v>
      </c>
      <c r="F17" s="236"/>
    </row>
    <row r="18" spans="1:10" x14ac:dyDescent="0.2">
      <c r="G18" s="236"/>
      <c r="H18" s="236"/>
      <c r="J18" s="236"/>
    </row>
    <row r="19" spans="1:10" x14ac:dyDescent="0.2">
      <c r="A19" s="5" t="s">
        <v>2295</v>
      </c>
      <c r="G19" s="236"/>
      <c r="H19" s="236"/>
      <c r="J19" s="236"/>
    </row>
    <row r="20" spans="1:10" x14ac:dyDescent="0.2">
      <c r="A20" s="236" t="s">
        <v>2282</v>
      </c>
      <c r="B20">
        <v>25000</v>
      </c>
      <c r="C20" s="236" t="s">
        <v>2292</v>
      </c>
      <c r="G20" s="236"/>
      <c r="H20" s="236"/>
      <c r="J20" s="236"/>
    </row>
    <row r="21" spans="1:10" x14ac:dyDescent="0.2">
      <c r="A21" s="459" t="s">
        <v>2298</v>
      </c>
      <c r="B21">
        <f>(B20/640)*4</f>
        <v>156.25</v>
      </c>
      <c r="C21" s="236" t="s">
        <v>2285</v>
      </c>
      <c r="G21" s="236"/>
      <c r="H21" s="236"/>
      <c r="J21" s="236"/>
    </row>
    <row r="22" spans="1:10" x14ac:dyDescent="0.2">
      <c r="A22" s="459" t="s">
        <v>2290</v>
      </c>
      <c r="C22" s="236" t="s">
        <v>2286</v>
      </c>
    </row>
    <row r="23" spans="1:10" x14ac:dyDescent="0.2">
      <c r="A23" s="459" t="s">
        <v>2293</v>
      </c>
      <c r="B23" t="e">
        <f>B21/B22</f>
        <v>#DIV/0!</v>
      </c>
      <c r="C23" s="236" t="s">
        <v>2288</v>
      </c>
    </row>
    <row r="25" spans="1:10" x14ac:dyDescent="0.2">
      <c r="A25" s="5" t="s">
        <v>2299</v>
      </c>
    </row>
    <row r="26" spans="1:10" x14ac:dyDescent="0.2">
      <c r="A26" s="459" t="s">
        <v>2308</v>
      </c>
      <c r="E26" t="s">
        <v>2300</v>
      </c>
    </row>
    <row r="27" spans="1:10" x14ac:dyDescent="0.2">
      <c r="A27" s="459" t="s">
        <v>2309</v>
      </c>
      <c r="B27">
        <f>2*SQRT(B20/160)</f>
        <v>25</v>
      </c>
      <c r="C27" t="s">
        <v>2310</v>
      </c>
      <c r="F27" t="s">
        <v>2301</v>
      </c>
    </row>
    <row r="28" spans="1:10" x14ac:dyDescent="0.2">
      <c r="A28" s="459" t="s">
        <v>2314</v>
      </c>
      <c r="E28" t="s">
        <v>2302</v>
      </c>
    </row>
    <row r="29" spans="1:10" x14ac:dyDescent="0.2">
      <c r="E29" t="s">
        <v>2303</v>
      </c>
    </row>
    <row r="30" spans="1:10" x14ac:dyDescent="0.2">
      <c r="E30" t="s">
        <v>2311</v>
      </c>
    </row>
    <row r="31" spans="1:10" x14ac:dyDescent="0.2">
      <c r="E31" t="s">
        <v>2304</v>
      </c>
    </row>
    <row r="33" spans="1:11" x14ac:dyDescent="0.2">
      <c r="E33" t="s">
        <v>2305</v>
      </c>
    </row>
    <row r="34" spans="1:11" x14ac:dyDescent="0.2">
      <c r="E34" t="s">
        <v>2306</v>
      </c>
    </row>
    <row r="35" spans="1:11" x14ac:dyDescent="0.2">
      <c r="E35" t="s">
        <v>2307</v>
      </c>
    </row>
    <row r="37" spans="1:11" x14ac:dyDescent="0.2">
      <c r="E37" t="s">
        <v>2312</v>
      </c>
    </row>
    <row r="38" spans="1:11" x14ac:dyDescent="0.2">
      <c r="F38" t="s">
        <v>2313</v>
      </c>
    </row>
    <row r="40" spans="1:11" x14ac:dyDescent="0.2">
      <c r="A40" t="s">
        <v>2326</v>
      </c>
      <c r="B40" t="s">
        <v>2331</v>
      </c>
      <c r="C40" t="s">
        <v>2332</v>
      </c>
    </row>
    <row r="41" spans="1:11" x14ac:dyDescent="0.2">
      <c r="B41" t="s">
        <v>2333</v>
      </c>
      <c r="C41">
        <v>125</v>
      </c>
      <c r="E41" s="488" t="s">
        <v>2330</v>
      </c>
      <c r="F41" s="488" t="s">
        <v>2329</v>
      </c>
      <c r="G41" s="488"/>
      <c r="H41" s="488"/>
      <c r="I41" s="488"/>
      <c r="J41" s="488"/>
      <c r="K41" s="488"/>
    </row>
    <row r="42" spans="1:11" x14ac:dyDescent="0.2">
      <c r="B42" t="s">
        <v>2334</v>
      </c>
      <c r="C42">
        <v>85</v>
      </c>
    </row>
    <row r="43" spans="1:11" x14ac:dyDescent="0.2">
      <c r="B43" t="s">
        <v>1170</v>
      </c>
      <c r="C43">
        <v>35</v>
      </c>
    </row>
    <row r="44" spans="1:11" x14ac:dyDescent="0.2">
      <c r="B44" t="s">
        <v>2336</v>
      </c>
      <c r="C44">
        <v>50</v>
      </c>
    </row>
    <row r="45" spans="1:11" x14ac:dyDescent="0.2">
      <c r="B45" t="s">
        <v>2335</v>
      </c>
      <c r="C45">
        <v>45</v>
      </c>
    </row>
  </sheetData>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list." promptTitle="Monitoring Design" prompt="Select the design to be used.">
          <x14:formula1>
            <xm:f>'Monitoring Designs'!$A$1:$A$7</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30"/>
  <sheetViews>
    <sheetView topLeftCell="A251" workbookViewId="0">
      <selection activeCell="E222" sqref="E222:F222"/>
    </sheetView>
  </sheetViews>
  <sheetFormatPr defaultRowHeight="12.75" x14ac:dyDescent="0.2"/>
  <cols>
    <col min="1" max="1" width="11.85546875" customWidth="1"/>
    <col min="2" max="2" width="24.140625" customWidth="1"/>
    <col min="3" max="3" width="19.5703125" customWidth="1"/>
    <col min="4" max="4" width="13.7109375" customWidth="1"/>
    <col min="5" max="5" width="14.85546875" customWidth="1"/>
    <col min="6" max="6" width="16.42578125" customWidth="1"/>
    <col min="7" max="7" width="15.85546875" customWidth="1"/>
    <col min="8" max="8" width="11.140625" bestFit="1" customWidth="1"/>
  </cols>
  <sheetData>
    <row r="1" spans="1:14" x14ac:dyDescent="0.2">
      <c r="B1" s="5" t="s">
        <v>2021</v>
      </c>
      <c r="E1" s="460" t="s">
        <v>2007</v>
      </c>
      <c r="G1" s="89">
        <f>'Itemized Data Entry'!E838</f>
        <v>7</v>
      </c>
      <c r="I1" s="457" t="s">
        <v>1389</v>
      </c>
      <c r="J1" s="457"/>
      <c r="K1" s="457"/>
      <c r="L1" s="457"/>
      <c r="M1" s="457"/>
      <c r="N1" s="457"/>
    </row>
    <row r="2" spans="1:14" ht="13.5" customHeight="1" x14ac:dyDescent="0.2">
      <c r="I2" s="458" t="s">
        <v>1549</v>
      </c>
      <c r="J2" s="457"/>
      <c r="K2" s="457"/>
      <c r="L2" s="457"/>
      <c r="M2" s="457"/>
      <c r="N2" s="457"/>
    </row>
    <row r="3" spans="1:14" x14ac:dyDescent="0.2">
      <c r="B3" s="236"/>
      <c r="C3" s="236" t="s">
        <v>532</v>
      </c>
      <c r="D3" s="236"/>
      <c r="E3" s="236" t="s">
        <v>2014</v>
      </c>
      <c r="F3" s="363">
        <f>(F4+F6*K6+K5*F5)/'Itemized Data Entry'!E838</f>
        <v>0</v>
      </c>
      <c r="G3" s="459" t="s">
        <v>2017</v>
      </c>
      <c r="H3" s="363">
        <f>F4+F6*K6+K5*F5</f>
        <v>0</v>
      </c>
      <c r="I3" s="334"/>
      <c r="J3" s="334"/>
      <c r="K3" s="334"/>
      <c r="L3" s="11"/>
      <c r="M3" s="11"/>
      <c r="N3" s="11"/>
    </row>
    <row r="4" spans="1:14" x14ac:dyDescent="0.2">
      <c r="B4" s="236"/>
      <c r="C4" s="236" t="s">
        <v>524</v>
      </c>
      <c r="D4" s="363"/>
      <c r="E4" s="236" t="s">
        <v>2014</v>
      </c>
      <c r="F4" s="363">
        <f>D20+D30+D40+D50+D60+D80+F100+F110+F120+F130+F160+F170+F180+F7</f>
        <v>0</v>
      </c>
      <c r="G4" s="236"/>
      <c r="H4" s="236"/>
      <c r="I4" s="334"/>
      <c r="J4" s="334"/>
      <c r="K4" s="334"/>
      <c r="L4" s="11"/>
      <c r="M4" s="11"/>
      <c r="N4" s="11"/>
    </row>
    <row r="5" spans="1:14" x14ac:dyDescent="0.2">
      <c r="B5" s="236"/>
      <c r="C5" s="236" t="s">
        <v>525</v>
      </c>
      <c r="D5" s="363"/>
      <c r="E5" s="236" t="s">
        <v>2014</v>
      </c>
      <c r="F5" s="363">
        <f>F100+F110+F120+F130+F140+F150+F160+F170+F180</f>
        <v>0</v>
      </c>
      <c r="G5" s="236"/>
      <c r="H5" s="236" t="s">
        <v>2008</v>
      </c>
      <c r="I5" s="334"/>
      <c r="J5" s="334"/>
      <c r="K5" s="334">
        <f>IF('Itemized Data Entry'!E838-2&gt;=0,'Itemized Data Entry'!E838-2,0)</f>
        <v>5</v>
      </c>
      <c r="L5" s="11"/>
      <c r="M5" s="11"/>
      <c r="N5" s="11"/>
    </row>
    <row r="6" spans="1:14" x14ac:dyDescent="0.2">
      <c r="B6" s="236"/>
      <c r="C6" s="236" t="s">
        <v>526</v>
      </c>
      <c r="D6" s="363"/>
      <c r="E6" s="236" t="s">
        <v>2014</v>
      </c>
      <c r="F6" s="363">
        <f>E70+E90+F100+F110+F120+F130+F160+F170+F180</f>
        <v>0</v>
      </c>
      <c r="G6" s="236"/>
      <c r="H6" s="236" t="s">
        <v>2013</v>
      </c>
      <c r="I6" s="334"/>
      <c r="J6" s="334"/>
      <c r="K6" s="334">
        <f>IF('Itemized Data Entry'!E838-1&gt;=1,1,0)</f>
        <v>1</v>
      </c>
      <c r="L6" s="11"/>
      <c r="M6" s="11"/>
      <c r="N6" s="11"/>
    </row>
    <row r="7" spans="1:14" x14ac:dyDescent="0.2">
      <c r="B7" s="334"/>
      <c r="C7" s="318" t="s">
        <v>2016</v>
      </c>
      <c r="D7" s="461"/>
      <c r="E7" s="318" t="s">
        <v>2015</v>
      </c>
      <c r="F7" s="462">
        <f>IF('Itemized Data Entry'!E838=1,E70,0)</f>
        <v>0</v>
      </c>
      <c r="G7" s="236"/>
      <c r="H7" s="236"/>
      <c r="I7" s="334"/>
      <c r="J7" s="334"/>
      <c r="K7" s="334"/>
      <c r="L7" s="11"/>
      <c r="M7" s="11"/>
      <c r="N7" s="11"/>
    </row>
    <row r="8" spans="1:14" x14ac:dyDescent="0.2">
      <c r="I8" s="334"/>
      <c r="J8" s="11"/>
      <c r="K8" s="11"/>
      <c r="L8" s="11"/>
      <c r="M8" s="11"/>
      <c r="N8" s="11"/>
    </row>
    <row r="9" spans="1:14" x14ac:dyDescent="0.2">
      <c r="B9" s="478" t="s">
        <v>2046</v>
      </c>
      <c r="C9" s="480"/>
      <c r="D9" s="480"/>
      <c r="E9" s="480"/>
      <c r="F9" s="480"/>
      <c r="G9" s="480"/>
      <c r="H9" s="480"/>
      <c r="I9" s="334"/>
      <c r="J9" s="11"/>
      <c r="K9" s="11"/>
      <c r="L9" s="11"/>
      <c r="M9" s="11"/>
      <c r="N9" s="11"/>
    </row>
    <row r="10" spans="1:14" s="5" customFormat="1" x14ac:dyDescent="0.2">
      <c r="A10" s="5" t="s">
        <v>1973</v>
      </c>
      <c r="B10" s="5" t="s">
        <v>1999</v>
      </c>
      <c r="C10" s="5" t="s">
        <v>1966</v>
      </c>
      <c r="D10" s="5" t="s">
        <v>1967</v>
      </c>
      <c r="E10" s="5" t="s">
        <v>1968</v>
      </c>
      <c r="F10" s="5" t="s">
        <v>2012</v>
      </c>
      <c r="G10" s="5" t="s">
        <v>1969</v>
      </c>
    </row>
    <row r="11" spans="1:14" ht="15.75" x14ac:dyDescent="0.3">
      <c r="A11" s="236" t="s">
        <v>1974</v>
      </c>
      <c r="B11" s="236" t="s">
        <v>1970</v>
      </c>
      <c r="D11" s="454"/>
      <c r="E11" s="456"/>
      <c r="F11" s="456"/>
      <c r="G11" s="454"/>
      <c r="H11" s="454"/>
      <c r="I11" s="454"/>
      <c r="J11" s="454"/>
    </row>
    <row r="12" spans="1:14" x14ac:dyDescent="0.2">
      <c r="A12" s="236"/>
      <c r="B12" s="236"/>
      <c r="C12" s="236" t="s">
        <v>82</v>
      </c>
      <c r="D12" s="17">
        <v>0</v>
      </c>
      <c r="E12" s="455"/>
      <c r="F12" s="455"/>
      <c r="G12" s="17">
        <f>D12</f>
        <v>0</v>
      </c>
      <c r="H12" s="454"/>
      <c r="I12" s="454"/>
      <c r="J12" s="454"/>
    </row>
    <row r="13" spans="1:14" x14ac:dyDescent="0.2">
      <c r="C13" s="236" t="s">
        <v>322</v>
      </c>
      <c r="D13" s="17">
        <v>0</v>
      </c>
      <c r="E13" s="455"/>
      <c r="F13" s="455"/>
      <c r="G13" s="17">
        <f t="shared" ref="G13:G20" si="0">D13</f>
        <v>0</v>
      </c>
      <c r="H13" s="454"/>
      <c r="I13" s="454"/>
      <c r="J13" s="454"/>
    </row>
    <row r="14" spans="1:14" x14ac:dyDescent="0.2">
      <c r="C14" s="236" t="s">
        <v>1900</v>
      </c>
      <c r="D14" s="17">
        <v>0</v>
      </c>
      <c r="E14" s="455"/>
      <c r="F14" s="455"/>
      <c r="G14" s="17">
        <f t="shared" si="0"/>
        <v>0</v>
      </c>
      <c r="H14" s="454"/>
      <c r="I14" s="454"/>
      <c r="J14" s="454"/>
    </row>
    <row r="15" spans="1:14" x14ac:dyDescent="0.2">
      <c r="C15" s="236" t="s">
        <v>1972</v>
      </c>
      <c r="D15" s="17">
        <f>'Itemized Data Entry'!H153</f>
        <v>0</v>
      </c>
      <c r="E15" s="455"/>
      <c r="F15" s="455"/>
      <c r="G15" s="17">
        <f t="shared" si="0"/>
        <v>0</v>
      </c>
      <c r="H15" s="454"/>
      <c r="I15" s="454"/>
      <c r="J15" s="454"/>
    </row>
    <row r="16" spans="1:14" x14ac:dyDescent="0.2">
      <c r="B16" s="236"/>
      <c r="C16" s="236" t="s">
        <v>2045</v>
      </c>
      <c r="D16" s="17">
        <f>'Itemized Data Entry'!F138</f>
        <v>0</v>
      </c>
      <c r="E16" s="455"/>
      <c r="F16" s="455"/>
      <c r="G16" s="17">
        <f t="shared" si="0"/>
        <v>0</v>
      </c>
      <c r="H16" s="454"/>
      <c r="I16" s="454"/>
      <c r="J16" s="454"/>
    </row>
    <row r="17" spans="1:10" x14ac:dyDescent="0.2">
      <c r="B17" s="236"/>
      <c r="C17" s="236" t="s">
        <v>1045</v>
      </c>
      <c r="D17" s="17">
        <v>0</v>
      </c>
      <c r="E17" s="455"/>
      <c r="F17" s="455"/>
      <c r="G17" s="17">
        <f t="shared" si="0"/>
        <v>0</v>
      </c>
      <c r="H17" s="454"/>
      <c r="I17" s="454"/>
      <c r="J17" s="454"/>
    </row>
    <row r="18" spans="1:10" x14ac:dyDescent="0.2">
      <c r="C18" s="236" t="s">
        <v>1971</v>
      </c>
      <c r="D18" s="17">
        <v>0</v>
      </c>
      <c r="E18" s="455"/>
      <c r="F18" s="455"/>
      <c r="G18" s="17">
        <f t="shared" si="0"/>
        <v>0</v>
      </c>
      <c r="H18" s="454"/>
      <c r="I18" s="454"/>
      <c r="J18" s="454"/>
    </row>
    <row r="19" spans="1:10" x14ac:dyDescent="0.2">
      <c r="C19" s="236" t="s">
        <v>74</v>
      </c>
      <c r="D19" s="17">
        <v>0</v>
      </c>
      <c r="E19" s="455"/>
      <c r="F19" s="455"/>
      <c r="G19" s="17">
        <f t="shared" si="0"/>
        <v>0</v>
      </c>
      <c r="H19" s="454"/>
      <c r="I19" s="454"/>
      <c r="J19" s="454"/>
    </row>
    <row r="20" spans="1:10" x14ac:dyDescent="0.2">
      <c r="C20" s="236" t="s">
        <v>1976</v>
      </c>
      <c r="D20" s="17">
        <f>SUM(D12:D19)</f>
        <v>0</v>
      </c>
      <c r="E20" s="455"/>
      <c r="F20" s="455"/>
      <c r="G20" s="17">
        <f t="shared" si="0"/>
        <v>0</v>
      </c>
      <c r="H20" s="454"/>
      <c r="I20" s="454"/>
      <c r="J20" s="454"/>
    </row>
    <row r="21" spans="1:10" ht="15.75" x14ac:dyDescent="0.3">
      <c r="A21" s="236" t="s">
        <v>1975</v>
      </c>
      <c r="B21" s="236" t="s">
        <v>1707</v>
      </c>
      <c r="D21" s="17"/>
      <c r="E21" s="455"/>
      <c r="F21" s="455"/>
      <c r="G21" s="17"/>
      <c r="H21" s="454"/>
      <c r="I21" s="454"/>
      <c r="J21" s="454"/>
    </row>
    <row r="22" spans="1:10" x14ac:dyDescent="0.2">
      <c r="C22" s="236" t="s">
        <v>82</v>
      </c>
      <c r="D22" s="17">
        <v>0</v>
      </c>
      <c r="E22" s="455"/>
      <c r="F22" s="455"/>
      <c r="G22" s="17">
        <f>D22</f>
        <v>0</v>
      </c>
      <c r="H22" s="454"/>
      <c r="I22" s="454"/>
      <c r="J22" s="454"/>
    </row>
    <row r="23" spans="1:10" x14ac:dyDescent="0.2">
      <c r="C23" s="236" t="s">
        <v>322</v>
      </c>
      <c r="D23" s="17">
        <v>0</v>
      </c>
      <c r="E23" s="455"/>
      <c r="F23" s="455"/>
      <c r="G23" s="17">
        <f t="shared" ref="G23:G30" si="1">D23</f>
        <v>0</v>
      </c>
      <c r="H23" s="454"/>
      <c r="I23" s="454"/>
      <c r="J23" s="454"/>
    </row>
    <row r="24" spans="1:10" x14ac:dyDescent="0.2">
      <c r="C24" s="236" t="s">
        <v>1900</v>
      </c>
      <c r="D24" s="17">
        <v>0</v>
      </c>
      <c r="E24" s="455"/>
      <c r="F24" s="455"/>
      <c r="G24" s="17">
        <f t="shared" si="1"/>
        <v>0</v>
      </c>
      <c r="H24" s="454"/>
      <c r="I24" s="454"/>
      <c r="J24" s="454"/>
    </row>
    <row r="25" spans="1:10" x14ac:dyDescent="0.2">
      <c r="C25" s="236" t="s">
        <v>1972</v>
      </c>
      <c r="D25" s="17">
        <v>0</v>
      </c>
      <c r="E25" s="455"/>
      <c r="F25" s="455"/>
      <c r="G25" s="17">
        <f t="shared" si="1"/>
        <v>0</v>
      </c>
      <c r="H25" s="454"/>
      <c r="I25" s="454"/>
      <c r="J25" s="454"/>
    </row>
    <row r="26" spans="1:10" x14ac:dyDescent="0.2">
      <c r="C26" s="236" t="s">
        <v>2045</v>
      </c>
      <c r="D26" s="17">
        <f>'Itemized Data Entry'!F235</f>
        <v>0</v>
      </c>
      <c r="E26" s="455"/>
      <c r="F26" s="455"/>
      <c r="G26" s="17">
        <f t="shared" si="1"/>
        <v>0</v>
      </c>
      <c r="H26" s="454"/>
      <c r="I26" s="454"/>
      <c r="J26" s="454"/>
    </row>
    <row r="27" spans="1:10" x14ac:dyDescent="0.2">
      <c r="C27" s="236" t="s">
        <v>1045</v>
      </c>
      <c r="D27" s="17">
        <v>0</v>
      </c>
      <c r="E27" s="455"/>
      <c r="F27" s="455"/>
      <c r="G27" s="17">
        <f t="shared" si="1"/>
        <v>0</v>
      </c>
      <c r="H27" s="454"/>
      <c r="I27" s="454"/>
      <c r="J27" s="454"/>
    </row>
    <row r="28" spans="1:10" x14ac:dyDescent="0.2">
      <c r="C28" s="236" t="s">
        <v>1971</v>
      </c>
      <c r="D28" s="17">
        <v>0</v>
      </c>
      <c r="E28" s="455"/>
      <c r="F28" s="455"/>
      <c r="G28" s="17">
        <f t="shared" si="1"/>
        <v>0</v>
      </c>
      <c r="H28" s="454"/>
      <c r="I28" s="454"/>
      <c r="J28" s="454"/>
    </row>
    <row r="29" spans="1:10" x14ac:dyDescent="0.2">
      <c r="C29" s="236" t="s">
        <v>74</v>
      </c>
      <c r="D29" s="17">
        <v>0</v>
      </c>
      <c r="E29" s="455"/>
      <c r="F29" s="455"/>
      <c r="G29" s="17">
        <f t="shared" si="1"/>
        <v>0</v>
      </c>
      <c r="H29" s="454"/>
      <c r="I29" s="454"/>
      <c r="J29" s="454"/>
    </row>
    <row r="30" spans="1:10" x14ac:dyDescent="0.2">
      <c r="C30" s="236" t="s">
        <v>1976</v>
      </c>
      <c r="D30" s="17">
        <f>SUM(D22:D29)</f>
        <v>0</v>
      </c>
      <c r="E30" s="455"/>
      <c r="F30" s="455"/>
      <c r="G30" s="17">
        <f t="shared" si="1"/>
        <v>0</v>
      </c>
      <c r="H30" s="454"/>
      <c r="I30" s="454"/>
      <c r="J30" s="454"/>
    </row>
    <row r="31" spans="1:10" ht="15.75" x14ac:dyDescent="0.3">
      <c r="A31" s="236" t="s">
        <v>1977</v>
      </c>
      <c r="B31" s="236" t="s">
        <v>834</v>
      </c>
      <c r="D31" s="17"/>
      <c r="E31" s="455"/>
      <c r="F31" s="455"/>
      <c r="G31" s="17"/>
      <c r="H31" s="454"/>
      <c r="I31" s="454"/>
      <c r="J31" s="454"/>
    </row>
    <row r="32" spans="1:10" x14ac:dyDescent="0.2">
      <c r="C32" s="236" t="s">
        <v>82</v>
      </c>
      <c r="D32" s="17">
        <f>'Itemized Data Entry'!Q281</f>
        <v>0</v>
      </c>
      <c r="E32" s="455"/>
      <c r="F32" s="455"/>
      <c r="G32" s="17">
        <f>D32</f>
        <v>0</v>
      </c>
      <c r="H32" s="454"/>
      <c r="I32" s="454"/>
      <c r="J32" s="454"/>
    </row>
    <row r="33" spans="1:10" x14ac:dyDescent="0.2">
      <c r="C33" s="236" t="s">
        <v>322</v>
      </c>
      <c r="D33" s="17">
        <v>0</v>
      </c>
      <c r="E33" s="455"/>
      <c r="F33" s="455"/>
      <c r="G33" s="17">
        <f t="shared" ref="G33:G40" si="2">D33</f>
        <v>0</v>
      </c>
      <c r="H33" s="454"/>
      <c r="I33" s="454"/>
      <c r="J33" s="454"/>
    </row>
    <row r="34" spans="1:10" x14ac:dyDescent="0.2">
      <c r="C34" s="236" t="s">
        <v>1900</v>
      </c>
      <c r="D34" s="17">
        <f>'Itemized Data Entry'!Q262</f>
        <v>0</v>
      </c>
      <c r="E34" s="455"/>
      <c r="F34" s="455"/>
      <c r="G34" s="17">
        <f t="shared" si="2"/>
        <v>0</v>
      </c>
      <c r="H34" s="454"/>
      <c r="I34" s="454"/>
      <c r="J34" s="454"/>
    </row>
    <row r="35" spans="1:10" x14ac:dyDescent="0.2">
      <c r="C35" s="236" t="s">
        <v>1972</v>
      </c>
      <c r="D35" s="17">
        <v>0</v>
      </c>
      <c r="E35" s="455"/>
      <c r="F35" s="455"/>
      <c r="G35" s="17">
        <f t="shared" si="2"/>
        <v>0</v>
      </c>
      <c r="H35" s="454"/>
      <c r="I35" s="454"/>
      <c r="J35" s="454"/>
    </row>
    <row r="36" spans="1:10" x14ac:dyDescent="0.2">
      <c r="C36" s="236" t="s">
        <v>2045</v>
      </c>
      <c r="D36" s="17">
        <f>'Itemized Data Entry'!F301</f>
        <v>0</v>
      </c>
      <c r="E36" s="455"/>
      <c r="F36" s="455"/>
      <c r="G36" s="17">
        <f t="shared" si="2"/>
        <v>0</v>
      </c>
      <c r="H36" s="454"/>
      <c r="I36" s="454"/>
      <c r="J36" s="454"/>
    </row>
    <row r="37" spans="1:10" x14ac:dyDescent="0.2">
      <c r="C37" s="236" t="s">
        <v>1045</v>
      </c>
      <c r="D37" s="17">
        <v>0</v>
      </c>
      <c r="E37" s="455"/>
      <c r="F37" s="455"/>
      <c r="G37" s="17">
        <f t="shared" si="2"/>
        <v>0</v>
      </c>
      <c r="H37" s="454"/>
      <c r="I37" s="454"/>
      <c r="J37" s="454"/>
    </row>
    <row r="38" spans="1:10" x14ac:dyDescent="0.2">
      <c r="C38" s="236" t="s">
        <v>1971</v>
      </c>
      <c r="D38" s="17">
        <v>0</v>
      </c>
      <c r="E38" s="455"/>
      <c r="F38" s="455"/>
      <c r="G38" s="17">
        <f t="shared" si="2"/>
        <v>0</v>
      </c>
      <c r="H38" s="454"/>
      <c r="I38" s="454"/>
      <c r="J38" s="454"/>
    </row>
    <row r="39" spans="1:10" x14ac:dyDescent="0.2">
      <c r="C39" s="236" t="s">
        <v>74</v>
      </c>
      <c r="D39" s="17">
        <f>'Itemized Data Entry'!Q294</f>
        <v>0</v>
      </c>
      <c r="E39" s="455"/>
      <c r="F39" s="455"/>
      <c r="G39" s="17">
        <f t="shared" si="2"/>
        <v>0</v>
      </c>
      <c r="H39" s="454"/>
      <c r="I39" s="454"/>
      <c r="J39" s="454"/>
    </row>
    <row r="40" spans="1:10" x14ac:dyDescent="0.2">
      <c r="C40" s="236" t="s">
        <v>1976</v>
      </c>
      <c r="D40" s="17">
        <f>SUM(D32:D39)</f>
        <v>0</v>
      </c>
      <c r="E40" s="455"/>
      <c r="F40" s="455"/>
      <c r="G40" s="17">
        <f t="shared" si="2"/>
        <v>0</v>
      </c>
      <c r="H40" s="454"/>
      <c r="I40" s="454"/>
      <c r="J40" s="454"/>
    </row>
    <row r="41" spans="1:10" ht="39.75" x14ac:dyDescent="0.3">
      <c r="A41" s="236" t="s">
        <v>1978</v>
      </c>
      <c r="B41" s="411" t="s">
        <v>330</v>
      </c>
      <c r="D41" s="17"/>
      <c r="E41" s="455"/>
      <c r="F41" s="455"/>
      <c r="G41" s="17"/>
      <c r="H41" s="454"/>
      <c r="I41" s="454"/>
      <c r="J41" s="454"/>
    </row>
    <row r="42" spans="1:10" x14ac:dyDescent="0.2">
      <c r="B42" s="236"/>
      <c r="C42" s="236" t="s">
        <v>82</v>
      </c>
      <c r="D42" s="17">
        <f>'Itemized Data Entry'!Q375+'Itemized Data Entry'!Q421</f>
        <v>0</v>
      </c>
      <c r="E42" s="455"/>
      <c r="F42" s="455"/>
      <c r="G42" s="17">
        <f>D42</f>
        <v>0</v>
      </c>
      <c r="H42" s="454"/>
      <c r="I42" s="454"/>
      <c r="J42" s="454"/>
    </row>
    <row r="43" spans="1:10" x14ac:dyDescent="0.2">
      <c r="C43" s="236" t="s">
        <v>322</v>
      </c>
      <c r="D43" s="17">
        <v>0</v>
      </c>
      <c r="E43" s="455"/>
      <c r="F43" s="455"/>
      <c r="G43" s="17">
        <f t="shared" ref="G43:G50" si="3">D43</f>
        <v>0</v>
      </c>
      <c r="H43" s="454"/>
      <c r="I43" s="454"/>
      <c r="J43" s="454"/>
    </row>
    <row r="44" spans="1:10" x14ac:dyDescent="0.2">
      <c r="C44" s="236" t="s">
        <v>1900</v>
      </c>
      <c r="D44" s="17">
        <v>0</v>
      </c>
      <c r="E44" s="455"/>
      <c r="F44" s="455"/>
      <c r="G44" s="17">
        <f t="shared" si="3"/>
        <v>0</v>
      </c>
      <c r="H44" s="454"/>
      <c r="I44" s="454"/>
      <c r="J44" s="454"/>
    </row>
    <row r="45" spans="1:10" x14ac:dyDescent="0.2">
      <c r="C45" s="236" t="s">
        <v>1972</v>
      </c>
      <c r="D45" s="17">
        <v>0</v>
      </c>
      <c r="E45" s="455"/>
      <c r="F45" s="455"/>
      <c r="G45" s="17">
        <f t="shared" si="3"/>
        <v>0</v>
      </c>
      <c r="H45" s="454"/>
      <c r="I45" s="454"/>
      <c r="J45" s="454"/>
    </row>
    <row r="46" spans="1:10" x14ac:dyDescent="0.2">
      <c r="C46" s="236" t="s">
        <v>2045</v>
      </c>
      <c r="D46" s="17">
        <v>0</v>
      </c>
      <c r="E46" s="455"/>
      <c r="F46" s="455"/>
      <c r="G46" s="17">
        <f t="shared" si="3"/>
        <v>0</v>
      </c>
      <c r="H46" s="454"/>
      <c r="I46" s="454"/>
      <c r="J46" s="454"/>
    </row>
    <row r="47" spans="1:10" x14ac:dyDescent="0.2">
      <c r="C47" s="236" t="s">
        <v>1045</v>
      </c>
      <c r="D47" s="17">
        <f>'Itemized Data Entry'!Q387+'Itemized Data Entry'!Q431</f>
        <v>0</v>
      </c>
      <c r="E47" s="455"/>
      <c r="F47" s="455"/>
      <c r="G47" s="17">
        <f t="shared" si="3"/>
        <v>0</v>
      </c>
      <c r="H47" s="454"/>
      <c r="I47" s="454"/>
      <c r="J47" s="454"/>
    </row>
    <row r="48" spans="1:10" x14ac:dyDescent="0.2">
      <c r="C48" s="236" t="s">
        <v>1971</v>
      </c>
      <c r="D48" s="17">
        <v>0</v>
      </c>
      <c r="E48" s="455"/>
      <c r="F48" s="455"/>
      <c r="G48" s="17">
        <f t="shared" si="3"/>
        <v>0</v>
      </c>
      <c r="H48" s="454"/>
      <c r="I48" s="454"/>
      <c r="J48" s="454"/>
    </row>
    <row r="49" spans="1:10" x14ac:dyDescent="0.2">
      <c r="C49" s="236" t="s">
        <v>74</v>
      </c>
      <c r="D49" s="17">
        <v>0</v>
      </c>
      <c r="E49" s="455"/>
      <c r="F49" s="455"/>
      <c r="G49" s="17">
        <f t="shared" si="3"/>
        <v>0</v>
      </c>
      <c r="H49" s="454"/>
      <c r="I49" s="454"/>
      <c r="J49" s="454"/>
    </row>
    <row r="50" spans="1:10" x14ac:dyDescent="0.2">
      <c r="C50" s="236" t="s">
        <v>1976</v>
      </c>
      <c r="D50" s="17">
        <f>SUM(D42:D49)</f>
        <v>0</v>
      </c>
      <c r="E50" s="455"/>
      <c r="F50" s="455"/>
      <c r="G50" s="17">
        <f t="shared" si="3"/>
        <v>0</v>
      </c>
      <c r="H50" s="454"/>
      <c r="I50" s="454"/>
      <c r="J50" s="454"/>
    </row>
    <row r="51" spans="1:10" ht="27" x14ac:dyDescent="0.3">
      <c r="A51" s="236" t="s">
        <v>2010</v>
      </c>
      <c r="B51" s="411" t="s">
        <v>1979</v>
      </c>
      <c r="D51" s="17"/>
      <c r="E51" s="455"/>
      <c r="F51" s="455"/>
      <c r="G51" s="17"/>
      <c r="H51" s="454"/>
      <c r="I51" s="454"/>
      <c r="J51" s="454"/>
    </row>
    <row r="52" spans="1:10" x14ac:dyDescent="0.2">
      <c r="B52" s="236"/>
      <c r="C52" s="236" t="s">
        <v>82</v>
      </c>
      <c r="D52" s="17">
        <f>'Itemized Data Entry'!Q445</f>
        <v>0</v>
      </c>
      <c r="E52" s="455"/>
      <c r="F52" s="455"/>
      <c r="G52" s="17">
        <f>D52</f>
        <v>0</v>
      </c>
      <c r="H52" s="454"/>
      <c r="I52" s="454"/>
      <c r="J52" s="454"/>
    </row>
    <row r="53" spans="1:10" x14ac:dyDescent="0.2">
      <c r="C53" s="236" t="s">
        <v>322</v>
      </c>
      <c r="D53" s="17">
        <v>0</v>
      </c>
      <c r="E53" s="455"/>
      <c r="F53" s="455"/>
      <c r="G53" s="17">
        <f t="shared" ref="G53:G60" si="4">D53</f>
        <v>0</v>
      </c>
      <c r="H53" s="454"/>
      <c r="I53" s="454"/>
      <c r="J53" s="454"/>
    </row>
    <row r="54" spans="1:10" x14ac:dyDescent="0.2">
      <c r="C54" s="236" t="s">
        <v>1900</v>
      </c>
      <c r="D54" s="17">
        <v>0</v>
      </c>
      <c r="E54" s="455"/>
      <c r="F54" s="455"/>
      <c r="G54" s="17">
        <f t="shared" si="4"/>
        <v>0</v>
      </c>
      <c r="H54" s="454"/>
      <c r="I54" s="454"/>
      <c r="J54" s="454"/>
    </row>
    <row r="55" spans="1:10" x14ac:dyDescent="0.2">
      <c r="C55" s="236" t="s">
        <v>1972</v>
      </c>
      <c r="D55" s="17">
        <v>0</v>
      </c>
      <c r="E55" s="455"/>
      <c r="F55" s="455"/>
      <c r="G55" s="17">
        <f t="shared" si="4"/>
        <v>0</v>
      </c>
      <c r="H55" s="454"/>
      <c r="I55" s="454"/>
      <c r="J55" s="454"/>
    </row>
    <row r="56" spans="1:10" x14ac:dyDescent="0.2">
      <c r="C56" s="236" t="s">
        <v>2045</v>
      </c>
      <c r="D56" s="17">
        <v>0</v>
      </c>
      <c r="E56" s="455"/>
      <c r="F56" s="455"/>
      <c r="G56" s="17">
        <f t="shared" si="4"/>
        <v>0</v>
      </c>
      <c r="H56" s="454"/>
      <c r="I56" s="454"/>
      <c r="J56" s="454"/>
    </row>
    <row r="57" spans="1:10" x14ac:dyDescent="0.2">
      <c r="C57" s="236" t="s">
        <v>1045</v>
      </c>
      <c r="D57" s="17">
        <f>'Itemized Data Entry'!Q460</f>
        <v>0</v>
      </c>
      <c r="E57" s="455"/>
      <c r="F57" s="455"/>
      <c r="G57" s="17">
        <f t="shared" si="4"/>
        <v>0</v>
      </c>
      <c r="H57" s="454"/>
      <c r="I57" s="454"/>
      <c r="J57" s="454"/>
    </row>
    <row r="58" spans="1:10" x14ac:dyDescent="0.2">
      <c r="C58" s="236" t="s">
        <v>1971</v>
      </c>
      <c r="D58" s="17">
        <v>0</v>
      </c>
      <c r="E58" s="455"/>
      <c r="F58" s="455"/>
      <c r="G58" s="17">
        <f t="shared" si="4"/>
        <v>0</v>
      </c>
      <c r="H58" s="454"/>
      <c r="I58" s="454"/>
      <c r="J58" s="454"/>
    </row>
    <row r="59" spans="1:10" x14ac:dyDescent="0.2">
      <c r="C59" s="236" t="s">
        <v>74</v>
      </c>
      <c r="D59" s="17">
        <v>0</v>
      </c>
      <c r="E59" s="455"/>
      <c r="F59" s="455"/>
      <c r="G59" s="17">
        <f t="shared" si="4"/>
        <v>0</v>
      </c>
      <c r="H59" s="454"/>
      <c r="I59" s="454"/>
      <c r="J59" s="454"/>
    </row>
    <row r="60" spans="1:10" x14ac:dyDescent="0.2">
      <c r="C60" s="236" t="s">
        <v>1976</v>
      </c>
      <c r="D60" s="17">
        <f>SUM(D52:D59)</f>
        <v>0</v>
      </c>
      <c r="E60" s="455"/>
      <c r="F60" s="455"/>
      <c r="G60" s="17">
        <f t="shared" si="4"/>
        <v>0</v>
      </c>
      <c r="H60" s="454"/>
      <c r="I60" s="454"/>
      <c r="J60" s="454"/>
    </row>
    <row r="61" spans="1:10" ht="27" x14ac:dyDescent="0.3">
      <c r="A61" s="236" t="s">
        <v>1980</v>
      </c>
      <c r="B61" s="411" t="s">
        <v>1981</v>
      </c>
      <c r="D61" s="17"/>
      <c r="E61" s="17"/>
      <c r="F61" s="17"/>
      <c r="G61" s="17"/>
      <c r="H61" s="454"/>
      <c r="I61" s="454"/>
      <c r="J61" s="454"/>
    </row>
    <row r="62" spans="1:10" x14ac:dyDescent="0.2">
      <c r="B62" s="236"/>
      <c r="C62" s="236" t="s">
        <v>82</v>
      </c>
      <c r="D62" s="455"/>
      <c r="E62" s="17">
        <v>0</v>
      </c>
      <c r="F62" s="455"/>
      <c r="G62" s="17">
        <f>E62</f>
        <v>0</v>
      </c>
      <c r="H62" s="454"/>
      <c r="I62" s="454"/>
      <c r="J62" s="454"/>
    </row>
    <row r="63" spans="1:10" x14ac:dyDescent="0.2">
      <c r="C63" s="236" t="s">
        <v>322</v>
      </c>
      <c r="D63" s="455"/>
      <c r="E63" s="17">
        <v>0</v>
      </c>
      <c r="F63" s="455"/>
      <c r="G63" s="17">
        <f t="shared" ref="G63:G70" si="5">E63</f>
        <v>0</v>
      </c>
      <c r="H63" s="454"/>
      <c r="I63" s="454"/>
      <c r="J63" s="454"/>
    </row>
    <row r="64" spans="1:10" x14ac:dyDescent="0.2">
      <c r="C64" s="236" t="s">
        <v>1900</v>
      </c>
      <c r="D64" s="455"/>
      <c r="E64" s="17">
        <v>0</v>
      </c>
      <c r="F64" s="455"/>
      <c r="G64" s="17">
        <f t="shared" si="5"/>
        <v>0</v>
      </c>
      <c r="H64" s="454"/>
      <c r="I64" s="454"/>
      <c r="J64" s="454"/>
    </row>
    <row r="65" spans="1:10" x14ac:dyDescent="0.2">
      <c r="C65" s="236" t="s">
        <v>1972</v>
      </c>
      <c r="D65" s="455"/>
      <c r="E65" s="17">
        <v>0</v>
      </c>
      <c r="F65" s="455"/>
      <c r="G65" s="17">
        <f t="shared" si="5"/>
        <v>0</v>
      </c>
      <c r="H65" s="454"/>
      <c r="I65" s="454"/>
      <c r="J65" s="454"/>
    </row>
    <row r="66" spans="1:10" x14ac:dyDescent="0.2">
      <c r="C66" s="236" t="s">
        <v>2045</v>
      </c>
      <c r="D66" s="455"/>
      <c r="E66" s="17">
        <f>'Itemized Data Entry'!C521</f>
        <v>0</v>
      </c>
      <c r="F66" s="455"/>
      <c r="G66" s="17">
        <f t="shared" si="5"/>
        <v>0</v>
      </c>
      <c r="H66" s="454"/>
      <c r="I66" s="454"/>
      <c r="J66" s="454"/>
    </row>
    <row r="67" spans="1:10" x14ac:dyDescent="0.2">
      <c r="C67" s="236" t="s">
        <v>1045</v>
      </c>
      <c r="D67" s="455"/>
      <c r="E67" s="17">
        <v>0</v>
      </c>
      <c r="F67" s="455"/>
      <c r="G67" s="17">
        <f t="shared" si="5"/>
        <v>0</v>
      </c>
      <c r="H67" s="454"/>
      <c r="I67" s="454"/>
      <c r="J67" s="454"/>
    </row>
    <row r="68" spans="1:10" x14ac:dyDescent="0.2">
      <c r="C68" s="236" t="s">
        <v>1971</v>
      </c>
      <c r="D68" s="455"/>
      <c r="E68" s="17">
        <v>0</v>
      </c>
      <c r="F68" s="455"/>
      <c r="G68" s="17">
        <f t="shared" si="5"/>
        <v>0</v>
      </c>
      <c r="H68" s="454"/>
      <c r="I68" s="454"/>
      <c r="J68" s="454"/>
    </row>
    <row r="69" spans="1:10" x14ac:dyDescent="0.2">
      <c r="C69" s="236" t="s">
        <v>74</v>
      </c>
      <c r="D69" s="455"/>
      <c r="E69" s="17">
        <f>'Itemized Data Entry'!Q479</f>
        <v>0</v>
      </c>
      <c r="F69" s="455"/>
      <c r="G69" s="17">
        <f t="shared" si="5"/>
        <v>0</v>
      </c>
      <c r="H69" s="454"/>
      <c r="I69" s="454"/>
      <c r="J69" s="454"/>
    </row>
    <row r="70" spans="1:10" x14ac:dyDescent="0.2">
      <c r="C70" s="236" t="s">
        <v>1976</v>
      </c>
      <c r="D70" s="455"/>
      <c r="E70" s="17">
        <f>SUM(E62:E69)</f>
        <v>0</v>
      </c>
      <c r="F70" s="455"/>
      <c r="G70" s="17">
        <f t="shared" si="5"/>
        <v>0</v>
      </c>
      <c r="H70" s="454"/>
      <c r="I70" s="454"/>
      <c r="J70" s="454"/>
    </row>
    <row r="71" spans="1:10" ht="15.75" x14ac:dyDescent="0.3">
      <c r="A71" s="236" t="s">
        <v>1982</v>
      </c>
      <c r="B71" s="411" t="s">
        <v>1983</v>
      </c>
      <c r="D71" s="17"/>
      <c r="E71" s="17"/>
      <c r="F71" s="17"/>
      <c r="G71" s="17"/>
      <c r="H71" s="454"/>
      <c r="I71" s="454"/>
      <c r="J71" s="454"/>
    </row>
    <row r="72" spans="1:10" x14ac:dyDescent="0.2">
      <c r="B72" s="236"/>
      <c r="C72" s="236" t="s">
        <v>82</v>
      </c>
      <c r="D72" s="17">
        <v>0</v>
      </c>
      <c r="E72" s="455"/>
      <c r="F72" s="455"/>
      <c r="G72" s="17">
        <f>D72</f>
        <v>0</v>
      </c>
      <c r="H72" s="454"/>
      <c r="I72" s="454"/>
      <c r="J72" s="454"/>
    </row>
    <row r="73" spans="1:10" x14ac:dyDescent="0.2">
      <c r="C73" s="236" t="s">
        <v>322</v>
      </c>
      <c r="D73" s="17">
        <v>0</v>
      </c>
      <c r="E73" s="455"/>
      <c r="F73" s="455"/>
      <c r="G73" s="17">
        <f t="shared" ref="G73:G80" si="6">D73</f>
        <v>0</v>
      </c>
      <c r="H73" s="454"/>
      <c r="I73" s="454"/>
      <c r="J73" s="454"/>
    </row>
    <row r="74" spans="1:10" x14ac:dyDescent="0.2">
      <c r="C74" s="236" t="s">
        <v>1900</v>
      </c>
      <c r="D74" s="17">
        <v>0</v>
      </c>
      <c r="E74" s="455"/>
      <c r="F74" s="455"/>
      <c r="G74" s="17">
        <f t="shared" si="6"/>
        <v>0</v>
      </c>
      <c r="H74" s="454"/>
      <c r="I74" s="454"/>
      <c r="J74" s="454"/>
    </row>
    <row r="75" spans="1:10" x14ac:dyDescent="0.2">
      <c r="C75" s="236" t="s">
        <v>1972</v>
      </c>
      <c r="D75" s="17">
        <f>'Itemized Data Entry'!H668</f>
        <v>0</v>
      </c>
      <c r="E75" s="455"/>
      <c r="F75" s="455"/>
      <c r="G75" s="17">
        <f t="shared" si="6"/>
        <v>0</v>
      </c>
      <c r="H75" s="454"/>
      <c r="I75" s="454"/>
      <c r="J75" s="454"/>
    </row>
    <row r="76" spans="1:10" x14ac:dyDescent="0.2">
      <c r="C76" s="236" t="s">
        <v>2045</v>
      </c>
      <c r="D76" s="17">
        <f>'Itemized Data Entry'!F592+'Itemized Data Entry'!F655</f>
        <v>0</v>
      </c>
      <c r="E76" s="455"/>
      <c r="F76" s="455"/>
      <c r="G76" s="17">
        <f t="shared" si="6"/>
        <v>0</v>
      </c>
      <c r="H76" s="454"/>
      <c r="I76" s="454"/>
      <c r="J76" s="454"/>
    </row>
    <row r="77" spans="1:10" x14ac:dyDescent="0.2">
      <c r="C77" s="236" t="s">
        <v>1045</v>
      </c>
      <c r="D77" s="17">
        <v>0</v>
      </c>
      <c r="E77" s="455"/>
      <c r="F77" s="455"/>
      <c r="G77" s="17">
        <f t="shared" si="6"/>
        <v>0</v>
      </c>
      <c r="H77" s="454"/>
      <c r="I77" s="454"/>
      <c r="J77" s="454"/>
    </row>
    <row r="78" spans="1:10" x14ac:dyDescent="0.2">
      <c r="C78" s="236" t="s">
        <v>1971</v>
      </c>
      <c r="D78" s="17">
        <v>0</v>
      </c>
      <c r="E78" s="455"/>
      <c r="F78" s="455"/>
      <c r="G78" s="17">
        <f t="shared" si="6"/>
        <v>0</v>
      </c>
      <c r="H78" s="454"/>
      <c r="I78" s="454"/>
      <c r="J78" s="454"/>
    </row>
    <row r="79" spans="1:10" x14ac:dyDescent="0.2">
      <c r="C79" s="236" t="s">
        <v>74</v>
      </c>
      <c r="D79" s="17">
        <v>0</v>
      </c>
      <c r="E79" s="455"/>
      <c r="F79" s="455"/>
      <c r="G79" s="17">
        <f t="shared" si="6"/>
        <v>0</v>
      </c>
      <c r="H79" s="454"/>
      <c r="I79" s="454"/>
      <c r="J79" s="454"/>
    </row>
    <row r="80" spans="1:10" x14ac:dyDescent="0.2">
      <c r="C80" s="236" t="s">
        <v>1976</v>
      </c>
      <c r="D80" s="17">
        <f>SUM(D72:D79)</f>
        <v>0</v>
      </c>
      <c r="E80" s="455"/>
      <c r="F80" s="455"/>
      <c r="G80" s="17">
        <f t="shared" si="6"/>
        <v>0</v>
      </c>
      <c r="H80" s="454"/>
      <c r="I80" s="454"/>
      <c r="J80" s="454"/>
    </row>
    <row r="81" spans="1:10" ht="15.75" x14ac:dyDescent="0.3">
      <c r="A81" s="236" t="s">
        <v>2011</v>
      </c>
      <c r="B81" s="411" t="s">
        <v>1984</v>
      </c>
      <c r="D81" s="17"/>
      <c r="E81" s="17"/>
      <c r="F81" s="17"/>
      <c r="G81" s="17"/>
      <c r="H81" s="454"/>
      <c r="I81" s="454"/>
      <c r="J81" s="454"/>
    </row>
    <row r="82" spans="1:10" x14ac:dyDescent="0.2">
      <c r="B82" s="236"/>
      <c r="C82" s="236" t="s">
        <v>82</v>
      </c>
      <c r="D82" s="455"/>
      <c r="E82" s="17">
        <v>0</v>
      </c>
      <c r="F82" s="455"/>
      <c r="G82" s="17">
        <f>E82*K6</f>
        <v>0</v>
      </c>
      <c r="H82" s="454"/>
      <c r="I82" s="454"/>
      <c r="J82" s="454"/>
    </row>
    <row r="83" spans="1:10" x14ac:dyDescent="0.2">
      <c r="C83" s="236" t="s">
        <v>322</v>
      </c>
      <c r="D83" s="455"/>
      <c r="E83" s="17">
        <v>0</v>
      </c>
      <c r="F83" s="455"/>
      <c r="G83" s="17">
        <f>E83*K6</f>
        <v>0</v>
      </c>
      <c r="H83" s="454"/>
      <c r="I83" s="454"/>
      <c r="J83" s="454"/>
    </row>
    <row r="84" spans="1:10" x14ac:dyDescent="0.2">
      <c r="C84" s="236" t="s">
        <v>1900</v>
      </c>
      <c r="D84" s="455"/>
      <c r="E84" s="17">
        <v>0</v>
      </c>
      <c r="F84" s="455"/>
      <c r="G84" s="17">
        <f>E84*K6</f>
        <v>0</v>
      </c>
      <c r="H84" s="454"/>
      <c r="I84" s="454"/>
      <c r="J84" s="454"/>
    </row>
    <row r="85" spans="1:10" x14ac:dyDescent="0.2">
      <c r="C85" s="236" t="s">
        <v>1972</v>
      </c>
      <c r="D85" s="455"/>
      <c r="E85" s="17">
        <f>'Itemized Data Entry'!H822</f>
        <v>0</v>
      </c>
      <c r="F85" s="455"/>
      <c r="G85" s="17">
        <f>E85*K6</f>
        <v>0</v>
      </c>
      <c r="H85" s="454"/>
      <c r="I85" s="454"/>
      <c r="J85" s="454"/>
    </row>
    <row r="86" spans="1:10" x14ac:dyDescent="0.2">
      <c r="C86" s="236" t="s">
        <v>2045</v>
      </c>
      <c r="D86" s="455"/>
      <c r="E86" s="17">
        <f>'Itemized Data Entry'!F746+'Itemized Data Entry'!F809</f>
        <v>0</v>
      </c>
      <c r="F86" s="455"/>
      <c r="G86" s="17">
        <f>E86*K6</f>
        <v>0</v>
      </c>
      <c r="H86" s="454"/>
      <c r="I86" s="454"/>
      <c r="J86" s="454"/>
    </row>
    <row r="87" spans="1:10" x14ac:dyDescent="0.2">
      <c r="C87" s="236" t="s">
        <v>1045</v>
      </c>
      <c r="D87" s="455"/>
      <c r="E87" s="17">
        <v>0</v>
      </c>
      <c r="F87" s="455"/>
      <c r="G87" s="17">
        <f>E87*K6</f>
        <v>0</v>
      </c>
      <c r="H87" s="454"/>
      <c r="I87" s="454"/>
      <c r="J87" s="454"/>
    </row>
    <row r="88" spans="1:10" x14ac:dyDescent="0.2">
      <c r="C88" s="236" t="s">
        <v>1971</v>
      </c>
      <c r="D88" s="455"/>
      <c r="E88" s="17">
        <v>0</v>
      </c>
      <c r="F88" s="455"/>
      <c r="G88" s="17">
        <f>E88*K6</f>
        <v>0</v>
      </c>
      <c r="H88" s="454"/>
      <c r="I88" s="454"/>
      <c r="J88" s="454"/>
    </row>
    <row r="89" spans="1:10" x14ac:dyDescent="0.2">
      <c r="C89" s="236" t="s">
        <v>74</v>
      </c>
      <c r="D89" s="455"/>
      <c r="E89" s="17">
        <v>0</v>
      </c>
      <c r="F89" s="455"/>
      <c r="G89" s="17">
        <f>E89*K6</f>
        <v>0</v>
      </c>
      <c r="H89" s="454"/>
      <c r="I89" s="454"/>
      <c r="J89" s="454"/>
    </row>
    <row r="90" spans="1:10" x14ac:dyDescent="0.2">
      <c r="C90" s="236" t="s">
        <v>1976</v>
      </c>
      <c r="D90" s="455"/>
      <c r="E90" s="17">
        <f>SUM(E82:E89)</f>
        <v>0</v>
      </c>
      <c r="F90" s="428"/>
      <c r="G90" s="17">
        <f>E90*K6</f>
        <v>0</v>
      </c>
      <c r="H90" s="454"/>
      <c r="I90" s="454"/>
      <c r="J90" s="454"/>
    </row>
    <row r="91" spans="1:10" ht="15.75" x14ac:dyDescent="0.3">
      <c r="A91" s="236" t="s">
        <v>1985</v>
      </c>
      <c r="B91" s="411" t="s">
        <v>1987</v>
      </c>
      <c r="D91" s="17"/>
      <c r="E91" s="17"/>
      <c r="F91" s="17"/>
      <c r="G91" s="17"/>
      <c r="H91" s="454"/>
      <c r="I91" s="454"/>
      <c r="J91" s="454"/>
    </row>
    <row r="92" spans="1:10" x14ac:dyDescent="0.2">
      <c r="B92" s="236" t="s">
        <v>1986</v>
      </c>
      <c r="C92" s="236" t="s">
        <v>82</v>
      </c>
      <c r="D92" s="455"/>
      <c r="E92" s="455"/>
      <c r="F92" s="17">
        <v>0</v>
      </c>
      <c r="G92" s="17">
        <f>F92*G1</f>
        <v>0</v>
      </c>
      <c r="H92" s="454"/>
      <c r="I92" s="454"/>
      <c r="J92" s="454"/>
    </row>
    <row r="93" spans="1:10" x14ac:dyDescent="0.2">
      <c r="C93" s="236" t="s">
        <v>322</v>
      </c>
      <c r="D93" s="455"/>
      <c r="E93" s="455"/>
      <c r="F93" s="17">
        <v>0</v>
      </c>
      <c r="G93" s="17">
        <f>F93*G1</f>
        <v>0</v>
      </c>
      <c r="H93" s="454"/>
      <c r="I93" s="454"/>
      <c r="J93" s="454"/>
    </row>
    <row r="94" spans="1:10" x14ac:dyDescent="0.2">
      <c r="C94" s="236" t="s">
        <v>1900</v>
      </c>
      <c r="D94" s="455"/>
      <c r="E94" s="455"/>
      <c r="F94" s="17">
        <v>0</v>
      </c>
      <c r="G94" s="17">
        <f>F94*G1</f>
        <v>0</v>
      </c>
      <c r="H94" s="454"/>
      <c r="I94" s="454"/>
      <c r="J94" s="454"/>
    </row>
    <row r="95" spans="1:10" x14ac:dyDescent="0.2">
      <c r="C95" s="236" t="s">
        <v>1972</v>
      </c>
      <c r="D95" s="455"/>
      <c r="E95" s="455"/>
      <c r="F95" s="17">
        <v>0</v>
      </c>
      <c r="G95" s="17">
        <f>F95*G1</f>
        <v>0</v>
      </c>
      <c r="H95" s="454"/>
      <c r="I95" s="454"/>
      <c r="J95" s="454"/>
    </row>
    <row r="96" spans="1:10" x14ac:dyDescent="0.2">
      <c r="C96" s="236" t="s">
        <v>2045</v>
      </c>
      <c r="D96" s="455"/>
      <c r="E96" s="455"/>
      <c r="F96" s="17">
        <v>0</v>
      </c>
      <c r="G96" s="17">
        <f>F96*G1</f>
        <v>0</v>
      </c>
      <c r="H96" s="454"/>
      <c r="I96" s="454"/>
      <c r="J96" s="454"/>
    </row>
    <row r="97" spans="1:10" x14ac:dyDescent="0.2">
      <c r="C97" s="236" t="s">
        <v>1045</v>
      </c>
      <c r="D97" s="455"/>
      <c r="E97" s="455"/>
      <c r="F97" s="17">
        <v>0</v>
      </c>
      <c r="G97" s="17">
        <f>F97*G1</f>
        <v>0</v>
      </c>
      <c r="H97" s="454"/>
      <c r="I97" s="454"/>
      <c r="J97" s="454"/>
    </row>
    <row r="98" spans="1:10" x14ac:dyDescent="0.2">
      <c r="C98" s="236" t="s">
        <v>1971</v>
      </c>
      <c r="D98" s="455"/>
      <c r="E98" s="455"/>
      <c r="F98" s="17">
        <v>0</v>
      </c>
      <c r="G98" s="17">
        <f>F98*G1</f>
        <v>0</v>
      </c>
      <c r="H98" s="454"/>
      <c r="I98" s="454"/>
      <c r="J98" s="454"/>
    </row>
    <row r="99" spans="1:10" x14ac:dyDescent="0.2">
      <c r="C99" s="236" t="s">
        <v>74</v>
      </c>
      <c r="D99" s="455"/>
      <c r="E99" s="455"/>
      <c r="F99" s="17">
        <f>'Itemized Data Entry'!F853</f>
        <v>0</v>
      </c>
      <c r="G99" s="17">
        <f>F99*G1</f>
        <v>0</v>
      </c>
      <c r="H99" s="454"/>
      <c r="I99" s="454"/>
      <c r="J99" s="454"/>
    </row>
    <row r="100" spans="1:10" x14ac:dyDescent="0.2">
      <c r="C100" s="236" t="s">
        <v>1976</v>
      </c>
      <c r="D100" s="428"/>
      <c r="E100" s="455"/>
      <c r="F100" s="17">
        <f>SUM(F92:F99)</f>
        <v>0</v>
      </c>
      <c r="G100" s="17">
        <f>F100*G1</f>
        <v>0</v>
      </c>
      <c r="H100" s="454"/>
      <c r="I100" s="454"/>
      <c r="J100" s="454"/>
    </row>
    <row r="101" spans="1:10" ht="27" x14ac:dyDescent="0.3">
      <c r="A101" s="236" t="s">
        <v>1989</v>
      </c>
      <c r="B101" s="411" t="s">
        <v>1988</v>
      </c>
      <c r="D101" s="17"/>
      <c r="E101" s="17"/>
      <c r="F101" s="17"/>
      <c r="G101" s="17"/>
      <c r="H101" s="454"/>
      <c r="I101" s="454"/>
      <c r="J101" s="454"/>
    </row>
    <row r="102" spans="1:10" x14ac:dyDescent="0.2">
      <c r="B102" s="236"/>
      <c r="C102" s="236" t="s">
        <v>82</v>
      </c>
      <c r="D102" s="455"/>
      <c r="E102" s="455"/>
      <c r="F102" s="17">
        <v>0</v>
      </c>
      <c r="G102" s="17">
        <f>F102*G1</f>
        <v>0</v>
      </c>
      <c r="H102" s="454"/>
      <c r="I102" s="454"/>
      <c r="J102" s="454"/>
    </row>
    <row r="103" spans="1:10" x14ac:dyDescent="0.2">
      <c r="C103" s="236" t="s">
        <v>322</v>
      </c>
      <c r="D103" s="455"/>
      <c r="E103" s="455"/>
      <c r="F103" s="17">
        <v>0</v>
      </c>
      <c r="G103" s="17">
        <f>F103*G1</f>
        <v>0</v>
      </c>
      <c r="H103" s="454"/>
      <c r="I103" s="454"/>
      <c r="J103" s="454"/>
    </row>
    <row r="104" spans="1:10" x14ac:dyDescent="0.2">
      <c r="C104" s="236" t="s">
        <v>1900</v>
      </c>
      <c r="D104" s="455"/>
      <c r="E104" s="455"/>
      <c r="F104" s="17">
        <v>0</v>
      </c>
      <c r="G104" s="17">
        <f>F104*G1</f>
        <v>0</v>
      </c>
      <c r="H104" s="454"/>
      <c r="I104" s="454"/>
      <c r="J104" s="454"/>
    </row>
    <row r="105" spans="1:10" x14ac:dyDescent="0.2">
      <c r="C105" s="236" t="s">
        <v>1972</v>
      </c>
      <c r="D105" s="455"/>
      <c r="E105" s="455"/>
      <c r="F105" s="17">
        <v>0</v>
      </c>
      <c r="G105" s="17">
        <f>F105*G1</f>
        <v>0</v>
      </c>
      <c r="H105" s="454"/>
      <c r="I105" s="454"/>
      <c r="J105" s="454"/>
    </row>
    <row r="106" spans="1:10" x14ac:dyDescent="0.2">
      <c r="C106" s="236" t="s">
        <v>2045</v>
      </c>
      <c r="D106" s="455"/>
      <c r="E106" s="455"/>
      <c r="F106" s="17">
        <f>'Itemized Data Entry'!F915</f>
        <v>0</v>
      </c>
      <c r="G106" s="17">
        <f>F106*G1</f>
        <v>0</v>
      </c>
      <c r="H106" s="454"/>
      <c r="I106" s="454"/>
      <c r="J106" s="454"/>
    </row>
    <row r="107" spans="1:10" x14ac:dyDescent="0.2">
      <c r="C107" s="236" t="s">
        <v>1045</v>
      </c>
      <c r="D107" s="455"/>
      <c r="E107" s="455"/>
      <c r="F107" s="17">
        <v>0</v>
      </c>
      <c r="G107" s="17">
        <f>F107*G1</f>
        <v>0</v>
      </c>
      <c r="H107" s="454"/>
      <c r="I107" s="454"/>
      <c r="J107" s="454"/>
    </row>
    <row r="108" spans="1:10" x14ac:dyDescent="0.2">
      <c r="C108" s="236" t="s">
        <v>1971</v>
      </c>
      <c r="D108" s="455"/>
      <c r="E108" s="455"/>
      <c r="F108" s="17">
        <v>0</v>
      </c>
      <c r="G108" s="17">
        <f>F108*G1</f>
        <v>0</v>
      </c>
      <c r="H108" s="454"/>
      <c r="I108" s="454"/>
      <c r="J108" s="454"/>
    </row>
    <row r="109" spans="1:10" x14ac:dyDescent="0.2">
      <c r="C109" s="236" t="s">
        <v>74</v>
      </c>
      <c r="D109" s="455"/>
      <c r="E109" s="455"/>
      <c r="F109" s="17">
        <v>0</v>
      </c>
      <c r="G109" s="17">
        <f>F109*G1</f>
        <v>0</v>
      </c>
      <c r="H109" s="454"/>
      <c r="I109" s="454"/>
      <c r="J109" s="454"/>
    </row>
    <row r="110" spans="1:10" x14ac:dyDescent="0.2">
      <c r="C110" s="236" t="s">
        <v>1976</v>
      </c>
      <c r="D110" s="428"/>
      <c r="E110" s="455"/>
      <c r="F110" s="17">
        <f>SUM(F102:F109)</f>
        <v>0</v>
      </c>
      <c r="G110" s="17">
        <f>F110*G1</f>
        <v>0</v>
      </c>
      <c r="H110" s="454"/>
      <c r="I110" s="454"/>
      <c r="J110" s="454"/>
    </row>
    <row r="111" spans="1:10" ht="15.75" x14ac:dyDescent="0.3">
      <c r="A111" s="236" t="s">
        <v>1990</v>
      </c>
      <c r="B111" s="411" t="s">
        <v>1991</v>
      </c>
      <c r="D111" s="17"/>
      <c r="E111" s="17"/>
      <c r="F111" s="17"/>
      <c r="G111" s="17"/>
      <c r="H111" s="454"/>
      <c r="I111" s="454"/>
      <c r="J111" s="454"/>
    </row>
    <row r="112" spans="1:10" x14ac:dyDescent="0.2">
      <c r="B112" s="236"/>
      <c r="C112" s="236" t="s">
        <v>82</v>
      </c>
      <c r="D112" s="455"/>
      <c r="E112" s="455"/>
      <c r="F112" s="17">
        <v>0</v>
      </c>
      <c r="G112" s="17">
        <f>F112*G1</f>
        <v>0</v>
      </c>
      <c r="H112" s="454"/>
      <c r="I112" s="454"/>
      <c r="J112" s="454"/>
    </row>
    <row r="113" spans="1:10" x14ac:dyDescent="0.2">
      <c r="C113" s="236" t="s">
        <v>322</v>
      </c>
      <c r="D113" s="455"/>
      <c r="E113" s="455"/>
      <c r="F113" s="17">
        <v>0</v>
      </c>
      <c r="G113" s="17">
        <f>F113*G1</f>
        <v>0</v>
      </c>
      <c r="H113" s="454"/>
      <c r="I113" s="454"/>
      <c r="J113" s="454"/>
    </row>
    <row r="114" spans="1:10" x14ac:dyDescent="0.2">
      <c r="C114" s="236" t="s">
        <v>1900</v>
      </c>
      <c r="D114" s="455"/>
      <c r="E114" s="455"/>
      <c r="F114" s="17">
        <v>0</v>
      </c>
      <c r="G114" s="17">
        <f>F114*G1</f>
        <v>0</v>
      </c>
      <c r="H114" s="454"/>
      <c r="I114" s="454"/>
      <c r="J114" s="454"/>
    </row>
    <row r="115" spans="1:10" x14ac:dyDescent="0.2">
      <c r="C115" s="236" t="s">
        <v>1972</v>
      </c>
      <c r="D115" s="455"/>
      <c r="E115" s="455"/>
      <c r="F115" s="17">
        <v>0</v>
      </c>
      <c r="G115" s="17">
        <f>F115*G11</f>
        <v>0</v>
      </c>
      <c r="H115" s="454"/>
      <c r="I115" s="454"/>
      <c r="J115" s="454"/>
    </row>
    <row r="116" spans="1:10" x14ac:dyDescent="0.2">
      <c r="C116" s="236" t="s">
        <v>2045</v>
      </c>
      <c r="D116" s="455"/>
      <c r="E116" s="455"/>
      <c r="F116" s="17">
        <f>'Itemized Data Entry'!P929+'Itemized Data Entry'!D946</f>
        <v>0</v>
      </c>
      <c r="G116" s="17">
        <f>F116*G1</f>
        <v>0</v>
      </c>
      <c r="H116" s="454"/>
      <c r="I116" s="454"/>
      <c r="J116" s="454"/>
    </row>
    <row r="117" spans="1:10" x14ac:dyDescent="0.2">
      <c r="C117" s="236" t="s">
        <v>1045</v>
      </c>
      <c r="D117" s="455"/>
      <c r="E117" s="455"/>
      <c r="F117" s="17">
        <f>'Itemized Data Entry'!E974</f>
        <v>0</v>
      </c>
      <c r="G117" s="17">
        <f>F117*G1</f>
        <v>0</v>
      </c>
      <c r="H117" s="454"/>
      <c r="I117" s="454"/>
      <c r="J117" s="454"/>
    </row>
    <row r="118" spans="1:10" x14ac:dyDescent="0.2">
      <c r="C118" s="236" t="s">
        <v>1971</v>
      </c>
      <c r="D118" s="455"/>
      <c r="E118" s="455"/>
      <c r="F118" s="17">
        <f>'Itemized Data Entry'!D970</f>
        <v>0</v>
      </c>
      <c r="G118" s="17">
        <f>F118*G1</f>
        <v>0</v>
      </c>
      <c r="H118" s="454"/>
      <c r="I118" s="454"/>
      <c r="J118" s="454"/>
    </row>
    <row r="119" spans="1:10" x14ac:dyDescent="0.2">
      <c r="C119" s="236" t="s">
        <v>74</v>
      </c>
      <c r="D119" s="455"/>
      <c r="E119" s="455"/>
      <c r="F119" s="17">
        <v>0</v>
      </c>
      <c r="G119" s="17">
        <f>F119*G1</f>
        <v>0</v>
      </c>
      <c r="H119" s="454"/>
      <c r="I119" s="454"/>
      <c r="J119" s="454"/>
    </row>
    <row r="120" spans="1:10" x14ac:dyDescent="0.2">
      <c r="C120" s="236" t="s">
        <v>1976</v>
      </c>
      <c r="D120" s="428"/>
      <c r="E120" s="455"/>
      <c r="F120" s="17">
        <f>SUM(F112:F119)</f>
        <v>0</v>
      </c>
      <c r="G120" s="17">
        <f>F120*G1</f>
        <v>0</v>
      </c>
      <c r="H120" s="454"/>
      <c r="I120" s="454"/>
      <c r="J120" s="454"/>
    </row>
    <row r="121" spans="1:10" ht="15.75" x14ac:dyDescent="0.3">
      <c r="A121" s="236" t="s">
        <v>1993</v>
      </c>
      <c r="B121" s="411" t="s">
        <v>1992</v>
      </c>
      <c r="D121" s="17"/>
      <c r="E121" s="17"/>
      <c r="F121" s="17"/>
      <c r="G121" s="17"/>
      <c r="H121" s="454"/>
      <c r="I121" s="454"/>
      <c r="J121" s="454"/>
    </row>
    <row r="122" spans="1:10" x14ac:dyDescent="0.2">
      <c r="B122" s="236"/>
      <c r="C122" s="236" t="s">
        <v>82</v>
      </c>
      <c r="D122" s="455"/>
      <c r="E122" s="455"/>
      <c r="F122" s="17">
        <v>0</v>
      </c>
      <c r="G122" s="17">
        <f>F122*G1</f>
        <v>0</v>
      </c>
      <c r="H122" s="454"/>
      <c r="I122" s="454"/>
      <c r="J122" s="454"/>
    </row>
    <row r="123" spans="1:10" x14ac:dyDescent="0.2">
      <c r="C123" s="236" t="s">
        <v>322</v>
      </c>
      <c r="D123" s="455"/>
      <c r="E123" s="455"/>
      <c r="F123" s="17">
        <f>'Itemized Data Entry'!Q1020</f>
        <v>0</v>
      </c>
      <c r="G123" s="17">
        <f>F123*G1</f>
        <v>0</v>
      </c>
      <c r="H123" s="454"/>
      <c r="I123" s="454"/>
      <c r="J123" s="454"/>
    </row>
    <row r="124" spans="1:10" x14ac:dyDescent="0.2">
      <c r="C124" s="236" t="s">
        <v>1900</v>
      </c>
      <c r="D124" s="455"/>
      <c r="E124" s="455"/>
      <c r="F124" s="17">
        <v>0</v>
      </c>
      <c r="G124" s="17">
        <f>F124*G1</f>
        <v>0</v>
      </c>
      <c r="H124" s="454"/>
      <c r="I124" s="454"/>
      <c r="J124" s="454"/>
    </row>
    <row r="125" spans="1:10" x14ac:dyDescent="0.2">
      <c r="C125" s="236" t="s">
        <v>1972</v>
      </c>
      <c r="D125" s="455"/>
      <c r="E125" s="455"/>
      <c r="F125" s="17">
        <v>0</v>
      </c>
      <c r="G125" s="17">
        <f>F125*G1</f>
        <v>0</v>
      </c>
      <c r="H125" s="454"/>
      <c r="I125" s="454"/>
      <c r="J125" s="454"/>
    </row>
    <row r="126" spans="1:10" x14ac:dyDescent="0.2">
      <c r="C126" s="236" t="s">
        <v>2045</v>
      </c>
      <c r="D126" s="455"/>
      <c r="E126" s="455"/>
      <c r="F126" s="17">
        <f>'Itemized Data Entry'!F1054</f>
        <v>0</v>
      </c>
      <c r="G126" s="17">
        <f>F126*G1</f>
        <v>0</v>
      </c>
      <c r="H126" s="454"/>
      <c r="I126" s="454"/>
      <c r="J126" s="454"/>
    </row>
    <row r="127" spans="1:10" x14ac:dyDescent="0.2">
      <c r="C127" s="236" t="s">
        <v>1045</v>
      </c>
      <c r="D127" s="455"/>
      <c r="E127" s="455"/>
      <c r="F127" s="17">
        <v>0</v>
      </c>
      <c r="G127" s="17">
        <f>F127*G1</f>
        <v>0</v>
      </c>
      <c r="H127" s="454"/>
      <c r="I127" s="454"/>
      <c r="J127" s="454"/>
    </row>
    <row r="128" spans="1:10" x14ac:dyDescent="0.2">
      <c r="C128" s="236" t="s">
        <v>1971</v>
      </c>
      <c r="D128" s="455"/>
      <c r="E128" s="455"/>
      <c r="F128" s="17">
        <v>0</v>
      </c>
      <c r="G128" s="17">
        <f>F128*G1</f>
        <v>0</v>
      </c>
      <c r="H128" s="454"/>
      <c r="I128" s="454"/>
      <c r="J128" s="454"/>
    </row>
    <row r="129" spans="1:10" x14ac:dyDescent="0.2">
      <c r="C129" s="236" t="s">
        <v>74</v>
      </c>
      <c r="D129" s="455"/>
      <c r="E129" s="455"/>
      <c r="F129" s="17">
        <v>0</v>
      </c>
      <c r="G129" s="17">
        <f>F129*G1</f>
        <v>0</v>
      </c>
      <c r="H129" s="454"/>
      <c r="I129" s="454"/>
      <c r="J129" s="454"/>
    </row>
    <row r="130" spans="1:10" x14ac:dyDescent="0.2">
      <c r="C130" s="236" t="s">
        <v>1976</v>
      </c>
      <c r="D130" s="428"/>
      <c r="E130" s="455"/>
      <c r="F130" s="17">
        <f>SUM(F122:F129)</f>
        <v>0</v>
      </c>
      <c r="G130" s="17">
        <f>F130*G1</f>
        <v>0</v>
      </c>
      <c r="H130" s="454"/>
      <c r="I130" s="454"/>
      <c r="J130" s="454"/>
    </row>
    <row r="131" spans="1:10" ht="15.75" x14ac:dyDescent="0.3">
      <c r="A131" s="236" t="s">
        <v>1994</v>
      </c>
      <c r="B131" s="411" t="s">
        <v>1995</v>
      </c>
      <c r="D131" s="17"/>
      <c r="E131" s="17"/>
      <c r="F131" s="17"/>
      <c r="G131" s="17"/>
      <c r="H131" s="454"/>
      <c r="I131" s="454"/>
      <c r="J131" s="454"/>
    </row>
    <row r="132" spans="1:10" x14ac:dyDescent="0.2">
      <c r="B132" s="236"/>
      <c r="C132" s="236" t="s">
        <v>82</v>
      </c>
      <c r="D132" s="455"/>
      <c r="E132" s="455"/>
      <c r="F132" s="17">
        <v>0</v>
      </c>
      <c r="G132" s="17">
        <f>(G1-(1+K6))*F132</f>
        <v>0</v>
      </c>
      <c r="H132" s="454"/>
      <c r="I132" s="454"/>
      <c r="J132" s="454"/>
    </row>
    <row r="133" spans="1:10" x14ac:dyDescent="0.2">
      <c r="C133" s="236" t="s">
        <v>322</v>
      </c>
      <c r="D133" s="455"/>
      <c r="E133" s="455"/>
      <c r="F133" s="17">
        <v>0</v>
      </c>
      <c r="G133" s="17">
        <f>(G1-(1+K6))*F133</f>
        <v>0</v>
      </c>
      <c r="H133" s="454"/>
      <c r="I133" s="454"/>
      <c r="J133" s="454"/>
    </row>
    <row r="134" spans="1:10" x14ac:dyDescent="0.2">
      <c r="C134" s="236" t="s">
        <v>1900</v>
      </c>
      <c r="D134" s="455"/>
      <c r="E134" s="455"/>
      <c r="F134" s="17">
        <v>0</v>
      </c>
      <c r="G134" s="17">
        <f>(G1-(1+K6))*F134</f>
        <v>0</v>
      </c>
      <c r="H134" s="454"/>
      <c r="I134" s="454"/>
      <c r="J134" s="454"/>
    </row>
    <row r="135" spans="1:10" x14ac:dyDescent="0.2">
      <c r="C135" s="236" t="s">
        <v>1972</v>
      </c>
      <c r="D135" s="455"/>
      <c r="E135" s="455"/>
      <c r="F135" s="17">
        <v>0</v>
      </c>
      <c r="G135" s="17">
        <f>(G1-(1+K6))*F135</f>
        <v>0</v>
      </c>
      <c r="H135" s="454"/>
      <c r="I135" s="454"/>
      <c r="J135" s="454"/>
    </row>
    <row r="136" spans="1:10" x14ac:dyDescent="0.2">
      <c r="C136" s="236" t="s">
        <v>2045</v>
      </c>
      <c r="D136" s="455"/>
      <c r="E136" s="455"/>
      <c r="F136" s="17">
        <f>'Itemized Data Entry'!F1124</f>
        <v>0</v>
      </c>
      <c r="G136" s="17">
        <f>(G1-(1+K6))*F136</f>
        <v>0</v>
      </c>
      <c r="H136" s="454"/>
      <c r="I136" s="454"/>
      <c r="J136" s="454"/>
    </row>
    <row r="137" spans="1:10" x14ac:dyDescent="0.2">
      <c r="C137" s="236" t="s">
        <v>1045</v>
      </c>
      <c r="D137" s="455"/>
      <c r="E137" s="455"/>
      <c r="F137" s="17">
        <v>0</v>
      </c>
      <c r="G137" s="17">
        <f>(G1-(1+K6))*F137</f>
        <v>0</v>
      </c>
      <c r="H137" s="454"/>
      <c r="I137" s="454"/>
      <c r="J137" s="454"/>
    </row>
    <row r="138" spans="1:10" x14ac:dyDescent="0.2">
      <c r="C138" s="236" t="s">
        <v>1971</v>
      </c>
      <c r="D138" s="455"/>
      <c r="E138" s="455"/>
      <c r="F138" s="17">
        <v>0</v>
      </c>
      <c r="G138" s="17">
        <f>(G1-(1+K6))*F138</f>
        <v>0</v>
      </c>
      <c r="H138" s="454"/>
      <c r="I138" s="454"/>
      <c r="J138" s="454"/>
    </row>
    <row r="139" spans="1:10" x14ac:dyDescent="0.2">
      <c r="C139" s="236" t="s">
        <v>74</v>
      </c>
      <c r="D139" s="455"/>
      <c r="E139" s="455"/>
      <c r="F139" s="17">
        <v>0</v>
      </c>
      <c r="G139" s="17">
        <f>(G1-(1+K6))*F139</f>
        <v>0</v>
      </c>
      <c r="H139" s="454"/>
      <c r="I139" s="454"/>
      <c r="J139" s="454"/>
    </row>
    <row r="140" spans="1:10" x14ac:dyDescent="0.2">
      <c r="C140" s="236" t="s">
        <v>1976</v>
      </c>
      <c r="D140" s="428"/>
      <c r="E140" s="455"/>
      <c r="F140" s="17">
        <f>SUM(F132:F139)</f>
        <v>0</v>
      </c>
      <c r="G140" s="17">
        <f>(G1-(1+K6))*F140</f>
        <v>0</v>
      </c>
      <c r="H140" s="454"/>
      <c r="I140" s="454"/>
      <c r="J140" s="454"/>
    </row>
    <row r="141" spans="1:10" ht="15.75" x14ac:dyDescent="0.3">
      <c r="A141" s="236" t="s">
        <v>1997</v>
      </c>
      <c r="B141" s="411" t="s">
        <v>1996</v>
      </c>
      <c r="D141" s="17"/>
      <c r="E141" s="17"/>
      <c r="F141" s="17"/>
      <c r="G141" s="17"/>
      <c r="H141" s="454"/>
      <c r="I141" s="454"/>
      <c r="J141" s="454"/>
    </row>
    <row r="142" spans="1:10" x14ac:dyDescent="0.2">
      <c r="B142" s="236"/>
      <c r="C142" s="236" t="s">
        <v>82</v>
      </c>
      <c r="D142" s="455"/>
      <c r="E142" s="455"/>
      <c r="F142" s="17">
        <v>0</v>
      </c>
      <c r="G142" s="17">
        <f>(G1-(1+K6))*F142</f>
        <v>0</v>
      </c>
      <c r="H142" s="454"/>
      <c r="I142" s="454"/>
      <c r="J142" s="454"/>
    </row>
    <row r="143" spans="1:10" x14ac:dyDescent="0.2">
      <c r="C143" s="236" t="s">
        <v>322</v>
      </c>
      <c r="D143" s="455"/>
      <c r="E143" s="455"/>
      <c r="F143" s="17">
        <v>0</v>
      </c>
      <c r="G143" s="17">
        <f>(G1-(1+K6))*F143</f>
        <v>0</v>
      </c>
      <c r="H143" s="454"/>
      <c r="I143" s="454"/>
      <c r="J143" s="454"/>
    </row>
    <row r="144" spans="1:10" x14ac:dyDescent="0.2">
      <c r="C144" s="236" t="s">
        <v>1900</v>
      </c>
      <c r="D144" s="455"/>
      <c r="E144" s="455"/>
      <c r="F144" s="17">
        <v>0</v>
      </c>
      <c r="G144" s="17">
        <f>(G1-(1+K6))*F144</f>
        <v>0</v>
      </c>
      <c r="H144" s="454"/>
      <c r="I144" s="454"/>
      <c r="J144" s="454"/>
    </row>
    <row r="145" spans="1:10" x14ac:dyDescent="0.2">
      <c r="C145" s="236" t="s">
        <v>1972</v>
      </c>
      <c r="D145" s="455"/>
      <c r="E145" s="455"/>
      <c r="F145" s="17">
        <f>'Itemized Data Entry'!H1203</f>
        <v>0</v>
      </c>
      <c r="G145" s="17">
        <f>(G1-(1+K6))*F145</f>
        <v>0</v>
      </c>
      <c r="H145" s="454"/>
      <c r="I145" s="454"/>
      <c r="J145" s="454"/>
    </row>
    <row r="146" spans="1:10" x14ac:dyDescent="0.2">
      <c r="C146" s="236" t="s">
        <v>2045</v>
      </c>
      <c r="D146" s="455"/>
      <c r="E146" s="455"/>
      <c r="F146" s="17">
        <f>'Itemized Data Entry'!F1190</f>
        <v>0</v>
      </c>
      <c r="G146" s="17">
        <f>(G1-(1+K6))*F146</f>
        <v>0</v>
      </c>
      <c r="H146" s="454"/>
      <c r="I146" s="454"/>
      <c r="J146" s="454"/>
    </row>
    <row r="147" spans="1:10" x14ac:dyDescent="0.2">
      <c r="C147" s="236" t="s">
        <v>1045</v>
      </c>
      <c r="D147" s="455"/>
      <c r="E147" s="455"/>
      <c r="F147" s="17">
        <f>'Itemized Data Entry'!C1174</f>
        <v>0</v>
      </c>
      <c r="G147" s="17">
        <f>(G1-(1+K6))*F147</f>
        <v>0</v>
      </c>
      <c r="H147" s="454"/>
      <c r="I147" s="454"/>
      <c r="J147" s="454"/>
    </row>
    <row r="148" spans="1:10" x14ac:dyDescent="0.2">
      <c r="C148" s="236" t="s">
        <v>1971</v>
      </c>
      <c r="D148" s="455"/>
      <c r="E148" s="455"/>
      <c r="F148" s="17">
        <v>0</v>
      </c>
      <c r="G148" s="17">
        <f>(G1-(1+K6))*F148</f>
        <v>0</v>
      </c>
      <c r="H148" s="454"/>
      <c r="I148" s="454"/>
      <c r="J148" s="454"/>
    </row>
    <row r="149" spans="1:10" x14ac:dyDescent="0.2">
      <c r="C149" s="236" t="s">
        <v>74</v>
      </c>
      <c r="D149" s="455"/>
      <c r="E149" s="455"/>
      <c r="F149" s="17">
        <v>0</v>
      </c>
      <c r="G149" s="17">
        <f>(G1-(1+K6))*F149</f>
        <v>0</v>
      </c>
      <c r="H149" s="454"/>
      <c r="I149" s="454"/>
      <c r="J149" s="454"/>
    </row>
    <row r="150" spans="1:10" x14ac:dyDescent="0.2">
      <c r="C150" s="236" t="s">
        <v>1976</v>
      </c>
      <c r="D150" s="428"/>
      <c r="E150" s="455"/>
      <c r="F150" s="17">
        <f>SUM(F142:F149)</f>
        <v>0</v>
      </c>
      <c r="G150" s="17">
        <f>(G1-(1+K6))*F150</f>
        <v>0</v>
      </c>
      <c r="H150" s="454"/>
      <c r="I150" s="454"/>
      <c r="J150" s="454"/>
    </row>
    <row r="151" spans="1:10" ht="27" x14ac:dyDescent="0.3">
      <c r="A151" s="236" t="s">
        <v>2000</v>
      </c>
      <c r="B151" s="411" t="s">
        <v>1998</v>
      </c>
      <c r="D151" s="17"/>
      <c r="E151" s="17"/>
      <c r="F151" s="17"/>
      <c r="G151" s="17"/>
      <c r="H151" s="454"/>
      <c r="I151" s="454"/>
      <c r="J151" s="454"/>
    </row>
    <row r="152" spans="1:10" x14ac:dyDescent="0.2">
      <c r="B152" s="236"/>
      <c r="C152" s="236" t="s">
        <v>82</v>
      </c>
      <c r="D152" s="455"/>
      <c r="E152" s="455"/>
      <c r="F152" s="17">
        <v>0</v>
      </c>
      <c r="G152" s="17">
        <f>F152*G1</f>
        <v>0</v>
      </c>
      <c r="H152" s="454"/>
      <c r="I152" s="454"/>
      <c r="J152" s="454"/>
    </row>
    <row r="153" spans="1:10" x14ac:dyDescent="0.2">
      <c r="C153" s="236" t="s">
        <v>322</v>
      </c>
      <c r="D153" s="455"/>
      <c r="E153" s="455"/>
      <c r="F153" s="17">
        <v>0</v>
      </c>
      <c r="G153" s="17">
        <f>F153*G1</f>
        <v>0</v>
      </c>
      <c r="H153" s="454"/>
      <c r="I153" s="454"/>
      <c r="J153" s="454"/>
    </row>
    <row r="154" spans="1:10" x14ac:dyDescent="0.2">
      <c r="C154" s="236" t="s">
        <v>1900</v>
      </c>
      <c r="D154" s="455"/>
      <c r="E154" s="455"/>
      <c r="F154" s="17">
        <v>0</v>
      </c>
      <c r="G154" s="17">
        <f>F154*G1</f>
        <v>0</v>
      </c>
      <c r="H154" s="454"/>
      <c r="I154" s="454"/>
      <c r="J154" s="454"/>
    </row>
    <row r="155" spans="1:10" x14ac:dyDescent="0.2">
      <c r="C155" s="236" t="s">
        <v>1972</v>
      </c>
      <c r="D155" s="455"/>
      <c r="E155" s="455"/>
      <c r="F155" s="17">
        <v>0</v>
      </c>
      <c r="G155" s="17">
        <f>F155*G1</f>
        <v>0</v>
      </c>
      <c r="H155" s="454"/>
      <c r="I155" s="454"/>
      <c r="J155" s="454"/>
    </row>
    <row r="156" spans="1:10" x14ac:dyDescent="0.2">
      <c r="C156" s="236" t="s">
        <v>2045</v>
      </c>
      <c r="D156" s="455"/>
      <c r="E156" s="455"/>
      <c r="F156" s="17">
        <f>'Itemized Data Entry'!F1263</f>
        <v>0</v>
      </c>
      <c r="G156" s="17">
        <f>F156*G1</f>
        <v>0</v>
      </c>
      <c r="H156" s="454"/>
      <c r="I156" s="454"/>
      <c r="J156" s="454"/>
    </row>
    <row r="157" spans="1:10" x14ac:dyDescent="0.2">
      <c r="B157" s="236" t="s">
        <v>2001</v>
      </c>
      <c r="C157" s="236" t="s">
        <v>1045</v>
      </c>
      <c r="D157" s="455"/>
      <c r="E157" s="455"/>
      <c r="F157" s="17">
        <v>0</v>
      </c>
      <c r="G157" s="17">
        <f>F157*G1</f>
        <v>0</v>
      </c>
      <c r="H157" s="454"/>
      <c r="I157" s="454"/>
      <c r="J157" s="454"/>
    </row>
    <row r="158" spans="1:10" x14ac:dyDescent="0.2">
      <c r="C158" s="236" t="s">
        <v>1971</v>
      </c>
      <c r="D158" s="455"/>
      <c r="E158" s="455"/>
      <c r="F158" s="17">
        <v>0</v>
      </c>
      <c r="G158" s="17">
        <f>F158*G1</f>
        <v>0</v>
      </c>
      <c r="H158" s="454"/>
      <c r="I158" s="454"/>
      <c r="J158" s="454"/>
    </row>
    <row r="159" spans="1:10" x14ac:dyDescent="0.2">
      <c r="C159" s="236" t="s">
        <v>74</v>
      </c>
      <c r="D159" s="455"/>
      <c r="E159" s="455"/>
      <c r="F159" s="17">
        <v>0</v>
      </c>
      <c r="G159" s="17">
        <f>F159*G1</f>
        <v>0</v>
      </c>
      <c r="H159" s="454"/>
      <c r="I159" s="454"/>
      <c r="J159" s="454"/>
    </row>
    <row r="160" spans="1:10" x14ac:dyDescent="0.2">
      <c r="C160" s="236" t="s">
        <v>1976</v>
      </c>
      <c r="D160" s="428"/>
      <c r="E160" s="455"/>
      <c r="F160" s="17">
        <f>SUM(F152:F159)</f>
        <v>0</v>
      </c>
      <c r="G160" s="17">
        <f>F160*G1</f>
        <v>0</v>
      </c>
      <c r="H160" s="454"/>
      <c r="I160" s="454"/>
      <c r="J160" s="454"/>
    </row>
    <row r="161" spans="1:10" ht="27" x14ac:dyDescent="0.3">
      <c r="A161" s="236" t="s">
        <v>2009</v>
      </c>
      <c r="B161" s="411" t="s">
        <v>2002</v>
      </c>
      <c r="D161" s="17"/>
      <c r="E161" s="17"/>
      <c r="F161" s="17"/>
      <c r="G161" s="17"/>
      <c r="H161" s="454"/>
      <c r="I161" s="454"/>
      <c r="J161" s="454"/>
    </row>
    <row r="162" spans="1:10" x14ac:dyDescent="0.2">
      <c r="B162" s="236"/>
      <c r="C162" s="236" t="s">
        <v>82</v>
      </c>
      <c r="D162" s="455"/>
      <c r="E162" s="455"/>
      <c r="F162" s="17">
        <f>'Itemized Data Entry'!Q1280+'Itemized Data Entry'!Q1300</f>
        <v>0</v>
      </c>
      <c r="G162" s="17">
        <f>F162*G1</f>
        <v>0</v>
      </c>
      <c r="H162" s="454"/>
      <c r="I162" s="454"/>
      <c r="J162" s="454"/>
    </row>
    <row r="163" spans="1:10" x14ac:dyDescent="0.2">
      <c r="C163" s="236" t="s">
        <v>322</v>
      </c>
      <c r="D163" s="455"/>
      <c r="E163" s="455"/>
      <c r="F163" s="17">
        <v>0</v>
      </c>
      <c r="G163" s="17">
        <f>F163*G1</f>
        <v>0</v>
      </c>
      <c r="H163" s="454"/>
      <c r="I163" s="454"/>
      <c r="J163" s="454"/>
    </row>
    <row r="164" spans="1:10" x14ac:dyDescent="0.2">
      <c r="C164" s="236" t="s">
        <v>1900</v>
      </c>
      <c r="D164" s="455"/>
      <c r="E164" s="455"/>
      <c r="F164" s="17">
        <v>0</v>
      </c>
      <c r="G164" s="17">
        <f>F164*G1</f>
        <v>0</v>
      </c>
      <c r="H164" s="454"/>
      <c r="I164" s="454"/>
      <c r="J164" s="454"/>
    </row>
    <row r="165" spans="1:10" x14ac:dyDescent="0.2">
      <c r="C165" s="236" t="s">
        <v>1972</v>
      </c>
      <c r="D165" s="455"/>
      <c r="E165" s="455"/>
      <c r="F165" s="17">
        <v>0</v>
      </c>
      <c r="G165" s="17">
        <f>F165*G1</f>
        <v>0</v>
      </c>
      <c r="H165" s="454"/>
      <c r="I165" s="454"/>
      <c r="J165" s="454"/>
    </row>
    <row r="166" spans="1:10" x14ac:dyDescent="0.2">
      <c r="C166" s="236" t="s">
        <v>2045</v>
      </c>
      <c r="D166" s="455"/>
      <c r="E166" s="455"/>
      <c r="F166" s="17">
        <v>0</v>
      </c>
      <c r="G166" s="17">
        <f>F166*G1</f>
        <v>0</v>
      </c>
      <c r="H166" s="454"/>
      <c r="I166" s="454"/>
      <c r="J166" s="454"/>
    </row>
    <row r="167" spans="1:10" x14ac:dyDescent="0.2">
      <c r="B167" s="236"/>
      <c r="C167" s="236" t="s">
        <v>1045</v>
      </c>
      <c r="D167" s="455"/>
      <c r="E167" s="455"/>
      <c r="F167" s="17">
        <f>'Itemized Data Entry'!Q1288+'Itemized Data Entry'!Q1314+'Itemized Data Entry'!Q1328</f>
        <v>0</v>
      </c>
      <c r="G167" s="17">
        <f>F167*G1</f>
        <v>0</v>
      </c>
      <c r="H167" s="454"/>
      <c r="I167" s="454"/>
      <c r="J167" s="454"/>
    </row>
    <row r="168" spans="1:10" x14ac:dyDescent="0.2">
      <c r="C168" s="236" t="s">
        <v>1971</v>
      </c>
      <c r="D168" s="455"/>
      <c r="E168" s="455"/>
      <c r="F168" s="17">
        <v>0</v>
      </c>
      <c r="G168" s="17">
        <f>F168*G1</f>
        <v>0</v>
      </c>
      <c r="H168" s="454"/>
      <c r="I168" s="454"/>
      <c r="J168" s="454"/>
    </row>
    <row r="169" spans="1:10" x14ac:dyDescent="0.2">
      <c r="C169" s="236" t="s">
        <v>74</v>
      </c>
      <c r="D169" s="455"/>
      <c r="E169" s="455"/>
      <c r="F169" s="17">
        <v>0</v>
      </c>
      <c r="G169" s="17">
        <f>F169*G1</f>
        <v>0</v>
      </c>
      <c r="H169" s="454"/>
      <c r="I169" s="454"/>
      <c r="J169" s="454"/>
    </row>
    <row r="170" spans="1:10" x14ac:dyDescent="0.2">
      <c r="C170" s="236" t="s">
        <v>1976</v>
      </c>
      <c r="D170" s="428"/>
      <c r="E170" s="455"/>
      <c r="F170" s="17">
        <f>SUM(F162:F169)</f>
        <v>0</v>
      </c>
      <c r="G170" s="17">
        <f>F170*G1</f>
        <v>0</v>
      </c>
      <c r="H170" s="454"/>
      <c r="I170" s="454"/>
      <c r="J170" s="454"/>
    </row>
    <row r="171" spans="1:10" ht="15.75" x14ac:dyDescent="0.3">
      <c r="A171" s="236" t="s">
        <v>2004</v>
      </c>
      <c r="B171" s="411" t="s">
        <v>2003</v>
      </c>
      <c r="D171" s="17"/>
      <c r="E171" s="17"/>
      <c r="F171" s="17"/>
      <c r="G171" s="17"/>
      <c r="H171" s="454"/>
      <c r="I171" s="454"/>
      <c r="J171" s="454"/>
    </row>
    <row r="172" spans="1:10" x14ac:dyDescent="0.2">
      <c r="B172" s="236"/>
      <c r="C172" s="236" t="s">
        <v>82</v>
      </c>
      <c r="D172" s="455"/>
      <c r="E172" s="455"/>
      <c r="F172" s="17">
        <v>0</v>
      </c>
      <c r="G172" s="17">
        <f>F172*G1</f>
        <v>0</v>
      </c>
      <c r="H172" s="454"/>
      <c r="I172" s="454"/>
      <c r="J172" s="454"/>
    </row>
    <row r="173" spans="1:10" x14ac:dyDescent="0.2">
      <c r="C173" s="236" t="s">
        <v>322</v>
      </c>
      <c r="D173" s="455"/>
      <c r="E173" s="455"/>
      <c r="F173" s="17">
        <v>0</v>
      </c>
      <c r="G173" s="17">
        <f>F173*G1</f>
        <v>0</v>
      </c>
      <c r="H173" s="454"/>
      <c r="I173" s="454"/>
      <c r="J173" s="454"/>
    </row>
    <row r="174" spans="1:10" x14ac:dyDescent="0.2">
      <c r="C174" s="236" t="s">
        <v>1900</v>
      </c>
      <c r="D174" s="455"/>
      <c r="E174" s="455"/>
      <c r="F174" s="17">
        <v>0</v>
      </c>
      <c r="G174" s="17">
        <f>F174*G1</f>
        <v>0</v>
      </c>
      <c r="H174" s="454"/>
      <c r="I174" s="454"/>
      <c r="J174" s="454"/>
    </row>
    <row r="175" spans="1:10" x14ac:dyDescent="0.2">
      <c r="C175" s="236" t="s">
        <v>1972</v>
      </c>
      <c r="D175" s="455"/>
      <c r="E175" s="455"/>
      <c r="F175" s="17">
        <v>0</v>
      </c>
      <c r="G175" s="17">
        <f>F175*G1</f>
        <v>0</v>
      </c>
      <c r="H175" s="454"/>
      <c r="I175" s="454"/>
      <c r="J175" s="454"/>
    </row>
    <row r="176" spans="1:10" x14ac:dyDescent="0.2">
      <c r="C176" s="236" t="s">
        <v>2045</v>
      </c>
      <c r="D176" s="455"/>
      <c r="E176" s="455"/>
      <c r="F176" s="17">
        <f>'Itemized Data Entry'!F1408</f>
        <v>0</v>
      </c>
      <c r="G176" s="17">
        <f>F176*G1</f>
        <v>0</v>
      </c>
      <c r="H176" s="454"/>
      <c r="I176" s="454"/>
      <c r="J176" s="454"/>
    </row>
    <row r="177" spans="1:12" x14ac:dyDescent="0.2">
      <c r="B177" s="236"/>
      <c r="C177" s="236" t="s">
        <v>1045</v>
      </c>
      <c r="D177" s="455"/>
      <c r="E177" s="455"/>
      <c r="F177" s="17">
        <v>0</v>
      </c>
      <c r="G177" s="17">
        <f>F177*G1</f>
        <v>0</v>
      </c>
      <c r="H177" s="454"/>
      <c r="I177" s="454"/>
      <c r="J177" s="454"/>
    </row>
    <row r="178" spans="1:12" x14ac:dyDescent="0.2">
      <c r="C178" s="236" t="s">
        <v>1971</v>
      </c>
      <c r="D178" s="455"/>
      <c r="E178" s="455"/>
      <c r="F178" s="17">
        <v>0</v>
      </c>
      <c r="G178" s="17">
        <f>F178*G1</f>
        <v>0</v>
      </c>
      <c r="H178" s="454"/>
      <c r="I178" s="454"/>
      <c r="J178" s="454"/>
    </row>
    <row r="179" spans="1:12" ht="25.5" x14ac:dyDescent="0.2">
      <c r="B179" s="411" t="s">
        <v>2006</v>
      </c>
      <c r="C179" s="236" t="s">
        <v>74</v>
      </c>
      <c r="D179" s="455"/>
      <c r="E179" s="455"/>
      <c r="F179" s="17">
        <f>'Itemized Data Entry'!R1347</f>
        <v>0</v>
      </c>
      <c r="G179" s="17">
        <f>F179*G1</f>
        <v>0</v>
      </c>
      <c r="H179" s="454"/>
      <c r="I179" s="454"/>
      <c r="J179" s="454"/>
    </row>
    <row r="180" spans="1:12" x14ac:dyDescent="0.2">
      <c r="C180" s="236" t="s">
        <v>1976</v>
      </c>
      <c r="D180" s="428"/>
      <c r="E180" s="455"/>
      <c r="F180" s="17">
        <f>SUM(F172:F179)</f>
        <v>0</v>
      </c>
      <c r="G180" s="17">
        <f>F180*G1</f>
        <v>0</v>
      </c>
      <c r="H180" s="454"/>
      <c r="I180" s="454"/>
      <c r="J180" s="454"/>
    </row>
    <row r="181" spans="1:12" x14ac:dyDescent="0.2">
      <c r="D181" s="17"/>
      <c r="E181" s="17"/>
      <c r="F181" s="17"/>
      <c r="G181" s="17"/>
      <c r="H181" s="463" t="s">
        <v>1906</v>
      </c>
      <c r="I181" s="454"/>
      <c r="J181" s="454"/>
    </row>
    <row r="182" spans="1:12" x14ac:dyDescent="0.2">
      <c r="D182" s="17"/>
      <c r="E182" s="17"/>
      <c r="F182" s="363" t="s">
        <v>1053</v>
      </c>
      <c r="G182" s="17">
        <f>G20+G30+G40+G50+G60+G70+G80+G90+G100+G110+G120+G130+G140+G150+G160+G170+G180</f>
        <v>0</v>
      </c>
      <c r="H182" s="454" t="str">
        <f>IF(G182=H3,"OK","ERROR")</f>
        <v>OK</v>
      </c>
      <c r="I182" s="454"/>
      <c r="J182" s="454"/>
    </row>
    <row r="183" spans="1:12" x14ac:dyDescent="0.2">
      <c r="D183" s="17"/>
      <c r="E183" s="17"/>
      <c r="F183" s="17"/>
      <c r="G183" s="17"/>
      <c r="H183" s="454"/>
      <c r="I183" s="454"/>
      <c r="J183" s="454"/>
    </row>
    <row r="184" spans="1:12" x14ac:dyDescent="0.2">
      <c r="D184" s="17"/>
      <c r="E184" s="17"/>
      <c r="F184" s="17"/>
      <c r="G184" s="17"/>
      <c r="H184" s="454"/>
      <c r="I184" s="454"/>
      <c r="J184" s="454"/>
    </row>
    <row r="185" spans="1:12" x14ac:dyDescent="0.2">
      <c r="D185" s="17"/>
      <c r="E185" s="17"/>
      <c r="F185" s="17"/>
      <c r="G185" s="17"/>
      <c r="H185" s="454"/>
      <c r="I185" s="454"/>
      <c r="J185" s="454"/>
    </row>
    <row r="186" spans="1:12" x14ac:dyDescent="0.2">
      <c r="D186" s="17"/>
      <c r="E186" s="17"/>
      <c r="F186" s="17"/>
      <c r="G186" s="17"/>
      <c r="H186" s="454"/>
      <c r="I186" s="454"/>
      <c r="J186" s="454"/>
    </row>
    <row r="187" spans="1:12" x14ac:dyDescent="0.2">
      <c r="D187" s="17"/>
      <c r="E187" s="17"/>
      <c r="F187" s="17"/>
      <c r="G187" s="17"/>
      <c r="H187" s="454"/>
      <c r="I187" s="454"/>
      <c r="J187" s="454"/>
    </row>
    <row r="188" spans="1:12" ht="15.75" x14ac:dyDescent="0.25">
      <c r="A188" s="454"/>
      <c r="B188" s="467" t="s">
        <v>2021</v>
      </c>
      <c r="C188" s="5"/>
      <c r="D188" s="5"/>
      <c r="G188" s="17"/>
      <c r="H188" s="454"/>
      <c r="I188" s="467" t="s">
        <v>2184</v>
      </c>
      <c r="J188" s="454"/>
      <c r="K188" s="503">
        <f>'Itemized Data Entry'!E838</f>
        <v>7</v>
      </c>
      <c r="L188" s="5" t="s">
        <v>2185</v>
      </c>
    </row>
    <row r="189" spans="1:12" x14ac:dyDescent="0.2">
      <c r="A189" s="454"/>
      <c r="B189" s="467" t="s">
        <v>2018</v>
      </c>
      <c r="C189" s="5"/>
      <c r="D189" s="5"/>
      <c r="G189" s="17"/>
      <c r="H189" s="454"/>
      <c r="I189" s="454"/>
      <c r="J189" s="454"/>
    </row>
    <row r="190" spans="1:12" x14ac:dyDescent="0.2">
      <c r="A190" s="454"/>
      <c r="B190" s="467"/>
      <c r="C190" s="5" t="s">
        <v>2019</v>
      </c>
      <c r="D190" s="5" t="s">
        <v>2020</v>
      </c>
      <c r="G190" s="17"/>
      <c r="H190" s="454"/>
      <c r="I190" s="454"/>
      <c r="J190" s="454"/>
    </row>
    <row r="191" spans="1:12" ht="15.75" x14ac:dyDescent="0.3">
      <c r="A191" s="236" t="s">
        <v>1974</v>
      </c>
      <c r="B191" s="236" t="s">
        <v>1970</v>
      </c>
      <c r="C191" s="17">
        <f>G20</f>
        <v>0</v>
      </c>
      <c r="D191" s="101" t="e">
        <f>100*(C191/C208)</f>
        <v>#DIV/0!</v>
      </c>
      <c r="G191" s="17"/>
      <c r="H191" s="454"/>
      <c r="I191" s="454"/>
      <c r="J191" s="454"/>
    </row>
    <row r="192" spans="1:12" ht="15.75" x14ac:dyDescent="0.3">
      <c r="A192" s="236" t="s">
        <v>1975</v>
      </c>
      <c r="B192" s="236" t="s">
        <v>1707</v>
      </c>
      <c r="C192" s="17">
        <f>G30</f>
        <v>0</v>
      </c>
      <c r="D192" s="101" t="e">
        <f>100*(C192/C208)</f>
        <v>#DIV/0!</v>
      </c>
      <c r="G192" s="17"/>
      <c r="H192" s="454"/>
      <c r="I192" s="454"/>
      <c r="J192" s="454"/>
    </row>
    <row r="193" spans="1:10" ht="15.75" x14ac:dyDescent="0.3">
      <c r="A193" s="236" t="s">
        <v>1977</v>
      </c>
      <c r="B193" s="236" t="s">
        <v>834</v>
      </c>
      <c r="C193" s="17">
        <f>G40</f>
        <v>0</v>
      </c>
      <c r="D193" s="101" t="e">
        <f>100*(C193/C208)</f>
        <v>#DIV/0!</v>
      </c>
      <c r="G193" s="17"/>
      <c r="H193" s="454"/>
      <c r="I193" s="454"/>
      <c r="J193" s="454"/>
    </row>
    <row r="194" spans="1:10" ht="39.75" x14ac:dyDescent="0.3">
      <c r="A194" s="236" t="s">
        <v>1978</v>
      </c>
      <c r="B194" s="411" t="s">
        <v>330</v>
      </c>
      <c r="C194" s="17">
        <f>G50</f>
        <v>0</v>
      </c>
      <c r="D194" s="101" t="e">
        <f>100*(C194/C208)</f>
        <v>#DIV/0!</v>
      </c>
      <c r="G194" s="17"/>
      <c r="H194" s="454"/>
      <c r="I194" s="454"/>
      <c r="J194" s="454"/>
    </row>
    <row r="195" spans="1:10" ht="27" x14ac:dyDescent="0.3">
      <c r="A195" s="236" t="s">
        <v>2010</v>
      </c>
      <c r="B195" s="411" t="s">
        <v>1979</v>
      </c>
      <c r="C195" s="17">
        <f>G60</f>
        <v>0</v>
      </c>
      <c r="D195" s="101" t="e">
        <f>100*(C195/C208)</f>
        <v>#DIV/0!</v>
      </c>
      <c r="G195" s="17"/>
      <c r="H195" s="454"/>
      <c r="I195" s="454"/>
      <c r="J195" s="454"/>
    </row>
    <row r="196" spans="1:10" ht="27" x14ac:dyDescent="0.3">
      <c r="A196" s="236" t="s">
        <v>1980</v>
      </c>
      <c r="B196" s="411" t="s">
        <v>1981</v>
      </c>
      <c r="C196" s="17">
        <f>G70</f>
        <v>0</v>
      </c>
      <c r="D196" s="101" t="e">
        <f>100*(C196/C208)</f>
        <v>#DIV/0!</v>
      </c>
      <c r="G196" s="17"/>
      <c r="H196" s="454"/>
      <c r="I196" s="454"/>
      <c r="J196" s="454"/>
    </row>
    <row r="197" spans="1:10" ht="15.75" x14ac:dyDescent="0.3">
      <c r="A197" s="236" t="s">
        <v>1982</v>
      </c>
      <c r="B197" s="411" t="s">
        <v>1983</v>
      </c>
      <c r="C197" s="17">
        <f>G80</f>
        <v>0</v>
      </c>
      <c r="D197" s="101" t="e">
        <f>100*(C197/C208)</f>
        <v>#DIV/0!</v>
      </c>
      <c r="G197" s="17"/>
      <c r="H197" s="454"/>
      <c r="I197" s="454"/>
      <c r="J197" s="454"/>
    </row>
    <row r="198" spans="1:10" ht="15.75" x14ac:dyDescent="0.3">
      <c r="A198" s="236" t="s">
        <v>2011</v>
      </c>
      <c r="B198" s="411" t="s">
        <v>1984</v>
      </c>
      <c r="C198" s="17">
        <f>G90</f>
        <v>0</v>
      </c>
      <c r="D198" s="101" t="e">
        <f>100*(C198/C208)</f>
        <v>#DIV/0!</v>
      </c>
      <c r="G198" s="17"/>
      <c r="H198" s="454"/>
      <c r="I198" s="454"/>
      <c r="J198" s="454"/>
    </row>
    <row r="199" spans="1:10" ht="15.75" x14ac:dyDescent="0.3">
      <c r="A199" s="236" t="s">
        <v>1985</v>
      </c>
      <c r="B199" s="411" t="s">
        <v>1987</v>
      </c>
      <c r="C199" s="17">
        <f>G100</f>
        <v>0</v>
      </c>
      <c r="D199" s="101" t="e">
        <f>100*(C199/C208)</f>
        <v>#DIV/0!</v>
      </c>
      <c r="G199" s="17"/>
      <c r="H199" s="454"/>
      <c r="I199" s="454"/>
      <c r="J199" s="454"/>
    </row>
    <row r="200" spans="1:10" ht="27" x14ac:dyDescent="0.3">
      <c r="A200" s="236" t="s">
        <v>1989</v>
      </c>
      <c r="B200" s="411" t="s">
        <v>1988</v>
      </c>
      <c r="C200" s="17">
        <f>G110</f>
        <v>0</v>
      </c>
      <c r="D200" s="101" t="e">
        <f>100*(C200/C208)</f>
        <v>#DIV/0!</v>
      </c>
      <c r="G200" s="17"/>
      <c r="H200" s="454"/>
      <c r="I200" s="454"/>
      <c r="J200" s="454"/>
    </row>
    <row r="201" spans="1:10" ht="15.75" x14ac:dyDescent="0.3">
      <c r="A201" s="236" t="s">
        <v>1990</v>
      </c>
      <c r="B201" s="411" t="s">
        <v>1991</v>
      </c>
      <c r="C201" s="17">
        <f>G120</f>
        <v>0</v>
      </c>
      <c r="D201" s="101" t="e">
        <f>100*(C201/C208)</f>
        <v>#DIV/0!</v>
      </c>
      <c r="G201" s="17"/>
      <c r="H201" s="454"/>
      <c r="I201" s="454"/>
      <c r="J201" s="454"/>
    </row>
    <row r="202" spans="1:10" ht="15.75" x14ac:dyDescent="0.3">
      <c r="A202" s="236" t="s">
        <v>1993</v>
      </c>
      <c r="B202" s="411" t="s">
        <v>1992</v>
      </c>
      <c r="C202" s="17">
        <f>G130</f>
        <v>0</v>
      </c>
      <c r="D202" s="101" t="e">
        <f>100*(C202/C208)</f>
        <v>#DIV/0!</v>
      </c>
      <c r="G202" s="17"/>
      <c r="H202" s="454"/>
      <c r="I202" s="454"/>
      <c r="J202" s="454"/>
    </row>
    <row r="203" spans="1:10" ht="15.75" x14ac:dyDescent="0.3">
      <c r="A203" s="236" t="s">
        <v>1994</v>
      </c>
      <c r="B203" s="411" t="s">
        <v>1995</v>
      </c>
      <c r="C203" s="17">
        <f>G140</f>
        <v>0</v>
      </c>
      <c r="D203" s="101" t="e">
        <f>100*(C203/C208)</f>
        <v>#DIV/0!</v>
      </c>
      <c r="G203" s="17"/>
      <c r="H203" s="454"/>
      <c r="I203" s="454"/>
      <c r="J203" s="454"/>
    </row>
    <row r="204" spans="1:10" ht="15.75" x14ac:dyDescent="0.3">
      <c r="A204" s="236" t="s">
        <v>1997</v>
      </c>
      <c r="B204" s="411" t="s">
        <v>1996</v>
      </c>
      <c r="C204" s="17">
        <f>G150</f>
        <v>0</v>
      </c>
      <c r="D204" s="101" t="e">
        <f>100*(C204/C208)</f>
        <v>#DIV/0!</v>
      </c>
      <c r="G204" s="17"/>
      <c r="H204" s="454"/>
      <c r="I204" s="454"/>
      <c r="J204" s="454"/>
    </row>
    <row r="205" spans="1:10" ht="27" x14ac:dyDescent="0.3">
      <c r="A205" s="236" t="s">
        <v>2000</v>
      </c>
      <c r="B205" s="411" t="s">
        <v>1998</v>
      </c>
      <c r="C205" s="17">
        <f>G160</f>
        <v>0</v>
      </c>
      <c r="D205" s="101" t="e">
        <f>100*(C205/C208)</f>
        <v>#DIV/0!</v>
      </c>
      <c r="E205" s="454"/>
      <c r="F205" s="454"/>
      <c r="G205" s="454"/>
      <c r="H205" s="454"/>
      <c r="I205" s="454"/>
      <c r="J205" s="454"/>
    </row>
    <row r="206" spans="1:10" ht="27" x14ac:dyDescent="0.3">
      <c r="A206" s="236" t="s">
        <v>2009</v>
      </c>
      <c r="B206" s="411" t="s">
        <v>2002</v>
      </c>
      <c r="C206" s="17">
        <f>G170</f>
        <v>0</v>
      </c>
      <c r="D206" s="101" t="e">
        <f>100*(C206/C208)</f>
        <v>#DIV/0!</v>
      </c>
      <c r="E206" s="454"/>
      <c r="F206" s="454"/>
      <c r="G206" s="454"/>
      <c r="H206" s="454"/>
      <c r="I206" s="454"/>
      <c r="J206" s="454"/>
    </row>
    <row r="207" spans="1:10" ht="15.75" x14ac:dyDescent="0.3">
      <c r="A207" s="236" t="s">
        <v>2004</v>
      </c>
      <c r="B207" s="411" t="s">
        <v>2003</v>
      </c>
      <c r="C207" s="17">
        <f>G180</f>
        <v>0</v>
      </c>
      <c r="D207" s="101" t="e">
        <f>100*(C207/C208)</f>
        <v>#DIV/0!</v>
      </c>
      <c r="E207" s="454"/>
      <c r="F207" s="454"/>
      <c r="G207" s="454"/>
      <c r="H207" s="454"/>
      <c r="I207" s="454"/>
      <c r="J207" s="454"/>
    </row>
    <row r="208" spans="1:10" x14ac:dyDescent="0.2">
      <c r="B208" s="468" t="s">
        <v>1053</v>
      </c>
      <c r="C208" s="72">
        <f>SUM(C191:C207)</f>
        <v>0</v>
      </c>
      <c r="D208" s="467" t="e">
        <f>SUM(D191:D207)</f>
        <v>#DIV/0!</v>
      </c>
      <c r="E208" s="454">
        <f>'Itemized Data Entry'!E838</f>
        <v>7</v>
      </c>
      <c r="F208" s="463" t="s">
        <v>2183</v>
      </c>
      <c r="G208" s="454"/>
      <c r="H208" s="454"/>
      <c r="I208" s="454"/>
      <c r="J208" s="454"/>
    </row>
    <row r="209" spans="1:10" x14ac:dyDescent="0.2">
      <c r="D209" s="454"/>
      <c r="E209" s="454"/>
      <c r="F209" s="454"/>
      <c r="G209" s="454"/>
      <c r="H209" s="454"/>
      <c r="I209" s="454"/>
      <c r="J209" s="454"/>
    </row>
    <row r="210" spans="1:10" x14ac:dyDescent="0.2">
      <c r="B210" s="236"/>
      <c r="D210" s="454"/>
      <c r="E210" s="454"/>
      <c r="F210" s="454"/>
      <c r="G210" s="454"/>
      <c r="H210" s="454"/>
      <c r="I210" s="454"/>
      <c r="J210" s="454"/>
    </row>
    <row r="211" spans="1:10" x14ac:dyDescent="0.2">
      <c r="A211" s="454"/>
      <c r="B211" s="467" t="s">
        <v>2021</v>
      </c>
      <c r="C211" s="5"/>
      <c r="D211" s="5"/>
      <c r="E211" s="454"/>
      <c r="F211" s="454"/>
      <c r="G211" s="454"/>
      <c r="H211" s="454"/>
      <c r="I211" s="454"/>
      <c r="J211" s="454"/>
    </row>
    <row r="212" spans="1:10" x14ac:dyDescent="0.2">
      <c r="A212" s="454"/>
      <c r="B212" s="467" t="s">
        <v>2056</v>
      </c>
      <c r="C212" s="5"/>
      <c r="D212" s="5"/>
      <c r="E212" s="454"/>
      <c r="F212" s="454"/>
      <c r="G212" s="454"/>
      <c r="H212" s="454"/>
      <c r="I212" s="454"/>
      <c r="J212" s="454"/>
    </row>
    <row r="213" spans="1:10" x14ac:dyDescent="0.2">
      <c r="A213" s="454"/>
      <c r="B213" s="467"/>
      <c r="C213" s="5" t="s">
        <v>2019</v>
      </c>
      <c r="D213" s="5" t="s">
        <v>2020</v>
      </c>
      <c r="E213" s="454"/>
      <c r="F213" s="454"/>
      <c r="G213" s="454"/>
      <c r="H213" s="454"/>
      <c r="I213" s="454"/>
      <c r="J213" s="454"/>
    </row>
    <row r="214" spans="1:10" x14ac:dyDescent="0.2">
      <c r="B214" s="236" t="s">
        <v>82</v>
      </c>
      <c r="C214" s="17">
        <f>G12+G22+G32+G42+G52+G62+G72+G82+G92+G102+G112+G122+G132+G142+G152+G162+G172</f>
        <v>0</v>
      </c>
      <c r="D214" s="101" t="e">
        <f>100*(C214/C222)</f>
        <v>#DIV/0!</v>
      </c>
      <c r="E214" s="454"/>
      <c r="F214" s="454"/>
      <c r="G214" s="454"/>
      <c r="H214" s="454"/>
      <c r="I214" s="454"/>
      <c r="J214" s="454"/>
    </row>
    <row r="215" spans="1:10" x14ac:dyDescent="0.2">
      <c r="B215" s="236" t="s">
        <v>322</v>
      </c>
      <c r="C215" s="17">
        <f t="shared" ref="C215:C221" si="7">G13+G23+G33+G43+G53+G63+G73+G83+G93+G103+G113+G123+G133+G143+G153+G163+G173</f>
        <v>0</v>
      </c>
      <c r="D215" s="101" t="e">
        <f>100*(C215/C222)</f>
        <v>#DIV/0!</v>
      </c>
      <c r="E215" s="454"/>
      <c r="F215" s="454"/>
      <c r="G215" s="454"/>
      <c r="H215" s="454"/>
      <c r="I215" s="454"/>
      <c r="J215" s="454"/>
    </row>
    <row r="216" spans="1:10" x14ac:dyDescent="0.2">
      <c r="B216" s="236" t="s">
        <v>1900</v>
      </c>
      <c r="C216" s="17">
        <f t="shared" si="7"/>
        <v>0</v>
      </c>
      <c r="D216" s="101" t="e">
        <f>100*(C216/C222)</f>
        <v>#DIV/0!</v>
      </c>
      <c r="E216" s="454"/>
      <c r="F216" s="454"/>
      <c r="G216" s="454"/>
      <c r="H216" s="454"/>
      <c r="I216" s="454"/>
      <c r="J216" s="454"/>
    </row>
    <row r="217" spans="1:10" x14ac:dyDescent="0.2">
      <c r="B217" s="236" t="s">
        <v>1972</v>
      </c>
      <c r="C217" s="17">
        <f t="shared" si="7"/>
        <v>0</v>
      </c>
      <c r="D217" s="101" t="e">
        <f>100*(C217/C222)</f>
        <v>#DIV/0!</v>
      </c>
      <c r="E217" s="454"/>
      <c r="F217" s="454"/>
      <c r="G217" s="454"/>
      <c r="H217" s="454"/>
      <c r="I217" s="454"/>
      <c r="J217" s="454"/>
    </row>
    <row r="218" spans="1:10" x14ac:dyDescent="0.2">
      <c r="B218" s="236" t="s">
        <v>2045</v>
      </c>
      <c r="C218" s="17">
        <f t="shared" si="7"/>
        <v>0</v>
      </c>
      <c r="D218" s="101" t="e">
        <f>100*(C218/C222)</f>
        <v>#DIV/0!</v>
      </c>
      <c r="E218" s="454"/>
      <c r="F218" s="454"/>
      <c r="G218" s="454"/>
      <c r="H218" s="454"/>
      <c r="I218" s="454"/>
      <c r="J218" s="454"/>
    </row>
    <row r="219" spans="1:10" x14ac:dyDescent="0.2">
      <c r="B219" s="236" t="s">
        <v>1045</v>
      </c>
      <c r="C219" s="17">
        <f t="shared" si="7"/>
        <v>0</v>
      </c>
      <c r="D219" s="101" t="e">
        <f>100*(C219/C222)</f>
        <v>#DIV/0!</v>
      </c>
      <c r="E219" s="454"/>
      <c r="F219" s="454"/>
      <c r="G219" s="454"/>
      <c r="H219" s="454"/>
      <c r="I219" s="454"/>
      <c r="J219" s="454"/>
    </row>
    <row r="220" spans="1:10" x14ac:dyDescent="0.2">
      <c r="B220" s="236" t="s">
        <v>1971</v>
      </c>
      <c r="C220" s="17">
        <f t="shared" si="7"/>
        <v>0</v>
      </c>
      <c r="D220" s="101" t="e">
        <f>100*(C220/C222)</f>
        <v>#DIV/0!</v>
      </c>
      <c r="E220" s="454"/>
      <c r="F220" s="454"/>
      <c r="G220" s="454"/>
      <c r="H220" s="454"/>
      <c r="I220" s="454"/>
      <c r="J220" s="454"/>
    </row>
    <row r="221" spans="1:10" x14ac:dyDescent="0.2">
      <c r="B221" s="236" t="s">
        <v>74</v>
      </c>
      <c r="C221" s="17">
        <f t="shared" si="7"/>
        <v>0</v>
      </c>
      <c r="D221" s="101" t="e">
        <f>100*(C221/C222)</f>
        <v>#DIV/0!</v>
      </c>
      <c r="E221" s="454"/>
      <c r="F221" s="454"/>
      <c r="G221" s="454"/>
      <c r="H221" s="454"/>
      <c r="I221" s="454"/>
      <c r="J221" s="454"/>
    </row>
    <row r="222" spans="1:10" x14ac:dyDescent="0.2">
      <c r="B222" s="469" t="s">
        <v>1053</v>
      </c>
      <c r="C222" s="72">
        <f>SUM(C214:C221)</f>
        <v>0</v>
      </c>
      <c r="D222" s="467" t="e">
        <f>SUM(D214:D221)</f>
        <v>#DIV/0!</v>
      </c>
      <c r="E222" s="454">
        <f>'Itemized Data Entry'!E838</f>
        <v>7</v>
      </c>
      <c r="F222" s="463" t="s">
        <v>2183</v>
      </c>
      <c r="G222" s="454"/>
      <c r="H222" s="454"/>
      <c r="I222" s="454"/>
      <c r="J222" s="454"/>
    </row>
    <row r="223" spans="1:10" x14ac:dyDescent="0.2">
      <c r="D223" s="17"/>
      <c r="E223" s="17"/>
      <c r="F223" s="17"/>
      <c r="G223" s="17"/>
      <c r="H223" s="454"/>
      <c r="I223" s="454"/>
      <c r="J223" s="454"/>
    </row>
    <row r="224" spans="1:10" ht="15.75" x14ac:dyDescent="0.3">
      <c r="A224" s="236" t="s">
        <v>2038</v>
      </c>
      <c r="B224" s="236" t="s">
        <v>2069</v>
      </c>
      <c r="D224" s="17"/>
      <c r="E224" s="17"/>
      <c r="F224" s="17"/>
      <c r="G224" s="17"/>
      <c r="H224" s="454"/>
      <c r="I224" s="454"/>
      <c r="J224" s="454"/>
    </row>
    <row r="225" spans="1:10" x14ac:dyDescent="0.2">
      <c r="B225" s="236" t="s">
        <v>2070</v>
      </c>
      <c r="D225" s="17"/>
      <c r="E225" s="17"/>
      <c r="F225" s="17"/>
      <c r="G225" s="17"/>
      <c r="H225" s="454"/>
      <c r="I225" s="454"/>
      <c r="J225" s="454"/>
    </row>
    <row r="226" spans="1:10" ht="15.75" x14ac:dyDescent="0.3">
      <c r="B226" s="236" t="s">
        <v>2072</v>
      </c>
      <c r="D226" s="17"/>
      <c r="E226" s="17"/>
      <c r="F226" s="17"/>
      <c r="G226" s="17"/>
      <c r="H226" s="454"/>
      <c r="I226" s="454"/>
      <c r="J226" s="454"/>
    </row>
    <row r="227" spans="1:10" ht="15.75" x14ac:dyDescent="0.3">
      <c r="A227" s="236" t="s">
        <v>2038</v>
      </c>
      <c r="B227" s="236" t="s">
        <v>2073</v>
      </c>
      <c r="D227" s="17"/>
      <c r="E227" s="17"/>
      <c r="F227" s="17"/>
      <c r="G227" s="17"/>
      <c r="H227" s="454"/>
      <c r="I227" s="454"/>
      <c r="J227" s="454"/>
    </row>
    <row r="228" spans="1:10" x14ac:dyDescent="0.2">
      <c r="B228" s="236" t="s">
        <v>2074</v>
      </c>
      <c r="D228" s="17"/>
      <c r="E228" s="17"/>
      <c r="F228" s="17"/>
      <c r="G228" s="17"/>
      <c r="H228" s="454"/>
      <c r="I228" s="454"/>
      <c r="J228" s="454"/>
    </row>
    <row r="229" spans="1:10" x14ac:dyDescent="0.2">
      <c r="D229" s="17"/>
      <c r="E229" s="17"/>
      <c r="F229" s="17"/>
      <c r="G229" s="17"/>
      <c r="H229" s="454"/>
      <c r="I229" s="454"/>
      <c r="J229" s="454"/>
    </row>
    <row r="230" spans="1:10" x14ac:dyDescent="0.2">
      <c r="D230" s="17"/>
      <c r="E230" s="17"/>
      <c r="F230" s="17"/>
      <c r="G230" s="17"/>
      <c r="H230" s="454"/>
      <c r="I230" s="454"/>
      <c r="J230" s="454"/>
    </row>
    <row r="231" spans="1:10" x14ac:dyDescent="0.2">
      <c r="D231" s="17"/>
      <c r="E231" s="17"/>
      <c r="F231" s="17"/>
      <c r="G231" s="17"/>
      <c r="H231" s="454"/>
      <c r="I231" s="454"/>
      <c r="J231" s="454"/>
    </row>
    <row r="232" spans="1:10" x14ac:dyDescent="0.2">
      <c r="D232" s="17"/>
      <c r="E232" s="17"/>
      <c r="F232" s="17"/>
      <c r="G232" s="17"/>
      <c r="H232" s="454"/>
      <c r="I232" s="454"/>
      <c r="J232" s="454"/>
    </row>
    <row r="233" spans="1:10" x14ac:dyDescent="0.2">
      <c r="D233" s="17"/>
      <c r="E233" s="17"/>
      <c r="F233" s="17"/>
      <c r="G233" s="17"/>
      <c r="H233" s="454"/>
      <c r="I233" s="454"/>
      <c r="J233" s="454"/>
    </row>
    <row r="234" spans="1:10" x14ac:dyDescent="0.2">
      <c r="D234" s="17"/>
      <c r="E234" s="17"/>
      <c r="F234" s="17"/>
      <c r="G234" s="17"/>
      <c r="H234" s="454"/>
      <c r="I234" s="454"/>
      <c r="J234" s="454"/>
    </row>
    <row r="235" spans="1:10" x14ac:dyDescent="0.2">
      <c r="D235" s="17"/>
      <c r="E235" s="17"/>
      <c r="F235" s="17"/>
      <c r="G235" s="17"/>
      <c r="H235" s="454"/>
      <c r="I235" s="454"/>
      <c r="J235" s="454"/>
    </row>
    <row r="236" spans="1:10" x14ac:dyDescent="0.2">
      <c r="D236" s="17"/>
      <c r="E236" s="17"/>
      <c r="F236" s="17"/>
      <c r="G236" s="17"/>
      <c r="H236" s="454"/>
      <c r="I236" s="454"/>
      <c r="J236" s="454"/>
    </row>
    <row r="237" spans="1:10" x14ac:dyDescent="0.2">
      <c r="D237" s="17"/>
      <c r="E237" s="17"/>
      <c r="F237" s="17"/>
      <c r="G237" s="17"/>
      <c r="H237" s="454"/>
      <c r="I237" s="454"/>
      <c r="J237" s="454"/>
    </row>
    <row r="238" spans="1:10" x14ac:dyDescent="0.2">
      <c r="D238" s="17"/>
      <c r="E238" s="17"/>
      <c r="F238" s="17"/>
      <c r="G238" s="17"/>
      <c r="H238" s="454"/>
      <c r="I238" s="454"/>
      <c r="J238" s="454"/>
    </row>
    <row r="239" spans="1:10" x14ac:dyDescent="0.2">
      <c r="D239" s="17"/>
      <c r="E239" s="17"/>
      <c r="F239" s="17"/>
      <c r="G239" s="17"/>
      <c r="H239" s="454"/>
      <c r="I239" s="454"/>
      <c r="J239" s="454"/>
    </row>
    <row r="240" spans="1:10" x14ac:dyDescent="0.2">
      <c r="D240" s="17"/>
      <c r="E240" s="17"/>
      <c r="F240" s="17"/>
      <c r="G240" s="17"/>
      <c r="H240" s="454"/>
      <c r="I240" s="454"/>
      <c r="J240" s="454"/>
    </row>
    <row r="241" spans="4:10" x14ac:dyDescent="0.2">
      <c r="D241" s="17"/>
      <c r="E241" s="17"/>
      <c r="F241" s="17"/>
      <c r="G241" s="17"/>
      <c r="H241" s="454"/>
      <c r="I241" s="454"/>
      <c r="J241" s="454"/>
    </row>
    <row r="242" spans="4:10" x14ac:dyDescent="0.2">
      <c r="D242" s="17"/>
      <c r="E242" s="17"/>
      <c r="F242" s="17"/>
      <c r="G242" s="17"/>
      <c r="H242" s="454"/>
      <c r="I242" s="454"/>
      <c r="J242" s="454"/>
    </row>
    <row r="243" spans="4:10" x14ac:dyDescent="0.2">
      <c r="D243" s="17"/>
      <c r="E243" s="17"/>
      <c r="F243" s="17"/>
      <c r="G243" s="17"/>
      <c r="H243" s="454"/>
      <c r="I243" s="454"/>
      <c r="J243" s="454"/>
    </row>
    <row r="244" spans="4:10" x14ac:dyDescent="0.2">
      <c r="D244" s="17"/>
      <c r="E244" s="17"/>
      <c r="F244" s="17"/>
      <c r="G244" s="17"/>
      <c r="H244" s="454"/>
      <c r="I244" s="454"/>
      <c r="J244" s="454"/>
    </row>
    <row r="245" spans="4:10" x14ac:dyDescent="0.2">
      <c r="D245" s="17"/>
      <c r="E245" s="17"/>
      <c r="F245" s="17"/>
      <c r="G245" s="17"/>
      <c r="H245" s="454"/>
      <c r="I245" s="454"/>
      <c r="J245" s="454"/>
    </row>
    <row r="246" spans="4:10" x14ac:dyDescent="0.2">
      <c r="D246" s="17"/>
      <c r="E246" s="17"/>
      <c r="F246" s="17"/>
      <c r="G246" s="17"/>
      <c r="H246" s="454"/>
      <c r="I246" s="454"/>
      <c r="J246" s="454"/>
    </row>
    <row r="247" spans="4:10" x14ac:dyDescent="0.2">
      <c r="D247" s="17"/>
      <c r="E247" s="17"/>
      <c r="F247" s="17"/>
      <c r="G247" s="17"/>
      <c r="H247" s="454"/>
      <c r="I247" s="454"/>
      <c r="J247" s="454"/>
    </row>
    <row r="248" spans="4:10" x14ac:dyDescent="0.2">
      <c r="D248" s="17"/>
      <c r="E248" s="17"/>
      <c r="F248" s="17"/>
      <c r="G248" s="17"/>
      <c r="H248" s="454"/>
      <c r="I248" s="454"/>
      <c r="J248" s="454"/>
    </row>
    <row r="249" spans="4:10" x14ac:dyDescent="0.2">
      <c r="D249" s="17"/>
      <c r="E249" s="17"/>
      <c r="F249" s="17"/>
      <c r="G249" s="17"/>
      <c r="H249" s="454"/>
      <c r="I249" s="454"/>
      <c r="J249" s="454"/>
    </row>
    <row r="250" spans="4:10" x14ac:dyDescent="0.2">
      <c r="D250" s="17"/>
      <c r="E250" s="17"/>
      <c r="F250" s="17"/>
      <c r="G250" s="17"/>
      <c r="H250" s="454"/>
      <c r="I250" s="454"/>
      <c r="J250" s="454"/>
    </row>
    <row r="251" spans="4:10" x14ac:dyDescent="0.2">
      <c r="D251" s="17"/>
      <c r="E251" s="17"/>
      <c r="F251" s="17"/>
      <c r="G251" s="17"/>
      <c r="H251" s="454"/>
      <c r="I251" s="454"/>
      <c r="J251" s="454"/>
    </row>
    <row r="252" spans="4:10" x14ac:dyDescent="0.2">
      <c r="D252" s="17"/>
      <c r="E252" s="17"/>
      <c r="F252" s="17"/>
      <c r="G252" s="17"/>
      <c r="H252" s="454"/>
      <c r="I252" s="454"/>
      <c r="J252" s="454"/>
    </row>
    <row r="253" spans="4:10" x14ac:dyDescent="0.2">
      <c r="D253" s="17"/>
      <c r="E253" s="17"/>
      <c r="F253" s="17"/>
      <c r="G253" s="17"/>
      <c r="H253" s="454"/>
      <c r="I253" s="454"/>
      <c r="J253" s="454"/>
    </row>
    <row r="254" spans="4:10" x14ac:dyDescent="0.2">
      <c r="D254" s="17"/>
      <c r="E254" s="17"/>
      <c r="F254" s="17"/>
      <c r="G254" s="17"/>
      <c r="H254" s="454"/>
      <c r="I254" s="454"/>
      <c r="J254" s="454"/>
    </row>
    <row r="255" spans="4:10" x14ac:dyDescent="0.2">
      <c r="D255" s="17"/>
      <c r="E255" s="17"/>
      <c r="F255" s="17"/>
      <c r="G255" s="17"/>
      <c r="H255" s="454"/>
      <c r="I255" s="454"/>
      <c r="J255" s="454"/>
    </row>
    <row r="256" spans="4:10" x14ac:dyDescent="0.2">
      <c r="D256" s="17"/>
      <c r="E256" s="17"/>
      <c r="F256" s="17"/>
      <c r="G256" s="17"/>
      <c r="H256" s="454"/>
      <c r="I256" s="454"/>
      <c r="J256" s="454"/>
    </row>
    <row r="257" spans="4:10" x14ac:dyDescent="0.2">
      <c r="D257" s="17"/>
      <c r="E257" s="17"/>
      <c r="F257" s="17"/>
      <c r="G257" s="17"/>
      <c r="H257" s="454"/>
      <c r="I257" s="454"/>
      <c r="J257" s="454"/>
    </row>
    <row r="258" spans="4:10" x14ac:dyDescent="0.2">
      <c r="D258" s="17"/>
      <c r="E258" s="17"/>
      <c r="F258" s="17"/>
      <c r="G258" s="17"/>
      <c r="H258" s="454"/>
      <c r="I258" s="454"/>
      <c r="J258" s="454"/>
    </row>
    <row r="259" spans="4:10" x14ac:dyDescent="0.2">
      <c r="D259" s="17"/>
      <c r="E259" s="17"/>
      <c r="F259" s="17"/>
      <c r="G259" s="17"/>
      <c r="H259" s="454"/>
      <c r="I259" s="454"/>
      <c r="J259" s="454"/>
    </row>
    <row r="260" spans="4:10" x14ac:dyDescent="0.2">
      <c r="D260" s="17"/>
      <c r="E260" s="17"/>
      <c r="F260" s="17"/>
      <c r="G260" s="17"/>
      <c r="H260" s="454"/>
      <c r="I260" s="454"/>
      <c r="J260" s="454"/>
    </row>
    <row r="261" spans="4:10" x14ac:dyDescent="0.2">
      <c r="D261" s="17"/>
      <c r="E261" s="17"/>
      <c r="F261" s="17"/>
      <c r="G261" s="17"/>
      <c r="H261" s="454"/>
      <c r="I261" s="454"/>
      <c r="J261" s="454"/>
    </row>
    <row r="262" spans="4:10" x14ac:dyDescent="0.2">
      <c r="D262" s="17"/>
      <c r="E262" s="17"/>
      <c r="F262" s="17"/>
      <c r="G262" s="17"/>
      <c r="H262" s="454"/>
      <c r="I262" s="454"/>
      <c r="J262" s="454"/>
    </row>
    <row r="263" spans="4:10" x14ac:dyDescent="0.2">
      <c r="D263" s="17"/>
      <c r="E263" s="17"/>
      <c r="F263" s="17"/>
      <c r="G263" s="17"/>
      <c r="H263" s="454"/>
      <c r="I263" s="454"/>
      <c r="J263" s="454"/>
    </row>
    <row r="264" spans="4:10" x14ac:dyDescent="0.2">
      <c r="D264" s="17"/>
      <c r="E264" s="17"/>
      <c r="F264" s="17"/>
      <c r="G264" s="17"/>
      <c r="H264" s="454"/>
      <c r="I264" s="454"/>
      <c r="J264" s="454"/>
    </row>
    <row r="265" spans="4:10" x14ac:dyDescent="0.2">
      <c r="D265" s="17"/>
      <c r="E265" s="17"/>
      <c r="F265" s="17"/>
      <c r="G265" s="17"/>
      <c r="H265" s="454"/>
      <c r="I265" s="454"/>
      <c r="J265" s="454"/>
    </row>
    <row r="266" spans="4:10" x14ac:dyDescent="0.2">
      <c r="D266" s="17"/>
      <c r="E266" s="17"/>
      <c r="F266" s="17"/>
      <c r="G266" s="17"/>
      <c r="H266" s="454"/>
      <c r="I266" s="454"/>
      <c r="J266" s="454"/>
    </row>
    <row r="267" spans="4:10" x14ac:dyDescent="0.2">
      <c r="D267" s="17"/>
      <c r="E267" s="17"/>
      <c r="F267" s="17"/>
      <c r="G267" s="17"/>
      <c r="H267" s="454"/>
      <c r="I267" s="454"/>
      <c r="J267" s="454"/>
    </row>
    <row r="268" spans="4:10" x14ac:dyDescent="0.2">
      <c r="D268" s="17"/>
      <c r="E268" s="17"/>
      <c r="F268" s="17"/>
      <c r="G268" s="17"/>
      <c r="H268" s="454"/>
      <c r="I268" s="454"/>
      <c r="J268" s="454"/>
    </row>
    <row r="269" spans="4:10" x14ac:dyDescent="0.2">
      <c r="D269" s="17"/>
      <c r="E269" s="17"/>
      <c r="F269" s="17"/>
      <c r="G269" s="17"/>
      <c r="H269" s="454"/>
      <c r="I269" s="454"/>
      <c r="J269" s="454"/>
    </row>
    <row r="270" spans="4:10" x14ac:dyDescent="0.2">
      <c r="D270" s="17"/>
      <c r="E270" s="17"/>
      <c r="F270" s="17"/>
      <c r="G270" s="17"/>
      <c r="H270" s="454"/>
      <c r="I270" s="454"/>
      <c r="J270" s="454"/>
    </row>
    <row r="271" spans="4:10" x14ac:dyDescent="0.2">
      <c r="D271" s="17"/>
      <c r="E271" s="17"/>
      <c r="F271" s="17"/>
      <c r="G271" s="17"/>
      <c r="H271" s="454"/>
      <c r="I271" s="454"/>
      <c r="J271" s="454"/>
    </row>
    <row r="272" spans="4:10" x14ac:dyDescent="0.2">
      <c r="D272" s="17"/>
      <c r="E272" s="17"/>
      <c r="F272" s="17"/>
      <c r="G272" s="17"/>
      <c r="H272" s="454"/>
      <c r="I272" s="454"/>
      <c r="J272" s="454"/>
    </row>
    <row r="273" spans="4:10" x14ac:dyDescent="0.2">
      <c r="D273" s="17"/>
      <c r="E273" s="17"/>
      <c r="F273" s="17"/>
      <c r="G273" s="17"/>
      <c r="H273" s="454"/>
      <c r="I273" s="454"/>
      <c r="J273" s="454"/>
    </row>
    <row r="274" spans="4:10" x14ac:dyDescent="0.2">
      <c r="D274" s="17"/>
      <c r="E274" s="17"/>
      <c r="F274" s="17"/>
      <c r="G274" s="17"/>
      <c r="H274" s="454"/>
      <c r="I274" s="454"/>
      <c r="J274" s="454"/>
    </row>
    <row r="275" spans="4:10" x14ac:dyDescent="0.2">
      <c r="D275" s="17"/>
      <c r="E275" s="17"/>
      <c r="F275" s="17"/>
      <c r="G275" s="17"/>
      <c r="H275" s="454"/>
      <c r="I275" s="454"/>
      <c r="J275" s="454"/>
    </row>
    <row r="276" spans="4:10" x14ac:dyDescent="0.2">
      <c r="D276" s="17"/>
      <c r="E276" s="17"/>
      <c r="F276" s="17"/>
      <c r="G276" s="17"/>
      <c r="H276" s="454"/>
      <c r="I276" s="454"/>
      <c r="J276" s="454"/>
    </row>
    <row r="277" spans="4:10" x14ac:dyDescent="0.2">
      <c r="D277" s="17"/>
      <c r="E277" s="17"/>
      <c r="F277" s="17"/>
      <c r="G277" s="17"/>
      <c r="H277" s="454"/>
      <c r="I277" s="454"/>
      <c r="J277" s="454"/>
    </row>
    <row r="278" spans="4:10" x14ac:dyDescent="0.2">
      <c r="D278" s="17"/>
      <c r="E278" s="17"/>
      <c r="F278" s="17"/>
      <c r="G278" s="17"/>
      <c r="H278" s="454"/>
      <c r="I278" s="454"/>
      <c r="J278" s="454"/>
    </row>
    <row r="279" spans="4:10" x14ac:dyDescent="0.2">
      <c r="D279" s="17"/>
      <c r="E279" s="17"/>
      <c r="F279" s="17"/>
      <c r="G279" s="17"/>
      <c r="H279" s="454"/>
      <c r="I279" s="454"/>
      <c r="J279" s="454"/>
    </row>
    <row r="280" spans="4:10" x14ac:dyDescent="0.2">
      <c r="D280" s="17"/>
      <c r="E280" s="17"/>
      <c r="F280" s="17"/>
      <c r="G280" s="17"/>
      <c r="H280" s="454"/>
      <c r="I280" s="454"/>
      <c r="J280" s="454"/>
    </row>
    <row r="281" spans="4:10" x14ac:dyDescent="0.2">
      <c r="D281" s="17"/>
      <c r="E281" s="17"/>
      <c r="F281" s="17"/>
      <c r="G281" s="17"/>
      <c r="H281" s="454"/>
      <c r="I281" s="454"/>
      <c r="J281" s="454"/>
    </row>
    <row r="282" spans="4:10" x14ac:dyDescent="0.2">
      <c r="D282" s="17"/>
      <c r="E282" s="17"/>
      <c r="F282" s="17"/>
      <c r="G282" s="17"/>
      <c r="H282" s="454"/>
      <c r="I282" s="454"/>
      <c r="J282" s="454"/>
    </row>
    <row r="283" spans="4:10" x14ac:dyDescent="0.2">
      <c r="D283" s="17"/>
      <c r="E283" s="17"/>
      <c r="F283" s="17"/>
      <c r="G283" s="17"/>
      <c r="H283" s="454"/>
      <c r="I283" s="454"/>
      <c r="J283" s="454"/>
    </row>
    <row r="284" spans="4:10" x14ac:dyDescent="0.2">
      <c r="D284" s="17"/>
      <c r="E284" s="17"/>
      <c r="F284" s="17"/>
      <c r="G284" s="17"/>
      <c r="H284" s="454"/>
      <c r="I284" s="454"/>
      <c r="J284" s="454"/>
    </row>
    <row r="285" spans="4:10" x14ac:dyDescent="0.2">
      <c r="D285" s="17"/>
      <c r="E285" s="17"/>
      <c r="F285" s="17"/>
      <c r="G285" s="17"/>
      <c r="H285" s="454"/>
      <c r="I285" s="454"/>
      <c r="J285" s="454"/>
    </row>
    <row r="286" spans="4:10" x14ac:dyDescent="0.2">
      <c r="D286" s="17"/>
      <c r="E286" s="17"/>
      <c r="F286" s="17"/>
      <c r="G286" s="17"/>
      <c r="H286" s="454"/>
      <c r="I286" s="454"/>
      <c r="J286" s="454"/>
    </row>
    <row r="287" spans="4:10" x14ac:dyDescent="0.2">
      <c r="D287" s="17"/>
      <c r="E287" s="17"/>
      <c r="F287" s="17"/>
      <c r="G287" s="17"/>
      <c r="H287" s="454"/>
      <c r="I287" s="454"/>
      <c r="J287" s="454"/>
    </row>
    <row r="288" spans="4:10" x14ac:dyDescent="0.2">
      <c r="D288" s="17"/>
      <c r="E288" s="17"/>
      <c r="F288" s="17"/>
      <c r="G288" s="17"/>
      <c r="H288" s="454"/>
      <c r="I288" s="454"/>
      <c r="J288" s="454"/>
    </row>
    <row r="289" spans="4:10" x14ac:dyDescent="0.2">
      <c r="D289" s="17"/>
      <c r="E289" s="17"/>
      <c r="F289" s="17"/>
      <c r="G289" s="17"/>
      <c r="H289" s="454"/>
      <c r="I289" s="454"/>
      <c r="J289" s="454"/>
    </row>
    <row r="290" spans="4:10" x14ac:dyDescent="0.2">
      <c r="D290" s="17"/>
      <c r="E290" s="17"/>
      <c r="F290" s="17"/>
      <c r="G290" s="17"/>
      <c r="H290" s="454"/>
      <c r="I290" s="454"/>
      <c r="J290" s="454"/>
    </row>
    <row r="291" spans="4:10" x14ac:dyDescent="0.2">
      <c r="D291" s="17"/>
      <c r="E291" s="17"/>
      <c r="F291" s="17"/>
      <c r="G291" s="17"/>
      <c r="H291" s="454"/>
      <c r="I291" s="454"/>
      <c r="J291" s="454"/>
    </row>
    <row r="292" spans="4:10" x14ac:dyDescent="0.2">
      <c r="D292" s="17"/>
      <c r="E292" s="17"/>
      <c r="F292" s="17"/>
      <c r="G292" s="17"/>
      <c r="H292" s="454"/>
      <c r="I292" s="454"/>
      <c r="J292" s="454"/>
    </row>
    <row r="293" spans="4:10" x14ac:dyDescent="0.2">
      <c r="D293" s="17"/>
      <c r="E293" s="17"/>
      <c r="F293" s="17"/>
      <c r="G293" s="17"/>
      <c r="H293" s="454"/>
      <c r="I293" s="454"/>
      <c r="J293" s="454"/>
    </row>
    <row r="294" spans="4:10" x14ac:dyDescent="0.2">
      <c r="D294" s="17"/>
      <c r="E294" s="17"/>
      <c r="F294" s="17"/>
      <c r="G294" s="17"/>
      <c r="H294" s="454"/>
      <c r="I294" s="454"/>
      <c r="J294" s="454"/>
    </row>
    <row r="295" spans="4:10" x14ac:dyDescent="0.2">
      <c r="D295" s="17"/>
      <c r="E295" s="17"/>
      <c r="F295" s="17"/>
      <c r="G295" s="17"/>
      <c r="H295" s="454"/>
      <c r="I295" s="454"/>
      <c r="J295" s="454"/>
    </row>
    <row r="296" spans="4:10" x14ac:dyDescent="0.2">
      <c r="D296" s="17"/>
      <c r="E296" s="17"/>
      <c r="F296" s="17"/>
      <c r="G296" s="17"/>
      <c r="H296" s="454"/>
      <c r="I296" s="454"/>
      <c r="J296" s="454"/>
    </row>
    <row r="297" spans="4:10" x14ac:dyDescent="0.2">
      <c r="D297" s="17"/>
      <c r="E297" s="17"/>
      <c r="F297" s="17"/>
      <c r="G297" s="17"/>
      <c r="H297" s="454"/>
      <c r="I297" s="454"/>
      <c r="J297" s="454"/>
    </row>
    <row r="298" spans="4:10" x14ac:dyDescent="0.2">
      <c r="D298" s="17"/>
      <c r="E298" s="17"/>
      <c r="F298" s="17"/>
      <c r="G298" s="17"/>
      <c r="H298" s="454"/>
      <c r="I298" s="454"/>
      <c r="J298" s="454"/>
    </row>
    <row r="299" spans="4:10" x14ac:dyDescent="0.2">
      <c r="D299" s="17"/>
      <c r="E299" s="17"/>
      <c r="F299" s="17"/>
      <c r="G299" s="17"/>
      <c r="H299" s="454"/>
      <c r="I299" s="454"/>
      <c r="J299" s="454"/>
    </row>
    <row r="300" spans="4:10" x14ac:dyDescent="0.2">
      <c r="D300" s="17"/>
      <c r="E300" s="17"/>
      <c r="F300" s="17"/>
      <c r="G300" s="17"/>
      <c r="H300" s="454"/>
      <c r="I300" s="454"/>
      <c r="J300" s="454"/>
    </row>
    <row r="301" spans="4:10" x14ac:dyDescent="0.2">
      <c r="D301" s="17"/>
      <c r="E301" s="17"/>
      <c r="F301" s="17"/>
      <c r="G301" s="17"/>
      <c r="H301" s="454"/>
      <c r="I301" s="454"/>
      <c r="J301" s="454"/>
    </row>
    <row r="302" spans="4:10" x14ac:dyDescent="0.2">
      <c r="D302" s="17"/>
      <c r="E302" s="17"/>
      <c r="F302" s="17"/>
      <c r="G302" s="17"/>
      <c r="H302" s="454"/>
      <c r="I302" s="454"/>
      <c r="J302" s="454"/>
    </row>
    <row r="303" spans="4:10" x14ac:dyDescent="0.2">
      <c r="D303" s="17"/>
      <c r="E303" s="17"/>
      <c r="F303" s="17"/>
      <c r="G303" s="17"/>
      <c r="H303" s="454"/>
      <c r="I303" s="454"/>
      <c r="J303" s="454"/>
    </row>
    <row r="304" spans="4:10" x14ac:dyDescent="0.2">
      <c r="D304" s="17"/>
      <c r="E304" s="17"/>
      <c r="F304" s="17"/>
      <c r="G304" s="17"/>
      <c r="H304" s="454"/>
      <c r="I304" s="454"/>
      <c r="J304" s="454"/>
    </row>
    <row r="305" spans="4:10" x14ac:dyDescent="0.2">
      <c r="D305" s="17"/>
      <c r="E305" s="17"/>
      <c r="F305" s="17"/>
      <c r="G305" s="17"/>
      <c r="H305" s="454"/>
      <c r="I305" s="454"/>
      <c r="J305" s="454"/>
    </row>
    <row r="306" spans="4:10" x14ac:dyDescent="0.2">
      <c r="D306" s="17"/>
      <c r="E306" s="17"/>
      <c r="F306" s="17"/>
      <c r="G306" s="17"/>
      <c r="H306" s="454"/>
      <c r="I306" s="454"/>
      <c r="J306" s="454"/>
    </row>
    <row r="307" spans="4:10" x14ac:dyDescent="0.2">
      <c r="D307" s="17"/>
      <c r="E307" s="17"/>
      <c r="F307" s="17"/>
      <c r="G307" s="17"/>
      <c r="H307" s="454"/>
      <c r="I307" s="454"/>
      <c r="J307" s="454"/>
    </row>
    <row r="308" spans="4:10" x14ac:dyDescent="0.2">
      <c r="D308" s="454"/>
      <c r="E308" s="454"/>
      <c r="F308" s="454"/>
      <c r="G308" s="454"/>
      <c r="H308" s="454"/>
      <c r="I308" s="454"/>
      <c r="J308" s="454"/>
    </row>
    <row r="309" spans="4:10" x14ac:dyDescent="0.2">
      <c r="D309" s="454"/>
      <c r="E309" s="454"/>
      <c r="F309" s="454"/>
      <c r="G309" s="454"/>
      <c r="H309" s="454"/>
      <c r="I309" s="454"/>
      <c r="J309" s="454"/>
    </row>
    <row r="310" spans="4:10" x14ac:dyDescent="0.2">
      <c r="D310" s="454"/>
      <c r="E310" s="454"/>
      <c r="F310" s="454"/>
      <c r="G310" s="454"/>
      <c r="H310" s="454"/>
      <c r="I310" s="454"/>
      <c r="J310" s="454"/>
    </row>
    <row r="311" spans="4:10" x14ac:dyDescent="0.2">
      <c r="D311" s="454"/>
      <c r="E311" s="454"/>
      <c r="F311" s="454"/>
      <c r="G311" s="454"/>
      <c r="H311" s="454"/>
      <c r="I311" s="454"/>
      <c r="J311" s="454"/>
    </row>
    <row r="312" spans="4:10" x14ac:dyDescent="0.2">
      <c r="D312" s="454"/>
      <c r="E312" s="454"/>
      <c r="F312" s="454"/>
      <c r="G312" s="454"/>
      <c r="H312" s="454"/>
      <c r="I312" s="454"/>
      <c r="J312" s="454"/>
    </row>
    <row r="313" spans="4:10" x14ac:dyDescent="0.2">
      <c r="D313" s="454"/>
      <c r="E313" s="454"/>
      <c r="F313" s="454"/>
      <c r="G313" s="454"/>
      <c r="H313" s="454"/>
      <c r="I313" s="454"/>
      <c r="J313" s="454"/>
    </row>
    <row r="314" spans="4:10" x14ac:dyDescent="0.2">
      <c r="D314" s="454"/>
      <c r="E314" s="454"/>
      <c r="F314" s="454"/>
      <c r="G314" s="454"/>
      <c r="H314" s="454"/>
      <c r="I314" s="454"/>
      <c r="J314" s="454"/>
    </row>
    <row r="315" spans="4:10" x14ac:dyDescent="0.2">
      <c r="D315" s="454"/>
      <c r="E315" s="454"/>
      <c r="F315" s="454"/>
      <c r="G315" s="454"/>
      <c r="H315" s="454"/>
      <c r="I315" s="454"/>
      <c r="J315" s="454"/>
    </row>
    <row r="316" spans="4:10" x14ac:dyDescent="0.2">
      <c r="D316" s="454"/>
      <c r="E316" s="454"/>
      <c r="F316" s="454"/>
      <c r="G316" s="454"/>
      <c r="H316" s="454"/>
      <c r="I316" s="454"/>
      <c r="J316" s="454"/>
    </row>
    <row r="317" spans="4:10" x14ac:dyDescent="0.2">
      <c r="D317" s="454"/>
      <c r="E317" s="454"/>
      <c r="F317" s="454"/>
      <c r="G317" s="454"/>
      <c r="H317" s="454"/>
      <c r="I317" s="454"/>
      <c r="J317" s="454"/>
    </row>
    <row r="318" spans="4:10" x14ac:dyDescent="0.2">
      <c r="D318" s="454"/>
      <c r="E318" s="454"/>
      <c r="F318" s="454"/>
      <c r="G318" s="454"/>
      <c r="H318" s="454"/>
      <c r="I318" s="454"/>
      <c r="J318" s="454"/>
    </row>
    <row r="319" spans="4:10" x14ac:dyDescent="0.2">
      <c r="D319" s="454"/>
      <c r="E319" s="454"/>
      <c r="F319" s="454"/>
      <c r="G319" s="454"/>
      <c r="H319" s="454"/>
      <c r="I319" s="454"/>
      <c r="J319" s="454"/>
    </row>
    <row r="320" spans="4:10" x14ac:dyDescent="0.2">
      <c r="D320" s="454"/>
      <c r="E320" s="454"/>
      <c r="F320" s="454"/>
      <c r="G320" s="454"/>
      <c r="H320" s="454"/>
      <c r="I320" s="454"/>
      <c r="J320" s="454"/>
    </row>
    <row r="321" spans="4:10" x14ac:dyDescent="0.2">
      <c r="D321" s="454"/>
      <c r="E321" s="454"/>
      <c r="F321" s="454"/>
      <c r="G321" s="454"/>
      <c r="H321" s="454"/>
      <c r="I321" s="454"/>
      <c r="J321" s="454"/>
    </row>
    <row r="322" spans="4:10" x14ac:dyDescent="0.2">
      <c r="D322" s="454"/>
      <c r="E322" s="454"/>
      <c r="F322" s="454"/>
      <c r="G322" s="454"/>
      <c r="H322" s="454"/>
      <c r="I322" s="454"/>
      <c r="J322" s="454"/>
    </row>
    <row r="323" spans="4:10" x14ac:dyDescent="0.2">
      <c r="D323" s="454"/>
      <c r="E323" s="454"/>
      <c r="F323" s="454"/>
      <c r="G323" s="454"/>
      <c r="H323" s="454"/>
      <c r="I323" s="454"/>
      <c r="J323" s="454"/>
    </row>
    <row r="324" spans="4:10" x14ac:dyDescent="0.2">
      <c r="D324" s="454"/>
      <c r="E324" s="454"/>
      <c r="F324" s="454"/>
      <c r="G324" s="454"/>
      <c r="H324" s="454"/>
      <c r="I324" s="454"/>
      <c r="J324" s="454"/>
    </row>
    <row r="325" spans="4:10" x14ac:dyDescent="0.2">
      <c r="D325" s="454"/>
      <c r="E325" s="454"/>
      <c r="F325" s="454"/>
      <c r="G325" s="454"/>
      <c r="H325" s="454"/>
      <c r="I325" s="454"/>
      <c r="J325" s="454"/>
    </row>
    <row r="326" spans="4:10" x14ac:dyDescent="0.2">
      <c r="D326" s="454"/>
      <c r="E326" s="454"/>
      <c r="F326" s="454"/>
      <c r="G326" s="454"/>
      <c r="H326" s="454"/>
      <c r="I326" s="454"/>
      <c r="J326" s="454"/>
    </row>
    <row r="327" spans="4:10" x14ac:dyDescent="0.2">
      <c r="D327" s="454"/>
      <c r="E327" s="454"/>
      <c r="F327" s="454"/>
      <c r="G327" s="454"/>
      <c r="H327" s="454"/>
      <c r="I327" s="454"/>
      <c r="J327" s="454"/>
    </row>
    <row r="328" spans="4:10" x14ac:dyDescent="0.2">
      <c r="D328" s="454"/>
      <c r="E328" s="454"/>
      <c r="F328" s="454"/>
      <c r="G328" s="454"/>
      <c r="H328" s="454"/>
      <c r="I328" s="454"/>
      <c r="J328" s="454"/>
    </row>
    <row r="329" spans="4:10" x14ac:dyDescent="0.2">
      <c r="D329" s="454"/>
      <c r="E329" s="454"/>
      <c r="F329" s="454"/>
      <c r="G329" s="454"/>
      <c r="H329" s="454"/>
      <c r="I329" s="454"/>
      <c r="J329" s="454"/>
    </row>
    <row r="330" spans="4:10" x14ac:dyDescent="0.2">
      <c r="D330" s="454"/>
      <c r="E330" s="454"/>
      <c r="F330" s="454"/>
      <c r="G330" s="454"/>
      <c r="H330" s="454"/>
      <c r="I330" s="454"/>
      <c r="J330" s="454"/>
    </row>
    <row r="331" spans="4:10" x14ac:dyDescent="0.2">
      <c r="D331" s="454"/>
      <c r="E331" s="454"/>
      <c r="F331" s="454"/>
      <c r="G331" s="454"/>
      <c r="H331" s="454"/>
      <c r="I331" s="454"/>
      <c r="J331" s="454"/>
    </row>
    <row r="332" spans="4:10" x14ac:dyDescent="0.2">
      <c r="D332" s="454"/>
      <c r="E332" s="454"/>
      <c r="F332" s="454"/>
      <c r="G332" s="454"/>
      <c r="H332" s="454"/>
      <c r="I332" s="454"/>
      <c r="J332" s="454"/>
    </row>
    <row r="333" spans="4:10" x14ac:dyDescent="0.2">
      <c r="D333" s="454"/>
      <c r="E333" s="454"/>
      <c r="F333" s="454"/>
      <c r="G333" s="454"/>
      <c r="H333" s="454"/>
      <c r="I333" s="454"/>
      <c r="J333" s="454"/>
    </row>
    <row r="334" spans="4:10" x14ac:dyDescent="0.2">
      <c r="D334" s="454"/>
      <c r="E334" s="454"/>
      <c r="F334" s="454"/>
      <c r="G334" s="454"/>
      <c r="H334" s="454"/>
      <c r="I334" s="454"/>
      <c r="J334" s="454"/>
    </row>
    <row r="335" spans="4:10" x14ac:dyDescent="0.2">
      <c r="D335" s="454"/>
      <c r="E335" s="454"/>
      <c r="F335" s="454"/>
      <c r="G335" s="454"/>
      <c r="H335" s="454"/>
      <c r="I335" s="454"/>
      <c r="J335" s="454"/>
    </row>
    <row r="336" spans="4:10" x14ac:dyDescent="0.2">
      <c r="D336" s="454"/>
      <c r="E336" s="454"/>
      <c r="F336" s="454"/>
      <c r="G336" s="454"/>
      <c r="H336" s="454"/>
      <c r="I336" s="454"/>
      <c r="J336" s="454"/>
    </row>
    <row r="337" spans="4:10" x14ac:dyDescent="0.2">
      <c r="D337" s="454"/>
      <c r="E337" s="454"/>
      <c r="F337" s="454"/>
      <c r="G337" s="454"/>
      <c r="H337" s="454"/>
      <c r="I337" s="454"/>
      <c r="J337" s="454"/>
    </row>
    <row r="338" spans="4:10" x14ac:dyDescent="0.2">
      <c r="D338" s="454"/>
      <c r="E338" s="454"/>
      <c r="F338" s="454"/>
      <c r="G338" s="454"/>
      <c r="H338" s="454"/>
      <c r="I338" s="454"/>
      <c r="J338" s="454"/>
    </row>
    <row r="339" spans="4:10" x14ac:dyDescent="0.2">
      <c r="D339" s="454"/>
      <c r="E339" s="454"/>
      <c r="F339" s="454"/>
      <c r="G339" s="454"/>
      <c r="H339" s="454"/>
      <c r="I339" s="454"/>
      <c r="J339" s="454"/>
    </row>
    <row r="340" spans="4:10" x14ac:dyDescent="0.2">
      <c r="D340" s="454"/>
      <c r="E340" s="454"/>
      <c r="F340" s="454"/>
      <c r="G340" s="454"/>
      <c r="H340" s="454"/>
      <c r="I340" s="454"/>
      <c r="J340" s="454"/>
    </row>
    <row r="341" spans="4:10" x14ac:dyDescent="0.2">
      <c r="D341" s="454"/>
      <c r="E341" s="454"/>
      <c r="F341" s="454"/>
      <c r="G341" s="454"/>
      <c r="H341" s="454"/>
      <c r="I341" s="454"/>
      <c r="J341" s="454"/>
    </row>
    <row r="342" spans="4:10" x14ac:dyDescent="0.2">
      <c r="D342" s="454"/>
      <c r="E342" s="454"/>
      <c r="F342" s="454"/>
      <c r="G342" s="454"/>
      <c r="H342" s="454"/>
      <c r="I342" s="454"/>
      <c r="J342" s="454"/>
    </row>
    <row r="343" spans="4:10" x14ac:dyDescent="0.2">
      <c r="D343" s="454"/>
      <c r="E343" s="454"/>
      <c r="F343" s="454"/>
      <c r="G343" s="454"/>
      <c r="H343" s="454"/>
      <c r="I343" s="454"/>
      <c r="J343" s="454"/>
    </row>
    <row r="344" spans="4:10" x14ac:dyDescent="0.2">
      <c r="D344" s="454"/>
      <c r="E344" s="454"/>
      <c r="F344" s="454"/>
      <c r="G344" s="454"/>
      <c r="H344" s="454"/>
      <c r="I344" s="454"/>
      <c r="J344" s="454"/>
    </row>
    <row r="345" spans="4:10" x14ac:dyDescent="0.2">
      <c r="D345" s="454"/>
      <c r="E345" s="454"/>
      <c r="F345" s="454"/>
      <c r="G345" s="454"/>
      <c r="H345" s="454"/>
      <c r="I345" s="454"/>
      <c r="J345" s="454"/>
    </row>
    <row r="346" spans="4:10" x14ac:dyDescent="0.2">
      <c r="D346" s="454"/>
      <c r="E346" s="454"/>
      <c r="F346" s="454"/>
      <c r="G346" s="454"/>
      <c r="H346" s="454"/>
      <c r="I346" s="454"/>
      <c r="J346" s="454"/>
    </row>
    <row r="347" spans="4:10" x14ac:dyDescent="0.2">
      <c r="D347" s="454"/>
      <c r="E347" s="454"/>
      <c r="F347" s="454"/>
      <c r="G347" s="454"/>
      <c r="H347" s="454"/>
      <c r="I347" s="454"/>
      <c r="J347" s="454"/>
    </row>
    <row r="348" spans="4:10" x14ac:dyDescent="0.2">
      <c r="D348" s="454"/>
      <c r="E348" s="454"/>
      <c r="F348" s="454"/>
      <c r="G348" s="454"/>
      <c r="H348" s="454"/>
      <c r="I348" s="454"/>
      <c r="J348" s="454"/>
    </row>
    <row r="349" spans="4:10" x14ac:dyDescent="0.2">
      <c r="D349" s="454"/>
      <c r="E349" s="454"/>
      <c r="F349" s="454"/>
      <c r="G349" s="454"/>
      <c r="H349" s="454"/>
      <c r="I349" s="454"/>
      <c r="J349" s="454"/>
    </row>
    <row r="350" spans="4:10" x14ac:dyDescent="0.2">
      <c r="D350" s="454"/>
      <c r="E350" s="454"/>
      <c r="F350" s="454"/>
      <c r="G350" s="454"/>
      <c r="H350" s="454"/>
      <c r="I350" s="454"/>
      <c r="J350" s="454"/>
    </row>
    <row r="351" spans="4:10" x14ac:dyDescent="0.2">
      <c r="D351" s="454"/>
      <c r="E351" s="454"/>
      <c r="F351" s="454"/>
      <c r="G351" s="454"/>
      <c r="H351" s="454"/>
      <c r="I351" s="454"/>
      <c r="J351" s="454"/>
    </row>
    <row r="352" spans="4:10" x14ac:dyDescent="0.2">
      <c r="D352" s="454"/>
      <c r="E352" s="454"/>
      <c r="F352" s="454"/>
      <c r="G352" s="454"/>
      <c r="H352" s="454"/>
      <c r="I352" s="454"/>
      <c r="J352" s="454"/>
    </row>
    <row r="353" spans="4:10" x14ac:dyDescent="0.2">
      <c r="D353" s="454"/>
      <c r="E353" s="454"/>
      <c r="F353" s="454"/>
      <c r="G353" s="454"/>
      <c r="H353" s="454"/>
      <c r="I353" s="454"/>
      <c r="J353" s="454"/>
    </row>
    <row r="354" spans="4:10" x14ac:dyDescent="0.2">
      <c r="D354" s="454"/>
      <c r="E354" s="454"/>
      <c r="F354" s="454"/>
      <c r="G354" s="454"/>
      <c r="H354" s="454"/>
      <c r="I354" s="454"/>
      <c r="J354" s="454"/>
    </row>
    <row r="355" spans="4:10" x14ac:dyDescent="0.2">
      <c r="D355" s="454"/>
      <c r="E355" s="454"/>
      <c r="F355" s="454"/>
      <c r="G355" s="454"/>
      <c r="H355" s="454"/>
      <c r="I355" s="454"/>
      <c r="J355" s="454"/>
    </row>
    <row r="356" spans="4:10" x14ac:dyDescent="0.2">
      <c r="D356" s="454"/>
      <c r="E356" s="454"/>
      <c r="F356" s="454"/>
      <c r="G356" s="454"/>
      <c r="H356" s="454"/>
      <c r="I356" s="454"/>
      <c r="J356" s="454"/>
    </row>
    <row r="357" spans="4:10" x14ac:dyDescent="0.2">
      <c r="D357" s="454"/>
      <c r="E357" s="454"/>
      <c r="F357" s="454"/>
      <c r="G357" s="454"/>
      <c r="H357" s="454"/>
      <c r="I357" s="454"/>
      <c r="J357" s="454"/>
    </row>
    <row r="358" spans="4:10" x14ac:dyDescent="0.2">
      <c r="D358" s="454"/>
      <c r="E358" s="454"/>
      <c r="F358" s="454"/>
      <c r="G358" s="454"/>
      <c r="H358" s="454"/>
      <c r="I358" s="454"/>
      <c r="J358" s="454"/>
    </row>
    <row r="359" spans="4:10" x14ac:dyDescent="0.2">
      <c r="D359" s="454"/>
      <c r="E359" s="454"/>
      <c r="F359" s="454"/>
      <c r="G359" s="454"/>
      <c r="H359" s="454"/>
      <c r="I359" s="454"/>
      <c r="J359" s="454"/>
    </row>
    <row r="360" spans="4:10" x14ac:dyDescent="0.2">
      <c r="D360" s="454"/>
      <c r="E360" s="454"/>
      <c r="F360" s="454"/>
      <c r="G360" s="454"/>
      <c r="H360" s="454"/>
      <c r="I360" s="454"/>
      <c r="J360" s="454"/>
    </row>
    <row r="361" spans="4:10" x14ac:dyDescent="0.2">
      <c r="D361" s="454"/>
      <c r="E361" s="454"/>
      <c r="F361" s="454"/>
      <c r="G361" s="454"/>
      <c r="H361" s="454"/>
      <c r="I361" s="454"/>
      <c r="J361" s="454"/>
    </row>
    <row r="362" spans="4:10" x14ac:dyDescent="0.2">
      <c r="D362" s="454"/>
      <c r="E362" s="454"/>
      <c r="F362" s="454"/>
      <c r="G362" s="454"/>
      <c r="H362" s="454"/>
      <c r="I362" s="454"/>
      <c r="J362" s="454"/>
    </row>
    <row r="363" spans="4:10" x14ac:dyDescent="0.2">
      <c r="D363" s="454"/>
      <c r="E363" s="454"/>
      <c r="F363" s="454"/>
      <c r="G363" s="454"/>
      <c r="H363" s="454"/>
      <c r="I363" s="454"/>
      <c r="J363" s="454"/>
    </row>
    <row r="364" spans="4:10" x14ac:dyDescent="0.2">
      <c r="D364" s="454"/>
      <c r="E364" s="454"/>
      <c r="F364" s="454"/>
      <c r="G364" s="454"/>
      <c r="H364" s="454"/>
      <c r="I364" s="454"/>
      <c r="J364" s="454"/>
    </row>
    <row r="365" spans="4:10" x14ac:dyDescent="0.2">
      <c r="D365" s="454"/>
      <c r="E365" s="454"/>
      <c r="F365" s="454"/>
      <c r="G365" s="454"/>
      <c r="H365" s="454"/>
      <c r="I365" s="454"/>
      <c r="J365" s="454"/>
    </row>
    <row r="366" spans="4:10" x14ac:dyDescent="0.2">
      <c r="D366" s="454"/>
      <c r="E366" s="454"/>
      <c r="F366" s="454"/>
      <c r="G366" s="454"/>
      <c r="H366" s="454"/>
      <c r="I366" s="454"/>
      <c r="J366" s="454"/>
    </row>
    <row r="367" spans="4:10" x14ac:dyDescent="0.2">
      <c r="D367" s="454"/>
      <c r="E367" s="454"/>
      <c r="F367" s="454"/>
      <c r="G367" s="454"/>
      <c r="H367" s="454"/>
      <c r="I367" s="454"/>
      <c r="J367" s="454"/>
    </row>
    <row r="368" spans="4:10" x14ac:dyDescent="0.2">
      <c r="D368" s="454"/>
      <c r="E368" s="454"/>
      <c r="F368" s="454"/>
      <c r="G368" s="454"/>
      <c r="H368" s="454"/>
      <c r="I368" s="454"/>
      <c r="J368" s="454"/>
    </row>
    <row r="369" spans="4:10" x14ac:dyDescent="0.2">
      <c r="D369" s="454"/>
      <c r="E369" s="454"/>
      <c r="F369" s="454"/>
      <c r="G369" s="454"/>
      <c r="H369" s="454"/>
      <c r="I369" s="454"/>
      <c r="J369" s="454"/>
    </row>
    <row r="370" spans="4:10" x14ac:dyDescent="0.2">
      <c r="D370" s="454"/>
      <c r="E370" s="454"/>
      <c r="F370" s="454"/>
      <c r="G370" s="454"/>
      <c r="H370" s="454"/>
      <c r="I370" s="454"/>
      <c r="J370" s="454"/>
    </row>
    <row r="371" spans="4:10" x14ac:dyDescent="0.2">
      <c r="D371" s="454"/>
      <c r="E371" s="454"/>
      <c r="F371" s="454"/>
      <c r="G371" s="454"/>
      <c r="H371" s="454"/>
      <c r="I371" s="454"/>
      <c r="J371" s="454"/>
    </row>
    <row r="372" spans="4:10" x14ac:dyDescent="0.2">
      <c r="D372" s="454"/>
      <c r="E372" s="454"/>
      <c r="F372" s="454"/>
      <c r="G372" s="454"/>
      <c r="H372" s="454"/>
      <c r="I372" s="454"/>
      <c r="J372" s="454"/>
    </row>
    <row r="373" spans="4:10" x14ac:dyDescent="0.2">
      <c r="D373" s="454"/>
      <c r="E373" s="454"/>
      <c r="F373" s="454"/>
      <c r="G373" s="454"/>
      <c r="H373" s="454"/>
      <c r="I373" s="454"/>
      <c r="J373" s="454"/>
    </row>
    <row r="374" spans="4:10" x14ac:dyDescent="0.2">
      <c r="D374" s="454"/>
      <c r="E374" s="454"/>
      <c r="F374" s="454"/>
      <c r="G374" s="454"/>
      <c r="H374" s="454"/>
      <c r="I374" s="454"/>
      <c r="J374" s="454"/>
    </row>
    <row r="375" spans="4:10" x14ac:dyDescent="0.2">
      <c r="D375" s="454"/>
      <c r="E375" s="454"/>
      <c r="F375" s="454"/>
      <c r="G375" s="454"/>
      <c r="H375" s="454"/>
      <c r="I375" s="454"/>
      <c r="J375" s="454"/>
    </row>
    <row r="376" spans="4:10" x14ac:dyDescent="0.2">
      <c r="D376" s="454"/>
      <c r="E376" s="454"/>
      <c r="F376" s="454"/>
      <c r="G376" s="454"/>
      <c r="H376" s="454"/>
      <c r="I376" s="454"/>
      <c r="J376" s="454"/>
    </row>
    <row r="377" spans="4:10" x14ac:dyDescent="0.2">
      <c r="D377" s="454"/>
      <c r="E377" s="454"/>
      <c r="F377" s="454"/>
      <c r="G377" s="454"/>
      <c r="H377" s="454"/>
      <c r="I377" s="454"/>
      <c r="J377" s="454"/>
    </row>
    <row r="378" spans="4:10" x14ac:dyDescent="0.2">
      <c r="D378" s="454"/>
      <c r="E378" s="454"/>
      <c r="F378" s="454"/>
      <c r="G378" s="454"/>
      <c r="H378" s="454"/>
      <c r="I378" s="454"/>
      <c r="J378" s="454"/>
    </row>
    <row r="379" spans="4:10" x14ac:dyDescent="0.2">
      <c r="D379" s="454"/>
      <c r="E379" s="454"/>
      <c r="F379" s="454"/>
      <c r="G379" s="454"/>
      <c r="H379" s="454"/>
      <c r="I379" s="454"/>
      <c r="J379" s="454"/>
    </row>
    <row r="380" spans="4:10" x14ac:dyDescent="0.2">
      <c r="D380" s="454"/>
      <c r="E380" s="454"/>
      <c r="F380" s="454"/>
      <c r="G380" s="454"/>
      <c r="H380" s="454"/>
      <c r="I380" s="454"/>
      <c r="J380" s="454"/>
    </row>
    <row r="381" spans="4:10" x14ac:dyDescent="0.2">
      <c r="D381" s="454"/>
      <c r="E381" s="454"/>
      <c r="F381" s="454"/>
      <c r="G381" s="454"/>
      <c r="H381" s="454"/>
      <c r="I381" s="454"/>
      <c r="J381" s="454"/>
    </row>
    <row r="382" spans="4:10" x14ac:dyDescent="0.2">
      <c r="D382" s="454"/>
      <c r="E382" s="454"/>
      <c r="F382" s="454"/>
      <c r="G382" s="454"/>
      <c r="H382" s="454"/>
      <c r="I382" s="454"/>
      <c r="J382" s="454"/>
    </row>
    <row r="383" spans="4:10" x14ac:dyDescent="0.2">
      <c r="D383" s="454"/>
      <c r="E383" s="454"/>
      <c r="F383" s="454"/>
      <c r="G383" s="454"/>
      <c r="H383" s="454"/>
      <c r="I383" s="454"/>
      <c r="J383" s="454"/>
    </row>
    <row r="384" spans="4:10" x14ac:dyDescent="0.2">
      <c r="D384" s="454"/>
      <c r="E384" s="454"/>
      <c r="F384" s="454"/>
      <c r="G384" s="454"/>
      <c r="H384" s="454"/>
      <c r="I384" s="454"/>
      <c r="J384" s="454"/>
    </row>
    <row r="385" spans="4:10" x14ac:dyDescent="0.2">
      <c r="D385" s="454"/>
      <c r="E385" s="454"/>
      <c r="F385" s="454"/>
      <c r="G385" s="454"/>
      <c r="H385" s="454"/>
      <c r="I385" s="454"/>
      <c r="J385" s="454"/>
    </row>
    <row r="386" spans="4:10" x14ac:dyDescent="0.2">
      <c r="D386" s="454"/>
      <c r="E386" s="454"/>
      <c r="F386" s="454"/>
      <c r="G386" s="454"/>
      <c r="H386" s="454"/>
      <c r="I386" s="454"/>
      <c r="J386" s="454"/>
    </row>
    <row r="387" spans="4:10" x14ac:dyDescent="0.2">
      <c r="D387" s="454"/>
      <c r="E387" s="454"/>
      <c r="F387" s="454"/>
      <c r="G387" s="454"/>
      <c r="H387" s="454"/>
      <c r="I387" s="454"/>
      <c r="J387" s="454"/>
    </row>
    <row r="388" spans="4:10" x14ac:dyDescent="0.2">
      <c r="D388" s="454"/>
      <c r="E388" s="454"/>
      <c r="F388" s="454"/>
      <c r="G388" s="454"/>
      <c r="H388" s="454"/>
      <c r="I388" s="454"/>
      <c r="J388" s="454"/>
    </row>
    <row r="389" spans="4:10" x14ac:dyDescent="0.2">
      <c r="D389" s="454"/>
      <c r="E389" s="454"/>
      <c r="F389" s="454"/>
      <c r="G389" s="454"/>
      <c r="H389" s="454"/>
      <c r="I389" s="454"/>
      <c r="J389" s="454"/>
    </row>
    <row r="390" spans="4:10" x14ac:dyDescent="0.2">
      <c r="D390" s="454"/>
      <c r="E390" s="454"/>
      <c r="F390" s="454"/>
      <c r="G390" s="454"/>
      <c r="H390" s="454"/>
      <c r="I390" s="454"/>
      <c r="J390" s="454"/>
    </row>
    <row r="391" spans="4:10" x14ac:dyDescent="0.2">
      <c r="D391" s="454"/>
      <c r="E391" s="454"/>
      <c r="F391" s="454"/>
      <c r="G391" s="454"/>
      <c r="H391" s="454"/>
      <c r="I391" s="454"/>
      <c r="J391" s="454"/>
    </row>
    <row r="392" spans="4:10" x14ac:dyDescent="0.2">
      <c r="D392" s="454"/>
      <c r="E392" s="454"/>
      <c r="F392" s="454"/>
      <c r="G392" s="454"/>
      <c r="H392" s="454"/>
      <c r="I392" s="454"/>
      <c r="J392" s="454"/>
    </row>
    <row r="393" spans="4:10" x14ac:dyDescent="0.2">
      <c r="D393" s="454"/>
      <c r="E393" s="454"/>
      <c r="F393" s="454"/>
      <c r="G393" s="454"/>
      <c r="H393" s="454"/>
      <c r="I393" s="454"/>
      <c r="J393" s="454"/>
    </row>
    <row r="394" spans="4:10" x14ac:dyDescent="0.2">
      <c r="D394" s="454"/>
      <c r="E394" s="454"/>
      <c r="F394" s="454"/>
      <c r="G394" s="454"/>
      <c r="H394" s="454"/>
      <c r="I394" s="454"/>
      <c r="J394" s="454"/>
    </row>
    <row r="395" spans="4:10" x14ac:dyDescent="0.2">
      <c r="D395" s="454"/>
      <c r="E395" s="454"/>
      <c r="F395" s="454"/>
      <c r="G395" s="454"/>
      <c r="H395" s="454"/>
      <c r="I395" s="454"/>
      <c r="J395" s="454"/>
    </row>
    <row r="396" spans="4:10" x14ac:dyDescent="0.2">
      <c r="D396" s="454"/>
      <c r="E396" s="454"/>
      <c r="F396" s="454"/>
      <c r="G396" s="454"/>
      <c r="H396" s="454"/>
      <c r="I396" s="454"/>
      <c r="J396" s="454"/>
    </row>
    <row r="397" spans="4:10" x14ac:dyDescent="0.2">
      <c r="D397" s="454"/>
      <c r="E397" s="454"/>
      <c r="F397" s="454"/>
      <c r="G397" s="454"/>
      <c r="H397" s="454"/>
      <c r="I397" s="454"/>
      <c r="J397" s="454"/>
    </row>
    <row r="398" spans="4:10" x14ac:dyDescent="0.2">
      <c r="D398" s="454"/>
      <c r="E398" s="454"/>
      <c r="F398" s="454"/>
      <c r="G398" s="454"/>
      <c r="H398" s="454"/>
      <c r="I398" s="454"/>
      <c r="J398" s="454"/>
    </row>
    <row r="399" spans="4:10" x14ac:dyDescent="0.2">
      <c r="D399" s="454"/>
      <c r="E399" s="454"/>
      <c r="F399" s="454"/>
      <c r="G399" s="454"/>
      <c r="H399" s="454"/>
      <c r="I399" s="454"/>
      <c r="J399" s="454"/>
    </row>
    <row r="400" spans="4:10" x14ac:dyDescent="0.2">
      <c r="D400" s="454"/>
      <c r="E400" s="454"/>
      <c r="F400" s="454"/>
      <c r="G400" s="454"/>
      <c r="H400" s="454"/>
      <c r="I400" s="454"/>
      <c r="J400" s="454"/>
    </row>
    <row r="401" spans="4:10" x14ac:dyDescent="0.2">
      <c r="D401" s="454"/>
      <c r="E401" s="454"/>
      <c r="F401" s="454"/>
      <c r="G401" s="454"/>
      <c r="H401" s="454"/>
      <c r="I401" s="454"/>
      <c r="J401" s="454"/>
    </row>
    <row r="402" spans="4:10" x14ac:dyDescent="0.2">
      <c r="D402" s="454"/>
      <c r="E402" s="454"/>
      <c r="F402" s="454"/>
      <c r="G402" s="454"/>
      <c r="H402" s="454"/>
      <c r="I402" s="454"/>
      <c r="J402" s="454"/>
    </row>
    <row r="403" spans="4:10" x14ac:dyDescent="0.2">
      <c r="D403" s="454"/>
      <c r="E403" s="454"/>
      <c r="F403" s="454"/>
      <c r="G403" s="454"/>
      <c r="H403" s="454"/>
      <c r="I403" s="454"/>
      <c r="J403" s="454"/>
    </row>
    <row r="404" spans="4:10" x14ac:dyDescent="0.2">
      <c r="D404" s="454"/>
      <c r="E404" s="454"/>
      <c r="F404" s="454"/>
      <c r="G404" s="454"/>
      <c r="H404" s="454"/>
      <c r="I404" s="454"/>
      <c r="J404" s="454"/>
    </row>
    <row r="405" spans="4:10" x14ac:dyDescent="0.2">
      <c r="D405" s="454"/>
      <c r="E405" s="454"/>
      <c r="F405" s="454"/>
      <c r="G405" s="454"/>
      <c r="H405" s="454"/>
      <c r="I405" s="454"/>
      <c r="J405" s="454"/>
    </row>
    <row r="406" spans="4:10" x14ac:dyDescent="0.2">
      <c r="D406" s="454"/>
      <c r="E406" s="454"/>
      <c r="F406" s="454"/>
      <c r="G406" s="454"/>
      <c r="H406" s="454"/>
      <c r="I406" s="454"/>
      <c r="J406" s="454"/>
    </row>
    <row r="407" spans="4:10" x14ac:dyDescent="0.2">
      <c r="D407" s="454"/>
      <c r="E407" s="454"/>
      <c r="F407" s="454"/>
      <c r="G407" s="454"/>
      <c r="H407" s="454"/>
      <c r="I407" s="454"/>
      <c r="J407" s="454"/>
    </row>
    <row r="408" spans="4:10" x14ac:dyDescent="0.2">
      <c r="D408" s="454"/>
      <c r="E408" s="454"/>
      <c r="F408" s="454"/>
      <c r="G408" s="454"/>
      <c r="H408" s="454"/>
      <c r="I408" s="454"/>
      <c r="J408" s="454"/>
    </row>
    <row r="409" spans="4:10" x14ac:dyDescent="0.2">
      <c r="D409" s="454"/>
      <c r="E409" s="454"/>
      <c r="F409" s="454"/>
      <c r="G409" s="454"/>
      <c r="H409" s="454"/>
      <c r="I409" s="454"/>
      <c r="J409" s="454"/>
    </row>
    <row r="410" spans="4:10" x14ac:dyDescent="0.2">
      <c r="D410" s="454"/>
      <c r="E410" s="454"/>
      <c r="F410" s="454"/>
      <c r="G410" s="454"/>
      <c r="H410" s="454"/>
      <c r="I410" s="454"/>
      <c r="J410" s="454"/>
    </row>
    <row r="411" spans="4:10" x14ac:dyDescent="0.2">
      <c r="D411" s="454"/>
      <c r="E411" s="454"/>
      <c r="F411" s="454"/>
      <c r="G411" s="454"/>
      <c r="H411" s="454"/>
      <c r="I411" s="454"/>
      <c r="J411" s="454"/>
    </row>
    <row r="412" spans="4:10" x14ac:dyDescent="0.2">
      <c r="D412" s="454"/>
      <c r="E412" s="454"/>
      <c r="F412" s="454"/>
      <c r="G412" s="454"/>
      <c r="H412" s="454"/>
      <c r="I412" s="454"/>
      <c r="J412" s="454"/>
    </row>
    <row r="413" spans="4:10" x14ac:dyDescent="0.2">
      <c r="D413" s="454"/>
      <c r="E413" s="454"/>
      <c r="F413" s="454"/>
      <c r="G413" s="454"/>
      <c r="H413" s="454"/>
      <c r="I413" s="454"/>
      <c r="J413" s="454"/>
    </row>
    <row r="414" spans="4:10" x14ac:dyDescent="0.2">
      <c r="D414" s="454"/>
      <c r="E414" s="454"/>
      <c r="F414" s="454"/>
      <c r="G414" s="454"/>
      <c r="H414" s="454"/>
      <c r="I414" s="454"/>
      <c r="J414" s="454"/>
    </row>
    <row r="415" spans="4:10" x14ac:dyDescent="0.2">
      <c r="D415" s="454"/>
      <c r="E415" s="454"/>
      <c r="F415" s="454"/>
      <c r="G415" s="454"/>
      <c r="H415" s="454"/>
      <c r="I415" s="454"/>
      <c r="J415" s="454"/>
    </row>
    <row r="416" spans="4:10" x14ac:dyDescent="0.2">
      <c r="D416" s="454"/>
      <c r="E416" s="454"/>
      <c r="F416" s="454"/>
      <c r="G416" s="454"/>
      <c r="H416" s="454"/>
      <c r="I416" s="454"/>
      <c r="J416" s="454"/>
    </row>
    <row r="417" spans="4:10" x14ac:dyDescent="0.2">
      <c r="D417" s="454"/>
      <c r="E417" s="454"/>
      <c r="F417" s="454"/>
      <c r="G417" s="454"/>
      <c r="H417" s="454"/>
      <c r="I417" s="454"/>
      <c r="J417" s="454"/>
    </row>
    <row r="418" spans="4:10" x14ac:dyDescent="0.2">
      <c r="D418" s="454"/>
      <c r="E418" s="454"/>
      <c r="F418" s="454"/>
      <c r="G418" s="454"/>
      <c r="H418" s="454"/>
      <c r="I418" s="454"/>
      <c r="J418" s="454"/>
    </row>
    <row r="419" spans="4:10" x14ac:dyDescent="0.2">
      <c r="D419" s="454"/>
      <c r="E419" s="454"/>
      <c r="F419" s="454"/>
      <c r="G419" s="454"/>
      <c r="H419" s="454"/>
      <c r="I419" s="454"/>
      <c r="J419" s="454"/>
    </row>
    <row r="420" spans="4:10" x14ac:dyDescent="0.2">
      <c r="D420" s="454"/>
      <c r="E420" s="454"/>
      <c r="F420" s="454"/>
      <c r="G420" s="454"/>
      <c r="H420" s="454"/>
      <c r="I420" s="454"/>
      <c r="J420" s="454"/>
    </row>
    <row r="421" spans="4:10" x14ac:dyDescent="0.2">
      <c r="D421" s="454"/>
      <c r="E421" s="454"/>
      <c r="F421" s="454"/>
      <c r="G421" s="454"/>
      <c r="H421" s="454"/>
      <c r="I421" s="454"/>
      <c r="J421" s="454"/>
    </row>
    <row r="422" spans="4:10" x14ac:dyDescent="0.2">
      <c r="D422" s="454"/>
      <c r="E422" s="454"/>
      <c r="F422" s="454"/>
      <c r="G422" s="454"/>
      <c r="H422" s="454"/>
      <c r="I422" s="454"/>
      <c r="J422" s="454"/>
    </row>
    <row r="423" spans="4:10" x14ac:dyDescent="0.2">
      <c r="D423" s="454"/>
      <c r="E423" s="454"/>
      <c r="F423" s="454"/>
      <c r="G423" s="454"/>
      <c r="H423" s="454"/>
      <c r="I423" s="454"/>
      <c r="J423" s="454"/>
    </row>
    <row r="424" spans="4:10" x14ac:dyDescent="0.2">
      <c r="D424" s="454"/>
      <c r="E424" s="454"/>
      <c r="F424" s="454"/>
      <c r="G424" s="454"/>
      <c r="H424" s="454"/>
      <c r="I424" s="454"/>
      <c r="J424" s="454"/>
    </row>
    <row r="425" spans="4:10" x14ac:dyDescent="0.2">
      <c r="D425" s="454"/>
      <c r="E425" s="454"/>
      <c r="F425" s="454"/>
      <c r="G425" s="454"/>
      <c r="H425" s="454"/>
      <c r="I425" s="454"/>
      <c r="J425" s="454"/>
    </row>
    <row r="426" spans="4:10" x14ac:dyDescent="0.2">
      <c r="D426" s="454"/>
      <c r="E426" s="454"/>
      <c r="F426" s="454"/>
      <c r="G426" s="454"/>
      <c r="H426" s="454"/>
      <c r="I426" s="454"/>
      <c r="J426" s="454"/>
    </row>
    <row r="427" spans="4:10" x14ac:dyDescent="0.2">
      <c r="D427" s="454"/>
      <c r="E427" s="454"/>
      <c r="F427" s="454"/>
      <c r="G427" s="454"/>
      <c r="H427" s="454"/>
      <c r="I427" s="454"/>
      <c r="J427" s="454"/>
    </row>
    <row r="428" spans="4:10" x14ac:dyDescent="0.2">
      <c r="D428" s="454"/>
      <c r="E428" s="454"/>
      <c r="F428" s="454"/>
      <c r="G428" s="454"/>
      <c r="H428" s="454"/>
      <c r="I428" s="454"/>
      <c r="J428" s="454"/>
    </row>
    <row r="429" spans="4:10" x14ac:dyDescent="0.2">
      <c r="D429" s="454"/>
      <c r="E429" s="454"/>
      <c r="F429" s="454"/>
      <c r="G429" s="454"/>
      <c r="H429" s="454"/>
      <c r="I429" s="454"/>
      <c r="J429" s="454"/>
    </row>
    <row r="430" spans="4:10" x14ac:dyDescent="0.2">
      <c r="D430" s="454"/>
      <c r="E430" s="454"/>
      <c r="F430" s="454"/>
      <c r="G430" s="454"/>
      <c r="H430" s="454"/>
      <c r="I430" s="454"/>
      <c r="J430" s="454"/>
    </row>
    <row r="431" spans="4:10" x14ac:dyDescent="0.2">
      <c r="D431" s="454"/>
      <c r="E431" s="454"/>
      <c r="F431" s="454"/>
      <c r="G431" s="454"/>
      <c r="H431" s="454"/>
      <c r="I431" s="454"/>
      <c r="J431" s="454"/>
    </row>
    <row r="432" spans="4:10" x14ac:dyDescent="0.2">
      <c r="D432" s="454"/>
      <c r="E432" s="454"/>
      <c r="F432" s="454"/>
      <c r="G432" s="454"/>
      <c r="H432" s="454"/>
      <c r="I432" s="454"/>
      <c r="J432" s="454"/>
    </row>
    <row r="433" spans="4:10" x14ac:dyDescent="0.2">
      <c r="D433" s="454"/>
      <c r="E433" s="454"/>
      <c r="F433" s="454"/>
      <c r="G433" s="454"/>
      <c r="H433" s="454"/>
      <c r="I433" s="454"/>
      <c r="J433" s="454"/>
    </row>
    <row r="434" spans="4:10" x14ac:dyDescent="0.2">
      <c r="D434" s="454"/>
      <c r="E434" s="454"/>
      <c r="F434" s="454"/>
      <c r="G434" s="454"/>
      <c r="H434" s="454"/>
      <c r="I434" s="454"/>
      <c r="J434" s="454"/>
    </row>
    <row r="435" spans="4:10" x14ac:dyDescent="0.2">
      <c r="D435" s="454"/>
      <c r="E435" s="454"/>
      <c r="F435" s="454"/>
      <c r="G435" s="454"/>
      <c r="H435" s="454"/>
      <c r="I435" s="454"/>
      <c r="J435" s="454"/>
    </row>
    <row r="436" spans="4:10" x14ac:dyDescent="0.2">
      <c r="D436" s="454"/>
      <c r="E436" s="454"/>
      <c r="F436" s="454"/>
      <c r="G436" s="454"/>
      <c r="H436" s="454"/>
      <c r="I436" s="454"/>
      <c r="J436" s="454"/>
    </row>
    <row r="437" spans="4:10" x14ac:dyDescent="0.2">
      <c r="D437" s="454"/>
      <c r="E437" s="454"/>
      <c r="F437" s="454"/>
      <c r="G437" s="454"/>
      <c r="H437" s="454"/>
      <c r="I437" s="454"/>
      <c r="J437" s="454"/>
    </row>
    <row r="438" spans="4:10" x14ac:dyDescent="0.2">
      <c r="D438" s="454"/>
      <c r="E438" s="454"/>
      <c r="F438" s="454"/>
      <c r="G438" s="454"/>
      <c r="H438" s="454"/>
      <c r="I438" s="454"/>
      <c r="J438" s="454"/>
    </row>
    <row r="439" spans="4:10" x14ac:dyDescent="0.2">
      <c r="D439" s="454"/>
      <c r="E439" s="454"/>
      <c r="F439" s="454"/>
      <c r="G439" s="454"/>
      <c r="H439" s="454"/>
      <c r="I439" s="454"/>
      <c r="J439" s="454"/>
    </row>
    <row r="440" spans="4:10" x14ac:dyDescent="0.2">
      <c r="D440" s="454"/>
      <c r="E440" s="454"/>
      <c r="F440" s="454"/>
      <c r="G440" s="454"/>
      <c r="H440" s="454"/>
      <c r="I440" s="454"/>
      <c r="J440" s="454"/>
    </row>
    <row r="441" spans="4:10" x14ac:dyDescent="0.2">
      <c r="D441" s="454"/>
      <c r="E441" s="454"/>
      <c r="F441" s="454"/>
      <c r="G441" s="454"/>
      <c r="H441" s="454"/>
      <c r="I441" s="454"/>
      <c r="J441" s="454"/>
    </row>
    <row r="442" spans="4:10" x14ac:dyDescent="0.2">
      <c r="D442" s="454"/>
      <c r="E442" s="454"/>
      <c r="F442" s="454"/>
      <c r="G442" s="454"/>
      <c r="H442" s="454"/>
      <c r="I442" s="454"/>
      <c r="J442" s="454"/>
    </row>
    <row r="443" spans="4:10" x14ac:dyDescent="0.2">
      <c r="D443" s="454"/>
      <c r="E443" s="454"/>
      <c r="F443" s="454"/>
      <c r="G443" s="454"/>
      <c r="H443" s="454"/>
      <c r="I443" s="454"/>
      <c r="J443" s="454"/>
    </row>
    <row r="444" spans="4:10" x14ac:dyDescent="0.2">
      <c r="D444" s="454"/>
      <c r="E444" s="454"/>
      <c r="F444" s="454"/>
      <c r="G444" s="454"/>
      <c r="H444" s="454"/>
      <c r="I444" s="454"/>
      <c r="J444" s="454"/>
    </row>
    <row r="445" spans="4:10" x14ac:dyDescent="0.2">
      <c r="D445" s="454"/>
      <c r="E445" s="454"/>
      <c r="F445" s="454"/>
      <c r="G445" s="454"/>
      <c r="H445" s="454"/>
      <c r="I445" s="454"/>
      <c r="J445" s="454"/>
    </row>
    <row r="446" spans="4:10" x14ac:dyDescent="0.2">
      <c r="D446" s="454"/>
      <c r="E446" s="454"/>
      <c r="F446" s="454"/>
      <c r="G446" s="454"/>
      <c r="H446" s="454"/>
      <c r="I446" s="454"/>
      <c r="J446" s="454"/>
    </row>
    <row r="447" spans="4:10" x14ac:dyDescent="0.2">
      <c r="D447" s="454"/>
      <c r="E447" s="454"/>
      <c r="F447" s="454"/>
      <c r="G447" s="454"/>
      <c r="H447" s="454"/>
      <c r="I447" s="454"/>
      <c r="J447" s="454"/>
    </row>
    <row r="448" spans="4:10" x14ac:dyDescent="0.2">
      <c r="D448" s="454"/>
      <c r="E448" s="454"/>
      <c r="F448" s="454"/>
      <c r="G448" s="454"/>
      <c r="H448" s="454"/>
      <c r="I448" s="454"/>
      <c r="J448" s="454"/>
    </row>
    <row r="449" spans="4:10" x14ac:dyDescent="0.2">
      <c r="D449" s="454"/>
      <c r="E449" s="454"/>
      <c r="F449" s="454"/>
      <c r="G449" s="454"/>
      <c r="H449" s="454"/>
      <c r="I449" s="454"/>
      <c r="J449" s="454"/>
    </row>
    <row r="450" spans="4:10" x14ac:dyDescent="0.2">
      <c r="D450" s="454"/>
      <c r="E450" s="454"/>
      <c r="F450" s="454"/>
      <c r="G450" s="454"/>
      <c r="H450" s="454"/>
      <c r="I450" s="454"/>
      <c r="J450" s="454"/>
    </row>
    <row r="451" spans="4:10" x14ac:dyDescent="0.2">
      <c r="D451" s="454"/>
      <c r="E451" s="454"/>
      <c r="F451" s="454"/>
      <c r="G451" s="454"/>
      <c r="H451" s="454"/>
      <c r="I451" s="454"/>
      <c r="J451" s="454"/>
    </row>
    <row r="452" spans="4:10" x14ac:dyDescent="0.2">
      <c r="D452" s="454"/>
      <c r="E452" s="454"/>
      <c r="F452" s="454"/>
      <c r="G452" s="454"/>
      <c r="H452" s="454"/>
      <c r="I452" s="454"/>
      <c r="J452" s="454"/>
    </row>
    <row r="453" spans="4:10" x14ac:dyDescent="0.2">
      <c r="D453" s="454"/>
      <c r="E453" s="454"/>
      <c r="F453" s="454"/>
      <c r="G453" s="454"/>
      <c r="H453" s="454"/>
      <c r="I453" s="454"/>
      <c r="J453" s="454"/>
    </row>
    <row r="454" spans="4:10" x14ac:dyDescent="0.2">
      <c r="D454" s="454"/>
      <c r="E454" s="454"/>
      <c r="F454" s="454"/>
      <c r="G454" s="454"/>
      <c r="H454" s="454"/>
      <c r="I454" s="454"/>
      <c r="J454" s="454"/>
    </row>
    <row r="455" spans="4:10" x14ac:dyDescent="0.2">
      <c r="D455" s="454"/>
      <c r="E455" s="454"/>
      <c r="F455" s="454"/>
      <c r="G455" s="454"/>
      <c r="H455" s="454"/>
      <c r="I455" s="454"/>
      <c r="J455" s="454"/>
    </row>
    <row r="456" spans="4:10" x14ac:dyDescent="0.2">
      <c r="D456" s="454"/>
      <c r="E456" s="454"/>
      <c r="F456" s="454"/>
      <c r="G456" s="454"/>
      <c r="H456" s="454"/>
      <c r="I456" s="454"/>
      <c r="J456" s="454"/>
    </row>
    <row r="457" spans="4:10" x14ac:dyDescent="0.2">
      <c r="D457" s="454"/>
      <c r="E457" s="454"/>
      <c r="F457" s="454"/>
      <c r="G457" s="454"/>
      <c r="H457" s="454"/>
      <c r="I457" s="454"/>
      <c r="J457" s="454"/>
    </row>
    <row r="458" spans="4:10" x14ac:dyDescent="0.2">
      <c r="D458" s="454"/>
      <c r="E458" s="454"/>
      <c r="F458" s="454"/>
      <c r="G458" s="454"/>
      <c r="H458" s="454"/>
      <c r="I458" s="454"/>
      <c r="J458" s="454"/>
    </row>
    <row r="459" spans="4:10" x14ac:dyDescent="0.2">
      <c r="D459" s="454"/>
      <c r="E459" s="454"/>
      <c r="F459" s="454"/>
      <c r="G459" s="454"/>
      <c r="H459" s="454"/>
      <c r="I459" s="454"/>
      <c r="J459" s="454"/>
    </row>
    <row r="460" spans="4:10" x14ac:dyDescent="0.2">
      <c r="D460" s="454"/>
      <c r="E460" s="454"/>
      <c r="F460" s="454"/>
      <c r="G460" s="454"/>
      <c r="H460" s="454"/>
      <c r="I460" s="454"/>
      <c r="J460" s="454"/>
    </row>
    <row r="461" spans="4:10" x14ac:dyDescent="0.2">
      <c r="D461" s="454"/>
      <c r="E461" s="454"/>
      <c r="F461" s="454"/>
      <c r="G461" s="454"/>
      <c r="H461" s="454"/>
      <c r="I461" s="454"/>
      <c r="J461" s="454"/>
    </row>
    <row r="462" spans="4:10" x14ac:dyDescent="0.2">
      <c r="D462" s="454"/>
      <c r="E462" s="454"/>
      <c r="F462" s="454"/>
      <c r="G462" s="454"/>
      <c r="H462" s="454"/>
      <c r="I462" s="454"/>
      <c r="J462" s="454"/>
    </row>
    <row r="463" spans="4:10" x14ac:dyDescent="0.2">
      <c r="D463" s="454"/>
      <c r="E463" s="454"/>
      <c r="F463" s="454"/>
      <c r="G463" s="454"/>
      <c r="H463" s="454"/>
      <c r="I463" s="454"/>
      <c r="J463" s="454"/>
    </row>
    <row r="464" spans="4:10" x14ac:dyDescent="0.2">
      <c r="D464" s="454"/>
      <c r="E464" s="454"/>
      <c r="F464" s="454"/>
      <c r="G464" s="454"/>
      <c r="H464" s="454"/>
      <c r="I464" s="454"/>
      <c r="J464" s="454"/>
    </row>
    <row r="465" spans="4:10" x14ac:dyDescent="0.2">
      <c r="D465" s="454"/>
      <c r="E465" s="454"/>
      <c r="F465" s="454"/>
      <c r="G465" s="454"/>
      <c r="H465" s="454"/>
      <c r="I465" s="454"/>
      <c r="J465" s="454"/>
    </row>
    <row r="466" spans="4:10" x14ac:dyDescent="0.2">
      <c r="D466" s="454"/>
      <c r="E466" s="454"/>
      <c r="F466" s="454"/>
      <c r="G466" s="454"/>
      <c r="H466" s="454"/>
      <c r="I466" s="454"/>
      <c r="J466" s="454"/>
    </row>
    <row r="467" spans="4:10" x14ac:dyDescent="0.2">
      <c r="D467" s="454"/>
      <c r="E467" s="454"/>
      <c r="F467" s="454"/>
      <c r="G467" s="454"/>
      <c r="H467" s="454"/>
      <c r="I467" s="454"/>
      <c r="J467" s="454"/>
    </row>
    <row r="468" spans="4:10" x14ac:dyDescent="0.2">
      <c r="D468" s="454"/>
      <c r="E468" s="454"/>
      <c r="F468" s="454"/>
      <c r="G468" s="454"/>
      <c r="H468" s="454"/>
      <c r="I468" s="454"/>
      <c r="J468" s="454"/>
    </row>
    <row r="469" spans="4:10" x14ac:dyDescent="0.2">
      <c r="D469" s="454"/>
      <c r="E469" s="454"/>
      <c r="F469" s="454"/>
      <c r="G469" s="454"/>
      <c r="H469" s="454"/>
      <c r="I469" s="454"/>
      <c r="J469" s="454"/>
    </row>
    <row r="470" spans="4:10" x14ac:dyDescent="0.2">
      <c r="D470" s="454"/>
      <c r="E470" s="454"/>
      <c r="F470" s="454"/>
      <c r="G470" s="454"/>
      <c r="H470" s="454"/>
      <c r="I470" s="454"/>
      <c r="J470" s="454"/>
    </row>
    <row r="471" spans="4:10" x14ac:dyDescent="0.2">
      <c r="D471" s="454"/>
      <c r="E471" s="454"/>
      <c r="F471" s="454"/>
      <c r="G471" s="454"/>
      <c r="H471" s="454"/>
      <c r="I471" s="454"/>
      <c r="J471" s="454"/>
    </row>
    <row r="472" spans="4:10" x14ac:dyDescent="0.2">
      <c r="D472" s="454"/>
      <c r="E472" s="454"/>
      <c r="F472" s="454"/>
      <c r="G472" s="454"/>
      <c r="H472" s="454"/>
      <c r="I472" s="454"/>
      <c r="J472" s="454"/>
    </row>
    <row r="473" spans="4:10" x14ac:dyDescent="0.2">
      <c r="D473" s="454"/>
      <c r="E473" s="454"/>
      <c r="F473" s="454"/>
      <c r="G473" s="454"/>
      <c r="H473" s="454"/>
      <c r="I473" s="454"/>
      <c r="J473" s="454"/>
    </row>
    <row r="474" spans="4:10" x14ac:dyDescent="0.2">
      <c r="D474" s="454"/>
      <c r="E474" s="454"/>
      <c r="F474" s="454"/>
      <c r="G474" s="454"/>
      <c r="H474" s="454"/>
      <c r="I474" s="454"/>
      <c r="J474" s="454"/>
    </row>
    <row r="475" spans="4:10" x14ac:dyDescent="0.2">
      <c r="D475" s="454"/>
      <c r="E475" s="454"/>
      <c r="F475" s="454"/>
      <c r="G475" s="454"/>
      <c r="H475" s="454"/>
      <c r="I475" s="454"/>
      <c r="J475" s="454"/>
    </row>
    <row r="476" spans="4:10" x14ac:dyDescent="0.2">
      <c r="D476" s="454"/>
      <c r="E476" s="454"/>
      <c r="F476" s="454"/>
      <c r="G476" s="454"/>
      <c r="H476" s="454"/>
      <c r="I476" s="454"/>
      <c r="J476" s="454"/>
    </row>
    <row r="477" spans="4:10" x14ac:dyDescent="0.2">
      <c r="D477" s="454"/>
      <c r="E477" s="454"/>
      <c r="F477" s="454"/>
      <c r="G477" s="454"/>
      <c r="H477" s="454"/>
      <c r="I477" s="454"/>
      <c r="J477" s="454"/>
    </row>
    <row r="478" spans="4:10" x14ac:dyDescent="0.2">
      <c r="D478" s="454"/>
      <c r="E478" s="454"/>
      <c r="F478" s="454"/>
      <c r="G478" s="454"/>
      <c r="H478" s="454"/>
      <c r="I478" s="454"/>
      <c r="J478" s="454"/>
    </row>
    <row r="479" spans="4:10" x14ac:dyDescent="0.2">
      <c r="D479" s="454"/>
      <c r="E479" s="454"/>
      <c r="F479" s="454"/>
      <c r="G479" s="454"/>
      <c r="H479" s="454"/>
      <c r="I479" s="454"/>
      <c r="J479" s="454"/>
    </row>
    <row r="480" spans="4:10" x14ac:dyDescent="0.2">
      <c r="D480" s="454"/>
      <c r="E480" s="454"/>
      <c r="F480" s="454"/>
      <c r="G480" s="454"/>
      <c r="H480" s="454"/>
      <c r="I480" s="454"/>
      <c r="J480" s="454"/>
    </row>
    <row r="481" spans="4:10" x14ac:dyDescent="0.2">
      <c r="D481" s="454"/>
      <c r="E481" s="454"/>
      <c r="F481" s="454"/>
      <c r="G481" s="454"/>
      <c r="H481" s="454"/>
      <c r="I481" s="454"/>
      <c r="J481" s="454"/>
    </row>
    <row r="482" spans="4:10" x14ac:dyDescent="0.2">
      <c r="D482" s="454"/>
      <c r="E482" s="454"/>
      <c r="F482" s="454"/>
      <c r="G482" s="454"/>
      <c r="H482" s="454"/>
      <c r="I482" s="454"/>
      <c r="J482" s="454"/>
    </row>
    <row r="483" spans="4:10" x14ac:dyDescent="0.2">
      <c r="D483" s="454"/>
      <c r="E483" s="454"/>
      <c r="F483" s="454"/>
      <c r="G483" s="454"/>
      <c r="H483" s="454"/>
      <c r="I483" s="454"/>
      <c r="J483" s="454"/>
    </row>
    <row r="484" spans="4:10" x14ac:dyDescent="0.2">
      <c r="D484" s="454"/>
      <c r="E484" s="454"/>
      <c r="F484" s="454"/>
      <c r="G484" s="454"/>
      <c r="H484" s="454"/>
      <c r="I484" s="454"/>
      <c r="J484" s="454"/>
    </row>
    <row r="485" spans="4:10" x14ac:dyDescent="0.2">
      <c r="D485" s="454"/>
      <c r="E485" s="454"/>
      <c r="F485" s="454"/>
      <c r="G485" s="454"/>
      <c r="H485" s="454"/>
      <c r="I485" s="454"/>
      <c r="J485" s="454"/>
    </row>
    <row r="486" spans="4:10" x14ac:dyDescent="0.2">
      <c r="D486" s="454"/>
      <c r="E486" s="454"/>
      <c r="F486" s="454"/>
      <c r="G486" s="454"/>
      <c r="H486" s="454"/>
      <c r="I486" s="454"/>
      <c r="J486" s="454"/>
    </row>
    <row r="487" spans="4:10" x14ac:dyDescent="0.2">
      <c r="D487" s="454"/>
      <c r="E487" s="454"/>
      <c r="F487" s="454"/>
      <c r="G487" s="454"/>
      <c r="H487" s="454"/>
      <c r="I487" s="454"/>
      <c r="J487" s="454"/>
    </row>
    <row r="488" spans="4:10" x14ac:dyDescent="0.2">
      <c r="D488" s="454"/>
      <c r="E488" s="454"/>
      <c r="F488" s="454"/>
      <c r="G488" s="454"/>
      <c r="H488" s="454"/>
      <c r="I488" s="454"/>
      <c r="J488" s="454"/>
    </row>
    <row r="489" spans="4:10" x14ac:dyDescent="0.2">
      <c r="D489" s="454"/>
      <c r="E489" s="454"/>
      <c r="F489" s="454"/>
      <c r="G489" s="454"/>
      <c r="H489" s="454"/>
      <c r="I489" s="454"/>
      <c r="J489" s="454"/>
    </row>
    <row r="490" spans="4:10" x14ac:dyDescent="0.2">
      <c r="D490" s="454"/>
      <c r="E490" s="454"/>
      <c r="F490" s="454"/>
      <c r="G490" s="454"/>
      <c r="H490" s="454"/>
      <c r="I490" s="454"/>
      <c r="J490" s="454"/>
    </row>
    <row r="491" spans="4:10" x14ac:dyDescent="0.2">
      <c r="D491" s="454"/>
      <c r="E491" s="454"/>
      <c r="F491" s="454"/>
      <c r="G491" s="454"/>
      <c r="H491" s="454"/>
      <c r="I491" s="454"/>
      <c r="J491" s="454"/>
    </row>
    <row r="492" spans="4:10" x14ac:dyDescent="0.2">
      <c r="D492" s="454"/>
      <c r="E492" s="454"/>
      <c r="F492" s="454"/>
      <c r="G492" s="454"/>
      <c r="H492" s="454"/>
      <c r="I492" s="454"/>
      <c r="J492" s="454"/>
    </row>
    <row r="493" spans="4:10" x14ac:dyDescent="0.2">
      <c r="D493" s="454"/>
      <c r="E493" s="454"/>
      <c r="F493" s="454"/>
      <c r="G493" s="454"/>
      <c r="H493" s="454"/>
      <c r="I493" s="454"/>
      <c r="J493" s="454"/>
    </row>
    <row r="494" spans="4:10" x14ac:dyDescent="0.2">
      <c r="D494" s="454"/>
      <c r="E494" s="454"/>
      <c r="F494" s="454"/>
      <c r="G494" s="454"/>
      <c r="H494" s="454"/>
      <c r="I494" s="454"/>
      <c r="J494" s="454"/>
    </row>
    <row r="495" spans="4:10" x14ac:dyDescent="0.2">
      <c r="D495" s="454"/>
      <c r="E495" s="454"/>
      <c r="F495" s="454"/>
      <c r="G495" s="454"/>
      <c r="H495" s="454"/>
      <c r="I495" s="454"/>
      <c r="J495" s="454"/>
    </row>
    <row r="496" spans="4:10" x14ac:dyDescent="0.2">
      <c r="D496" s="454"/>
      <c r="E496" s="454"/>
      <c r="F496" s="454"/>
      <c r="G496" s="454"/>
      <c r="H496" s="454"/>
      <c r="I496" s="454"/>
      <c r="J496" s="454"/>
    </row>
    <row r="497" spans="4:10" x14ac:dyDescent="0.2">
      <c r="D497" s="454"/>
      <c r="E497" s="454"/>
      <c r="F497" s="454"/>
      <c r="G497" s="454"/>
      <c r="H497" s="454"/>
      <c r="I497" s="454"/>
      <c r="J497" s="454"/>
    </row>
    <row r="498" spans="4:10" x14ac:dyDescent="0.2">
      <c r="D498" s="454"/>
      <c r="E498" s="454"/>
      <c r="F498" s="454"/>
      <c r="G498" s="454"/>
      <c r="H498" s="454"/>
      <c r="I498" s="454"/>
      <c r="J498" s="454"/>
    </row>
    <row r="499" spans="4:10" x14ac:dyDescent="0.2">
      <c r="D499" s="454"/>
      <c r="E499" s="454"/>
      <c r="F499" s="454"/>
      <c r="G499" s="454"/>
      <c r="H499" s="454"/>
      <c r="I499" s="454"/>
      <c r="J499" s="454"/>
    </row>
    <row r="500" spans="4:10" x14ac:dyDescent="0.2">
      <c r="D500" s="454"/>
      <c r="E500" s="454"/>
      <c r="F500" s="454"/>
      <c r="G500" s="454"/>
      <c r="H500" s="454"/>
      <c r="I500" s="454"/>
      <c r="J500" s="454"/>
    </row>
    <row r="501" spans="4:10" x14ac:dyDescent="0.2">
      <c r="D501" s="454"/>
      <c r="E501" s="454"/>
      <c r="F501" s="454"/>
      <c r="G501" s="454"/>
      <c r="H501" s="454"/>
      <c r="I501" s="454"/>
      <c r="J501" s="454"/>
    </row>
    <row r="502" spans="4:10" x14ac:dyDescent="0.2">
      <c r="D502" s="454"/>
      <c r="E502" s="454"/>
      <c r="F502" s="454"/>
      <c r="G502" s="454"/>
      <c r="H502" s="454"/>
      <c r="I502" s="454"/>
      <c r="J502" s="454"/>
    </row>
    <row r="503" spans="4:10" x14ac:dyDescent="0.2">
      <c r="D503" s="454"/>
      <c r="E503" s="454"/>
      <c r="F503" s="454"/>
      <c r="G503" s="454"/>
      <c r="H503" s="454"/>
      <c r="I503" s="454"/>
      <c r="J503" s="454"/>
    </row>
    <row r="504" spans="4:10" x14ac:dyDescent="0.2">
      <c r="D504" s="454"/>
      <c r="E504" s="454"/>
      <c r="F504" s="454"/>
      <c r="G504" s="454"/>
      <c r="H504" s="454"/>
      <c r="I504" s="454"/>
      <c r="J504" s="454"/>
    </row>
    <row r="505" spans="4:10" x14ac:dyDescent="0.2">
      <c r="D505" s="454"/>
      <c r="E505" s="454"/>
      <c r="F505" s="454"/>
      <c r="G505" s="454"/>
      <c r="H505" s="454"/>
      <c r="I505" s="454"/>
      <c r="J505" s="454"/>
    </row>
    <row r="506" spans="4:10" x14ac:dyDescent="0.2">
      <c r="D506" s="454"/>
      <c r="E506" s="454"/>
      <c r="F506" s="454"/>
      <c r="G506" s="454"/>
      <c r="H506" s="454"/>
      <c r="I506" s="454"/>
      <c r="J506" s="454"/>
    </row>
    <row r="507" spans="4:10" x14ac:dyDescent="0.2">
      <c r="D507" s="454"/>
      <c r="E507" s="454"/>
      <c r="F507" s="454"/>
      <c r="G507" s="454"/>
      <c r="H507" s="454"/>
      <c r="I507" s="454"/>
      <c r="J507" s="454"/>
    </row>
    <row r="508" spans="4:10" x14ac:dyDescent="0.2">
      <c r="D508" s="454"/>
      <c r="E508" s="454"/>
      <c r="F508" s="454"/>
      <c r="G508" s="454"/>
      <c r="H508" s="454"/>
      <c r="I508" s="454"/>
      <c r="J508" s="454"/>
    </row>
    <row r="509" spans="4:10" x14ac:dyDescent="0.2">
      <c r="D509" s="454"/>
      <c r="E509" s="454"/>
      <c r="F509" s="454"/>
      <c r="G509" s="454"/>
      <c r="H509" s="454"/>
      <c r="I509" s="454"/>
      <c r="J509" s="454"/>
    </row>
    <row r="510" spans="4:10" x14ac:dyDescent="0.2">
      <c r="D510" s="454"/>
      <c r="E510" s="454"/>
      <c r="F510" s="454"/>
      <c r="G510" s="454"/>
      <c r="H510" s="454"/>
      <c r="I510" s="454"/>
      <c r="J510" s="454"/>
    </row>
    <row r="511" spans="4:10" x14ac:dyDescent="0.2">
      <c r="D511" s="454"/>
      <c r="E511" s="454"/>
      <c r="F511" s="454"/>
      <c r="G511" s="454"/>
      <c r="H511" s="454"/>
      <c r="I511" s="454"/>
      <c r="J511" s="454"/>
    </row>
    <row r="512" spans="4:10" x14ac:dyDescent="0.2">
      <c r="D512" s="454"/>
      <c r="E512" s="454"/>
      <c r="F512" s="454"/>
      <c r="G512" s="454"/>
      <c r="H512" s="454"/>
      <c r="I512" s="454"/>
      <c r="J512" s="454"/>
    </row>
    <row r="513" spans="4:10" x14ac:dyDescent="0.2">
      <c r="D513" s="454"/>
      <c r="E513" s="454"/>
      <c r="F513" s="454"/>
      <c r="G513" s="454"/>
      <c r="H513" s="454"/>
      <c r="I513" s="454"/>
      <c r="J513" s="454"/>
    </row>
    <row r="514" spans="4:10" x14ac:dyDescent="0.2">
      <c r="D514" s="454"/>
      <c r="E514" s="454"/>
      <c r="F514" s="454"/>
      <c r="G514" s="454"/>
      <c r="H514" s="454"/>
      <c r="I514" s="454"/>
      <c r="J514" s="454"/>
    </row>
    <row r="515" spans="4:10" x14ac:dyDescent="0.2">
      <c r="D515" s="454"/>
      <c r="E515" s="454"/>
      <c r="F515" s="454"/>
      <c r="G515" s="454"/>
      <c r="H515" s="454"/>
      <c r="I515" s="454"/>
      <c r="J515" s="454"/>
    </row>
    <row r="516" spans="4:10" x14ac:dyDescent="0.2">
      <c r="D516" s="454"/>
      <c r="E516" s="454"/>
      <c r="F516" s="454"/>
      <c r="G516" s="454"/>
      <c r="H516" s="454"/>
      <c r="I516" s="454"/>
      <c r="J516" s="454"/>
    </row>
    <row r="517" spans="4:10" x14ac:dyDescent="0.2">
      <c r="D517" s="454"/>
      <c r="E517" s="454"/>
      <c r="F517" s="454"/>
      <c r="G517" s="454"/>
      <c r="H517" s="454"/>
      <c r="I517" s="454"/>
      <c r="J517" s="454"/>
    </row>
    <row r="518" spans="4:10" x14ac:dyDescent="0.2">
      <c r="D518" s="454"/>
      <c r="E518" s="454"/>
      <c r="F518" s="454"/>
      <c r="G518" s="454"/>
      <c r="H518" s="454"/>
      <c r="I518" s="454"/>
      <c r="J518" s="454"/>
    </row>
    <row r="519" spans="4:10" x14ac:dyDescent="0.2">
      <c r="D519" s="454"/>
      <c r="E519" s="454"/>
      <c r="F519" s="454"/>
      <c r="G519" s="454"/>
      <c r="H519" s="454"/>
      <c r="I519" s="454"/>
      <c r="J519" s="454"/>
    </row>
    <row r="520" spans="4:10" x14ac:dyDescent="0.2">
      <c r="D520" s="454"/>
      <c r="E520" s="454"/>
      <c r="F520" s="454"/>
      <c r="G520" s="454"/>
      <c r="H520" s="454"/>
      <c r="I520" s="454"/>
      <c r="J520" s="454"/>
    </row>
    <row r="521" spans="4:10" x14ac:dyDescent="0.2">
      <c r="D521" s="454"/>
      <c r="E521" s="454"/>
      <c r="F521" s="454"/>
      <c r="G521" s="454"/>
      <c r="H521" s="454"/>
      <c r="I521" s="454"/>
      <c r="J521" s="454"/>
    </row>
    <row r="522" spans="4:10" x14ac:dyDescent="0.2">
      <c r="D522" s="454"/>
      <c r="E522" s="454"/>
      <c r="F522" s="454"/>
      <c r="G522" s="454"/>
      <c r="H522" s="454"/>
      <c r="I522" s="454"/>
      <c r="J522" s="454"/>
    </row>
    <row r="523" spans="4:10" x14ac:dyDescent="0.2">
      <c r="D523" s="454"/>
      <c r="E523" s="454"/>
      <c r="F523" s="454"/>
      <c r="G523" s="454"/>
      <c r="H523" s="454"/>
      <c r="I523" s="454"/>
      <c r="J523" s="454"/>
    </row>
    <row r="524" spans="4:10" x14ac:dyDescent="0.2">
      <c r="D524" s="454"/>
      <c r="E524" s="454"/>
      <c r="F524" s="454"/>
      <c r="G524" s="454"/>
      <c r="H524" s="454"/>
      <c r="I524" s="454"/>
      <c r="J524" s="454"/>
    </row>
    <row r="525" spans="4:10" x14ac:dyDescent="0.2">
      <c r="D525" s="454"/>
      <c r="E525" s="454"/>
      <c r="F525" s="454"/>
      <c r="G525" s="454"/>
      <c r="H525" s="454"/>
      <c r="I525" s="454"/>
      <c r="J525" s="454"/>
    </row>
    <row r="526" spans="4:10" x14ac:dyDescent="0.2">
      <c r="D526" s="454"/>
      <c r="E526" s="454"/>
      <c r="F526" s="454"/>
      <c r="G526" s="454"/>
      <c r="H526" s="454"/>
      <c r="I526" s="454"/>
      <c r="J526" s="454"/>
    </row>
    <row r="527" spans="4:10" x14ac:dyDescent="0.2">
      <c r="D527" s="454"/>
      <c r="E527" s="454"/>
      <c r="F527" s="454"/>
      <c r="G527" s="454"/>
      <c r="H527" s="454"/>
      <c r="I527" s="454"/>
      <c r="J527" s="454"/>
    </row>
    <row r="528" spans="4:10" x14ac:dyDescent="0.2">
      <c r="D528" s="454"/>
      <c r="E528" s="454"/>
      <c r="F528" s="454"/>
      <c r="G528" s="454"/>
      <c r="H528" s="454"/>
      <c r="I528" s="454"/>
      <c r="J528" s="454"/>
    </row>
    <row r="529" spans="4:10" x14ac:dyDescent="0.2">
      <c r="D529" s="454"/>
      <c r="E529" s="454"/>
      <c r="F529" s="454"/>
      <c r="G529" s="454"/>
      <c r="H529" s="454"/>
      <c r="I529" s="454"/>
      <c r="J529" s="454"/>
    </row>
    <row r="530" spans="4:10" x14ac:dyDescent="0.2">
      <c r="D530" s="454"/>
      <c r="E530" s="454"/>
      <c r="F530" s="454"/>
      <c r="G530" s="454"/>
      <c r="H530" s="454"/>
      <c r="I530" s="454"/>
      <c r="J530" s="454"/>
    </row>
    <row r="531" spans="4:10" x14ac:dyDescent="0.2">
      <c r="D531" s="454"/>
      <c r="E531" s="454"/>
      <c r="F531" s="454"/>
      <c r="G531" s="454"/>
      <c r="H531" s="454"/>
      <c r="I531" s="454"/>
      <c r="J531" s="454"/>
    </row>
    <row r="532" spans="4:10" x14ac:dyDescent="0.2">
      <c r="D532" s="454"/>
      <c r="E532" s="454"/>
      <c r="F532" s="454"/>
      <c r="G532" s="454"/>
      <c r="H532" s="454"/>
      <c r="I532" s="454"/>
      <c r="J532" s="454"/>
    </row>
    <row r="533" spans="4:10" x14ac:dyDescent="0.2">
      <c r="D533" s="454"/>
      <c r="E533" s="454"/>
      <c r="F533" s="454"/>
      <c r="G533" s="454"/>
      <c r="H533" s="454"/>
      <c r="I533" s="454"/>
      <c r="J533" s="454"/>
    </row>
    <row r="534" spans="4:10" x14ac:dyDescent="0.2">
      <c r="D534" s="454"/>
      <c r="E534" s="454"/>
      <c r="F534" s="454"/>
      <c r="G534" s="454"/>
      <c r="H534" s="454"/>
      <c r="I534" s="454"/>
      <c r="J534" s="454"/>
    </row>
    <row r="535" spans="4:10" x14ac:dyDescent="0.2">
      <c r="D535" s="454"/>
      <c r="E535" s="454"/>
      <c r="F535" s="454"/>
      <c r="G535" s="454"/>
      <c r="H535" s="454"/>
      <c r="I535" s="454"/>
      <c r="J535" s="454"/>
    </row>
    <row r="536" spans="4:10" x14ac:dyDescent="0.2">
      <c r="D536" s="454"/>
      <c r="E536" s="454"/>
      <c r="F536" s="454"/>
      <c r="G536" s="454"/>
      <c r="H536" s="454"/>
      <c r="I536" s="454"/>
      <c r="J536" s="454"/>
    </row>
    <row r="537" spans="4:10" x14ac:dyDescent="0.2">
      <c r="D537" s="454"/>
      <c r="E537" s="454"/>
      <c r="F537" s="454"/>
      <c r="G537" s="454"/>
      <c r="H537" s="454"/>
      <c r="I537" s="454"/>
      <c r="J537" s="454"/>
    </row>
    <row r="538" spans="4:10" x14ac:dyDescent="0.2">
      <c r="D538" s="454"/>
      <c r="E538" s="454"/>
      <c r="F538" s="454"/>
      <c r="G538" s="454"/>
      <c r="H538" s="454"/>
      <c r="I538" s="454"/>
      <c r="J538" s="454"/>
    </row>
    <row r="539" spans="4:10" x14ac:dyDescent="0.2">
      <c r="D539" s="454"/>
      <c r="E539" s="454"/>
      <c r="F539" s="454"/>
      <c r="G539" s="454"/>
      <c r="H539" s="454"/>
      <c r="I539" s="454"/>
      <c r="J539" s="454"/>
    </row>
    <row r="540" spans="4:10" x14ac:dyDescent="0.2">
      <c r="D540" s="454"/>
      <c r="E540" s="454"/>
      <c r="F540" s="454"/>
      <c r="G540" s="454"/>
      <c r="H540" s="454"/>
      <c r="I540" s="454"/>
      <c r="J540" s="454"/>
    </row>
    <row r="541" spans="4:10" x14ac:dyDescent="0.2">
      <c r="D541" s="454"/>
      <c r="E541" s="454"/>
      <c r="F541" s="454"/>
      <c r="G541" s="454"/>
      <c r="H541" s="454"/>
      <c r="I541" s="454"/>
      <c r="J541" s="454"/>
    </row>
    <row r="542" spans="4:10" x14ac:dyDescent="0.2">
      <c r="D542" s="454"/>
      <c r="E542" s="454"/>
      <c r="F542" s="454"/>
      <c r="G542" s="454"/>
      <c r="H542" s="454"/>
      <c r="I542" s="454"/>
      <c r="J542" s="454"/>
    </row>
    <row r="543" spans="4:10" x14ac:dyDescent="0.2">
      <c r="D543" s="454"/>
      <c r="E543" s="454"/>
      <c r="F543" s="454"/>
      <c r="G543" s="454"/>
      <c r="H543" s="454"/>
      <c r="I543" s="454"/>
      <c r="J543" s="454"/>
    </row>
    <row r="544" spans="4:10" x14ac:dyDescent="0.2">
      <c r="D544" s="454"/>
      <c r="E544" s="454"/>
      <c r="F544" s="454"/>
      <c r="G544" s="454"/>
      <c r="H544" s="454"/>
      <c r="I544" s="454"/>
      <c r="J544" s="454"/>
    </row>
    <row r="545" spans="4:10" x14ac:dyDescent="0.2">
      <c r="D545" s="454"/>
      <c r="E545" s="454"/>
      <c r="F545" s="454"/>
      <c r="G545" s="454"/>
      <c r="H545" s="454"/>
      <c r="I545" s="454"/>
      <c r="J545" s="454"/>
    </row>
    <row r="546" spans="4:10" x14ac:dyDescent="0.2">
      <c r="D546" s="454"/>
      <c r="E546" s="454"/>
      <c r="F546" s="454"/>
      <c r="G546" s="454"/>
      <c r="H546" s="454"/>
      <c r="I546" s="454"/>
      <c r="J546" s="454"/>
    </row>
    <row r="547" spans="4:10" x14ac:dyDescent="0.2">
      <c r="D547" s="454"/>
      <c r="E547" s="454"/>
      <c r="F547" s="454"/>
      <c r="G547" s="454"/>
      <c r="H547" s="454"/>
      <c r="I547" s="454"/>
      <c r="J547" s="454"/>
    </row>
    <row r="548" spans="4:10" x14ac:dyDescent="0.2">
      <c r="D548" s="454"/>
      <c r="E548" s="454"/>
      <c r="F548" s="454"/>
      <c r="G548" s="454"/>
      <c r="H548" s="454"/>
      <c r="I548" s="454"/>
      <c r="J548" s="454"/>
    </row>
    <row r="549" spans="4:10" x14ac:dyDescent="0.2">
      <c r="D549" s="454"/>
      <c r="E549" s="454"/>
      <c r="F549" s="454"/>
      <c r="G549" s="454"/>
      <c r="H549" s="454"/>
      <c r="I549" s="454"/>
      <c r="J549" s="454"/>
    </row>
    <row r="550" spans="4:10" x14ac:dyDescent="0.2">
      <c r="D550" s="454"/>
      <c r="E550" s="454"/>
      <c r="F550" s="454"/>
      <c r="G550" s="454"/>
      <c r="H550" s="454"/>
      <c r="I550" s="454"/>
      <c r="J550" s="454"/>
    </row>
    <row r="551" spans="4:10" x14ac:dyDescent="0.2">
      <c r="D551" s="454"/>
      <c r="E551" s="454"/>
      <c r="F551" s="454"/>
      <c r="G551" s="454"/>
      <c r="H551" s="454"/>
      <c r="I551" s="454"/>
      <c r="J551" s="454"/>
    </row>
    <row r="552" spans="4:10" x14ac:dyDescent="0.2">
      <c r="D552" s="454"/>
      <c r="E552" s="454"/>
      <c r="F552" s="454"/>
      <c r="G552" s="454"/>
      <c r="H552" s="454"/>
      <c r="I552" s="454"/>
      <c r="J552" s="454"/>
    </row>
    <row r="553" spans="4:10" x14ac:dyDescent="0.2">
      <c r="D553" s="454"/>
      <c r="E553" s="454"/>
      <c r="F553" s="454"/>
      <c r="G553" s="454"/>
      <c r="H553" s="454"/>
      <c r="I553" s="454"/>
      <c r="J553" s="454"/>
    </row>
    <row r="554" spans="4:10" x14ac:dyDescent="0.2">
      <c r="D554" s="454"/>
      <c r="E554" s="454"/>
      <c r="F554" s="454"/>
      <c r="G554" s="454"/>
      <c r="H554" s="454"/>
      <c r="I554" s="454"/>
      <c r="J554" s="454"/>
    </row>
    <row r="555" spans="4:10" x14ac:dyDescent="0.2">
      <c r="D555" s="454"/>
      <c r="E555" s="454"/>
      <c r="F555" s="454"/>
      <c r="G555" s="454"/>
      <c r="H555" s="454"/>
      <c r="I555" s="454"/>
      <c r="J555" s="454"/>
    </row>
    <row r="556" spans="4:10" x14ac:dyDescent="0.2">
      <c r="D556" s="454"/>
      <c r="E556" s="454"/>
      <c r="F556" s="454"/>
      <c r="G556" s="454"/>
      <c r="H556" s="454"/>
      <c r="I556" s="454"/>
      <c r="J556" s="454"/>
    </row>
    <row r="557" spans="4:10" x14ac:dyDescent="0.2">
      <c r="D557" s="454"/>
      <c r="E557" s="454"/>
      <c r="F557" s="454"/>
      <c r="G557" s="454"/>
      <c r="H557" s="454"/>
      <c r="I557" s="454"/>
      <c r="J557" s="454"/>
    </row>
    <row r="558" spans="4:10" x14ac:dyDescent="0.2">
      <c r="D558" s="454"/>
      <c r="E558" s="454"/>
      <c r="F558" s="454"/>
      <c r="G558" s="454"/>
      <c r="H558" s="454"/>
      <c r="I558" s="454"/>
      <c r="J558" s="454"/>
    </row>
    <row r="559" spans="4:10" x14ac:dyDescent="0.2">
      <c r="D559" s="454"/>
      <c r="E559" s="454"/>
      <c r="F559" s="454"/>
      <c r="G559" s="454"/>
      <c r="H559" s="454"/>
      <c r="I559" s="454"/>
      <c r="J559" s="454"/>
    </row>
    <row r="560" spans="4:10" x14ac:dyDescent="0.2">
      <c r="D560" s="454"/>
      <c r="E560" s="454"/>
      <c r="F560" s="454"/>
      <c r="G560" s="454"/>
      <c r="H560" s="454"/>
      <c r="I560" s="454"/>
      <c r="J560" s="454"/>
    </row>
    <row r="561" spans="4:10" x14ac:dyDescent="0.2">
      <c r="D561" s="454"/>
      <c r="E561" s="454"/>
      <c r="F561" s="454"/>
      <c r="G561" s="454"/>
      <c r="H561" s="454"/>
      <c r="I561" s="454"/>
      <c r="J561" s="454"/>
    </row>
    <row r="562" spans="4:10" x14ac:dyDescent="0.2">
      <c r="D562" s="454"/>
      <c r="E562" s="454"/>
      <c r="F562" s="454"/>
      <c r="G562" s="454"/>
      <c r="H562" s="454"/>
      <c r="I562" s="454"/>
      <c r="J562" s="454"/>
    </row>
    <row r="563" spans="4:10" x14ac:dyDescent="0.2">
      <c r="D563" s="454"/>
      <c r="E563" s="454"/>
      <c r="F563" s="454"/>
      <c r="G563" s="454"/>
      <c r="H563" s="454"/>
      <c r="I563" s="454"/>
      <c r="J563" s="454"/>
    </row>
    <row r="564" spans="4:10" x14ac:dyDescent="0.2">
      <c r="D564" s="454"/>
      <c r="E564" s="454"/>
      <c r="F564" s="454"/>
      <c r="G564" s="454"/>
      <c r="H564" s="454"/>
      <c r="I564" s="454"/>
      <c r="J564" s="454"/>
    </row>
    <row r="565" spans="4:10" x14ac:dyDescent="0.2">
      <c r="D565" s="454"/>
      <c r="E565" s="454"/>
      <c r="F565" s="454"/>
      <c r="G565" s="454"/>
      <c r="H565" s="454"/>
      <c r="I565" s="454"/>
      <c r="J565" s="454"/>
    </row>
    <row r="566" spans="4:10" x14ac:dyDescent="0.2">
      <c r="D566" s="454"/>
      <c r="E566" s="454"/>
      <c r="F566" s="454"/>
      <c r="G566" s="454"/>
      <c r="H566" s="454"/>
      <c r="I566" s="454"/>
      <c r="J566" s="454"/>
    </row>
    <row r="567" spans="4:10" x14ac:dyDescent="0.2">
      <c r="D567" s="454"/>
      <c r="E567" s="454"/>
      <c r="F567" s="454"/>
      <c r="G567" s="454"/>
      <c r="H567" s="454"/>
      <c r="I567" s="454"/>
      <c r="J567" s="454"/>
    </row>
    <row r="568" spans="4:10" x14ac:dyDescent="0.2">
      <c r="D568" s="454"/>
      <c r="E568" s="454"/>
      <c r="F568" s="454"/>
      <c r="G568" s="454"/>
      <c r="H568" s="454"/>
      <c r="I568" s="454"/>
      <c r="J568" s="454"/>
    </row>
    <row r="569" spans="4:10" x14ac:dyDescent="0.2">
      <c r="D569" s="454"/>
      <c r="E569" s="454"/>
      <c r="F569" s="454"/>
      <c r="G569" s="454"/>
      <c r="H569" s="454"/>
      <c r="I569" s="454"/>
      <c r="J569" s="454"/>
    </row>
    <row r="570" spans="4:10" x14ac:dyDescent="0.2">
      <c r="D570" s="454"/>
      <c r="E570" s="454"/>
      <c r="F570" s="454"/>
      <c r="G570" s="454"/>
      <c r="H570" s="454"/>
      <c r="I570" s="454"/>
      <c r="J570" s="454"/>
    </row>
    <row r="571" spans="4:10" x14ac:dyDescent="0.2">
      <c r="D571" s="454"/>
      <c r="E571" s="454"/>
      <c r="F571" s="454"/>
      <c r="G571" s="454"/>
      <c r="H571" s="454"/>
      <c r="I571" s="454"/>
      <c r="J571" s="454"/>
    </row>
    <row r="572" spans="4:10" x14ac:dyDescent="0.2">
      <c r="D572" s="454"/>
      <c r="E572" s="454"/>
      <c r="F572" s="454"/>
      <c r="G572" s="454"/>
      <c r="H572" s="454"/>
      <c r="I572" s="454"/>
      <c r="J572" s="454"/>
    </row>
    <row r="573" spans="4:10" x14ac:dyDescent="0.2">
      <c r="D573" s="454"/>
      <c r="E573" s="454"/>
      <c r="F573" s="454"/>
      <c r="G573" s="454"/>
      <c r="H573" s="454"/>
      <c r="I573" s="454"/>
      <c r="J573" s="454"/>
    </row>
    <row r="574" spans="4:10" x14ac:dyDescent="0.2">
      <c r="D574" s="454"/>
      <c r="E574" s="454"/>
      <c r="F574" s="454"/>
      <c r="G574" s="454"/>
      <c r="H574" s="454"/>
      <c r="I574" s="454"/>
      <c r="J574" s="454"/>
    </row>
    <row r="575" spans="4:10" x14ac:dyDescent="0.2">
      <c r="D575" s="454"/>
      <c r="E575" s="454"/>
      <c r="F575" s="454"/>
      <c r="G575" s="454"/>
      <c r="H575" s="454"/>
      <c r="I575" s="454"/>
      <c r="J575" s="454"/>
    </row>
    <row r="576" spans="4:10" x14ac:dyDescent="0.2">
      <c r="D576" s="454"/>
      <c r="E576" s="454"/>
      <c r="F576" s="454"/>
      <c r="G576" s="454"/>
      <c r="H576" s="454"/>
      <c r="I576" s="454"/>
      <c r="J576" s="454"/>
    </row>
    <row r="577" spans="4:10" x14ac:dyDescent="0.2">
      <c r="D577" s="454"/>
      <c r="E577" s="454"/>
      <c r="F577" s="454"/>
      <c r="G577" s="454"/>
      <c r="H577" s="454"/>
      <c r="I577" s="454"/>
      <c r="J577" s="454"/>
    </row>
    <row r="578" spans="4:10" x14ac:dyDescent="0.2">
      <c r="D578" s="454"/>
      <c r="E578" s="454"/>
      <c r="F578" s="454"/>
      <c r="G578" s="454"/>
      <c r="H578" s="454"/>
      <c r="I578" s="454"/>
      <c r="J578" s="454"/>
    </row>
    <row r="579" spans="4:10" x14ac:dyDescent="0.2">
      <c r="D579" s="454"/>
      <c r="E579" s="454"/>
      <c r="F579" s="454"/>
      <c r="G579" s="454"/>
      <c r="H579" s="454"/>
      <c r="I579" s="454"/>
      <c r="J579" s="454"/>
    </row>
    <row r="580" spans="4:10" x14ac:dyDescent="0.2">
      <c r="D580" s="454"/>
      <c r="E580" s="454"/>
      <c r="F580" s="454"/>
      <c r="G580" s="454"/>
      <c r="H580" s="454"/>
      <c r="I580" s="454"/>
      <c r="J580" s="454"/>
    </row>
    <row r="581" spans="4:10" x14ac:dyDescent="0.2">
      <c r="D581" s="454"/>
      <c r="E581" s="454"/>
      <c r="F581" s="454"/>
      <c r="G581" s="454"/>
      <c r="H581" s="454"/>
      <c r="I581" s="454"/>
      <c r="J581" s="454"/>
    </row>
    <row r="582" spans="4:10" x14ac:dyDescent="0.2">
      <c r="D582" s="454"/>
      <c r="E582" s="454"/>
      <c r="F582" s="454"/>
      <c r="G582" s="454"/>
      <c r="H582" s="454"/>
      <c r="I582" s="454"/>
      <c r="J582" s="454"/>
    </row>
    <row r="583" spans="4:10" x14ac:dyDescent="0.2">
      <c r="D583" s="454"/>
      <c r="E583" s="454"/>
      <c r="F583" s="454"/>
      <c r="G583" s="454"/>
      <c r="H583" s="454"/>
      <c r="I583" s="454"/>
      <c r="J583" s="454"/>
    </row>
    <row r="584" spans="4:10" x14ac:dyDescent="0.2">
      <c r="D584" s="454"/>
      <c r="E584" s="454"/>
      <c r="F584" s="454"/>
      <c r="G584" s="454"/>
      <c r="H584" s="454"/>
      <c r="I584" s="454"/>
      <c r="J584" s="454"/>
    </row>
    <row r="585" spans="4:10" x14ac:dyDescent="0.2">
      <c r="D585" s="454"/>
      <c r="E585" s="454"/>
      <c r="F585" s="454"/>
      <c r="G585" s="454"/>
      <c r="H585" s="454"/>
      <c r="I585" s="454"/>
      <c r="J585" s="454"/>
    </row>
    <row r="586" spans="4:10" x14ac:dyDescent="0.2">
      <c r="D586" s="454"/>
      <c r="E586" s="454"/>
      <c r="F586" s="454"/>
      <c r="G586" s="454"/>
      <c r="H586" s="454"/>
      <c r="I586" s="454"/>
      <c r="J586" s="454"/>
    </row>
    <row r="587" spans="4:10" x14ac:dyDescent="0.2">
      <c r="D587" s="454"/>
      <c r="E587" s="454"/>
      <c r="F587" s="454"/>
      <c r="G587" s="454"/>
      <c r="H587" s="454"/>
      <c r="I587" s="454"/>
      <c r="J587" s="454"/>
    </row>
    <row r="588" spans="4:10" x14ac:dyDescent="0.2">
      <c r="D588" s="454"/>
      <c r="E588" s="454"/>
      <c r="F588" s="454"/>
      <c r="G588" s="454"/>
      <c r="H588" s="454"/>
      <c r="I588" s="454"/>
      <c r="J588" s="454"/>
    </row>
    <row r="589" spans="4:10" x14ac:dyDescent="0.2">
      <c r="D589" s="454"/>
      <c r="E589" s="454"/>
      <c r="F589" s="454"/>
      <c r="G589" s="454"/>
      <c r="H589" s="454"/>
      <c r="I589" s="454"/>
      <c r="J589" s="454"/>
    </row>
    <row r="590" spans="4:10" x14ac:dyDescent="0.2">
      <c r="D590" s="454"/>
      <c r="E590" s="454"/>
      <c r="F590" s="454"/>
      <c r="G590" s="454"/>
      <c r="H590" s="454"/>
      <c r="I590" s="454"/>
      <c r="J590" s="454"/>
    </row>
    <row r="591" spans="4:10" x14ac:dyDescent="0.2">
      <c r="D591" s="454"/>
      <c r="E591" s="454"/>
      <c r="F591" s="454"/>
      <c r="G591" s="454"/>
      <c r="H591" s="454"/>
      <c r="I591" s="454"/>
      <c r="J591" s="454"/>
    </row>
    <row r="592" spans="4:10" x14ac:dyDescent="0.2">
      <c r="D592" s="454"/>
      <c r="E592" s="454"/>
      <c r="F592" s="454"/>
      <c r="G592" s="454"/>
      <c r="H592" s="454"/>
      <c r="I592" s="454"/>
      <c r="J592" s="454"/>
    </row>
    <row r="593" spans="4:10" x14ac:dyDescent="0.2">
      <c r="D593" s="454"/>
      <c r="E593" s="454"/>
      <c r="F593" s="454"/>
      <c r="G593" s="454"/>
      <c r="H593" s="454"/>
      <c r="I593" s="454"/>
      <c r="J593" s="454"/>
    </row>
    <row r="594" spans="4:10" x14ac:dyDescent="0.2">
      <c r="D594" s="454"/>
      <c r="E594" s="454"/>
      <c r="F594" s="454"/>
      <c r="G594" s="454"/>
      <c r="H594" s="454"/>
      <c r="I594" s="454"/>
      <c r="J594" s="454"/>
    </row>
    <row r="595" spans="4:10" x14ac:dyDescent="0.2">
      <c r="D595" s="454"/>
      <c r="E595" s="454"/>
      <c r="F595" s="454"/>
      <c r="G595" s="454"/>
      <c r="H595" s="454"/>
      <c r="I595" s="454"/>
      <c r="J595" s="454"/>
    </row>
    <row r="596" spans="4:10" x14ac:dyDescent="0.2">
      <c r="D596" s="454"/>
      <c r="E596" s="454"/>
      <c r="F596" s="454"/>
      <c r="G596" s="454"/>
      <c r="H596" s="454"/>
      <c r="I596" s="454"/>
      <c r="J596" s="454"/>
    </row>
    <row r="597" spans="4:10" x14ac:dyDescent="0.2">
      <c r="D597" s="454"/>
      <c r="E597" s="454"/>
      <c r="F597" s="454"/>
      <c r="G597" s="454"/>
      <c r="H597" s="454"/>
      <c r="I597" s="454"/>
      <c r="J597" s="454"/>
    </row>
    <row r="598" spans="4:10" x14ac:dyDescent="0.2">
      <c r="D598" s="454"/>
      <c r="E598" s="454"/>
      <c r="F598" s="454"/>
      <c r="G598" s="454"/>
      <c r="H598" s="454"/>
      <c r="I598" s="454"/>
      <c r="J598" s="454"/>
    </row>
    <row r="599" spans="4:10" x14ac:dyDescent="0.2">
      <c r="D599" s="454"/>
      <c r="E599" s="454"/>
      <c r="F599" s="454"/>
      <c r="G599" s="454"/>
      <c r="H599" s="454"/>
      <c r="I599" s="454"/>
      <c r="J599" s="454"/>
    </row>
    <row r="600" spans="4:10" x14ac:dyDescent="0.2">
      <c r="D600" s="454"/>
      <c r="E600" s="454"/>
      <c r="F600" s="454"/>
      <c r="G600" s="454"/>
      <c r="H600" s="454"/>
      <c r="I600" s="454"/>
      <c r="J600" s="454"/>
    </row>
    <row r="601" spans="4:10" x14ac:dyDescent="0.2">
      <c r="D601" s="454"/>
      <c r="E601" s="454"/>
      <c r="F601" s="454"/>
      <c r="G601" s="454"/>
      <c r="H601" s="454"/>
      <c r="I601" s="454"/>
      <c r="J601" s="454"/>
    </row>
    <row r="602" spans="4:10" x14ac:dyDescent="0.2">
      <c r="D602" s="454"/>
      <c r="E602" s="454"/>
      <c r="F602" s="454"/>
      <c r="G602" s="454"/>
      <c r="H602" s="454"/>
      <c r="I602" s="454"/>
      <c r="J602" s="454"/>
    </row>
    <row r="603" spans="4:10" x14ac:dyDescent="0.2">
      <c r="D603" s="454"/>
      <c r="E603" s="454"/>
      <c r="F603" s="454"/>
      <c r="G603" s="454"/>
      <c r="H603" s="454"/>
      <c r="I603" s="454"/>
      <c r="J603" s="454"/>
    </row>
    <row r="604" spans="4:10" x14ac:dyDescent="0.2">
      <c r="D604" s="454"/>
      <c r="E604" s="454"/>
      <c r="F604" s="454"/>
      <c r="G604" s="454"/>
      <c r="H604" s="454"/>
      <c r="I604" s="454"/>
      <c r="J604" s="454"/>
    </row>
    <row r="605" spans="4:10" x14ac:dyDescent="0.2">
      <c r="D605" s="454"/>
      <c r="E605" s="454"/>
      <c r="F605" s="454"/>
      <c r="G605" s="454"/>
      <c r="H605" s="454"/>
      <c r="I605" s="454"/>
      <c r="J605" s="454"/>
    </row>
    <row r="606" spans="4:10" x14ac:dyDescent="0.2">
      <c r="D606" s="454"/>
      <c r="E606" s="454"/>
      <c r="F606" s="454"/>
      <c r="G606" s="454"/>
      <c r="H606" s="454"/>
      <c r="I606" s="454"/>
      <c r="J606" s="454"/>
    </row>
    <row r="607" spans="4:10" x14ac:dyDescent="0.2">
      <c r="D607" s="454"/>
      <c r="E607" s="454"/>
      <c r="F607" s="454"/>
      <c r="G607" s="454"/>
      <c r="H607" s="454"/>
      <c r="I607" s="454"/>
      <c r="J607" s="454"/>
    </row>
    <row r="608" spans="4:10" x14ac:dyDescent="0.2">
      <c r="D608" s="454"/>
      <c r="E608" s="454"/>
      <c r="F608" s="454"/>
      <c r="G608" s="454"/>
      <c r="H608" s="454"/>
      <c r="I608" s="454"/>
      <c r="J608" s="454"/>
    </row>
    <row r="609" spans="4:10" x14ac:dyDescent="0.2">
      <c r="D609" s="454"/>
      <c r="E609" s="454"/>
      <c r="F609" s="454"/>
      <c r="G609" s="454"/>
      <c r="H609" s="454"/>
      <c r="I609" s="454"/>
      <c r="J609" s="454"/>
    </row>
    <row r="610" spans="4:10" x14ac:dyDescent="0.2">
      <c r="D610" s="454"/>
      <c r="E610" s="454"/>
      <c r="F610" s="454"/>
      <c r="G610" s="454"/>
      <c r="H610" s="454"/>
      <c r="I610" s="454"/>
      <c r="J610" s="454"/>
    </row>
    <row r="611" spans="4:10" x14ac:dyDescent="0.2">
      <c r="D611" s="454"/>
      <c r="E611" s="454"/>
      <c r="F611" s="454"/>
      <c r="G611" s="454"/>
      <c r="H611" s="454"/>
      <c r="I611" s="454"/>
      <c r="J611" s="454"/>
    </row>
    <row r="612" spans="4:10" x14ac:dyDescent="0.2">
      <c r="D612" s="454"/>
      <c r="E612" s="454"/>
      <c r="F612" s="454"/>
      <c r="G612" s="454"/>
      <c r="H612" s="454"/>
      <c r="I612" s="454"/>
      <c r="J612" s="454"/>
    </row>
    <row r="613" spans="4:10" x14ac:dyDescent="0.2">
      <c r="D613" s="454"/>
      <c r="E613" s="454"/>
      <c r="F613" s="454"/>
      <c r="G613" s="454"/>
      <c r="H613" s="454"/>
      <c r="I613" s="454"/>
      <c r="J613" s="454"/>
    </row>
    <row r="614" spans="4:10" x14ac:dyDescent="0.2">
      <c r="D614" s="454"/>
      <c r="E614" s="454"/>
      <c r="F614" s="454"/>
      <c r="G614" s="454"/>
      <c r="H614" s="454"/>
      <c r="I614" s="454"/>
      <c r="J614" s="454"/>
    </row>
    <row r="615" spans="4:10" x14ac:dyDescent="0.2">
      <c r="D615" s="454"/>
      <c r="E615" s="454"/>
      <c r="F615" s="454"/>
      <c r="G615" s="454"/>
      <c r="H615" s="454"/>
      <c r="I615" s="454"/>
      <c r="J615" s="454"/>
    </row>
    <row r="616" spans="4:10" x14ac:dyDescent="0.2">
      <c r="D616" s="454"/>
      <c r="E616" s="454"/>
      <c r="F616" s="454"/>
      <c r="G616" s="454"/>
      <c r="H616" s="454"/>
      <c r="I616" s="454"/>
      <c r="J616" s="454"/>
    </row>
    <row r="617" spans="4:10" x14ac:dyDescent="0.2">
      <c r="D617" s="454"/>
      <c r="E617" s="454"/>
      <c r="F617" s="454"/>
      <c r="G617" s="454"/>
      <c r="H617" s="454"/>
      <c r="I617" s="454"/>
      <c r="J617" s="454"/>
    </row>
    <row r="618" spans="4:10" x14ac:dyDescent="0.2">
      <c r="D618" s="454"/>
      <c r="E618" s="454"/>
      <c r="F618" s="454"/>
      <c r="G618" s="454"/>
      <c r="H618" s="454"/>
      <c r="I618" s="454"/>
      <c r="J618" s="454"/>
    </row>
    <row r="619" spans="4:10" x14ac:dyDescent="0.2">
      <c r="D619" s="454"/>
      <c r="E619" s="454"/>
      <c r="F619" s="454"/>
      <c r="G619" s="454"/>
      <c r="H619" s="454"/>
      <c r="I619" s="454"/>
      <c r="J619" s="454"/>
    </row>
    <row r="620" spans="4:10" x14ac:dyDescent="0.2">
      <c r="D620" s="454"/>
      <c r="E620" s="454"/>
      <c r="F620" s="454"/>
      <c r="G620" s="454"/>
      <c r="H620" s="454"/>
      <c r="I620" s="454"/>
      <c r="J620" s="454"/>
    </row>
    <row r="621" spans="4:10" x14ac:dyDescent="0.2">
      <c r="D621" s="454"/>
      <c r="E621" s="454"/>
      <c r="F621" s="454"/>
      <c r="G621" s="454"/>
      <c r="H621" s="454"/>
      <c r="I621" s="454"/>
      <c r="J621" s="454"/>
    </row>
    <row r="622" spans="4:10" x14ac:dyDescent="0.2">
      <c r="D622" s="454"/>
      <c r="E622" s="454"/>
      <c r="F622" s="454"/>
      <c r="G622" s="454"/>
      <c r="H622" s="454"/>
      <c r="I622" s="454"/>
      <c r="J622" s="454"/>
    </row>
    <row r="623" spans="4:10" x14ac:dyDescent="0.2">
      <c r="D623" s="454"/>
      <c r="E623" s="454"/>
      <c r="F623" s="454"/>
      <c r="G623" s="454"/>
      <c r="H623" s="454"/>
      <c r="I623" s="454"/>
      <c r="J623" s="454"/>
    </row>
    <row r="624" spans="4:10" x14ac:dyDescent="0.2">
      <c r="D624" s="454"/>
      <c r="E624" s="454"/>
      <c r="F624" s="454"/>
      <c r="G624" s="454"/>
      <c r="H624" s="454"/>
      <c r="I624" s="454"/>
      <c r="J624" s="454"/>
    </row>
    <row r="625" spans="4:10" x14ac:dyDescent="0.2">
      <c r="D625" s="454"/>
      <c r="E625" s="454"/>
      <c r="F625" s="454"/>
      <c r="G625" s="454"/>
      <c r="H625" s="454"/>
      <c r="I625" s="454"/>
      <c r="J625" s="454"/>
    </row>
    <row r="626" spans="4:10" x14ac:dyDescent="0.2">
      <c r="D626" s="454"/>
      <c r="E626" s="454"/>
      <c r="F626" s="454"/>
      <c r="G626" s="454"/>
      <c r="H626" s="454"/>
      <c r="I626" s="454"/>
      <c r="J626" s="454"/>
    </row>
    <row r="627" spans="4:10" x14ac:dyDescent="0.2">
      <c r="D627" s="454"/>
      <c r="E627" s="454"/>
      <c r="F627" s="454"/>
      <c r="G627" s="454"/>
      <c r="H627" s="454"/>
      <c r="I627" s="454"/>
      <c r="J627" s="454"/>
    </row>
    <row r="628" spans="4:10" x14ac:dyDescent="0.2">
      <c r="D628" s="454"/>
      <c r="E628" s="454"/>
      <c r="F628" s="454"/>
      <c r="G628" s="454"/>
      <c r="H628" s="454"/>
      <c r="I628" s="454"/>
      <c r="J628" s="454"/>
    </row>
    <row r="629" spans="4:10" x14ac:dyDescent="0.2">
      <c r="D629" s="454"/>
      <c r="E629" s="454"/>
      <c r="F629" s="454"/>
      <c r="G629" s="454"/>
      <c r="H629" s="454"/>
      <c r="I629" s="454"/>
      <c r="J629" s="454"/>
    </row>
    <row r="630" spans="4:10" x14ac:dyDescent="0.2">
      <c r="D630" s="454"/>
      <c r="E630" s="454"/>
      <c r="F630" s="454"/>
      <c r="G630" s="454"/>
      <c r="H630" s="454"/>
      <c r="I630" s="454"/>
      <c r="J630" s="454"/>
    </row>
    <row r="631" spans="4:10" x14ac:dyDescent="0.2">
      <c r="D631" s="454"/>
      <c r="E631" s="454"/>
      <c r="F631" s="454"/>
      <c r="G631" s="454"/>
      <c r="H631" s="454"/>
      <c r="I631" s="454"/>
      <c r="J631" s="454"/>
    </row>
    <row r="632" spans="4:10" x14ac:dyDescent="0.2">
      <c r="D632" s="454"/>
      <c r="E632" s="454"/>
      <c r="F632" s="454"/>
      <c r="G632" s="454"/>
      <c r="H632" s="454"/>
      <c r="I632" s="454"/>
      <c r="J632" s="454"/>
    </row>
    <row r="633" spans="4:10" x14ac:dyDescent="0.2">
      <c r="D633" s="454"/>
      <c r="E633" s="454"/>
      <c r="F633" s="454"/>
      <c r="G633" s="454"/>
      <c r="H633" s="454"/>
      <c r="I633" s="454"/>
      <c r="J633" s="454"/>
    </row>
    <row r="634" spans="4:10" x14ac:dyDescent="0.2">
      <c r="D634" s="454"/>
      <c r="E634" s="454"/>
      <c r="F634" s="454"/>
      <c r="G634" s="454"/>
      <c r="H634" s="454"/>
      <c r="I634" s="454"/>
      <c r="J634" s="454"/>
    </row>
    <row r="635" spans="4:10" x14ac:dyDescent="0.2">
      <c r="D635" s="454"/>
      <c r="E635" s="454"/>
      <c r="F635" s="454"/>
      <c r="G635" s="454"/>
      <c r="H635" s="454"/>
      <c r="I635" s="454"/>
      <c r="J635" s="454"/>
    </row>
    <row r="636" spans="4:10" x14ac:dyDescent="0.2">
      <c r="D636" s="454"/>
      <c r="E636" s="454"/>
      <c r="F636" s="454"/>
      <c r="G636" s="454"/>
      <c r="H636" s="454"/>
      <c r="I636" s="454"/>
      <c r="J636" s="454"/>
    </row>
    <row r="637" spans="4:10" x14ac:dyDescent="0.2">
      <c r="D637" s="454"/>
      <c r="E637" s="454"/>
      <c r="F637" s="454"/>
      <c r="G637" s="454"/>
      <c r="H637" s="454"/>
      <c r="I637" s="454"/>
      <c r="J637" s="454"/>
    </row>
    <row r="638" spans="4:10" x14ac:dyDescent="0.2">
      <c r="D638" s="454"/>
      <c r="E638" s="454"/>
      <c r="F638" s="454"/>
      <c r="G638" s="454"/>
      <c r="H638" s="454"/>
      <c r="I638" s="454"/>
      <c r="J638" s="454"/>
    </row>
    <row r="639" spans="4:10" x14ac:dyDescent="0.2">
      <c r="D639" s="454"/>
      <c r="E639" s="454"/>
      <c r="F639" s="454"/>
      <c r="G639" s="454"/>
      <c r="H639" s="454"/>
      <c r="I639" s="454"/>
      <c r="J639" s="454"/>
    </row>
    <row r="640" spans="4:10" x14ac:dyDescent="0.2">
      <c r="D640" s="454"/>
      <c r="E640" s="454"/>
      <c r="F640" s="454"/>
      <c r="G640" s="454"/>
      <c r="H640" s="454"/>
      <c r="I640" s="454"/>
      <c r="J640" s="454"/>
    </row>
    <row r="641" spans="4:10" x14ac:dyDescent="0.2">
      <c r="D641" s="454"/>
      <c r="E641" s="454"/>
      <c r="F641" s="454"/>
      <c r="G641" s="454"/>
      <c r="H641" s="454"/>
      <c r="I641" s="454"/>
      <c r="J641" s="454"/>
    </row>
    <row r="642" spans="4:10" x14ac:dyDescent="0.2">
      <c r="D642" s="454"/>
      <c r="E642" s="454"/>
      <c r="F642" s="454"/>
      <c r="G642" s="454"/>
      <c r="H642" s="454"/>
      <c r="I642" s="454"/>
      <c r="J642" s="454"/>
    </row>
    <row r="643" spans="4:10" x14ac:dyDescent="0.2">
      <c r="D643" s="454"/>
      <c r="E643" s="454"/>
      <c r="F643" s="454"/>
      <c r="G643" s="454"/>
      <c r="H643" s="454"/>
      <c r="I643" s="454"/>
      <c r="J643" s="454"/>
    </row>
    <row r="644" spans="4:10" x14ac:dyDescent="0.2">
      <c r="D644" s="454"/>
      <c r="E644" s="454"/>
      <c r="F644" s="454"/>
      <c r="G644" s="454"/>
      <c r="H644" s="454"/>
      <c r="I644" s="454"/>
      <c r="J644" s="454"/>
    </row>
    <row r="645" spans="4:10" x14ac:dyDescent="0.2">
      <c r="D645" s="454"/>
      <c r="E645" s="454"/>
      <c r="F645" s="454"/>
      <c r="G645" s="454"/>
      <c r="H645" s="454"/>
      <c r="I645" s="454"/>
      <c r="J645" s="454"/>
    </row>
    <row r="646" spans="4:10" x14ac:dyDescent="0.2">
      <c r="D646" s="454"/>
      <c r="E646" s="454"/>
      <c r="F646" s="454"/>
      <c r="G646" s="454"/>
      <c r="H646" s="454"/>
      <c r="I646" s="454"/>
      <c r="J646" s="454"/>
    </row>
    <row r="647" spans="4:10" x14ac:dyDescent="0.2">
      <c r="D647" s="454"/>
      <c r="E647" s="454"/>
      <c r="F647" s="454"/>
      <c r="G647" s="454"/>
      <c r="H647" s="454"/>
      <c r="I647" s="454"/>
      <c r="J647" s="454"/>
    </row>
    <row r="648" spans="4:10" x14ac:dyDescent="0.2">
      <c r="D648" s="454"/>
      <c r="E648" s="454"/>
      <c r="F648" s="454"/>
      <c r="G648" s="454"/>
      <c r="H648" s="454"/>
      <c r="I648" s="454"/>
      <c r="J648" s="454"/>
    </row>
    <row r="649" spans="4:10" x14ac:dyDescent="0.2">
      <c r="D649" s="454"/>
      <c r="E649" s="454"/>
      <c r="F649" s="454"/>
      <c r="G649" s="454"/>
      <c r="H649" s="454"/>
      <c r="I649" s="454"/>
      <c r="J649" s="454"/>
    </row>
    <row r="650" spans="4:10" x14ac:dyDescent="0.2">
      <c r="D650" s="454"/>
      <c r="E650" s="454"/>
      <c r="F650" s="454"/>
      <c r="G650" s="454"/>
      <c r="H650" s="454"/>
      <c r="I650" s="454"/>
      <c r="J650" s="454"/>
    </row>
    <row r="651" spans="4:10" x14ac:dyDescent="0.2">
      <c r="D651" s="454"/>
      <c r="E651" s="454"/>
      <c r="F651" s="454"/>
      <c r="G651" s="454"/>
      <c r="H651" s="454"/>
      <c r="I651" s="454"/>
      <c r="J651" s="454"/>
    </row>
    <row r="652" spans="4:10" x14ac:dyDescent="0.2">
      <c r="D652" s="454"/>
      <c r="E652" s="454"/>
      <c r="F652" s="454"/>
      <c r="G652" s="454"/>
      <c r="H652" s="454"/>
      <c r="I652" s="454"/>
      <c r="J652" s="454"/>
    </row>
    <row r="653" spans="4:10" x14ac:dyDescent="0.2">
      <c r="D653" s="454"/>
      <c r="E653" s="454"/>
      <c r="F653" s="454"/>
      <c r="G653" s="454"/>
      <c r="H653" s="454"/>
      <c r="I653" s="454"/>
      <c r="J653" s="454"/>
    </row>
    <row r="654" spans="4:10" x14ac:dyDescent="0.2">
      <c r="D654" s="454"/>
      <c r="E654" s="454"/>
      <c r="F654" s="454"/>
      <c r="G654" s="454"/>
      <c r="H654" s="454"/>
      <c r="I654" s="454"/>
      <c r="J654" s="454"/>
    </row>
    <row r="655" spans="4:10" x14ac:dyDescent="0.2">
      <c r="D655" s="454"/>
      <c r="E655" s="454"/>
      <c r="F655" s="454"/>
      <c r="G655" s="454"/>
      <c r="H655" s="454"/>
      <c r="I655" s="454"/>
      <c r="J655" s="454"/>
    </row>
    <row r="656" spans="4:10" x14ac:dyDescent="0.2">
      <c r="D656" s="454"/>
      <c r="E656" s="454"/>
      <c r="F656" s="454"/>
      <c r="G656" s="454"/>
      <c r="H656" s="454"/>
      <c r="I656" s="454"/>
      <c r="J656" s="454"/>
    </row>
    <row r="657" spans="4:10" x14ac:dyDescent="0.2">
      <c r="D657" s="454"/>
      <c r="E657" s="454"/>
      <c r="F657" s="454"/>
      <c r="G657" s="454"/>
      <c r="H657" s="454"/>
      <c r="I657" s="454"/>
      <c r="J657" s="454"/>
    </row>
    <row r="658" spans="4:10" x14ac:dyDescent="0.2">
      <c r="D658" s="454"/>
      <c r="E658" s="454"/>
      <c r="F658" s="454"/>
      <c r="G658" s="454"/>
      <c r="H658" s="454"/>
      <c r="I658" s="454"/>
      <c r="J658" s="454"/>
    </row>
    <row r="659" spans="4:10" x14ac:dyDescent="0.2">
      <c r="D659" s="454"/>
      <c r="E659" s="454"/>
      <c r="F659" s="454"/>
      <c r="G659" s="454"/>
      <c r="H659" s="454"/>
      <c r="I659" s="454"/>
      <c r="J659" s="454"/>
    </row>
    <row r="660" spans="4:10" x14ac:dyDescent="0.2">
      <c r="D660" s="454"/>
      <c r="E660" s="454"/>
      <c r="F660" s="454"/>
      <c r="G660" s="454"/>
      <c r="H660" s="454"/>
      <c r="I660" s="454"/>
      <c r="J660" s="454"/>
    </row>
    <row r="661" spans="4:10" x14ac:dyDescent="0.2">
      <c r="D661" s="454"/>
      <c r="E661" s="454"/>
      <c r="F661" s="454"/>
      <c r="G661" s="454"/>
      <c r="H661" s="454"/>
      <c r="I661" s="454"/>
      <c r="J661" s="454"/>
    </row>
    <row r="662" spans="4:10" x14ac:dyDescent="0.2">
      <c r="D662" s="454"/>
      <c r="E662" s="454"/>
      <c r="F662" s="454"/>
      <c r="G662" s="454"/>
      <c r="H662" s="454"/>
      <c r="I662" s="454"/>
      <c r="J662" s="454"/>
    </row>
    <row r="663" spans="4:10" x14ac:dyDescent="0.2">
      <c r="D663" s="454"/>
      <c r="E663" s="454"/>
      <c r="F663" s="454"/>
      <c r="G663" s="454"/>
      <c r="H663" s="454"/>
      <c r="I663" s="454"/>
      <c r="J663" s="454"/>
    </row>
    <row r="664" spans="4:10" x14ac:dyDescent="0.2">
      <c r="D664" s="454"/>
      <c r="E664" s="454"/>
      <c r="F664" s="454"/>
      <c r="G664" s="454"/>
      <c r="H664" s="454"/>
      <c r="I664" s="454"/>
      <c r="J664" s="454"/>
    </row>
    <row r="665" spans="4:10" x14ac:dyDescent="0.2">
      <c r="D665" s="454"/>
      <c r="E665" s="454"/>
      <c r="F665" s="454"/>
      <c r="G665" s="454"/>
      <c r="H665" s="454"/>
      <c r="I665" s="454"/>
      <c r="J665" s="454"/>
    </row>
    <row r="666" spans="4:10" x14ac:dyDescent="0.2">
      <c r="D666" s="454"/>
      <c r="E666" s="454"/>
      <c r="F666" s="454"/>
      <c r="G666" s="454"/>
      <c r="H666" s="454"/>
      <c r="I666" s="454"/>
      <c r="J666" s="454"/>
    </row>
    <row r="667" spans="4:10" x14ac:dyDescent="0.2">
      <c r="D667" s="454"/>
      <c r="E667" s="454"/>
      <c r="F667" s="454"/>
      <c r="G667" s="454"/>
      <c r="H667" s="454"/>
      <c r="I667" s="454"/>
      <c r="J667" s="454"/>
    </row>
    <row r="668" spans="4:10" x14ac:dyDescent="0.2">
      <c r="D668" s="454"/>
      <c r="E668" s="454"/>
      <c r="F668" s="454"/>
      <c r="G668" s="454"/>
      <c r="H668" s="454"/>
      <c r="I668" s="454"/>
      <c r="J668" s="454"/>
    </row>
    <row r="669" spans="4:10" x14ac:dyDescent="0.2">
      <c r="D669" s="454"/>
      <c r="E669" s="454"/>
      <c r="F669" s="454"/>
      <c r="G669" s="454"/>
      <c r="H669" s="454"/>
      <c r="I669" s="454"/>
      <c r="J669" s="454"/>
    </row>
    <row r="670" spans="4:10" x14ac:dyDescent="0.2">
      <c r="D670" s="454"/>
      <c r="E670" s="454"/>
      <c r="F670" s="454"/>
      <c r="G670" s="454"/>
      <c r="H670" s="454"/>
      <c r="I670" s="454"/>
      <c r="J670" s="454"/>
    </row>
    <row r="671" spans="4:10" x14ac:dyDescent="0.2">
      <c r="D671" s="454"/>
      <c r="E671" s="454"/>
      <c r="F671" s="454"/>
      <c r="G671" s="454"/>
      <c r="H671" s="454"/>
      <c r="I671" s="454"/>
      <c r="J671" s="454"/>
    </row>
    <row r="672" spans="4:10" x14ac:dyDescent="0.2">
      <c r="D672" s="454"/>
      <c r="E672" s="454"/>
      <c r="F672" s="454"/>
      <c r="G672" s="454"/>
      <c r="H672" s="454"/>
      <c r="I672" s="454"/>
      <c r="J672" s="454"/>
    </row>
    <row r="673" spans="4:10" x14ac:dyDescent="0.2">
      <c r="D673" s="454"/>
      <c r="E673" s="454"/>
      <c r="F673" s="454"/>
      <c r="G673" s="454"/>
      <c r="H673" s="454"/>
      <c r="I673" s="454"/>
      <c r="J673" s="454"/>
    </row>
    <row r="674" spans="4:10" x14ac:dyDescent="0.2">
      <c r="D674" s="454"/>
      <c r="E674" s="454"/>
      <c r="F674" s="454"/>
      <c r="G674" s="454"/>
      <c r="H674" s="454"/>
      <c r="I674" s="454"/>
      <c r="J674" s="454"/>
    </row>
    <row r="675" spans="4:10" x14ac:dyDescent="0.2">
      <c r="D675" s="454"/>
      <c r="E675" s="454"/>
      <c r="F675" s="454"/>
      <c r="G675" s="454"/>
      <c r="H675" s="454"/>
      <c r="I675" s="454"/>
      <c r="J675" s="454"/>
    </row>
    <row r="676" spans="4:10" x14ac:dyDescent="0.2">
      <c r="D676" s="454"/>
      <c r="E676" s="454"/>
      <c r="F676" s="454"/>
      <c r="G676" s="454"/>
      <c r="H676" s="454"/>
      <c r="I676" s="454"/>
      <c r="J676" s="454"/>
    </row>
    <row r="677" spans="4:10" x14ac:dyDescent="0.2">
      <c r="D677" s="454"/>
      <c r="E677" s="454"/>
      <c r="F677" s="454"/>
      <c r="G677" s="454"/>
      <c r="H677" s="454"/>
      <c r="I677" s="454"/>
      <c r="J677" s="454"/>
    </row>
    <row r="678" spans="4:10" x14ac:dyDescent="0.2">
      <c r="D678" s="454"/>
      <c r="E678" s="454"/>
      <c r="F678" s="454"/>
      <c r="G678" s="454"/>
      <c r="H678" s="454"/>
      <c r="I678" s="454"/>
      <c r="J678" s="454"/>
    </row>
    <row r="679" spans="4:10" x14ac:dyDescent="0.2">
      <c r="D679" s="454"/>
      <c r="E679" s="454"/>
      <c r="F679" s="454"/>
      <c r="G679" s="454"/>
      <c r="H679" s="454"/>
      <c r="I679" s="454"/>
      <c r="J679" s="454"/>
    </row>
    <row r="680" spans="4:10" x14ac:dyDescent="0.2">
      <c r="D680" s="454"/>
      <c r="E680" s="454"/>
      <c r="F680" s="454"/>
      <c r="G680" s="454"/>
      <c r="H680" s="454"/>
      <c r="I680" s="454"/>
      <c r="J680" s="454"/>
    </row>
    <row r="681" spans="4:10" x14ac:dyDescent="0.2">
      <c r="D681" s="454"/>
      <c r="E681" s="454"/>
      <c r="F681" s="454"/>
      <c r="G681" s="454"/>
      <c r="H681" s="454"/>
      <c r="I681" s="454"/>
      <c r="J681" s="454"/>
    </row>
    <row r="682" spans="4:10" x14ac:dyDescent="0.2">
      <c r="D682" s="454"/>
      <c r="E682" s="454"/>
      <c r="F682" s="454"/>
      <c r="G682" s="454"/>
      <c r="H682" s="454"/>
      <c r="I682" s="454"/>
      <c r="J682" s="454"/>
    </row>
    <row r="683" spans="4:10" x14ac:dyDescent="0.2">
      <c r="D683" s="454"/>
      <c r="E683" s="454"/>
      <c r="F683" s="454"/>
      <c r="G683" s="454"/>
      <c r="H683" s="454"/>
      <c r="I683" s="454"/>
      <c r="J683" s="454"/>
    </row>
    <row r="684" spans="4:10" x14ac:dyDescent="0.2">
      <c r="D684" s="454"/>
      <c r="E684" s="454"/>
      <c r="F684" s="454"/>
      <c r="G684" s="454"/>
      <c r="H684" s="454"/>
      <c r="I684" s="454"/>
      <c r="J684" s="454"/>
    </row>
    <row r="685" spans="4:10" x14ac:dyDescent="0.2">
      <c r="D685" s="454"/>
      <c r="E685" s="454"/>
      <c r="F685" s="454"/>
      <c r="G685" s="454"/>
      <c r="H685" s="454"/>
      <c r="I685" s="454"/>
      <c r="J685" s="454"/>
    </row>
    <row r="686" spans="4:10" x14ac:dyDescent="0.2">
      <c r="D686" s="454"/>
      <c r="E686" s="454"/>
      <c r="F686" s="454"/>
      <c r="G686" s="454"/>
      <c r="H686" s="454"/>
      <c r="I686" s="454"/>
      <c r="J686" s="454"/>
    </row>
    <row r="687" spans="4:10" x14ac:dyDescent="0.2">
      <c r="D687" s="454"/>
      <c r="E687" s="454"/>
      <c r="F687" s="454"/>
      <c r="G687" s="454"/>
      <c r="H687" s="454"/>
      <c r="I687" s="454"/>
      <c r="J687" s="454"/>
    </row>
    <row r="688" spans="4:10" x14ac:dyDescent="0.2">
      <c r="D688" s="454"/>
      <c r="E688" s="454"/>
      <c r="F688" s="454"/>
      <c r="G688" s="454"/>
      <c r="H688" s="454"/>
      <c r="I688" s="454"/>
      <c r="J688" s="454"/>
    </row>
    <row r="689" spans="4:10" x14ac:dyDescent="0.2">
      <c r="D689" s="454"/>
      <c r="E689" s="454"/>
      <c r="F689" s="454"/>
      <c r="G689" s="454"/>
      <c r="H689" s="454"/>
      <c r="I689" s="454"/>
      <c r="J689" s="454"/>
    </row>
    <row r="690" spans="4:10" x14ac:dyDescent="0.2">
      <c r="D690" s="454"/>
      <c r="E690" s="454"/>
      <c r="F690" s="454"/>
      <c r="G690" s="454"/>
      <c r="H690" s="454"/>
      <c r="I690" s="454"/>
      <c r="J690" s="454"/>
    </row>
    <row r="691" spans="4:10" x14ac:dyDescent="0.2">
      <c r="D691" s="454"/>
      <c r="E691" s="454"/>
      <c r="F691" s="454"/>
      <c r="G691" s="454"/>
      <c r="H691" s="454"/>
      <c r="I691" s="454"/>
      <c r="J691" s="454"/>
    </row>
    <row r="692" spans="4:10" x14ac:dyDescent="0.2">
      <c r="D692" s="454"/>
      <c r="E692" s="454"/>
      <c r="F692" s="454"/>
      <c r="G692" s="454"/>
      <c r="H692" s="454"/>
      <c r="I692" s="454"/>
      <c r="J692" s="454"/>
    </row>
    <row r="693" spans="4:10" x14ac:dyDescent="0.2">
      <c r="D693" s="454"/>
      <c r="E693" s="454"/>
      <c r="F693" s="454"/>
      <c r="G693" s="454"/>
      <c r="H693" s="454"/>
      <c r="I693" s="454"/>
      <c r="J693" s="454"/>
    </row>
    <row r="694" spans="4:10" x14ac:dyDescent="0.2">
      <c r="D694" s="454"/>
      <c r="E694" s="454"/>
      <c r="F694" s="454"/>
      <c r="G694" s="454"/>
      <c r="H694" s="454"/>
      <c r="I694" s="454"/>
      <c r="J694" s="454"/>
    </row>
    <row r="695" spans="4:10" x14ac:dyDescent="0.2">
      <c r="D695" s="454"/>
      <c r="E695" s="454"/>
      <c r="F695" s="454"/>
      <c r="G695" s="454"/>
      <c r="H695" s="454"/>
      <c r="I695" s="454"/>
      <c r="J695" s="454"/>
    </row>
    <row r="696" spans="4:10" x14ac:dyDescent="0.2">
      <c r="D696" s="454"/>
      <c r="E696" s="454"/>
      <c r="F696" s="454"/>
      <c r="G696" s="454"/>
      <c r="H696" s="454"/>
      <c r="I696" s="454"/>
      <c r="J696" s="454"/>
    </row>
    <row r="697" spans="4:10" x14ac:dyDescent="0.2">
      <c r="D697" s="454"/>
      <c r="E697" s="454"/>
      <c r="F697" s="454"/>
      <c r="G697" s="454"/>
      <c r="H697" s="454"/>
      <c r="I697" s="454"/>
      <c r="J697" s="454"/>
    </row>
    <row r="698" spans="4:10" x14ac:dyDescent="0.2">
      <c r="D698" s="454"/>
      <c r="E698" s="454"/>
      <c r="F698" s="454"/>
      <c r="G698" s="454"/>
      <c r="H698" s="454"/>
      <c r="I698" s="454"/>
      <c r="J698" s="454"/>
    </row>
    <row r="699" spans="4:10" x14ac:dyDescent="0.2">
      <c r="D699" s="454"/>
      <c r="E699" s="454"/>
      <c r="F699" s="454"/>
      <c r="G699" s="454"/>
      <c r="H699" s="454"/>
      <c r="I699" s="454"/>
      <c r="J699" s="454"/>
    </row>
    <row r="700" spans="4:10" x14ac:dyDescent="0.2">
      <c r="D700" s="454"/>
      <c r="E700" s="454"/>
      <c r="F700" s="454"/>
      <c r="G700" s="454"/>
      <c r="H700" s="454"/>
      <c r="I700" s="454"/>
      <c r="J700" s="454"/>
    </row>
    <row r="701" spans="4:10" x14ac:dyDescent="0.2">
      <c r="D701" s="454"/>
      <c r="E701" s="454"/>
      <c r="F701" s="454"/>
      <c r="G701" s="454"/>
      <c r="H701" s="454"/>
      <c r="I701" s="454"/>
      <c r="J701" s="454"/>
    </row>
    <row r="702" spans="4:10" x14ac:dyDescent="0.2">
      <c r="D702" s="454"/>
      <c r="E702" s="454"/>
      <c r="F702" s="454"/>
      <c r="G702" s="454"/>
      <c r="H702" s="454"/>
      <c r="I702" s="454"/>
      <c r="J702" s="454"/>
    </row>
    <row r="703" spans="4:10" x14ac:dyDescent="0.2">
      <c r="D703" s="454"/>
      <c r="E703" s="454"/>
      <c r="F703" s="454"/>
      <c r="G703" s="454"/>
      <c r="H703" s="454"/>
      <c r="I703" s="454"/>
      <c r="J703" s="454"/>
    </row>
    <row r="704" spans="4:10" x14ac:dyDescent="0.2">
      <c r="D704" s="454"/>
      <c r="E704" s="454"/>
      <c r="F704" s="454"/>
      <c r="G704" s="454"/>
      <c r="H704" s="454"/>
      <c r="I704" s="454"/>
      <c r="J704" s="454"/>
    </row>
    <row r="705" spans="4:10" x14ac:dyDescent="0.2">
      <c r="D705" s="454"/>
      <c r="E705" s="454"/>
      <c r="F705" s="454"/>
      <c r="G705" s="454"/>
      <c r="H705" s="454"/>
      <c r="I705" s="454"/>
      <c r="J705" s="454"/>
    </row>
    <row r="706" spans="4:10" x14ac:dyDescent="0.2">
      <c r="D706" s="454"/>
      <c r="E706" s="454"/>
      <c r="F706" s="454"/>
      <c r="G706" s="454"/>
      <c r="H706" s="454"/>
      <c r="I706" s="454"/>
      <c r="J706" s="454"/>
    </row>
    <row r="707" spans="4:10" x14ac:dyDescent="0.2">
      <c r="D707" s="454"/>
      <c r="E707" s="454"/>
      <c r="F707" s="454"/>
      <c r="G707" s="454"/>
      <c r="H707" s="454"/>
      <c r="I707" s="454"/>
      <c r="J707" s="454"/>
    </row>
    <row r="708" spans="4:10" x14ac:dyDescent="0.2">
      <c r="D708" s="454"/>
      <c r="E708" s="454"/>
      <c r="F708" s="454"/>
      <c r="G708" s="454"/>
      <c r="H708" s="454"/>
      <c r="I708" s="454"/>
      <c r="J708" s="454"/>
    </row>
    <row r="709" spans="4:10" x14ac:dyDescent="0.2">
      <c r="D709" s="454"/>
      <c r="E709" s="454"/>
      <c r="F709" s="454"/>
      <c r="G709" s="454"/>
      <c r="H709" s="454"/>
      <c r="I709" s="454"/>
      <c r="J709" s="454"/>
    </row>
    <row r="710" spans="4:10" x14ac:dyDescent="0.2">
      <c r="D710" s="454"/>
      <c r="E710" s="454"/>
      <c r="F710" s="454"/>
      <c r="G710" s="454"/>
      <c r="H710" s="454"/>
      <c r="I710" s="454"/>
      <c r="J710" s="454"/>
    </row>
    <row r="711" spans="4:10" x14ac:dyDescent="0.2">
      <c r="D711" s="454"/>
      <c r="E711" s="454"/>
      <c r="F711" s="454"/>
      <c r="G711" s="454"/>
      <c r="H711" s="454"/>
      <c r="I711" s="454"/>
      <c r="J711" s="454"/>
    </row>
    <row r="712" spans="4:10" x14ac:dyDescent="0.2">
      <c r="D712" s="454"/>
      <c r="E712" s="454"/>
      <c r="F712" s="454"/>
      <c r="G712" s="454"/>
      <c r="H712" s="454"/>
      <c r="I712" s="454"/>
      <c r="J712" s="454"/>
    </row>
    <row r="713" spans="4:10" x14ac:dyDescent="0.2">
      <c r="D713" s="454"/>
      <c r="E713" s="454"/>
      <c r="F713" s="454"/>
      <c r="G713" s="454"/>
      <c r="H713" s="454"/>
      <c r="I713" s="454"/>
      <c r="J713" s="454"/>
    </row>
    <row r="714" spans="4:10" x14ac:dyDescent="0.2">
      <c r="D714" s="454"/>
      <c r="E714" s="454"/>
      <c r="F714" s="454"/>
      <c r="G714" s="454"/>
      <c r="H714" s="454"/>
      <c r="I714" s="454"/>
      <c r="J714" s="454"/>
    </row>
    <row r="715" spans="4:10" x14ac:dyDescent="0.2">
      <c r="D715" s="454"/>
      <c r="E715" s="454"/>
      <c r="F715" s="454"/>
      <c r="G715" s="454"/>
      <c r="H715" s="454"/>
      <c r="I715" s="454"/>
      <c r="J715" s="454"/>
    </row>
    <row r="716" spans="4:10" x14ac:dyDescent="0.2">
      <c r="D716" s="454"/>
      <c r="E716" s="454"/>
      <c r="F716" s="454"/>
      <c r="G716" s="454"/>
      <c r="H716" s="454"/>
      <c r="I716" s="454"/>
      <c r="J716" s="454"/>
    </row>
    <row r="717" spans="4:10" x14ac:dyDescent="0.2">
      <c r="D717" s="454"/>
      <c r="E717" s="454"/>
      <c r="F717" s="454"/>
      <c r="G717" s="454"/>
      <c r="H717" s="454"/>
      <c r="I717" s="454"/>
      <c r="J717" s="454"/>
    </row>
    <row r="718" spans="4:10" x14ac:dyDescent="0.2">
      <c r="D718" s="454"/>
      <c r="E718" s="454"/>
      <c r="F718" s="454"/>
      <c r="G718" s="454"/>
      <c r="H718" s="454"/>
      <c r="I718" s="454"/>
      <c r="J718" s="454"/>
    </row>
    <row r="719" spans="4:10" x14ac:dyDescent="0.2">
      <c r="D719" s="454"/>
      <c r="E719" s="454"/>
      <c r="F719" s="454"/>
      <c r="G719" s="454"/>
      <c r="H719" s="454"/>
      <c r="I719" s="454"/>
      <c r="J719" s="454"/>
    </row>
    <row r="720" spans="4:10" x14ac:dyDescent="0.2">
      <c r="D720" s="454"/>
      <c r="E720" s="454"/>
      <c r="F720" s="454"/>
      <c r="G720" s="454"/>
      <c r="H720" s="454"/>
      <c r="I720" s="454"/>
      <c r="J720" s="454"/>
    </row>
    <row r="721" spans="4:10" x14ac:dyDescent="0.2">
      <c r="D721" s="454"/>
      <c r="E721" s="454"/>
      <c r="F721" s="454"/>
      <c r="G721" s="454"/>
      <c r="H721" s="454"/>
      <c r="I721" s="454"/>
      <c r="J721" s="454"/>
    </row>
    <row r="722" spans="4:10" x14ac:dyDescent="0.2">
      <c r="D722" s="454"/>
      <c r="E722" s="454"/>
      <c r="F722" s="454"/>
      <c r="G722" s="454"/>
      <c r="H722" s="454"/>
      <c r="I722" s="454"/>
      <c r="J722" s="454"/>
    </row>
    <row r="723" spans="4:10" x14ac:dyDescent="0.2">
      <c r="D723" s="454"/>
      <c r="E723" s="454"/>
      <c r="F723" s="454"/>
      <c r="G723" s="454"/>
      <c r="H723" s="454"/>
      <c r="I723" s="454"/>
      <c r="J723" s="454"/>
    </row>
    <row r="724" spans="4:10" x14ac:dyDescent="0.2">
      <c r="D724" s="454"/>
      <c r="E724" s="454"/>
      <c r="F724" s="454"/>
      <c r="G724" s="454"/>
      <c r="H724" s="454"/>
      <c r="I724" s="454"/>
      <c r="J724" s="454"/>
    </row>
    <row r="725" spans="4:10" x14ac:dyDescent="0.2">
      <c r="D725" s="454"/>
      <c r="E725" s="454"/>
      <c r="F725" s="454"/>
      <c r="G725" s="454"/>
      <c r="H725" s="454"/>
      <c r="I725" s="454"/>
      <c r="J725" s="454"/>
    </row>
    <row r="726" spans="4:10" x14ac:dyDescent="0.2">
      <c r="D726" s="454"/>
      <c r="E726" s="454"/>
      <c r="F726" s="454"/>
      <c r="G726" s="454"/>
      <c r="H726" s="454"/>
      <c r="I726" s="454"/>
      <c r="J726" s="454"/>
    </row>
    <row r="727" spans="4:10" x14ac:dyDescent="0.2">
      <c r="D727" s="454"/>
      <c r="E727" s="454"/>
      <c r="F727" s="454"/>
      <c r="G727" s="454"/>
      <c r="H727" s="454"/>
      <c r="I727" s="454"/>
      <c r="J727" s="454"/>
    </row>
    <row r="728" spans="4:10" x14ac:dyDescent="0.2">
      <c r="D728" s="454"/>
      <c r="E728" s="454"/>
      <c r="F728" s="454"/>
      <c r="G728" s="454"/>
      <c r="H728" s="454"/>
      <c r="I728" s="454"/>
      <c r="J728" s="454"/>
    </row>
    <row r="729" spans="4:10" x14ac:dyDescent="0.2">
      <c r="D729" s="454"/>
      <c r="E729" s="454"/>
      <c r="F729" s="454"/>
      <c r="G729" s="454"/>
      <c r="H729" s="454"/>
      <c r="I729" s="454"/>
      <c r="J729" s="454"/>
    </row>
    <row r="730" spans="4:10" x14ac:dyDescent="0.2">
      <c r="D730" s="454"/>
      <c r="E730" s="454"/>
      <c r="F730" s="454"/>
      <c r="G730" s="454"/>
      <c r="H730" s="454"/>
      <c r="I730" s="454"/>
      <c r="J730" s="454"/>
    </row>
    <row r="731" spans="4:10" x14ac:dyDescent="0.2">
      <c r="D731" s="454"/>
      <c r="E731" s="454"/>
      <c r="F731" s="454"/>
      <c r="G731" s="454"/>
      <c r="H731" s="454"/>
      <c r="I731" s="454"/>
      <c r="J731" s="454"/>
    </row>
    <row r="732" spans="4:10" x14ac:dyDescent="0.2">
      <c r="D732" s="454"/>
      <c r="E732" s="454"/>
      <c r="F732" s="454"/>
      <c r="G732" s="454"/>
      <c r="H732" s="454"/>
      <c r="I732" s="454"/>
      <c r="J732" s="454"/>
    </row>
    <row r="733" spans="4:10" x14ac:dyDescent="0.2">
      <c r="D733" s="454"/>
      <c r="E733" s="454"/>
      <c r="F733" s="454"/>
      <c r="G733" s="454"/>
      <c r="H733" s="454"/>
      <c r="I733" s="454"/>
      <c r="J733" s="454"/>
    </row>
    <row r="734" spans="4:10" x14ac:dyDescent="0.2">
      <c r="D734" s="454"/>
      <c r="E734" s="454"/>
      <c r="F734" s="454"/>
      <c r="G734" s="454"/>
      <c r="H734" s="454"/>
      <c r="I734" s="454"/>
      <c r="J734" s="454"/>
    </row>
    <row r="735" spans="4:10" x14ac:dyDescent="0.2">
      <c r="D735" s="454"/>
      <c r="E735" s="454"/>
      <c r="F735" s="454"/>
      <c r="G735" s="454"/>
      <c r="H735" s="454"/>
      <c r="I735" s="454"/>
      <c r="J735" s="454"/>
    </row>
    <row r="736" spans="4:10" x14ac:dyDescent="0.2">
      <c r="D736" s="454"/>
      <c r="E736" s="454"/>
      <c r="F736" s="454"/>
      <c r="G736" s="454"/>
      <c r="H736" s="454"/>
      <c r="I736" s="454"/>
      <c r="J736" s="454"/>
    </row>
    <row r="737" spans="4:10" x14ac:dyDescent="0.2">
      <c r="D737" s="454"/>
      <c r="E737" s="454"/>
      <c r="F737" s="454"/>
      <c r="G737" s="454"/>
      <c r="H737" s="454"/>
      <c r="I737" s="454"/>
      <c r="J737" s="454"/>
    </row>
    <row r="738" spans="4:10" x14ac:dyDescent="0.2">
      <c r="D738" s="454"/>
      <c r="E738" s="454"/>
      <c r="F738" s="454"/>
      <c r="G738" s="454"/>
      <c r="H738" s="454"/>
      <c r="I738" s="454"/>
      <c r="J738" s="454"/>
    </row>
    <row r="739" spans="4:10" x14ac:dyDescent="0.2">
      <c r="D739" s="454"/>
      <c r="E739" s="454"/>
      <c r="F739" s="454"/>
      <c r="G739" s="454"/>
      <c r="H739" s="454"/>
      <c r="I739" s="454"/>
      <c r="J739" s="454"/>
    </row>
    <row r="740" spans="4:10" x14ac:dyDescent="0.2">
      <c r="D740" s="454"/>
      <c r="E740" s="454"/>
      <c r="F740" s="454"/>
      <c r="G740" s="454"/>
      <c r="H740" s="454"/>
      <c r="I740" s="454"/>
      <c r="J740" s="454"/>
    </row>
    <row r="741" spans="4:10" x14ac:dyDescent="0.2">
      <c r="D741" s="454"/>
      <c r="E741" s="454"/>
      <c r="F741" s="454"/>
      <c r="G741" s="454"/>
      <c r="H741" s="454"/>
      <c r="I741" s="454"/>
      <c r="J741" s="454"/>
    </row>
    <row r="742" spans="4:10" x14ac:dyDescent="0.2">
      <c r="D742" s="454"/>
      <c r="E742" s="454"/>
      <c r="F742" s="454"/>
      <c r="G742" s="454"/>
      <c r="H742" s="454"/>
      <c r="I742" s="454"/>
      <c r="J742" s="454"/>
    </row>
    <row r="743" spans="4:10" x14ac:dyDescent="0.2">
      <c r="D743" s="454"/>
      <c r="E743" s="454"/>
      <c r="F743" s="454"/>
      <c r="G743" s="454"/>
      <c r="H743" s="454"/>
      <c r="I743" s="454"/>
      <c r="J743" s="454"/>
    </row>
    <row r="744" spans="4:10" x14ac:dyDescent="0.2">
      <c r="D744" s="454"/>
      <c r="E744" s="454"/>
      <c r="F744" s="454"/>
      <c r="G744" s="454"/>
      <c r="H744" s="454"/>
      <c r="I744" s="454"/>
      <c r="J744" s="454"/>
    </row>
    <row r="745" spans="4:10" x14ac:dyDescent="0.2">
      <c r="D745" s="454"/>
      <c r="E745" s="454"/>
      <c r="F745" s="454"/>
      <c r="G745" s="454"/>
      <c r="H745" s="454"/>
      <c r="I745" s="454"/>
      <c r="J745" s="454"/>
    </row>
    <row r="746" spans="4:10" x14ac:dyDescent="0.2">
      <c r="D746" s="454"/>
      <c r="E746" s="454"/>
      <c r="F746" s="454"/>
      <c r="G746" s="454"/>
      <c r="H746" s="454"/>
      <c r="I746" s="454"/>
      <c r="J746" s="454"/>
    </row>
    <row r="747" spans="4:10" x14ac:dyDescent="0.2">
      <c r="D747" s="454"/>
      <c r="E747" s="454"/>
      <c r="F747" s="454"/>
      <c r="G747" s="454"/>
      <c r="H747" s="454"/>
      <c r="I747" s="454"/>
      <c r="J747" s="454"/>
    </row>
    <row r="748" spans="4:10" x14ac:dyDescent="0.2">
      <c r="D748" s="454"/>
      <c r="E748" s="454"/>
      <c r="F748" s="454"/>
      <c r="G748" s="454"/>
      <c r="H748" s="454"/>
      <c r="I748" s="454"/>
      <c r="J748" s="454"/>
    </row>
    <row r="749" spans="4:10" x14ac:dyDescent="0.2">
      <c r="D749" s="454"/>
      <c r="E749" s="454"/>
      <c r="F749" s="454"/>
      <c r="G749" s="454"/>
      <c r="H749" s="454"/>
      <c r="I749" s="454"/>
      <c r="J749" s="454"/>
    </row>
    <row r="750" spans="4:10" x14ac:dyDescent="0.2">
      <c r="D750" s="454"/>
      <c r="E750" s="454"/>
      <c r="F750" s="454"/>
      <c r="G750" s="454"/>
      <c r="H750" s="454"/>
      <c r="I750" s="454"/>
      <c r="J750" s="454"/>
    </row>
    <row r="751" spans="4:10" x14ac:dyDescent="0.2">
      <c r="D751" s="454"/>
      <c r="E751" s="454"/>
      <c r="F751" s="454"/>
      <c r="G751" s="454"/>
      <c r="H751" s="454"/>
      <c r="I751" s="454"/>
      <c r="J751" s="454"/>
    </row>
    <row r="752" spans="4:10" x14ac:dyDescent="0.2">
      <c r="D752" s="454"/>
      <c r="E752" s="454"/>
      <c r="F752" s="454"/>
      <c r="G752" s="454"/>
      <c r="H752" s="454"/>
      <c r="I752" s="454"/>
      <c r="J752" s="454"/>
    </row>
    <row r="753" spans="4:10" x14ac:dyDescent="0.2">
      <c r="D753" s="454"/>
      <c r="E753" s="454"/>
      <c r="F753" s="454"/>
      <c r="G753" s="454"/>
      <c r="H753" s="454"/>
      <c r="I753" s="454"/>
      <c r="J753" s="454"/>
    </row>
    <row r="754" spans="4:10" x14ac:dyDescent="0.2">
      <c r="D754" s="454"/>
      <c r="E754" s="454"/>
      <c r="F754" s="454"/>
      <c r="G754" s="454"/>
      <c r="H754" s="454"/>
      <c r="I754" s="454"/>
      <c r="J754" s="454"/>
    </row>
    <row r="755" spans="4:10" x14ac:dyDescent="0.2">
      <c r="D755" s="454"/>
      <c r="E755" s="454"/>
      <c r="F755" s="454"/>
      <c r="G755" s="454"/>
      <c r="H755" s="454"/>
      <c r="I755" s="454"/>
      <c r="J755" s="454"/>
    </row>
    <row r="756" spans="4:10" x14ac:dyDescent="0.2">
      <c r="D756" s="454"/>
      <c r="E756" s="454"/>
      <c r="F756" s="454"/>
      <c r="G756" s="454"/>
      <c r="H756" s="454"/>
      <c r="I756" s="454"/>
      <c r="J756" s="454"/>
    </row>
    <row r="757" spans="4:10" x14ac:dyDescent="0.2">
      <c r="D757" s="454"/>
      <c r="E757" s="454"/>
      <c r="F757" s="454"/>
      <c r="G757" s="454"/>
      <c r="H757" s="454"/>
      <c r="I757" s="454"/>
      <c r="J757" s="454"/>
    </row>
    <row r="758" spans="4:10" x14ac:dyDescent="0.2">
      <c r="D758" s="454"/>
      <c r="E758" s="454"/>
      <c r="F758" s="454"/>
      <c r="G758" s="454"/>
      <c r="H758" s="454"/>
      <c r="I758" s="454"/>
      <c r="J758" s="454"/>
    </row>
    <row r="759" spans="4:10" x14ac:dyDescent="0.2">
      <c r="D759" s="454"/>
      <c r="E759" s="454"/>
      <c r="F759" s="454"/>
      <c r="G759" s="454"/>
      <c r="H759" s="454"/>
      <c r="I759" s="454"/>
      <c r="J759" s="454"/>
    </row>
    <row r="760" spans="4:10" x14ac:dyDescent="0.2">
      <c r="D760" s="454"/>
      <c r="E760" s="454"/>
      <c r="F760" s="454"/>
      <c r="G760" s="454"/>
      <c r="H760" s="454"/>
      <c r="I760" s="454"/>
      <c r="J760" s="454"/>
    </row>
    <row r="761" spans="4:10" x14ac:dyDescent="0.2">
      <c r="D761" s="454"/>
      <c r="E761" s="454"/>
      <c r="F761" s="454"/>
      <c r="G761" s="454"/>
      <c r="H761" s="454"/>
      <c r="I761" s="454"/>
      <c r="J761" s="454"/>
    </row>
    <row r="762" spans="4:10" x14ac:dyDescent="0.2">
      <c r="D762" s="454"/>
      <c r="E762" s="454"/>
      <c r="F762" s="454"/>
      <c r="G762" s="454"/>
      <c r="H762" s="454"/>
      <c r="I762" s="454"/>
      <c r="J762" s="454"/>
    </row>
    <row r="763" spans="4:10" x14ac:dyDescent="0.2">
      <c r="D763" s="454"/>
      <c r="E763" s="454"/>
      <c r="F763" s="454"/>
      <c r="G763" s="454"/>
      <c r="H763" s="454"/>
      <c r="I763" s="454"/>
      <c r="J763" s="454"/>
    </row>
    <row r="764" spans="4:10" x14ac:dyDescent="0.2">
      <c r="D764" s="454"/>
      <c r="E764" s="454"/>
      <c r="F764" s="454"/>
      <c r="G764" s="454"/>
      <c r="H764" s="454"/>
      <c r="I764" s="454"/>
      <c r="J764" s="454"/>
    </row>
    <row r="765" spans="4:10" x14ac:dyDescent="0.2">
      <c r="D765" s="454"/>
      <c r="E765" s="454"/>
      <c r="F765" s="454"/>
      <c r="G765" s="454"/>
      <c r="H765" s="454"/>
      <c r="I765" s="454"/>
      <c r="J765" s="454"/>
    </row>
    <row r="766" spans="4:10" x14ac:dyDescent="0.2">
      <c r="D766" s="454"/>
      <c r="E766" s="454"/>
      <c r="F766" s="454"/>
      <c r="G766" s="454"/>
      <c r="H766" s="454"/>
      <c r="I766" s="454"/>
      <c r="J766" s="454"/>
    </row>
    <row r="767" spans="4:10" x14ac:dyDescent="0.2">
      <c r="D767" s="454"/>
      <c r="E767" s="454"/>
      <c r="F767" s="454"/>
      <c r="G767" s="454"/>
      <c r="H767" s="454"/>
      <c r="I767" s="454"/>
      <c r="J767" s="454"/>
    </row>
    <row r="768" spans="4:10" x14ac:dyDescent="0.2">
      <c r="D768" s="454"/>
      <c r="E768" s="454"/>
      <c r="F768" s="454"/>
      <c r="G768" s="454"/>
      <c r="H768" s="454"/>
      <c r="I768" s="454"/>
      <c r="J768" s="454"/>
    </row>
    <row r="769" spans="4:10" x14ac:dyDescent="0.2">
      <c r="D769" s="454"/>
      <c r="E769" s="454"/>
      <c r="F769" s="454"/>
      <c r="G769" s="454"/>
      <c r="H769" s="454"/>
      <c r="I769" s="454"/>
      <c r="J769" s="454"/>
    </row>
    <row r="770" spans="4:10" x14ac:dyDescent="0.2">
      <c r="D770" s="454"/>
      <c r="E770" s="454"/>
      <c r="F770" s="454"/>
      <c r="G770" s="454"/>
      <c r="H770" s="454"/>
      <c r="I770" s="454"/>
      <c r="J770" s="454"/>
    </row>
    <row r="771" spans="4:10" x14ac:dyDescent="0.2">
      <c r="D771" s="454"/>
      <c r="E771" s="454"/>
      <c r="F771" s="454"/>
      <c r="G771" s="454"/>
      <c r="H771" s="454"/>
      <c r="I771" s="454"/>
      <c r="J771" s="454"/>
    </row>
    <row r="772" spans="4:10" x14ac:dyDescent="0.2">
      <c r="D772" s="454"/>
      <c r="E772" s="454"/>
      <c r="F772" s="454"/>
      <c r="G772" s="454"/>
      <c r="H772" s="454"/>
      <c r="I772" s="454"/>
      <c r="J772" s="454"/>
    </row>
    <row r="773" spans="4:10" x14ac:dyDescent="0.2">
      <c r="D773" s="454"/>
      <c r="E773" s="454"/>
      <c r="F773" s="454"/>
      <c r="G773" s="454"/>
      <c r="H773" s="454"/>
      <c r="I773" s="454"/>
      <c r="J773" s="454"/>
    </row>
    <row r="774" spans="4:10" x14ac:dyDescent="0.2">
      <c r="D774" s="454"/>
      <c r="E774" s="454"/>
      <c r="F774" s="454"/>
      <c r="G774" s="454"/>
      <c r="H774" s="454"/>
      <c r="I774" s="454"/>
      <c r="J774" s="454"/>
    </row>
    <row r="775" spans="4:10" x14ac:dyDescent="0.2">
      <c r="D775" s="454"/>
      <c r="E775" s="454"/>
      <c r="F775" s="454"/>
      <c r="G775" s="454"/>
      <c r="H775" s="454"/>
      <c r="I775" s="454"/>
      <c r="J775" s="454"/>
    </row>
    <row r="776" spans="4:10" x14ac:dyDescent="0.2">
      <c r="D776" s="454"/>
      <c r="E776" s="454"/>
      <c r="F776" s="454"/>
      <c r="G776" s="454"/>
      <c r="H776" s="454"/>
      <c r="I776" s="454"/>
      <c r="J776" s="454"/>
    </row>
    <row r="777" spans="4:10" x14ac:dyDescent="0.2">
      <c r="D777" s="454"/>
      <c r="E777" s="454"/>
      <c r="F777" s="454"/>
      <c r="G777" s="454"/>
      <c r="H777" s="454"/>
      <c r="I777" s="454"/>
      <c r="J777" s="454"/>
    </row>
    <row r="778" spans="4:10" x14ac:dyDescent="0.2">
      <c r="D778" s="454"/>
      <c r="E778" s="454"/>
      <c r="F778" s="454"/>
      <c r="G778" s="454"/>
      <c r="H778" s="454"/>
      <c r="I778" s="454"/>
      <c r="J778" s="454"/>
    </row>
    <row r="779" spans="4:10" x14ac:dyDescent="0.2">
      <c r="D779" s="454"/>
      <c r="E779" s="454"/>
      <c r="F779" s="454"/>
      <c r="G779" s="454"/>
      <c r="H779" s="454"/>
      <c r="I779" s="454"/>
      <c r="J779" s="454"/>
    </row>
    <row r="780" spans="4:10" x14ac:dyDescent="0.2">
      <c r="D780" s="454"/>
      <c r="E780" s="454"/>
      <c r="F780" s="454"/>
      <c r="G780" s="454"/>
      <c r="H780" s="454"/>
      <c r="I780" s="454"/>
      <c r="J780" s="454"/>
    </row>
    <row r="781" spans="4:10" x14ac:dyDescent="0.2">
      <c r="D781" s="454"/>
      <c r="E781" s="454"/>
      <c r="F781" s="454"/>
      <c r="G781" s="454"/>
      <c r="H781" s="454"/>
      <c r="I781" s="454"/>
      <c r="J781" s="454"/>
    </row>
    <row r="782" spans="4:10" x14ac:dyDescent="0.2">
      <c r="D782" s="454"/>
      <c r="E782" s="454"/>
      <c r="F782" s="454"/>
      <c r="G782" s="454"/>
      <c r="H782" s="454"/>
      <c r="I782" s="454"/>
      <c r="J782" s="454"/>
    </row>
    <row r="783" spans="4:10" x14ac:dyDescent="0.2">
      <c r="D783" s="454"/>
      <c r="E783" s="454"/>
      <c r="F783" s="454"/>
      <c r="G783" s="454"/>
      <c r="H783" s="454"/>
      <c r="I783" s="454"/>
      <c r="J783" s="454"/>
    </row>
    <row r="784" spans="4:10" x14ac:dyDescent="0.2">
      <c r="D784" s="454"/>
      <c r="E784" s="454"/>
      <c r="F784" s="454"/>
      <c r="G784" s="454"/>
      <c r="H784" s="454"/>
      <c r="I784" s="454"/>
      <c r="J784" s="454"/>
    </row>
    <row r="785" spans="4:10" x14ac:dyDescent="0.2">
      <c r="D785" s="454"/>
      <c r="E785" s="454"/>
      <c r="F785" s="454"/>
      <c r="G785" s="454"/>
      <c r="H785" s="454"/>
      <c r="I785" s="454"/>
      <c r="J785" s="454"/>
    </row>
    <row r="786" spans="4:10" x14ac:dyDescent="0.2">
      <c r="D786" s="454"/>
      <c r="E786" s="454"/>
      <c r="F786" s="454"/>
      <c r="G786" s="454"/>
      <c r="H786" s="454"/>
      <c r="I786" s="454"/>
      <c r="J786" s="454"/>
    </row>
    <row r="787" spans="4:10" x14ac:dyDescent="0.2">
      <c r="D787" s="454"/>
      <c r="E787" s="454"/>
      <c r="F787" s="454"/>
      <c r="G787" s="454"/>
      <c r="H787" s="454"/>
      <c r="I787" s="454"/>
      <c r="J787" s="454"/>
    </row>
    <row r="788" spans="4:10" x14ac:dyDescent="0.2">
      <c r="D788" s="454"/>
      <c r="E788" s="454"/>
      <c r="F788" s="454"/>
      <c r="G788" s="454"/>
      <c r="H788" s="454"/>
      <c r="I788" s="454"/>
      <c r="J788" s="454"/>
    </row>
    <row r="789" spans="4:10" x14ac:dyDescent="0.2">
      <c r="D789" s="454"/>
      <c r="E789" s="454"/>
      <c r="F789" s="454"/>
      <c r="G789" s="454"/>
      <c r="H789" s="454"/>
      <c r="I789" s="454"/>
      <c r="J789" s="454"/>
    </row>
    <row r="790" spans="4:10" x14ac:dyDescent="0.2">
      <c r="D790" s="454"/>
      <c r="E790" s="454"/>
      <c r="F790" s="454"/>
      <c r="G790" s="454"/>
      <c r="H790" s="454"/>
      <c r="I790" s="454"/>
      <c r="J790" s="454"/>
    </row>
    <row r="791" spans="4:10" x14ac:dyDescent="0.2">
      <c r="D791" s="454"/>
      <c r="E791" s="454"/>
      <c r="F791" s="454"/>
      <c r="G791" s="454"/>
      <c r="H791" s="454"/>
      <c r="I791" s="454"/>
      <c r="J791" s="454"/>
    </row>
    <row r="792" spans="4:10" x14ac:dyDescent="0.2">
      <c r="D792" s="454"/>
      <c r="E792" s="454"/>
      <c r="F792" s="454"/>
      <c r="G792" s="454"/>
      <c r="H792" s="454"/>
      <c r="I792" s="454"/>
      <c r="J792" s="454"/>
    </row>
    <row r="793" spans="4:10" x14ac:dyDescent="0.2">
      <c r="D793" s="454"/>
      <c r="E793" s="454"/>
      <c r="F793" s="454"/>
      <c r="G793" s="454"/>
      <c r="H793" s="454"/>
      <c r="I793" s="454"/>
      <c r="J793" s="454"/>
    </row>
    <row r="794" spans="4:10" x14ac:dyDescent="0.2">
      <c r="D794" s="454"/>
      <c r="E794" s="454"/>
      <c r="F794" s="454"/>
      <c r="G794" s="454"/>
      <c r="H794" s="454"/>
      <c r="I794" s="454"/>
      <c r="J794" s="454"/>
    </row>
    <row r="795" spans="4:10" x14ac:dyDescent="0.2">
      <c r="D795" s="454"/>
      <c r="E795" s="454"/>
      <c r="F795" s="454"/>
      <c r="G795" s="454"/>
      <c r="H795" s="454"/>
      <c r="I795" s="454"/>
      <c r="J795" s="454"/>
    </row>
    <row r="796" spans="4:10" x14ac:dyDescent="0.2">
      <c r="D796" s="454"/>
      <c r="E796" s="454"/>
      <c r="F796" s="454"/>
      <c r="G796" s="454"/>
      <c r="H796" s="454"/>
      <c r="I796" s="454"/>
      <c r="J796" s="454"/>
    </row>
    <row r="797" spans="4:10" x14ac:dyDescent="0.2">
      <c r="D797" s="454"/>
      <c r="E797" s="454"/>
      <c r="F797" s="454"/>
      <c r="G797" s="454"/>
      <c r="H797" s="454"/>
      <c r="I797" s="454"/>
      <c r="J797" s="454"/>
    </row>
    <row r="798" spans="4:10" x14ac:dyDescent="0.2">
      <c r="D798" s="454"/>
      <c r="E798" s="454"/>
      <c r="F798" s="454"/>
      <c r="G798" s="454"/>
      <c r="H798" s="454"/>
      <c r="I798" s="454"/>
      <c r="J798" s="454"/>
    </row>
    <row r="799" spans="4:10" x14ac:dyDescent="0.2">
      <c r="D799" s="454"/>
      <c r="E799" s="454"/>
      <c r="F799" s="454"/>
      <c r="G799" s="454"/>
      <c r="H799" s="454"/>
      <c r="I799" s="454"/>
      <c r="J799" s="454"/>
    </row>
    <row r="800" spans="4:10" x14ac:dyDescent="0.2">
      <c r="D800" s="454"/>
      <c r="E800" s="454"/>
      <c r="F800" s="454"/>
      <c r="G800" s="454"/>
      <c r="H800" s="454"/>
      <c r="I800" s="454"/>
      <c r="J800" s="454"/>
    </row>
    <row r="801" spans="4:10" x14ac:dyDescent="0.2">
      <c r="D801" s="454"/>
      <c r="E801" s="454"/>
      <c r="F801" s="454"/>
      <c r="G801" s="454"/>
      <c r="H801" s="454"/>
      <c r="I801" s="454"/>
      <c r="J801" s="454"/>
    </row>
    <row r="802" spans="4:10" x14ac:dyDescent="0.2">
      <c r="D802" s="454"/>
      <c r="E802" s="454"/>
      <c r="F802" s="454"/>
      <c r="G802" s="454"/>
      <c r="H802" s="454"/>
      <c r="I802" s="454"/>
      <c r="J802" s="454"/>
    </row>
    <row r="803" spans="4:10" x14ac:dyDescent="0.2">
      <c r="D803" s="454"/>
      <c r="E803" s="454"/>
      <c r="F803" s="454"/>
      <c r="G803" s="454"/>
      <c r="H803" s="454"/>
      <c r="I803" s="454"/>
      <c r="J803" s="454"/>
    </row>
    <row r="804" spans="4:10" x14ac:dyDescent="0.2">
      <c r="D804" s="454"/>
      <c r="E804" s="454"/>
      <c r="F804" s="454"/>
      <c r="G804" s="454"/>
      <c r="H804" s="454"/>
      <c r="I804" s="454"/>
      <c r="J804" s="454"/>
    </row>
    <row r="805" spans="4:10" x14ac:dyDescent="0.2">
      <c r="D805" s="454"/>
      <c r="E805" s="454"/>
      <c r="F805" s="454"/>
      <c r="G805" s="454"/>
      <c r="H805" s="454"/>
      <c r="I805" s="454"/>
      <c r="J805" s="454"/>
    </row>
    <row r="806" spans="4:10" x14ac:dyDescent="0.2">
      <c r="D806" s="454"/>
      <c r="E806" s="454"/>
      <c r="F806" s="454"/>
      <c r="G806" s="454"/>
      <c r="H806" s="454"/>
      <c r="I806" s="454"/>
      <c r="J806" s="454"/>
    </row>
    <row r="807" spans="4:10" x14ac:dyDescent="0.2">
      <c r="D807" s="454"/>
      <c r="E807" s="454"/>
      <c r="F807" s="454"/>
      <c r="G807" s="454"/>
      <c r="H807" s="454"/>
      <c r="I807" s="454"/>
      <c r="J807" s="454"/>
    </row>
    <row r="808" spans="4:10" x14ac:dyDescent="0.2">
      <c r="D808" s="454"/>
      <c r="E808" s="454"/>
      <c r="F808" s="454"/>
      <c r="G808" s="454"/>
      <c r="H808" s="454"/>
      <c r="I808" s="454"/>
      <c r="J808" s="454"/>
    </row>
    <row r="809" spans="4:10" x14ac:dyDescent="0.2">
      <c r="D809" s="454"/>
      <c r="E809" s="454"/>
      <c r="F809" s="454"/>
      <c r="G809" s="454"/>
      <c r="H809" s="454"/>
      <c r="I809" s="454"/>
      <c r="J809" s="454"/>
    </row>
    <row r="810" spans="4:10" x14ac:dyDescent="0.2">
      <c r="D810" s="454"/>
      <c r="E810" s="454"/>
      <c r="F810" s="454"/>
      <c r="G810" s="454"/>
      <c r="H810" s="454"/>
      <c r="I810" s="454"/>
      <c r="J810" s="454"/>
    </row>
    <row r="811" spans="4:10" x14ac:dyDescent="0.2">
      <c r="D811" s="454"/>
      <c r="E811" s="454"/>
      <c r="F811" s="454"/>
      <c r="G811" s="454"/>
      <c r="H811" s="454"/>
      <c r="I811" s="454"/>
      <c r="J811" s="454"/>
    </row>
    <row r="812" spans="4:10" x14ac:dyDescent="0.2">
      <c r="D812" s="454"/>
      <c r="E812" s="454"/>
      <c r="F812" s="454"/>
      <c r="G812" s="454"/>
      <c r="H812" s="454"/>
      <c r="I812" s="454"/>
      <c r="J812" s="454"/>
    </row>
    <row r="813" spans="4:10" x14ac:dyDescent="0.2">
      <c r="D813" s="454"/>
      <c r="E813" s="454"/>
      <c r="F813" s="454"/>
      <c r="G813" s="454"/>
      <c r="H813" s="454"/>
      <c r="I813" s="454"/>
      <c r="J813" s="454"/>
    </row>
    <row r="814" spans="4:10" x14ac:dyDescent="0.2">
      <c r="D814" s="454"/>
      <c r="E814" s="454"/>
      <c r="F814" s="454"/>
      <c r="G814" s="454"/>
      <c r="H814" s="454"/>
      <c r="I814" s="454"/>
      <c r="J814" s="454"/>
    </row>
    <row r="815" spans="4:10" x14ac:dyDescent="0.2">
      <c r="D815" s="454"/>
      <c r="E815" s="454"/>
      <c r="F815" s="454"/>
      <c r="G815" s="454"/>
      <c r="H815" s="454"/>
      <c r="I815" s="454"/>
      <c r="J815" s="454"/>
    </row>
    <row r="816" spans="4:10" x14ac:dyDescent="0.2">
      <c r="D816" s="454"/>
      <c r="E816" s="454"/>
      <c r="F816" s="454"/>
      <c r="G816" s="454"/>
      <c r="H816" s="454"/>
      <c r="I816" s="454"/>
      <c r="J816" s="454"/>
    </row>
    <row r="817" spans="4:10" x14ac:dyDescent="0.2">
      <c r="D817" s="454"/>
      <c r="E817" s="454"/>
      <c r="F817" s="454"/>
      <c r="G817" s="454"/>
      <c r="H817" s="454"/>
      <c r="I817" s="454"/>
      <c r="J817" s="454"/>
    </row>
    <row r="818" spans="4:10" x14ac:dyDescent="0.2">
      <c r="D818" s="454"/>
      <c r="E818" s="454"/>
      <c r="F818" s="454"/>
      <c r="G818" s="454"/>
      <c r="H818" s="454"/>
      <c r="I818" s="454"/>
      <c r="J818" s="454"/>
    </row>
    <row r="819" spans="4:10" x14ac:dyDescent="0.2">
      <c r="D819" s="454"/>
      <c r="E819" s="454"/>
      <c r="F819" s="454"/>
      <c r="G819" s="454"/>
      <c r="H819" s="454"/>
      <c r="I819" s="454"/>
      <c r="J819" s="454"/>
    </row>
    <row r="820" spans="4:10" x14ac:dyDescent="0.2">
      <c r="D820" s="454"/>
      <c r="E820" s="454"/>
      <c r="F820" s="454"/>
      <c r="G820" s="454"/>
      <c r="H820" s="454"/>
      <c r="I820" s="454"/>
      <c r="J820" s="454"/>
    </row>
    <row r="821" spans="4:10" x14ac:dyDescent="0.2">
      <c r="D821" s="454"/>
      <c r="E821" s="454"/>
      <c r="F821" s="454"/>
      <c r="G821" s="454"/>
      <c r="H821" s="454"/>
      <c r="I821" s="454"/>
      <c r="J821" s="454"/>
    </row>
    <row r="822" spans="4:10" x14ac:dyDescent="0.2">
      <c r="D822" s="454"/>
      <c r="E822" s="454"/>
      <c r="F822" s="454"/>
      <c r="G822" s="454"/>
      <c r="H822" s="454"/>
      <c r="I822" s="454"/>
      <c r="J822" s="454"/>
    </row>
    <row r="823" spans="4:10" x14ac:dyDescent="0.2">
      <c r="D823" s="454"/>
      <c r="E823" s="454"/>
      <c r="F823" s="454"/>
      <c r="G823" s="454"/>
      <c r="H823" s="454"/>
      <c r="I823" s="454"/>
      <c r="J823" s="454"/>
    </row>
    <row r="824" spans="4:10" x14ac:dyDescent="0.2">
      <c r="D824" s="454"/>
      <c r="E824" s="454"/>
      <c r="F824" s="454"/>
      <c r="G824" s="454"/>
      <c r="H824" s="454"/>
      <c r="I824" s="454"/>
      <c r="J824" s="454"/>
    </row>
    <row r="825" spans="4:10" x14ac:dyDescent="0.2">
      <c r="D825" s="454"/>
      <c r="E825" s="454"/>
      <c r="F825" s="454"/>
      <c r="G825" s="454"/>
      <c r="H825" s="454"/>
      <c r="I825" s="454"/>
      <c r="J825" s="454"/>
    </row>
    <row r="826" spans="4:10" x14ac:dyDescent="0.2">
      <c r="D826" s="454"/>
      <c r="E826" s="454"/>
      <c r="F826" s="454"/>
      <c r="G826" s="454"/>
      <c r="H826" s="454"/>
      <c r="I826" s="454"/>
      <c r="J826" s="454"/>
    </row>
    <row r="827" spans="4:10" x14ac:dyDescent="0.2">
      <c r="D827" s="454"/>
      <c r="E827" s="454"/>
      <c r="F827" s="454"/>
      <c r="G827" s="454"/>
      <c r="H827" s="454"/>
      <c r="I827" s="454"/>
      <c r="J827" s="454"/>
    </row>
    <row r="828" spans="4:10" x14ac:dyDescent="0.2">
      <c r="D828" s="454"/>
      <c r="E828" s="454"/>
      <c r="F828" s="454"/>
      <c r="G828" s="454"/>
      <c r="H828" s="454"/>
      <c r="I828" s="454"/>
      <c r="J828" s="454"/>
    </row>
    <row r="829" spans="4:10" x14ac:dyDescent="0.2">
      <c r="D829" s="454"/>
      <c r="E829" s="454"/>
      <c r="F829" s="454"/>
      <c r="G829" s="454"/>
      <c r="H829" s="454"/>
      <c r="I829" s="454"/>
      <c r="J829" s="454"/>
    </row>
    <row r="830" spans="4:10" x14ac:dyDescent="0.2">
      <c r="D830" s="454"/>
      <c r="E830" s="454"/>
      <c r="F830" s="454"/>
      <c r="G830" s="454"/>
      <c r="H830" s="454"/>
      <c r="I830" s="454"/>
      <c r="J830" s="454"/>
    </row>
    <row r="831" spans="4:10" x14ac:dyDescent="0.2">
      <c r="D831" s="454"/>
      <c r="E831" s="454"/>
      <c r="F831" s="454"/>
      <c r="G831" s="454"/>
      <c r="H831" s="454"/>
      <c r="I831" s="454"/>
      <c r="J831" s="454"/>
    </row>
    <row r="832" spans="4:10" x14ac:dyDescent="0.2">
      <c r="D832" s="454"/>
      <c r="E832" s="454"/>
      <c r="F832" s="454"/>
      <c r="G832" s="454"/>
      <c r="H832" s="454"/>
      <c r="I832" s="454"/>
      <c r="J832" s="454"/>
    </row>
    <row r="833" spans="4:10" x14ac:dyDescent="0.2">
      <c r="D833" s="454"/>
      <c r="E833" s="454"/>
      <c r="F833" s="454"/>
      <c r="G833" s="454"/>
      <c r="H833" s="454"/>
      <c r="I833" s="454"/>
      <c r="J833" s="454"/>
    </row>
    <row r="834" spans="4:10" x14ac:dyDescent="0.2">
      <c r="D834" s="454"/>
      <c r="E834" s="454"/>
      <c r="F834" s="454"/>
      <c r="G834" s="454"/>
      <c r="H834" s="454"/>
      <c r="I834" s="454"/>
      <c r="J834" s="454"/>
    </row>
    <row r="835" spans="4:10" x14ac:dyDescent="0.2">
      <c r="D835" s="454"/>
      <c r="E835" s="454"/>
      <c r="F835" s="454"/>
      <c r="G835" s="454"/>
      <c r="H835" s="454"/>
      <c r="I835" s="454"/>
      <c r="J835" s="454"/>
    </row>
    <row r="836" spans="4:10" x14ac:dyDescent="0.2">
      <c r="D836" s="454"/>
      <c r="E836" s="454"/>
      <c r="F836" s="454"/>
      <c r="G836" s="454"/>
      <c r="H836" s="454"/>
      <c r="I836" s="454"/>
      <c r="J836" s="454"/>
    </row>
    <row r="837" spans="4:10" x14ac:dyDescent="0.2">
      <c r="D837" s="454"/>
      <c r="E837" s="454"/>
      <c r="F837" s="454"/>
      <c r="G837" s="454"/>
      <c r="H837" s="454"/>
      <c r="I837" s="454"/>
      <c r="J837" s="454"/>
    </row>
    <row r="838" spans="4:10" x14ac:dyDescent="0.2">
      <c r="D838" s="454"/>
      <c r="E838" s="454"/>
      <c r="F838" s="454"/>
      <c r="G838" s="454"/>
      <c r="H838" s="454"/>
      <c r="I838" s="454"/>
      <c r="J838" s="454"/>
    </row>
    <row r="839" spans="4:10" x14ac:dyDescent="0.2">
      <c r="D839" s="454"/>
      <c r="E839" s="454"/>
      <c r="F839" s="454"/>
      <c r="G839" s="454"/>
      <c r="H839" s="454"/>
      <c r="I839" s="454"/>
      <c r="J839" s="454"/>
    </row>
    <row r="840" spans="4:10" x14ac:dyDescent="0.2">
      <c r="D840" s="454"/>
      <c r="E840" s="454"/>
      <c r="F840" s="454"/>
      <c r="G840" s="454"/>
      <c r="H840" s="454"/>
      <c r="I840" s="454"/>
      <c r="J840" s="454"/>
    </row>
    <row r="841" spans="4:10" x14ac:dyDescent="0.2">
      <c r="D841" s="454"/>
      <c r="E841" s="454"/>
      <c r="F841" s="454"/>
      <c r="G841" s="454"/>
      <c r="H841" s="454"/>
      <c r="I841" s="454"/>
      <c r="J841" s="454"/>
    </row>
    <row r="842" spans="4:10" x14ac:dyDescent="0.2">
      <c r="D842" s="454"/>
      <c r="E842" s="454"/>
      <c r="F842" s="454"/>
      <c r="G842" s="454"/>
      <c r="H842" s="454"/>
      <c r="I842" s="454"/>
      <c r="J842" s="454"/>
    </row>
    <row r="843" spans="4:10" x14ac:dyDescent="0.2">
      <c r="D843" s="454"/>
      <c r="E843" s="454"/>
      <c r="F843" s="454"/>
      <c r="G843" s="454"/>
      <c r="H843" s="454"/>
      <c r="I843" s="454"/>
      <c r="J843" s="454"/>
    </row>
    <row r="844" spans="4:10" x14ac:dyDescent="0.2">
      <c r="D844" s="454"/>
      <c r="E844" s="454"/>
      <c r="F844" s="454"/>
      <c r="G844" s="454"/>
      <c r="H844" s="454"/>
      <c r="I844" s="454"/>
      <c r="J844" s="454"/>
    </row>
    <row r="845" spans="4:10" x14ac:dyDescent="0.2">
      <c r="D845" s="454"/>
      <c r="E845" s="454"/>
      <c r="F845" s="454"/>
      <c r="G845" s="454"/>
      <c r="H845" s="454"/>
      <c r="I845" s="454"/>
      <c r="J845" s="454"/>
    </row>
    <row r="846" spans="4:10" x14ac:dyDescent="0.2">
      <c r="D846" s="454"/>
      <c r="E846" s="454"/>
      <c r="F846" s="454"/>
      <c r="G846" s="454"/>
      <c r="H846" s="454"/>
      <c r="I846" s="454"/>
      <c r="J846" s="454"/>
    </row>
    <row r="847" spans="4:10" x14ac:dyDescent="0.2">
      <c r="D847" s="454"/>
      <c r="E847" s="454"/>
      <c r="F847" s="454"/>
      <c r="G847" s="454"/>
      <c r="H847" s="454"/>
      <c r="I847" s="454"/>
      <c r="J847" s="454"/>
    </row>
    <row r="848" spans="4:10" x14ac:dyDescent="0.2">
      <c r="D848" s="454"/>
      <c r="E848" s="454"/>
      <c r="F848" s="454"/>
      <c r="G848" s="454"/>
      <c r="H848" s="454"/>
      <c r="I848" s="454"/>
      <c r="J848" s="454"/>
    </row>
    <row r="849" spans="4:10" x14ac:dyDescent="0.2">
      <c r="D849" s="454"/>
      <c r="E849" s="454"/>
      <c r="F849" s="454"/>
      <c r="G849" s="454"/>
      <c r="H849" s="454"/>
      <c r="I849" s="454"/>
      <c r="J849" s="454"/>
    </row>
    <row r="850" spans="4:10" x14ac:dyDescent="0.2">
      <c r="D850" s="454"/>
      <c r="E850" s="454"/>
      <c r="F850" s="454"/>
      <c r="G850" s="454"/>
      <c r="H850" s="454"/>
      <c r="I850" s="454"/>
      <c r="J850" s="454"/>
    </row>
    <row r="851" spans="4:10" x14ac:dyDescent="0.2">
      <c r="D851" s="454"/>
      <c r="E851" s="454"/>
      <c r="F851" s="454"/>
      <c r="G851" s="454"/>
      <c r="H851" s="454"/>
      <c r="I851" s="454"/>
      <c r="J851" s="454"/>
    </row>
    <row r="852" spans="4:10" x14ac:dyDescent="0.2">
      <c r="D852" s="454"/>
      <c r="E852" s="454"/>
      <c r="F852" s="454"/>
      <c r="G852" s="454"/>
      <c r="H852" s="454"/>
      <c r="I852" s="454"/>
      <c r="J852" s="454"/>
    </row>
    <row r="853" spans="4:10" x14ac:dyDescent="0.2">
      <c r="D853" s="454"/>
      <c r="E853" s="454"/>
      <c r="F853" s="454"/>
      <c r="G853" s="454"/>
      <c r="H853" s="454"/>
      <c r="I853" s="454"/>
      <c r="J853" s="454"/>
    </row>
    <row r="854" spans="4:10" x14ac:dyDescent="0.2">
      <c r="D854" s="454"/>
      <c r="E854" s="454"/>
      <c r="F854" s="454"/>
      <c r="G854" s="454"/>
      <c r="H854" s="454"/>
      <c r="I854" s="454"/>
      <c r="J854" s="454"/>
    </row>
    <row r="855" spans="4:10" x14ac:dyDescent="0.2">
      <c r="D855" s="454"/>
      <c r="E855" s="454"/>
      <c r="F855" s="454"/>
      <c r="G855" s="454"/>
      <c r="H855" s="454"/>
      <c r="I855" s="454"/>
      <c r="J855" s="454"/>
    </row>
    <row r="856" spans="4:10" x14ac:dyDescent="0.2">
      <c r="D856" s="454"/>
      <c r="E856" s="454"/>
      <c r="F856" s="454"/>
      <c r="G856" s="454"/>
      <c r="H856" s="454"/>
      <c r="I856" s="454"/>
      <c r="J856" s="454"/>
    </row>
    <row r="857" spans="4:10" x14ac:dyDescent="0.2">
      <c r="D857" s="454"/>
      <c r="E857" s="454"/>
      <c r="F857" s="454"/>
      <c r="G857" s="454"/>
      <c r="H857" s="454"/>
      <c r="I857" s="454"/>
      <c r="J857" s="454"/>
    </row>
    <row r="858" spans="4:10" x14ac:dyDescent="0.2">
      <c r="D858" s="454"/>
      <c r="E858" s="454"/>
      <c r="F858" s="454"/>
      <c r="G858" s="454"/>
      <c r="H858" s="454"/>
      <c r="I858" s="454"/>
      <c r="J858" s="454"/>
    </row>
    <row r="859" spans="4:10" x14ac:dyDescent="0.2">
      <c r="D859" s="454"/>
      <c r="E859" s="454"/>
      <c r="F859" s="454"/>
      <c r="G859" s="454"/>
      <c r="H859" s="454"/>
      <c r="I859" s="454"/>
      <c r="J859" s="454"/>
    </row>
    <row r="860" spans="4:10" x14ac:dyDescent="0.2">
      <c r="D860" s="454"/>
      <c r="E860" s="454"/>
      <c r="F860" s="454"/>
      <c r="G860" s="454"/>
      <c r="H860" s="454"/>
      <c r="I860" s="454"/>
      <c r="J860" s="454"/>
    </row>
    <row r="861" spans="4:10" x14ac:dyDescent="0.2">
      <c r="D861" s="454"/>
      <c r="E861" s="454"/>
      <c r="F861" s="454"/>
      <c r="G861" s="454"/>
      <c r="H861" s="454"/>
      <c r="I861" s="454"/>
      <c r="J861" s="454"/>
    </row>
    <row r="862" spans="4:10" x14ac:dyDescent="0.2">
      <c r="D862" s="454"/>
      <c r="E862" s="454"/>
      <c r="F862" s="454"/>
      <c r="G862" s="454"/>
      <c r="H862" s="454"/>
      <c r="I862" s="454"/>
      <c r="J862" s="454"/>
    </row>
    <row r="863" spans="4:10" x14ac:dyDescent="0.2">
      <c r="D863" s="454"/>
      <c r="E863" s="454"/>
      <c r="F863" s="454"/>
      <c r="G863" s="454"/>
      <c r="H863" s="454"/>
      <c r="I863" s="454"/>
      <c r="J863" s="454"/>
    </row>
    <row r="864" spans="4:10" x14ac:dyDescent="0.2">
      <c r="D864" s="454"/>
      <c r="E864" s="454"/>
      <c r="F864" s="454"/>
      <c r="G864" s="454"/>
      <c r="H864" s="454"/>
      <c r="I864" s="454"/>
      <c r="J864" s="454"/>
    </row>
    <row r="865" spans="4:10" x14ac:dyDescent="0.2">
      <c r="D865" s="454"/>
      <c r="E865" s="454"/>
      <c r="F865" s="454"/>
      <c r="G865" s="454"/>
      <c r="H865" s="454"/>
      <c r="I865" s="454"/>
      <c r="J865" s="454"/>
    </row>
    <row r="866" spans="4:10" x14ac:dyDescent="0.2">
      <c r="D866" s="454"/>
      <c r="E866" s="454"/>
      <c r="F866" s="454"/>
      <c r="G866" s="454"/>
      <c r="H866" s="454"/>
      <c r="I866" s="454"/>
      <c r="J866" s="454"/>
    </row>
    <row r="867" spans="4:10" x14ac:dyDescent="0.2">
      <c r="D867" s="454"/>
      <c r="E867" s="454"/>
      <c r="F867" s="454"/>
      <c r="G867" s="454"/>
      <c r="H867" s="454"/>
      <c r="I867" s="454"/>
      <c r="J867" s="454"/>
    </row>
    <row r="868" spans="4:10" x14ac:dyDescent="0.2">
      <c r="D868" s="454"/>
      <c r="E868" s="454"/>
      <c r="F868" s="454"/>
      <c r="G868" s="454"/>
      <c r="H868" s="454"/>
      <c r="I868" s="454"/>
      <c r="J868" s="454"/>
    </row>
    <row r="869" spans="4:10" x14ac:dyDescent="0.2">
      <c r="D869" s="454"/>
      <c r="E869" s="454"/>
      <c r="F869" s="454"/>
      <c r="G869" s="454"/>
      <c r="H869" s="454"/>
      <c r="I869" s="454"/>
      <c r="J869" s="454"/>
    </row>
    <row r="870" spans="4:10" x14ac:dyDescent="0.2">
      <c r="D870" s="454"/>
      <c r="E870" s="454"/>
      <c r="F870" s="454"/>
      <c r="G870" s="454"/>
      <c r="H870" s="454"/>
      <c r="I870" s="454"/>
      <c r="J870" s="454"/>
    </row>
    <row r="871" spans="4:10" x14ac:dyDescent="0.2">
      <c r="D871" s="454"/>
      <c r="E871" s="454"/>
      <c r="F871" s="454"/>
      <c r="G871" s="454"/>
      <c r="H871" s="454"/>
      <c r="I871" s="454"/>
      <c r="J871" s="454"/>
    </row>
    <row r="872" spans="4:10" x14ac:dyDescent="0.2">
      <c r="D872" s="454"/>
      <c r="E872" s="454"/>
      <c r="F872" s="454"/>
      <c r="G872" s="454"/>
      <c r="H872" s="454"/>
      <c r="I872" s="454"/>
      <c r="J872" s="454"/>
    </row>
    <row r="873" spans="4:10" x14ac:dyDescent="0.2">
      <c r="D873" s="454"/>
      <c r="E873" s="454"/>
      <c r="F873" s="454"/>
      <c r="G873" s="454"/>
      <c r="H873" s="454"/>
      <c r="I873" s="454"/>
      <c r="J873" s="454"/>
    </row>
    <row r="874" spans="4:10" x14ac:dyDescent="0.2">
      <c r="D874" s="454"/>
      <c r="E874" s="454"/>
      <c r="F874" s="454"/>
      <c r="G874" s="454"/>
      <c r="H874" s="454"/>
      <c r="I874" s="454"/>
      <c r="J874" s="454"/>
    </row>
    <row r="875" spans="4:10" x14ac:dyDescent="0.2">
      <c r="D875" s="454"/>
      <c r="E875" s="454"/>
      <c r="F875" s="454"/>
      <c r="G875" s="454"/>
      <c r="H875" s="454"/>
      <c r="I875" s="454"/>
      <c r="J875" s="454"/>
    </row>
    <row r="876" spans="4:10" x14ac:dyDescent="0.2">
      <c r="D876" s="454"/>
      <c r="E876" s="454"/>
      <c r="F876" s="454"/>
      <c r="G876" s="454"/>
      <c r="H876" s="454"/>
      <c r="I876" s="454"/>
      <c r="J876" s="454"/>
    </row>
    <row r="877" spans="4:10" x14ac:dyDescent="0.2">
      <c r="D877" s="454"/>
      <c r="E877" s="454"/>
      <c r="F877" s="454"/>
      <c r="G877" s="454"/>
      <c r="H877" s="454"/>
      <c r="I877" s="454"/>
      <c r="J877" s="454"/>
    </row>
    <row r="878" spans="4:10" x14ac:dyDescent="0.2">
      <c r="D878" s="454"/>
      <c r="E878" s="454"/>
      <c r="F878" s="454"/>
      <c r="G878" s="454"/>
      <c r="H878" s="454"/>
      <c r="I878" s="454"/>
      <c r="J878" s="454"/>
    </row>
    <row r="879" spans="4:10" x14ac:dyDescent="0.2">
      <c r="D879" s="454"/>
      <c r="E879" s="454"/>
      <c r="F879" s="454"/>
      <c r="G879" s="454"/>
      <c r="H879" s="454"/>
      <c r="I879" s="454"/>
      <c r="J879" s="454"/>
    </row>
    <row r="880" spans="4:10" x14ac:dyDescent="0.2">
      <c r="D880" s="454"/>
      <c r="E880" s="454"/>
      <c r="F880" s="454"/>
      <c r="G880" s="454"/>
      <c r="H880" s="454"/>
      <c r="I880" s="454"/>
      <c r="J880" s="454"/>
    </row>
    <row r="881" spans="4:10" x14ac:dyDescent="0.2">
      <c r="D881" s="454"/>
      <c r="E881" s="454"/>
      <c r="F881" s="454"/>
      <c r="G881" s="454"/>
      <c r="H881" s="454"/>
      <c r="I881" s="454"/>
      <c r="J881" s="454"/>
    </row>
    <row r="882" spans="4:10" x14ac:dyDescent="0.2">
      <c r="D882" s="454"/>
      <c r="E882" s="454"/>
      <c r="F882" s="454"/>
      <c r="G882" s="454"/>
      <c r="H882" s="454"/>
      <c r="I882" s="454"/>
      <c r="J882" s="454"/>
    </row>
    <row r="883" spans="4:10" x14ac:dyDescent="0.2">
      <c r="D883" s="454"/>
      <c r="E883" s="454"/>
      <c r="F883" s="454"/>
      <c r="G883" s="454"/>
      <c r="H883" s="454"/>
      <c r="I883" s="454"/>
      <c r="J883" s="454"/>
    </row>
    <row r="884" spans="4:10" x14ac:dyDescent="0.2">
      <c r="D884" s="454"/>
      <c r="E884" s="454"/>
      <c r="F884" s="454"/>
      <c r="G884" s="454"/>
      <c r="H884" s="454"/>
      <c r="I884" s="454"/>
      <c r="J884" s="454"/>
    </row>
    <row r="885" spans="4:10" x14ac:dyDescent="0.2">
      <c r="D885" s="454"/>
      <c r="E885" s="454"/>
      <c r="F885" s="454"/>
      <c r="G885" s="454"/>
      <c r="H885" s="454"/>
      <c r="I885" s="454"/>
      <c r="J885" s="454"/>
    </row>
    <row r="886" spans="4:10" x14ac:dyDescent="0.2">
      <c r="D886" s="454"/>
      <c r="E886" s="454"/>
      <c r="F886" s="454"/>
      <c r="G886" s="454"/>
      <c r="H886" s="454"/>
      <c r="I886" s="454"/>
      <c r="J886" s="454"/>
    </row>
    <row r="887" spans="4:10" x14ac:dyDescent="0.2">
      <c r="D887" s="454"/>
      <c r="E887" s="454"/>
      <c r="F887" s="454"/>
      <c r="G887" s="454"/>
      <c r="H887" s="454"/>
      <c r="I887" s="454"/>
      <c r="J887" s="454"/>
    </row>
    <row r="888" spans="4:10" x14ac:dyDescent="0.2">
      <c r="D888" s="454"/>
      <c r="E888" s="454"/>
      <c r="F888" s="454"/>
      <c r="G888" s="454"/>
      <c r="H888" s="454"/>
      <c r="I888" s="454"/>
      <c r="J888" s="454"/>
    </row>
    <row r="889" spans="4:10" x14ac:dyDescent="0.2">
      <c r="D889" s="454"/>
      <c r="E889" s="454"/>
      <c r="F889" s="454"/>
      <c r="G889" s="454"/>
      <c r="H889" s="454"/>
      <c r="I889" s="454"/>
      <c r="J889" s="454"/>
    </row>
    <row r="890" spans="4:10" x14ac:dyDescent="0.2">
      <c r="D890" s="454"/>
      <c r="E890" s="454"/>
      <c r="F890" s="454"/>
      <c r="G890" s="454"/>
      <c r="H890" s="454"/>
      <c r="I890" s="454"/>
      <c r="J890" s="454"/>
    </row>
    <row r="891" spans="4:10" x14ac:dyDescent="0.2">
      <c r="D891" s="454"/>
      <c r="E891" s="454"/>
      <c r="F891" s="454"/>
      <c r="G891" s="454"/>
      <c r="H891" s="454"/>
      <c r="I891" s="454"/>
      <c r="J891" s="454"/>
    </row>
    <row r="892" spans="4:10" x14ac:dyDescent="0.2">
      <c r="D892" s="454"/>
      <c r="E892" s="454"/>
      <c r="F892" s="454"/>
      <c r="G892" s="454"/>
      <c r="H892" s="454"/>
      <c r="I892" s="454"/>
      <c r="J892" s="454"/>
    </row>
    <row r="893" spans="4:10" x14ac:dyDescent="0.2">
      <c r="D893" s="454"/>
      <c r="E893" s="454"/>
      <c r="F893" s="454"/>
      <c r="G893" s="454"/>
      <c r="H893" s="454"/>
      <c r="I893" s="454"/>
      <c r="J893" s="454"/>
    </row>
    <row r="894" spans="4:10" x14ac:dyDescent="0.2">
      <c r="D894" s="454"/>
      <c r="E894" s="454"/>
      <c r="F894" s="454"/>
      <c r="G894" s="454"/>
      <c r="H894" s="454"/>
      <c r="I894" s="454"/>
      <c r="J894" s="454"/>
    </row>
    <row r="895" spans="4:10" x14ac:dyDescent="0.2">
      <c r="D895" s="454"/>
      <c r="E895" s="454"/>
      <c r="F895" s="454"/>
      <c r="G895" s="454"/>
      <c r="H895" s="454"/>
      <c r="I895" s="454"/>
      <c r="J895" s="454"/>
    </row>
    <row r="896" spans="4:10" x14ac:dyDescent="0.2">
      <c r="D896" s="454"/>
      <c r="E896" s="454"/>
      <c r="F896" s="454"/>
      <c r="G896" s="454"/>
      <c r="H896" s="454"/>
      <c r="I896" s="454"/>
      <c r="J896" s="454"/>
    </row>
    <row r="897" spans="4:10" x14ac:dyDescent="0.2">
      <c r="D897" s="454"/>
      <c r="E897" s="454"/>
      <c r="F897" s="454"/>
      <c r="G897" s="454"/>
      <c r="H897" s="454"/>
      <c r="I897" s="454"/>
      <c r="J897" s="454"/>
    </row>
    <row r="898" spans="4:10" x14ac:dyDescent="0.2">
      <c r="D898" s="454"/>
      <c r="E898" s="454"/>
      <c r="F898" s="454"/>
      <c r="G898" s="454"/>
      <c r="H898" s="454"/>
      <c r="I898" s="454"/>
      <c r="J898" s="454"/>
    </row>
    <row r="899" spans="4:10" x14ac:dyDescent="0.2">
      <c r="D899" s="454"/>
      <c r="E899" s="454"/>
      <c r="F899" s="454"/>
      <c r="G899" s="454"/>
      <c r="H899" s="454"/>
      <c r="I899" s="454"/>
      <c r="J899" s="454"/>
    </row>
    <row r="900" spans="4:10" x14ac:dyDescent="0.2">
      <c r="D900" s="454"/>
      <c r="E900" s="454"/>
      <c r="F900" s="454"/>
      <c r="G900" s="454"/>
      <c r="H900" s="454"/>
      <c r="I900" s="454"/>
      <c r="J900" s="454"/>
    </row>
    <row r="901" spans="4:10" x14ac:dyDescent="0.2">
      <c r="D901" s="454"/>
      <c r="E901" s="454"/>
      <c r="F901" s="454"/>
      <c r="G901" s="454"/>
      <c r="H901" s="454"/>
      <c r="I901" s="454"/>
      <c r="J901" s="454"/>
    </row>
    <row r="902" spans="4:10" x14ac:dyDescent="0.2">
      <c r="D902" s="454"/>
      <c r="E902" s="454"/>
      <c r="F902" s="454"/>
      <c r="G902" s="454"/>
      <c r="H902" s="454"/>
      <c r="I902" s="454"/>
      <c r="J902" s="454"/>
    </row>
    <row r="903" spans="4:10" x14ac:dyDescent="0.2">
      <c r="D903" s="454"/>
      <c r="E903" s="454"/>
      <c r="F903" s="454"/>
      <c r="G903" s="454"/>
      <c r="H903" s="454"/>
      <c r="I903" s="454"/>
      <c r="J903" s="454"/>
    </row>
    <row r="904" spans="4:10" x14ac:dyDescent="0.2">
      <c r="D904" s="454"/>
      <c r="E904" s="454"/>
      <c r="F904" s="454"/>
      <c r="G904" s="454"/>
      <c r="H904" s="454"/>
      <c r="I904" s="454"/>
      <c r="J904" s="454"/>
    </row>
    <row r="905" spans="4:10" x14ac:dyDescent="0.2">
      <c r="D905" s="454"/>
      <c r="E905" s="454"/>
      <c r="F905" s="454"/>
      <c r="G905" s="454"/>
      <c r="H905" s="454"/>
      <c r="I905" s="454"/>
      <c r="J905" s="454"/>
    </row>
    <row r="906" spans="4:10" x14ac:dyDescent="0.2">
      <c r="D906" s="454"/>
      <c r="E906" s="454"/>
      <c r="F906" s="454"/>
      <c r="G906" s="454"/>
      <c r="H906" s="454"/>
      <c r="I906" s="454"/>
      <c r="J906" s="454"/>
    </row>
    <row r="907" spans="4:10" x14ac:dyDescent="0.2">
      <c r="D907" s="454"/>
      <c r="E907" s="454"/>
      <c r="F907" s="454"/>
      <c r="G907" s="454"/>
      <c r="H907" s="454"/>
      <c r="I907" s="454"/>
      <c r="J907" s="454"/>
    </row>
    <row r="908" spans="4:10" x14ac:dyDescent="0.2">
      <c r="D908" s="454"/>
      <c r="E908" s="454"/>
      <c r="F908" s="454"/>
      <c r="G908" s="454"/>
      <c r="H908" s="454"/>
      <c r="I908" s="454"/>
      <c r="J908" s="454"/>
    </row>
    <row r="909" spans="4:10" x14ac:dyDescent="0.2">
      <c r="D909" s="454"/>
      <c r="E909" s="454"/>
      <c r="F909" s="454"/>
      <c r="G909" s="454"/>
      <c r="H909" s="454"/>
      <c r="I909" s="454"/>
      <c r="J909" s="454"/>
    </row>
    <row r="910" spans="4:10" x14ac:dyDescent="0.2">
      <c r="D910" s="454"/>
      <c r="E910" s="454"/>
      <c r="F910" s="454"/>
      <c r="G910" s="454"/>
      <c r="H910" s="454"/>
      <c r="I910" s="454"/>
      <c r="J910" s="454"/>
    </row>
    <row r="911" spans="4:10" x14ac:dyDescent="0.2">
      <c r="D911" s="454"/>
      <c r="E911" s="454"/>
      <c r="F911" s="454"/>
      <c r="G911" s="454"/>
      <c r="H911" s="454"/>
      <c r="I911" s="454"/>
      <c r="J911" s="454"/>
    </row>
    <row r="912" spans="4:10" x14ac:dyDescent="0.2">
      <c r="D912" s="454"/>
      <c r="E912" s="454"/>
      <c r="F912" s="454"/>
      <c r="G912" s="454"/>
      <c r="H912" s="454"/>
      <c r="I912" s="454"/>
      <c r="J912" s="454"/>
    </row>
    <row r="913" spans="4:10" x14ac:dyDescent="0.2">
      <c r="D913" s="454"/>
      <c r="E913" s="454"/>
      <c r="F913" s="454"/>
      <c r="G913" s="454"/>
      <c r="H913" s="454"/>
      <c r="I913" s="454"/>
      <c r="J913" s="454"/>
    </row>
    <row r="914" spans="4:10" x14ac:dyDescent="0.2">
      <c r="D914" s="454"/>
      <c r="E914" s="454"/>
      <c r="F914" s="454"/>
      <c r="G914" s="454"/>
      <c r="H914" s="454"/>
      <c r="I914" s="454"/>
      <c r="J914" s="454"/>
    </row>
    <row r="915" spans="4:10" x14ac:dyDescent="0.2">
      <c r="D915" s="454"/>
      <c r="E915" s="454"/>
      <c r="F915" s="454"/>
      <c r="G915" s="454"/>
      <c r="H915" s="454"/>
      <c r="I915" s="454"/>
      <c r="J915" s="454"/>
    </row>
    <row r="916" spans="4:10" x14ac:dyDescent="0.2">
      <c r="D916" s="454"/>
      <c r="E916" s="454"/>
      <c r="F916" s="454"/>
      <c r="G916" s="454"/>
      <c r="H916" s="454"/>
      <c r="I916" s="454"/>
      <c r="J916" s="454"/>
    </row>
    <row r="917" spans="4:10" x14ac:dyDescent="0.2">
      <c r="D917" s="454"/>
      <c r="E917" s="454"/>
      <c r="F917" s="454"/>
      <c r="G917" s="454"/>
      <c r="H917" s="454"/>
      <c r="I917" s="454"/>
      <c r="J917" s="454"/>
    </row>
    <row r="918" spans="4:10" x14ac:dyDescent="0.2">
      <c r="D918" s="454"/>
      <c r="E918" s="454"/>
      <c r="F918" s="454"/>
      <c r="G918" s="454"/>
      <c r="H918" s="454"/>
      <c r="I918" s="454"/>
      <c r="J918" s="454"/>
    </row>
    <row r="919" spans="4:10" x14ac:dyDescent="0.2">
      <c r="D919" s="454"/>
      <c r="E919" s="454"/>
      <c r="F919" s="454"/>
      <c r="G919" s="454"/>
      <c r="H919" s="454"/>
      <c r="I919" s="454"/>
      <c r="J919" s="454"/>
    </row>
    <row r="920" spans="4:10" x14ac:dyDescent="0.2">
      <c r="D920" s="454"/>
      <c r="E920" s="454"/>
      <c r="F920" s="454"/>
      <c r="G920" s="454"/>
      <c r="H920" s="454"/>
      <c r="I920" s="454"/>
      <c r="J920" s="454"/>
    </row>
    <row r="921" spans="4:10" x14ac:dyDescent="0.2">
      <c r="D921" s="454"/>
      <c r="E921" s="454"/>
      <c r="F921" s="454"/>
      <c r="G921" s="454"/>
      <c r="H921" s="454"/>
      <c r="I921" s="454"/>
      <c r="J921" s="454"/>
    </row>
    <row r="922" spans="4:10" x14ac:dyDescent="0.2">
      <c r="D922" s="454"/>
      <c r="E922" s="454"/>
      <c r="F922" s="454"/>
      <c r="G922" s="454"/>
      <c r="H922" s="454"/>
      <c r="I922" s="454"/>
      <c r="J922" s="454"/>
    </row>
    <row r="923" spans="4:10" x14ac:dyDescent="0.2">
      <c r="D923" s="454"/>
      <c r="E923" s="454"/>
      <c r="F923" s="454"/>
      <c r="G923" s="454"/>
      <c r="H923" s="454"/>
      <c r="I923" s="454"/>
      <c r="J923" s="454"/>
    </row>
    <row r="924" spans="4:10" x14ac:dyDescent="0.2">
      <c r="D924" s="454"/>
      <c r="E924" s="454"/>
      <c r="F924" s="454"/>
      <c r="G924" s="454"/>
      <c r="H924" s="454"/>
      <c r="I924" s="454"/>
      <c r="J924" s="454"/>
    </row>
    <row r="925" spans="4:10" x14ac:dyDescent="0.2">
      <c r="D925" s="454"/>
      <c r="E925" s="454"/>
      <c r="F925" s="454"/>
      <c r="G925" s="454"/>
      <c r="H925" s="454"/>
      <c r="I925" s="454"/>
      <c r="J925" s="454"/>
    </row>
    <row r="926" spans="4:10" x14ac:dyDescent="0.2">
      <c r="D926" s="454"/>
      <c r="E926" s="454"/>
      <c r="F926" s="454"/>
      <c r="G926" s="454"/>
      <c r="H926" s="454"/>
      <c r="I926" s="454"/>
      <c r="J926" s="454"/>
    </row>
    <row r="927" spans="4:10" x14ac:dyDescent="0.2">
      <c r="D927" s="454"/>
      <c r="E927" s="454"/>
      <c r="F927" s="454"/>
      <c r="G927" s="454"/>
      <c r="H927" s="454"/>
      <c r="I927" s="454"/>
      <c r="J927" s="454"/>
    </row>
    <row r="928" spans="4:10" x14ac:dyDescent="0.2">
      <c r="D928" s="454"/>
      <c r="E928" s="454"/>
      <c r="F928" s="454"/>
      <c r="G928" s="454"/>
      <c r="H928" s="454"/>
      <c r="I928" s="454"/>
      <c r="J928" s="454"/>
    </row>
    <row r="929" spans="4:10" x14ac:dyDescent="0.2">
      <c r="D929" s="454"/>
      <c r="E929" s="454"/>
      <c r="F929" s="454"/>
      <c r="G929" s="454"/>
      <c r="H929" s="454"/>
      <c r="I929" s="454"/>
      <c r="J929" s="454"/>
    </row>
    <row r="930" spans="4:10" x14ac:dyDescent="0.2">
      <c r="D930" s="454"/>
      <c r="E930" s="454"/>
      <c r="F930" s="454"/>
      <c r="G930" s="454"/>
      <c r="H930" s="454"/>
      <c r="I930" s="454"/>
      <c r="J930" s="454"/>
    </row>
  </sheetData>
  <pageMargins left="0.7" right="0.7" top="0.75" bottom="0.75" header="0.3" footer="0.3"/>
  <pageSetup orientation="portrait" horizontalDpi="0"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30"/>
  <sheetViews>
    <sheetView topLeftCell="A253" workbookViewId="0">
      <selection activeCell="I188" sqref="I188:L188"/>
    </sheetView>
  </sheetViews>
  <sheetFormatPr defaultRowHeight="12.75" x14ac:dyDescent="0.2"/>
  <cols>
    <col min="1" max="1" width="11.85546875" customWidth="1"/>
    <col min="2" max="2" width="24.140625" customWidth="1"/>
    <col min="3" max="3" width="19.5703125" customWidth="1"/>
    <col min="4" max="4" width="13.7109375" customWidth="1"/>
    <col min="5" max="5" width="14.85546875" customWidth="1"/>
    <col min="6" max="6" width="16.42578125" customWidth="1"/>
    <col min="7" max="7" width="15.85546875" customWidth="1"/>
    <col min="8" max="8" width="11.140625" bestFit="1" customWidth="1"/>
  </cols>
  <sheetData>
    <row r="1" spans="1:14" x14ac:dyDescent="0.2">
      <c r="B1" s="5" t="s">
        <v>2052</v>
      </c>
      <c r="E1" s="460" t="s">
        <v>2007</v>
      </c>
      <c r="G1" s="89">
        <f>'Itemized Data Entry'!E838</f>
        <v>7</v>
      </c>
      <c r="I1" s="457" t="s">
        <v>1389</v>
      </c>
      <c r="J1" s="457"/>
      <c r="K1" s="457"/>
      <c r="L1" s="457"/>
      <c r="M1" s="457"/>
      <c r="N1" s="457"/>
    </row>
    <row r="2" spans="1:14" ht="13.5" customHeight="1" x14ac:dyDescent="0.2">
      <c r="I2" s="458" t="s">
        <v>1549</v>
      </c>
      <c r="J2" s="457"/>
      <c r="K2" s="457"/>
      <c r="L2" s="457"/>
      <c r="M2" s="457"/>
      <c r="N2" s="457"/>
    </row>
    <row r="3" spans="1:14" x14ac:dyDescent="0.2">
      <c r="B3" s="236"/>
      <c r="C3" s="236" t="s">
        <v>532</v>
      </c>
      <c r="D3" s="236"/>
      <c r="E3" s="236" t="s">
        <v>2014</v>
      </c>
      <c r="F3" s="363">
        <f>(F4+F6*K6+K5*F5)/'Itemized Data Entry'!E838</f>
        <v>0</v>
      </c>
      <c r="G3" s="459" t="s">
        <v>2017</v>
      </c>
      <c r="H3" s="363">
        <f>F4+F6*K6+K5*F5</f>
        <v>0</v>
      </c>
      <c r="I3" s="334"/>
      <c r="J3" s="334"/>
      <c r="K3" s="334"/>
      <c r="L3" s="11"/>
      <c r="M3" s="11"/>
      <c r="N3" s="11"/>
    </row>
    <row r="4" spans="1:14" x14ac:dyDescent="0.2">
      <c r="B4" s="236"/>
      <c r="C4" s="236" t="s">
        <v>524</v>
      </c>
      <c r="D4" s="363"/>
      <c r="E4" s="236" t="s">
        <v>2014</v>
      </c>
      <c r="F4" s="363">
        <f>D20+D30+D40+D50+D60+D80+F100+F110+F120+F130+F160+F170+F180+F7</f>
        <v>0</v>
      </c>
      <c r="G4" s="236"/>
      <c r="H4" s="236"/>
      <c r="I4" s="334"/>
      <c r="J4" s="334"/>
      <c r="K4" s="334"/>
      <c r="L4" s="11"/>
      <c r="M4" s="11"/>
      <c r="N4" s="11"/>
    </row>
    <row r="5" spans="1:14" x14ac:dyDescent="0.2">
      <c r="B5" s="236"/>
      <c r="C5" s="236" t="s">
        <v>525</v>
      </c>
      <c r="D5" s="363"/>
      <c r="E5" s="236" t="s">
        <v>2014</v>
      </c>
      <c r="F5" s="363">
        <f>F100+F110+F120+F130+F140+F150+F160+F170+F180</f>
        <v>0</v>
      </c>
      <c r="G5" s="236"/>
      <c r="H5" s="236" t="s">
        <v>2008</v>
      </c>
      <c r="I5" s="334"/>
      <c r="J5" s="334"/>
      <c r="K5" s="334">
        <f>IF('Itemized Data Entry'!E838-2&gt;=0,'Itemized Data Entry'!E838-2,0)</f>
        <v>5</v>
      </c>
      <c r="L5" s="11"/>
      <c r="M5" s="11"/>
      <c r="N5" s="11"/>
    </row>
    <row r="6" spans="1:14" x14ac:dyDescent="0.2">
      <c r="B6" s="236"/>
      <c r="C6" s="236" t="s">
        <v>526</v>
      </c>
      <c r="D6" s="363"/>
      <c r="E6" s="236" t="s">
        <v>2014</v>
      </c>
      <c r="F6" s="363">
        <f>E70+E90+F100+F110+F120+F130+F160+F170+F180</f>
        <v>0</v>
      </c>
      <c r="G6" s="236"/>
      <c r="H6" s="236" t="s">
        <v>2013</v>
      </c>
      <c r="I6" s="334"/>
      <c r="J6" s="334"/>
      <c r="K6" s="334">
        <f>IF('Itemized Data Entry'!E838-1&gt;=1,1,0)</f>
        <v>1</v>
      </c>
      <c r="L6" s="11"/>
      <c r="M6" s="11"/>
      <c r="N6" s="11"/>
    </row>
    <row r="7" spans="1:14" x14ac:dyDescent="0.2">
      <c r="B7" s="334"/>
      <c r="C7" s="318" t="s">
        <v>2016</v>
      </c>
      <c r="D7" s="461"/>
      <c r="E7" s="318" t="s">
        <v>2015</v>
      </c>
      <c r="F7" s="462">
        <f>IF('Itemized Data Entry'!E838=1,E70,0)</f>
        <v>0</v>
      </c>
      <c r="G7" s="236"/>
      <c r="H7" s="236"/>
      <c r="I7" s="334"/>
      <c r="J7" s="334"/>
      <c r="K7" s="334"/>
      <c r="L7" s="11"/>
      <c r="M7" s="11"/>
      <c r="N7" s="11"/>
    </row>
    <row r="8" spans="1:14" x14ac:dyDescent="0.2">
      <c r="I8" s="334"/>
      <c r="J8" s="11"/>
      <c r="K8" s="11"/>
      <c r="L8" s="11"/>
      <c r="M8" s="11"/>
      <c r="N8" s="11"/>
    </row>
    <row r="9" spans="1:14" x14ac:dyDescent="0.2">
      <c r="I9" s="334"/>
      <c r="J9" s="11"/>
      <c r="K9" s="11"/>
      <c r="L9" s="11"/>
      <c r="M9" s="11"/>
      <c r="N9" s="11"/>
    </row>
    <row r="10" spans="1:14" s="5" customFormat="1" x14ac:dyDescent="0.2">
      <c r="A10" s="5" t="s">
        <v>1973</v>
      </c>
      <c r="B10" s="5" t="s">
        <v>1999</v>
      </c>
      <c r="C10" s="5" t="s">
        <v>1966</v>
      </c>
      <c r="D10" s="5" t="s">
        <v>1967</v>
      </c>
      <c r="E10" s="5" t="s">
        <v>1968</v>
      </c>
      <c r="F10" s="5" t="s">
        <v>2012</v>
      </c>
      <c r="G10" s="5" t="s">
        <v>1969</v>
      </c>
    </row>
    <row r="11" spans="1:14" ht="15.75" x14ac:dyDescent="0.3">
      <c r="A11" s="236" t="s">
        <v>1974</v>
      </c>
      <c r="B11" s="236" t="s">
        <v>1970</v>
      </c>
      <c r="D11" s="454"/>
      <c r="E11" s="456"/>
      <c r="F11" s="456"/>
      <c r="G11" s="454"/>
      <c r="H11" s="454"/>
      <c r="I11" s="454"/>
      <c r="J11" s="454"/>
    </row>
    <row r="12" spans="1:14" x14ac:dyDescent="0.2">
      <c r="A12" s="236"/>
      <c r="B12" s="236"/>
      <c r="C12" s="236" t="s">
        <v>82</v>
      </c>
      <c r="D12" s="17">
        <f>'Itemized Data Entry'!D97</f>
        <v>0</v>
      </c>
      <c r="E12" s="455"/>
      <c r="F12" s="455"/>
      <c r="G12" s="17">
        <f>D12</f>
        <v>0</v>
      </c>
      <c r="H12" s="454"/>
      <c r="I12" s="454"/>
      <c r="J12" s="454"/>
    </row>
    <row r="13" spans="1:14" x14ac:dyDescent="0.2">
      <c r="C13" s="236" t="s">
        <v>322</v>
      </c>
      <c r="D13" s="17">
        <v>0</v>
      </c>
      <c r="E13" s="455"/>
      <c r="F13" s="455"/>
      <c r="G13" s="17">
        <f t="shared" ref="G13:G20" si="0">D13</f>
        <v>0</v>
      </c>
      <c r="H13" s="454"/>
      <c r="I13" s="454"/>
      <c r="J13" s="454"/>
    </row>
    <row r="14" spans="1:14" x14ac:dyDescent="0.2">
      <c r="C14" s="236" t="s">
        <v>1900</v>
      </c>
      <c r="D14" s="17">
        <v>0</v>
      </c>
      <c r="E14" s="455"/>
      <c r="F14" s="455"/>
      <c r="G14" s="17">
        <f t="shared" si="0"/>
        <v>0</v>
      </c>
      <c r="H14" s="454"/>
      <c r="I14" s="454"/>
      <c r="J14" s="454"/>
    </row>
    <row r="15" spans="1:14" x14ac:dyDescent="0.2">
      <c r="C15" s="236" t="s">
        <v>1972</v>
      </c>
      <c r="D15" s="17">
        <f>'Itemized Data Entry'!I153</f>
        <v>0</v>
      </c>
      <c r="E15" s="455"/>
      <c r="F15" s="455"/>
      <c r="G15" s="17">
        <f t="shared" si="0"/>
        <v>0</v>
      </c>
      <c r="H15" s="454"/>
      <c r="I15" s="454"/>
      <c r="J15" s="454"/>
    </row>
    <row r="16" spans="1:14" x14ac:dyDescent="0.2">
      <c r="C16" s="236" t="s">
        <v>1899</v>
      </c>
      <c r="D16" s="17">
        <f>'Itemized Data Entry'!C92</f>
        <v>0</v>
      </c>
      <c r="E16" s="455"/>
      <c r="F16" s="455"/>
      <c r="G16" s="17">
        <f t="shared" si="0"/>
        <v>0</v>
      </c>
      <c r="H16" s="454"/>
      <c r="I16" s="454"/>
      <c r="J16" s="454"/>
    </row>
    <row r="17" spans="1:10" x14ac:dyDescent="0.2">
      <c r="C17" s="236" t="s">
        <v>1045</v>
      </c>
      <c r="D17" s="17">
        <f>'Itemized Data Entry'!C97</f>
        <v>0</v>
      </c>
      <c r="E17" s="455"/>
      <c r="F17" s="455"/>
      <c r="G17" s="17">
        <f t="shared" si="0"/>
        <v>0</v>
      </c>
      <c r="H17" s="454"/>
      <c r="I17" s="454"/>
      <c r="J17" s="454"/>
    </row>
    <row r="18" spans="1:10" x14ac:dyDescent="0.2">
      <c r="C18" s="236" t="s">
        <v>1971</v>
      </c>
      <c r="D18" s="17">
        <v>0</v>
      </c>
      <c r="E18" s="455"/>
      <c r="F18" s="455"/>
      <c r="G18" s="17">
        <f t="shared" si="0"/>
        <v>0</v>
      </c>
      <c r="H18" s="454"/>
      <c r="I18" s="454"/>
      <c r="J18" s="454"/>
    </row>
    <row r="19" spans="1:10" x14ac:dyDescent="0.2">
      <c r="C19" s="236" t="s">
        <v>74</v>
      </c>
      <c r="D19" s="17">
        <f>'Itemized Data Entry'!E97</f>
        <v>0</v>
      </c>
      <c r="E19" s="455"/>
      <c r="F19" s="455"/>
      <c r="G19" s="17">
        <f t="shared" si="0"/>
        <v>0</v>
      </c>
      <c r="H19" s="454"/>
      <c r="I19" s="454"/>
      <c r="J19" s="454"/>
    </row>
    <row r="20" spans="1:10" x14ac:dyDescent="0.2">
      <c r="C20" s="236" t="s">
        <v>1976</v>
      </c>
      <c r="D20" s="17">
        <f>SUM(D12:D19)</f>
        <v>0</v>
      </c>
      <c r="E20" s="455"/>
      <c r="F20" s="455"/>
      <c r="G20" s="17">
        <f t="shared" si="0"/>
        <v>0</v>
      </c>
      <c r="H20" s="454"/>
      <c r="I20" s="454"/>
      <c r="J20" s="454"/>
    </row>
    <row r="21" spans="1:10" ht="15.75" x14ac:dyDescent="0.3">
      <c r="A21" s="236" t="s">
        <v>1975</v>
      </c>
      <c r="B21" s="236" t="s">
        <v>1707</v>
      </c>
      <c r="D21" s="17"/>
      <c r="E21" s="455"/>
      <c r="F21" s="455"/>
      <c r="G21" s="17"/>
      <c r="H21" s="454"/>
      <c r="I21" s="454"/>
      <c r="J21" s="454"/>
    </row>
    <row r="22" spans="1:10" x14ac:dyDescent="0.2">
      <c r="C22" s="236" t="s">
        <v>82</v>
      </c>
      <c r="D22" s="17">
        <f>'Itemized Data Entry'!D186</f>
        <v>0</v>
      </c>
      <c r="E22" s="455"/>
      <c r="F22" s="455"/>
      <c r="G22" s="17">
        <f>D22</f>
        <v>0</v>
      </c>
      <c r="H22" s="454"/>
      <c r="I22" s="454"/>
      <c r="J22" s="454"/>
    </row>
    <row r="23" spans="1:10" x14ac:dyDescent="0.2">
      <c r="C23" s="236" t="s">
        <v>322</v>
      </c>
      <c r="D23" s="17">
        <v>0</v>
      </c>
      <c r="E23" s="455"/>
      <c r="F23" s="455"/>
      <c r="G23" s="17">
        <f t="shared" ref="G23:G30" si="1">D23</f>
        <v>0</v>
      </c>
      <c r="H23" s="454"/>
      <c r="I23" s="454"/>
      <c r="J23" s="454"/>
    </row>
    <row r="24" spans="1:10" x14ac:dyDescent="0.2">
      <c r="C24" s="236" t="s">
        <v>1900</v>
      </c>
      <c r="D24" s="17">
        <v>0</v>
      </c>
      <c r="E24" s="455"/>
      <c r="F24" s="455"/>
      <c r="G24" s="17">
        <f t="shared" si="1"/>
        <v>0</v>
      </c>
      <c r="H24" s="454"/>
      <c r="I24" s="454"/>
      <c r="J24" s="454"/>
    </row>
    <row r="25" spans="1:10" x14ac:dyDescent="0.2">
      <c r="C25" s="236" t="s">
        <v>1972</v>
      </c>
      <c r="D25" s="17">
        <v>0</v>
      </c>
      <c r="E25" s="455"/>
      <c r="F25" s="455"/>
      <c r="G25" s="17">
        <f t="shared" si="1"/>
        <v>0</v>
      </c>
      <c r="H25" s="454"/>
      <c r="I25" s="454"/>
      <c r="J25" s="454"/>
    </row>
    <row r="26" spans="1:10" x14ac:dyDescent="0.2">
      <c r="C26" s="236" t="s">
        <v>1899</v>
      </c>
      <c r="D26" s="17">
        <f>'Itemized Data Entry'!C173</f>
        <v>0</v>
      </c>
      <c r="E26" s="455"/>
      <c r="F26" s="455"/>
      <c r="G26" s="17">
        <f t="shared" si="1"/>
        <v>0</v>
      </c>
      <c r="H26" s="454"/>
      <c r="I26" s="454"/>
      <c r="J26" s="454"/>
    </row>
    <row r="27" spans="1:10" x14ac:dyDescent="0.2">
      <c r="C27" s="236" t="s">
        <v>1045</v>
      </c>
      <c r="D27" s="17">
        <f>'Itemized Data Entry'!C186</f>
        <v>0</v>
      </c>
      <c r="E27" s="455"/>
      <c r="F27" s="455"/>
      <c r="G27" s="17">
        <f t="shared" si="1"/>
        <v>0</v>
      </c>
      <c r="H27" s="454"/>
      <c r="I27" s="454"/>
      <c r="J27" s="454"/>
    </row>
    <row r="28" spans="1:10" x14ac:dyDescent="0.2">
      <c r="C28" s="236" t="s">
        <v>1971</v>
      </c>
      <c r="D28" s="17">
        <f>'Itemized Data Entry'!C181</f>
        <v>0</v>
      </c>
      <c r="E28" s="455"/>
      <c r="F28" s="455"/>
      <c r="G28" s="17">
        <f t="shared" si="1"/>
        <v>0</v>
      </c>
      <c r="H28" s="454"/>
      <c r="I28" s="454"/>
      <c r="J28" s="454"/>
    </row>
    <row r="29" spans="1:10" x14ac:dyDescent="0.2">
      <c r="C29" s="236" t="s">
        <v>74</v>
      </c>
      <c r="D29" s="17">
        <f>'Itemized Data Entry'!E186</f>
        <v>0</v>
      </c>
      <c r="E29" s="455"/>
      <c r="F29" s="455"/>
      <c r="G29" s="17">
        <f t="shared" si="1"/>
        <v>0</v>
      </c>
      <c r="H29" s="454"/>
      <c r="I29" s="454"/>
      <c r="J29" s="454"/>
    </row>
    <row r="30" spans="1:10" x14ac:dyDescent="0.2">
      <c r="C30" s="236" t="s">
        <v>1976</v>
      </c>
      <c r="D30" s="17">
        <f>SUM(D22:D29)</f>
        <v>0</v>
      </c>
      <c r="E30" s="455"/>
      <c r="F30" s="455"/>
      <c r="G30" s="17">
        <f t="shared" si="1"/>
        <v>0</v>
      </c>
      <c r="H30" s="454"/>
      <c r="I30" s="454"/>
      <c r="J30" s="454"/>
    </row>
    <row r="31" spans="1:10" ht="15.75" x14ac:dyDescent="0.3">
      <c r="A31" s="236" t="s">
        <v>1977</v>
      </c>
      <c r="B31" s="236" t="s">
        <v>834</v>
      </c>
      <c r="D31" s="17"/>
      <c r="E31" s="455"/>
      <c r="F31" s="455"/>
      <c r="G31" s="17"/>
      <c r="H31" s="454"/>
      <c r="I31" s="454"/>
      <c r="J31" s="454"/>
    </row>
    <row r="32" spans="1:10" x14ac:dyDescent="0.2">
      <c r="C32" s="236" t="s">
        <v>82</v>
      </c>
      <c r="D32" s="17">
        <f>'Itemized Data Entry'!R281</f>
        <v>0</v>
      </c>
      <c r="E32" s="455"/>
      <c r="F32" s="455"/>
      <c r="G32" s="17">
        <f>D32</f>
        <v>0</v>
      </c>
      <c r="H32" s="454"/>
      <c r="I32" s="454"/>
      <c r="J32" s="454"/>
    </row>
    <row r="33" spans="1:10" x14ac:dyDescent="0.2">
      <c r="C33" s="236" t="s">
        <v>322</v>
      </c>
      <c r="D33" s="17">
        <v>0</v>
      </c>
      <c r="E33" s="455"/>
      <c r="F33" s="455"/>
      <c r="G33" s="17">
        <f t="shared" ref="G33:G40" si="2">D33</f>
        <v>0</v>
      </c>
      <c r="H33" s="454"/>
      <c r="I33" s="454"/>
      <c r="J33" s="454"/>
    </row>
    <row r="34" spans="1:10" x14ac:dyDescent="0.2">
      <c r="C34" s="236" t="s">
        <v>1900</v>
      </c>
      <c r="D34" s="17">
        <f>'Itemized Data Entry'!R262</f>
        <v>0</v>
      </c>
      <c r="E34" s="455"/>
      <c r="F34" s="455"/>
      <c r="G34" s="17">
        <f t="shared" si="2"/>
        <v>0</v>
      </c>
      <c r="H34" s="454"/>
      <c r="I34" s="454"/>
      <c r="J34" s="454"/>
    </row>
    <row r="35" spans="1:10" x14ac:dyDescent="0.2">
      <c r="C35" s="236" t="s">
        <v>1972</v>
      </c>
      <c r="D35" s="17">
        <v>0</v>
      </c>
      <c r="E35" s="455"/>
      <c r="F35" s="455"/>
      <c r="G35" s="17">
        <f t="shared" si="2"/>
        <v>0</v>
      </c>
      <c r="H35" s="454"/>
      <c r="I35" s="454"/>
      <c r="J35" s="454"/>
    </row>
    <row r="36" spans="1:10" x14ac:dyDescent="0.2">
      <c r="C36" s="236" t="s">
        <v>1899</v>
      </c>
      <c r="D36" s="17">
        <f>'Itemized Data Entry'!G262*('Itemized Data Entry'!C255+'Itemized Data Entry'!D255+'Itemized Data Entry'!E255+'Itemized Data Entry'!F255+'Itemized Data Entry'!G255)+'Itemized Data Entry'!G281*('Itemized Data Entry'!C273+'Itemized Data Entry'!D273+'Itemized Data Entry'!E273+'Itemized Data Entry'!F273+'Itemized Data Entry'!G273)</f>
        <v>0</v>
      </c>
      <c r="E36" s="455"/>
      <c r="F36" s="455"/>
      <c r="G36" s="17">
        <f t="shared" si="2"/>
        <v>0</v>
      </c>
      <c r="H36" s="454"/>
      <c r="I36" s="454"/>
      <c r="J36" s="454"/>
    </row>
    <row r="37" spans="1:10" x14ac:dyDescent="0.2">
      <c r="C37" s="236" t="s">
        <v>1045</v>
      </c>
      <c r="D37" s="17">
        <v>0</v>
      </c>
      <c r="E37" s="455"/>
      <c r="F37" s="455"/>
      <c r="G37" s="17">
        <f t="shared" si="2"/>
        <v>0</v>
      </c>
      <c r="H37" s="454"/>
      <c r="I37" s="454"/>
      <c r="J37" s="454"/>
    </row>
    <row r="38" spans="1:10" x14ac:dyDescent="0.2">
      <c r="C38" s="236" t="s">
        <v>1971</v>
      </c>
      <c r="D38" s="17">
        <f>'Itemized Data Entry'!G262*('Itemized Data Entry'!C260+'Itemized Data Entry'!D260+'Itemized Data Entry'!E260)+'Itemized Data Entry'!G281*('Itemized Data Entry'!C278+'Itemized Data Entry'!D278+'Itemized Data Entry'!E278)</f>
        <v>0</v>
      </c>
      <c r="E38" s="455"/>
      <c r="F38" s="455"/>
      <c r="G38" s="17">
        <f t="shared" si="2"/>
        <v>0</v>
      </c>
      <c r="H38" s="454"/>
      <c r="I38" s="454"/>
      <c r="J38" s="454"/>
    </row>
    <row r="39" spans="1:10" x14ac:dyDescent="0.2">
      <c r="C39" s="236" t="s">
        <v>74</v>
      </c>
      <c r="D39" s="17">
        <f>'Itemized Data Entry'!R294</f>
        <v>0</v>
      </c>
      <c r="E39" s="455"/>
      <c r="F39" s="455"/>
      <c r="G39" s="17">
        <f t="shared" si="2"/>
        <v>0</v>
      </c>
      <c r="H39" s="454"/>
      <c r="I39" s="454"/>
      <c r="J39" s="454"/>
    </row>
    <row r="40" spans="1:10" x14ac:dyDescent="0.2">
      <c r="C40" s="236" t="s">
        <v>1976</v>
      </c>
      <c r="D40" s="17">
        <f>SUM(D32:D39)</f>
        <v>0</v>
      </c>
      <c r="E40" s="455"/>
      <c r="F40" s="455"/>
      <c r="G40" s="17">
        <f t="shared" si="2"/>
        <v>0</v>
      </c>
      <c r="H40" s="454"/>
      <c r="I40" s="454"/>
      <c r="J40" s="454"/>
    </row>
    <row r="41" spans="1:10" ht="39.75" x14ac:dyDescent="0.3">
      <c r="A41" s="236" t="s">
        <v>1978</v>
      </c>
      <c r="B41" s="466" t="s">
        <v>330</v>
      </c>
      <c r="D41" s="17"/>
      <c r="E41" s="455"/>
      <c r="F41" s="455"/>
      <c r="G41" s="17"/>
      <c r="H41" s="454"/>
      <c r="I41" s="454"/>
      <c r="J41" s="454"/>
    </row>
    <row r="42" spans="1:10" x14ac:dyDescent="0.2">
      <c r="B42" s="236"/>
      <c r="C42" s="236" t="s">
        <v>82</v>
      </c>
      <c r="D42" s="17">
        <f>'Itemized Data Entry'!R375+'Itemized Data Entry'!R421</f>
        <v>0</v>
      </c>
      <c r="E42" s="455"/>
      <c r="F42" s="455"/>
      <c r="G42" s="17">
        <f>D42</f>
        <v>0</v>
      </c>
      <c r="H42" s="454"/>
      <c r="I42" s="454"/>
      <c r="J42" s="454"/>
    </row>
    <row r="43" spans="1:10" x14ac:dyDescent="0.2">
      <c r="C43" s="236" t="s">
        <v>322</v>
      </c>
      <c r="D43" s="17">
        <v>0</v>
      </c>
      <c r="E43" s="455"/>
      <c r="F43" s="455"/>
      <c r="G43" s="17">
        <f t="shared" ref="G43:G50" si="3">D43</f>
        <v>0</v>
      </c>
      <c r="H43" s="454"/>
      <c r="I43" s="454"/>
      <c r="J43" s="454"/>
    </row>
    <row r="44" spans="1:10" x14ac:dyDescent="0.2">
      <c r="C44" s="236" t="s">
        <v>1900</v>
      </c>
      <c r="D44" s="17">
        <v>0</v>
      </c>
      <c r="E44" s="455"/>
      <c r="F44" s="455"/>
      <c r="G44" s="17">
        <f t="shared" si="3"/>
        <v>0</v>
      </c>
      <c r="H44" s="454"/>
      <c r="I44" s="454"/>
      <c r="J44" s="454"/>
    </row>
    <row r="45" spans="1:10" x14ac:dyDescent="0.2">
      <c r="C45" s="236" t="s">
        <v>1972</v>
      </c>
      <c r="D45" s="17">
        <v>0</v>
      </c>
      <c r="E45" s="455"/>
      <c r="F45" s="455"/>
      <c r="G45" s="17">
        <f t="shared" si="3"/>
        <v>0</v>
      </c>
      <c r="H45" s="454"/>
      <c r="I45" s="454"/>
      <c r="J45" s="454"/>
    </row>
    <row r="46" spans="1:10" x14ac:dyDescent="0.2">
      <c r="C46" s="236" t="s">
        <v>1899</v>
      </c>
      <c r="D46" s="17">
        <v>0</v>
      </c>
      <c r="E46" s="455"/>
      <c r="F46" s="455"/>
      <c r="G46" s="17">
        <f t="shared" si="3"/>
        <v>0</v>
      </c>
      <c r="H46" s="454"/>
      <c r="I46" s="454"/>
      <c r="J46" s="454"/>
    </row>
    <row r="47" spans="1:10" x14ac:dyDescent="0.2">
      <c r="C47" s="236" t="s">
        <v>1045</v>
      </c>
      <c r="D47" s="17">
        <f>'Itemized Data Entry'!R387+'Itemized Data Entry'!R431</f>
        <v>0</v>
      </c>
      <c r="E47" s="455"/>
      <c r="F47" s="455"/>
      <c r="G47" s="17">
        <f t="shared" si="3"/>
        <v>0</v>
      </c>
      <c r="H47" s="454"/>
      <c r="I47" s="454"/>
      <c r="J47" s="454"/>
    </row>
    <row r="48" spans="1:10" x14ac:dyDescent="0.2">
      <c r="C48" s="236" t="s">
        <v>1971</v>
      </c>
      <c r="D48" s="17">
        <v>0</v>
      </c>
      <c r="E48" s="455"/>
      <c r="F48" s="455"/>
      <c r="G48" s="17">
        <f t="shared" si="3"/>
        <v>0</v>
      </c>
      <c r="H48" s="454"/>
      <c r="I48" s="454"/>
      <c r="J48" s="454"/>
    </row>
    <row r="49" spans="1:10" x14ac:dyDescent="0.2">
      <c r="C49" s="236" t="s">
        <v>74</v>
      </c>
      <c r="D49" s="17">
        <v>0</v>
      </c>
      <c r="E49" s="455"/>
      <c r="F49" s="455"/>
      <c r="G49" s="17">
        <f t="shared" si="3"/>
        <v>0</v>
      </c>
      <c r="H49" s="454"/>
      <c r="I49" s="454"/>
      <c r="J49" s="454"/>
    </row>
    <row r="50" spans="1:10" x14ac:dyDescent="0.2">
      <c r="C50" s="236" t="s">
        <v>1976</v>
      </c>
      <c r="D50" s="17">
        <f>SUM(D42:D49)</f>
        <v>0</v>
      </c>
      <c r="E50" s="455"/>
      <c r="F50" s="455"/>
      <c r="G50" s="17">
        <f t="shared" si="3"/>
        <v>0</v>
      </c>
      <c r="H50" s="454"/>
      <c r="I50" s="454"/>
      <c r="J50" s="454"/>
    </row>
    <row r="51" spans="1:10" ht="27" x14ac:dyDescent="0.3">
      <c r="A51" s="236" t="s">
        <v>2010</v>
      </c>
      <c r="B51" s="466" t="s">
        <v>1979</v>
      </c>
      <c r="D51" s="17"/>
      <c r="E51" s="455"/>
      <c r="F51" s="455"/>
      <c r="G51" s="17"/>
      <c r="H51" s="454"/>
      <c r="I51" s="454"/>
      <c r="J51" s="454"/>
    </row>
    <row r="52" spans="1:10" x14ac:dyDescent="0.2">
      <c r="B52" s="236"/>
      <c r="C52" s="236" t="s">
        <v>82</v>
      </c>
      <c r="D52" s="17">
        <f>'Itemized Data Entry'!R445</f>
        <v>0</v>
      </c>
      <c r="E52" s="455"/>
      <c r="F52" s="455"/>
      <c r="G52" s="17">
        <f>D52</f>
        <v>0</v>
      </c>
      <c r="H52" s="454"/>
      <c r="I52" s="454"/>
      <c r="J52" s="454"/>
    </row>
    <row r="53" spans="1:10" x14ac:dyDescent="0.2">
      <c r="C53" s="236" t="s">
        <v>322</v>
      </c>
      <c r="D53" s="17">
        <v>0</v>
      </c>
      <c r="E53" s="455"/>
      <c r="F53" s="455"/>
      <c r="G53" s="17">
        <f t="shared" ref="G53:G60" si="4">D53</f>
        <v>0</v>
      </c>
      <c r="H53" s="454"/>
      <c r="I53" s="454"/>
      <c r="J53" s="454"/>
    </row>
    <row r="54" spans="1:10" x14ac:dyDescent="0.2">
      <c r="C54" s="236" t="s">
        <v>1900</v>
      </c>
      <c r="D54" s="17">
        <v>0</v>
      </c>
      <c r="E54" s="455"/>
      <c r="F54" s="455"/>
      <c r="G54" s="17">
        <f t="shared" si="4"/>
        <v>0</v>
      </c>
      <c r="H54" s="454"/>
      <c r="I54" s="454"/>
      <c r="J54" s="454"/>
    </row>
    <row r="55" spans="1:10" x14ac:dyDescent="0.2">
      <c r="C55" s="236" t="s">
        <v>1972</v>
      </c>
      <c r="D55" s="17">
        <v>0</v>
      </c>
      <c r="E55" s="455"/>
      <c r="F55" s="455"/>
      <c r="G55" s="17">
        <f t="shared" si="4"/>
        <v>0</v>
      </c>
      <c r="H55" s="454"/>
      <c r="I55" s="454"/>
      <c r="J55" s="454"/>
    </row>
    <row r="56" spans="1:10" x14ac:dyDescent="0.2">
      <c r="C56" s="236" t="s">
        <v>1899</v>
      </c>
      <c r="D56" s="17">
        <v>0</v>
      </c>
      <c r="E56" s="455"/>
      <c r="F56" s="455"/>
      <c r="G56" s="17">
        <f t="shared" si="4"/>
        <v>0</v>
      </c>
      <c r="H56" s="454"/>
      <c r="I56" s="454"/>
      <c r="J56" s="454"/>
    </row>
    <row r="57" spans="1:10" x14ac:dyDescent="0.2">
      <c r="C57" s="236" t="s">
        <v>1045</v>
      </c>
      <c r="D57" s="17">
        <f>'Itemized Data Entry'!R460</f>
        <v>0</v>
      </c>
      <c r="E57" s="455"/>
      <c r="F57" s="455"/>
      <c r="G57" s="17">
        <f t="shared" si="4"/>
        <v>0</v>
      </c>
      <c r="H57" s="454"/>
      <c r="I57" s="454"/>
      <c r="J57" s="454"/>
    </row>
    <row r="58" spans="1:10" x14ac:dyDescent="0.2">
      <c r="C58" s="236" t="s">
        <v>1971</v>
      </c>
      <c r="D58" s="17">
        <v>0</v>
      </c>
      <c r="E58" s="455"/>
      <c r="F58" s="455"/>
      <c r="G58" s="17">
        <f t="shared" si="4"/>
        <v>0</v>
      </c>
      <c r="H58" s="454"/>
      <c r="I58" s="454"/>
      <c r="J58" s="454"/>
    </row>
    <row r="59" spans="1:10" x14ac:dyDescent="0.2">
      <c r="C59" s="236" t="s">
        <v>74</v>
      </c>
      <c r="D59" s="17">
        <v>0</v>
      </c>
      <c r="E59" s="455"/>
      <c r="F59" s="455"/>
      <c r="G59" s="17">
        <f t="shared" si="4"/>
        <v>0</v>
      </c>
      <c r="H59" s="454"/>
      <c r="I59" s="454"/>
      <c r="J59" s="454"/>
    </row>
    <row r="60" spans="1:10" x14ac:dyDescent="0.2">
      <c r="C60" s="236" t="s">
        <v>1976</v>
      </c>
      <c r="D60" s="17">
        <f>SUM(D52:D59)</f>
        <v>0</v>
      </c>
      <c r="E60" s="455"/>
      <c r="F60" s="455"/>
      <c r="G60" s="17">
        <f t="shared" si="4"/>
        <v>0</v>
      </c>
      <c r="H60" s="454"/>
      <c r="I60" s="454"/>
      <c r="J60" s="454"/>
    </row>
    <row r="61" spans="1:10" ht="27" x14ac:dyDescent="0.3">
      <c r="A61" s="236" t="s">
        <v>1980</v>
      </c>
      <c r="B61" s="466" t="s">
        <v>1981</v>
      </c>
      <c r="D61" s="17"/>
      <c r="E61" s="17"/>
      <c r="F61" s="17"/>
      <c r="G61" s="17"/>
      <c r="H61" s="454"/>
      <c r="I61" s="454"/>
      <c r="J61" s="454"/>
    </row>
    <row r="62" spans="1:10" x14ac:dyDescent="0.2">
      <c r="B62" s="236"/>
      <c r="C62" s="236" t="s">
        <v>82</v>
      </c>
      <c r="D62" s="455"/>
      <c r="E62" s="17">
        <v>0</v>
      </c>
      <c r="F62" s="455"/>
      <c r="G62" s="17">
        <f>E62</f>
        <v>0</v>
      </c>
      <c r="H62" s="454"/>
      <c r="I62" s="454"/>
      <c r="J62" s="454"/>
    </row>
    <row r="63" spans="1:10" x14ac:dyDescent="0.2">
      <c r="C63" s="236" t="s">
        <v>322</v>
      </c>
      <c r="D63" s="455"/>
      <c r="E63" s="17">
        <v>0</v>
      </c>
      <c r="F63" s="455"/>
      <c r="G63" s="17">
        <f t="shared" ref="G63:G70" si="5">E63</f>
        <v>0</v>
      </c>
      <c r="H63" s="454"/>
      <c r="I63" s="454"/>
      <c r="J63" s="454"/>
    </row>
    <row r="64" spans="1:10" x14ac:dyDescent="0.2">
      <c r="C64" s="236" t="s">
        <v>1900</v>
      </c>
      <c r="D64" s="455"/>
      <c r="E64" s="17">
        <v>0</v>
      </c>
      <c r="F64" s="455"/>
      <c r="G64" s="17">
        <f t="shared" si="5"/>
        <v>0</v>
      </c>
      <c r="H64" s="454"/>
      <c r="I64" s="454"/>
      <c r="J64" s="454"/>
    </row>
    <row r="65" spans="1:10" x14ac:dyDescent="0.2">
      <c r="C65" s="236" t="s">
        <v>1972</v>
      </c>
      <c r="D65" s="455"/>
      <c r="E65" s="17">
        <v>0</v>
      </c>
      <c r="F65" s="455"/>
      <c r="G65" s="17">
        <f t="shared" si="5"/>
        <v>0</v>
      </c>
      <c r="H65" s="454"/>
      <c r="I65" s="454"/>
      <c r="J65" s="454"/>
    </row>
    <row r="66" spans="1:10" x14ac:dyDescent="0.2">
      <c r="C66" s="236" t="s">
        <v>1899</v>
      </c>
      <c r="D66" s="455"/>
      <c r="E66" s="17">
        <f>'Itemized Data Entry'!G481*('Itemized Data Entry'!C472+'Itemized Data Entry'!D472+'Itemized Data Entry'!E472+'Itemized Data Entry'!F472+'Itemized Data Entry'!G472)</f>
        <v>0</v>
      </c>
      <c r="F66" s="455"/>
      <c r="G66" s="17">
        <f t="shared" si="5"/>
        <v>0</v>
      </c>
      <c r="H66" s="454"/>
      <c r="I66" s="454"/>
      <c r="J66" s="454"/>
    </row>
    <row r="67" spans="1:10" x14ac:dyDescent="0.2">
      <c r="C67" s="236" t="s">
        <v>1045</v>
      </c>
      <c r="D67" s="455"/>
      <c r="E67" s="17">
        <v>0</v>
      </c>
      <c r="F67" s="455"/>
      <c r="G67" s="17">
        <f t="shared" si="5"/>
        <v>0</v>
      </c>
      <c r="H67" s="454"/>
      <c r="I67" s="454"/>
      <c r="J67" s="454"/>
    </row>
    <row r="68" spans="1:10" x14ac:dyDescent="0.2">
      <c r="C68" s="236" t="s">
        <v>1971</v>
      </c>
      <c r="D68" s="455"/>
      <c r="E68" s="17">
        <f>'Itemized Data Entry'!G481*('Itemized Data Entry'!C478+'Itemized Data Entry'!D478+'Itemized Data Entry'!E478)</f>
        <v>0</v>
      </c>
      <c r="F68" s="455"/>
      <c r="G68" s="17">
        <f t="shared" si="5"/>
        <v>0</v>
      </c>
      <c r="H68" s="454"/>
      <c r="I68" s="454"/>
      <c r="J68" s="454"/>
    </row>
    <row r="69" spans="1:10" x14ac:dyDescent="0.2">
      <c r="C69" s="236" t="s">
        <v>74</v>
      </c>
      <c r="D69" s="455"/>
      <c r="E69" s="17">
        <f>'Itemized Data Entry'!R479</f>
        <v>0</v>
      </c>
      <c r="F69" s="455"/>
      <c r="G69" s="17">
        <f t="shared" si="5"/>
        <v>0</v>
      </c>
      <c r="H69" s="454"/>
      <c r="I69" s="454"/>
      <c r="J69" s="454"/>
    </row>
    <row r="70" spans="1:10" x14ac:dyDescent="0.2">
      <c r="C70" s="236" t="s">
        <v>1976</v>
      </c>
      <c r="D70" s="455"/>
      <c r="E70" s="17">
        <f>SUM(E62:E69)</f>
        <v>0</v>
      </c>
      <c r="F70" s="455"/>
      <c r="G70" s="17">
        <f t="shared" si="5"/>
        <v>0</v>
      </c>
      <c r="H70" s="454"/>
      <c r="I70" s="454"/>
      <c r="J70" s="454"/>
    </row>
    <row r="71" spans="1:10" ht="15.75" x14ac:dyDescent="0.3">
      <c r="A71" s="236" t="s">
        <v>1982</v>
      </c>
      <c r="B71" s="466" t="s">
        <v>1983</v>
      </c>
      <c r="D71" s="17"/>
      <c r="E71" s="17"/>
      <c r="F71" s="17"/>
      <c r="G71" s="17"/>
      <c r="H71" s="454"/>
      <c r="I71" s="454"/>
      <c r="J71" s="454"/>
    </row>
    <row r="72" spans="1:10" x14ac:dyDescent="0.2">
      <c r="B72" s="236"/>
      <c r="C72" s="236" t="s">
        <v>82</v>
      </c>
      <c r="D72" s="17">
        <f>'Itemized Data Entry'!D550+'Itemized Data Entry'!D614</f>
        <v>0</v>
      </c>
      <c r="E72" s="455"/>
      <c r="F72" s="455"/>
      <c r="G72" s="17">
        <f>D72</f>
        <v>0</v>
      </c>
      <c r="H72" s="454"/>
      <c r="I72" s="454"/>
      <c r="J72" s="454"/>
    </row>
    <row r="73" spans="1:10" x14ac:dyDescent="0.2">
      <c r="C73" s="236" t="s">
        <v>322</v>
      </c>
      <c r="D73" s="17">
        <v>0</v>
      </c>
      <c r="E73" s="455"/>
      <c r="F73" s="455"/>
      <c r="G73" s="17">
        <f t="shared" ref="G73:G80" si="6">D73</f>
        <v>0</v>
      </c>
      <c r="H73" s="454"/>
      <c r="I73" s="454"/>
      <c r="J73" s="454"/>
    </row>
    <row r="74" spans="1:10" x14ac:dyDescent="0.2">
      <c r="C74" s="236" t="s">
        <v>1900</v>
      </c>
      <c r="D74" s="17">
        <v>0</v>
      </c>
      <c r="E74" s="455"/>
      <c r="F74" s="455"/>
      <c r="G74" s="17">
        <f t="shared" si="6"/>
        <v>0</v>
      </c>
      <c r="H74" s="454"/>
      <c r="I74" s="454"/>
      <c r="J74" s="454"/>
    </row>
    <row r="75" spans="1:10" x14ac:dyDescent="0.2">
      <c r="C75" s="236" t="s">
        <v>1972</v>
      </c>
      <c r="D75" s="17">
        <f>'Itemized Data Entry'!I668</f>
        <v>0</v>
      </c>
      <c r="E75" s="455"/>
      <c r="F75" s="455"/>
      <c r="G75" s="17">
        <f t="shared" si="6"/>
        <v>0</v>
      </c>
      <c r="H75" s="454"/>
      <c r="I75" s="454"/>
      <c r="J75" s="454"/>
    </row>
    <row r="76" spans="1:10" x14ac:dyDescent="0.2">
      <c r="C76" s="236" t="s">
        <v>1899</v>
      </c>
      <c r="D76" s="17">
        <f>'Itemized Data Entry'!C545+'Itemized Data Entry'!C609</f>
        <v>0</v>
      </c>
      <c r="E76" s="455"/>
      <c r="F76" s="455"/>
      <c r="G76" s="17">
        <f t="shared" si="6"/>
        <v>0</v>
      </c>
      <c r="H76" s="454"/>
      <c r="I76" s="454"/>
      <c r="J76" s="454"/>
    </row>
    <row r="77" spans="1:10" x14ac:dyDescent="0.2">
      <c r="C77" s="236" t="s">
        <v>1045</v>
      </c>
      <c r="D77" s="17">
        <f>'Itemized Data Entry'!C550+'Itemized Data Entry'!C614</f>
        <v>0</v>
      </c>
      <c r="E77" s="455"/>
      <c r="F77" s="455"/>
      <c r="G77" s="17">
        <f t="shared" si="6"/>
        <v>0</v>
      </c>
      <c r="H77" s="454"/>
      <c r="I77" s="454"/>
      <c r="J77" s="454"/>
    </row>
    <row r="78" spans="1:10" x14ac:dyDescent="0.2">
      <c r="C78" s="236" t="s">
        <v>1971</v>
      </c>
      <c r="D78" s="17">
        <v>0</v>
      </c>
      <c r="E78" s="455"/>
      <c r="F78" s="455"/>
      <c r="G78" s="17">
        <f t="shared" si="6"/>
        <v>0</v>
      </c>
      <c r="H78" s="454"/>
      <c r="I78" s="454"/>
      <c r="J78" s="454"/>
    </row>
    <row r="79" spans="1:10" x14ac:dyDescent="0.2">
      <c r="C79" s="236" t="s">
        <v>74</v>
      </c>
      <c r="D79" s="17">
        <f>'Itemized Data Entry'!E550+'Itemized Data Entry'!E614</f>
        <v>0</v>
      </c>
      <c r="E79" s="455"/>
      <c r="F79" s="455"/>
      <c r="G79" s="17">
        <f t="shared" si="6"/>
        <v>0</v>
      </c>
      <c r="H79" s="454"/>
      <c r="I79" s="454"/>
      <c r="J79" s="454"/>
    </row>
    <row r="80" spans="1:10" x14ac:dyDescent="0.2">
      <c r="C80" s="236" t="s">
        <v>1976</v>
      </c>
      <c r="D80" s="17">
        <f>SUM(D72:D79)</f>
        <v>0</v>
      </c>
      <c r="E80" s="455"/>
      <c r="F80" s="455"/>
      <c r="G80" s="17">
        <f t="shared" si="6"/>
        <v>0</v>
      </c>
      <c r="H80" s="454"/>
      <c r="I80" s="454"/>
      <c r="J80" s="454"/>
    </row>
    <row r="81" spans="1:10" ht="15.75" x14ac:dyDescent="0.3">
      <c r="A81" s="236" t="s">
        <v>2011</v>
      </c>
      <c r="B81" s="466" t="s">
        <v>1984</v>
      </c>
      <c r="D81" s="17"/>
      <c r="E81" s="17"/>
      <c r="F81" s="17"/>
      <c r="G81" s="17"/>
      <c r="H81" s="454"/>
      <c r="I81" s="454"/>
      <c r="J81" s="454"/>
    </row>
    <row r="82" spans="1:10" x14ac:dyDescent="0.2">
      <c r="B82" s="236"/>
      <c r="C82" s="236" t="s">
        <v>82</v>
      </c>
      <c r="D82" s="455"/>
      <c r="E82" s="17">
        <f>'Itemized Data Entry'!D704+'Itemized Data Entry'!D768</f>
        <v>0</v>
      </c>
      <c r="F82" s="455"/>
      <c r="G82" s="17">
        <f>E82*K6</f>
        <v>0</v>
      </c>
      <c r="H82" s="454"/>
      <c r="I82" s="454"/>
      <c r="J82" s="454"/>
    </row>
    <row r="83" spans="1:10" x14ac:dyDescent="0.2">
      <c r="C83" s="236" t="s">
        <v>322</v>
      </c>
      <c r="D83" s="455"/>
      <c r="E83" s="17">
        <v>0</v>
      </c>
      <c r="F83" s="455"/>
      <c r="G83" s="17">
        <f>E83*K6</f>
        <v>0</v>
      </c>
      <c r="H83" s="454"/>
      <c r="I83" s="454"/>
      <c r="J83" s="454"/>
    </row>
    <row r="84" spans="1:10" x14ac:dyDescent="0.2">
      <c r="C84" s="236" t="s">
        <v>1900</v>
      </c>
      <c r="D84" s="455"/>
      <c r="E84" s="17">
        <v>0</v>
      </c>
      <c r="F84" s="455"/>
      <c r="G84" s="17">
        <f>E84*K6</f>
        <v>0</v>
      </c>
      <c r="H84" s="454"/>
      <c r="I84" s="454"/>
      <c r="J84" s="454"/>
    </row>
    <row r="85" spans="1:10" x14ac:dyDescent="0.2">
      <c r="C85" s="236" t="s">
        <v>1972</v>
      </c>
      <c r="D85" s="455"/>
      <c r="E85" s="17">
        <f>'Itemized Data Entry'!I822</f>
        <v>0</v>
      </c>
      <c r="F85" s="455"/>
      <c r="G85" s="17">
        <f>E85*K6</f>
        <v>0</v>
      </c>
      <c r="H85" s="454"/>
      <c r="I85" s="454"/>
      <c r="J85" s="454"/>
    </row>
    <row r="86" spans="1:10" x14ac:dyDescent="0.2">
      <c r="C86" s="236" t="s">
        <v>1899</v>
      </c>
      <c r="D86" s="455"/>
      <c r="E86" s="17">
        <f>'Itemized Data Entry'!C699+'Itemized Data Entry'!C763</f>
        <v>0</v>
      </c>
      <c r="F86" s="455"/>
      <c r="G86" s="17">
        <f>E86*K6</f>
        <v>0</v>
      </c>
      <c r="H86" s="454"/>
      <c r="I86" s="454"/>
      <c r="J86" s="454"/>
    </row>
    <row r="87" spans="1:10" x14ac:dyDescent="0.2">
      <c r="C87" s="236" t="s">
        <v>1045</v>
      </c>
      <c r="D87" s="455"/>
      <c r="E87" s="17">
        <f>'Itemized Data Entry'!C704+'Itemized Data Entry'!C768</f>
        <v>0</v>
      </c>
      <c r="F87" s="455"/>
      <c r="G87" s="17">
        <f>E87*K6</f>
        <v>0</v>
      </c>
      <c r="H87" s="454"/>
      <c r="I87" s="454"/>
      <c r="J87" s="454"/>
    </row>
    <row r="88" spans="1:10" x14ac:dyDescent="0.2">
      <c r="C88" s="236" t="s">
        <v>1971</v>
      </c>
      <c r="D88" s="455"/>
      <c r="E88" s="17">
        <v>0</v>
      </c>
      <c r="F88" s="455"/>
      <c r="G88" s="17">
        <f>E88*K6</f>
        <v>0</v>
      </c>
      <c r="H88" s="454"/>
      <c r="I88" s="454"/>
      <c r="J88" s="454"/>
    </row>
    <row r="89" spans="1:10" x14ac:dyDescent="0.2">
      <c r="C89" s="236" t="s">
        <v>74</v>
      </c>
      <c r="D89" s="455"/>
      <c r="E89" s="17">
        <f>'Itemized Data Entry'!E704+'Itemized Data Entry'!E768</f>
        <v>0</v>
      </c>
      <c r="F89" s="455"/>
      <c r="G89" s="17">
        <f>E89*K6</f>
        <v>0</v>
      </c>
      <c r="H89" s="454"/>
      <c r="I89" s="454"/>
      <c r="J89" s="454"/>
    </row>
    <row r="90" spans="1:10" x14ac:dyDescent="0.2">
      <c r="C90" s="236" t="s">
        <v>1976</v>
      </c>
      <c r="D90" s="455"/>
      <c r="E90" s="17">
        <f>SUM(E82:E89)</f>
        <v>0</v>
      </c>
      <c r="F90" s="428"/>
      <c r="G90" s="17">
        <f>E90*K6</f>
        <v>0</v>
      </c>
      <c r="H90" s="454"/>
      <c r="I90" s="454"/>
      <c r="J90" s="454"/>
    </row>
    <row r="91" spans="1:10" ht="15.75" x14ac:dyDescent="0.3">
      <c r="A91" s="236" t="s">
        <v>1985</v>
      </c>
      <c r="B91" s="466" t="s">
        <v>1987</v>
      </c>
      <c r="D91" s="17"/>
      <c r="E91" s="17"/>
      <c r="F91" s="17"/>
      <c r="G91" s="17"/>
      <c r="H91" s="454"/>
      <c r="I91" s="454"/>
      <c r="J91" s="454"/>
    </row>
    <row r="92" spans="1:10" x14ac:dyDescent="0.2">
      <c r="B92" s="236" t="s">
        <v>1986</v>
      </c>
      <c r="C92" s="236" t="s">
        <v>82</v>
      </c>
      <c r="D92" s="455"/>
      <c r="E92" s="455"/>
      <c r="F92" s="17">
        <v>0</v>
      </c>
      <c r="G92" s="17">
        <f>F92*G1</f>
        <v>0</v>
      </c>
      <c r="H92" s="454"/>
      <c r="I92" s="454"/>
      <c r="J92" s="454"/>
    </row>
    <row r="93" spans="1:10" x14ac:dyDescent="0.2">
      <c r="C93" s="236" t="s">
        <v>322</v>
      </c>
      <c r="D93" s="455"/>
      <c r="E93" s="455"/>
      <c r="F93" s="17">
        <v>0</v>
      </c>
      <c r="G93" s="17">
        <f>F93*G1</f>
        <v>0</v>
      </c>
      <c r="H93" s="454"/>
      <c r="I93" s="454"/>
      <c r="J93" s="454"/>
    </row>
    <row r="94" spans="1:10" x14ac:dyDescent="0.2">
      <c r="C94" s="236" t="s">
        <v>1900</v>
      </c>
      <c r="D94" s="455"/>
      <c r="E94" s="455"/>
      <c r="F94" s="17">
        <v>0</v>
      </c>
      <c r="G94" s="17">
        <f>F94*G1</f>
        <v>0</v>
      </c>
      <c r="H94" s="454"/>
      <c r="I94" s="454"/>
      <c r="J94" s="454"/>
    </row>
    <row r="95" spans="1:10" x14ac:dyDescent="0.2">
      <c r="C95" s="236" t="s">
        <v>1972</v>
      </c>
      <c r="D95" s="455"/>
      <c r="E95" s="455"/>
      <c r="F95" s="17">
        <v>0</v>
      </c>
      <c r="G95" s="17">
        <f>F95*G1</f>
        <v>0</v>
      </c>
      <c r="H95" s="454"/>
      <c r="I95" s="454"/>
      <c r="J95" s="454"/>
    </row>
    <row r="96" spans="1:10" x14ac:dyDescent="0.2">
      <c r="C96" s="236" t="s">
        <v>1899</v>
      </c>
      <c r="D96" s="455"/>
      <c r="E96" s="455"/>
      <c r="F96" s="17">
        <v>0</v>
      </c>
      <c r="G96" s="17">
        <f>F96*G1</f>
        <v>0</v>
      </c>
      <c r="H96" s="454"/>
      <c r="I96" s="454"/>
      <c r="J96" s="454"/>
    </row>
    <row r="97" spans="1:10" x14ac:dyDescent="0.2">
      <c r="C97" s="236" t="s">
        <v>1045</v>
      </c>
      <c r="D97" s="455"/>
      <c r="E97" s="455"/>
      <c r="F97" s="17">
        <v>0</v>
      </c>
      <c r="G97" s="17">
        <f>F97*G1</f>
        <v>0</v>
      </c>
      <c r="H97" s="454"/>
      <c r="I97" s="454"/>
      <c r="J97" s="454"/>
    </row>
    <row r="98" spans="1:10" x14ac:dyDescent="0.2">
      <c r="C98" s="236" t="s">
        <v>1971</v>
      </c>
      <c r="D98" s="455"/>
      <c r="E98" s="455"/>
      <c r="F98" s="17">
        <v>0</v>
      </c>
      <c r="G98" s="17">
        <f>F98*G1</f>
        <v>0</v>
      </c>
      <c r="H98" s="454"/>
      <c r="I98" s="454"/>
      <c r="J98" s="454"/>
    </row>
    <row r="99" spans="1:10" x14ac:dyDescent="0.2">
      <c r="C99" s="236" t="s">
        <v>74</v>
      </c>
      <c r="D99" s="455"/>
      <c r="E99" s="455"/>
      <c r="F99" s="17">
        <f>'Itemized Data Entry'!G853</f>
        <v>0</v>
      </c>
      <c r="G99" s="17">
        <f>F99*G1</f>
        <v>0</v>
      </c>
      <c r="H99" s="454"/>
      <c r="I99" s="454"/>
      <c r="J99" s="454"/>
    </row>
    <row r="100" spans="1:10" x14ac:dyDescent="0.2">
      <c r="C100" s="236" t="s">
        <v>1976</v>
      </c>
      <c r="D100" s="428"/>
      <c r="E100" s="455"/>
      <c r="F100" s="17">
        <f>SUM(F92:F99)</f>
        <v>0</v>
      </c>
      <c r="G100" s="17">
        <f>F100*G1</f>
        <v>0</v>
      </c>
      <c r="H100" s="454"/>
      <c r="I100" s="454"/>
      <c r="J100" s="454"/>
    </row>
    <row r="101" spans="1:10" ht="27" x14ac:dyDescent="0.3">
      <c r="A101" s="236" t="s">
        <v>1989</v>
      </c>
      <c r="B101" s="466" t="s">
        <v>1988</v>
      </c>
      <c r="D101" s="17"/>
      <c r="E101" s="17"/>
      <c r="F101" s="17"/>
      <c r="G101" s="17"/>
      <c r="H101" s="454"/>
      <c r="I101" s="454"/>
      <c r="J101" s="454"/>
    </row>
    <row r="102" spans="1:10" x14ac:dyDescent="0.2">
      <c r="B102" s="236"/>
      <c r="C102" s="236" t="s">
        <v>82</v>
      </c>
      <c r="D102" s="455"/>
      <c r="E102" s="455"/>
      <c r="F102" s="17">
        <f>'Itemized Data Entry'!D876</f>
        <v>0</v>
      </c>
      <c r="G102" s="17">
        <f>F102*G1</f>
        <v>0</v>
      </c>
      <c r="H102" s="454"/>
      <c r="I102" s="454"/>
      <c r="J102" s="454"/>
    </row>
    <row r="103" spans="1:10" x14ac:dyDescent="0.2">
      <c r="C103" s="236" t="s">
        <v>322</v>
      </c>
      <c r="D103" s="455"/>
      <c r="E103" s="455"/>
      <c r="F103" s="17">
        <v>0</v>
      </c>
      <c r="G103" s="17">
        <f>F103*G1</f>
        <v>0</v>
      </c>
      <c r="H103" s="454"/>
      <c r="I103" s="454"/>
      <c r="J103" s="454"/>
    </row>
    <row r="104" spans="1:10" x14ac:dyDescent="0.2">
      <c r="C104" s="236" t="s">
        <v>1900</v>
      </c>
      <c r="D104" s="455"/>
      <c r="E104" s="455"/>
      <c r="F104" s="17">
        <v>0</v>
      </c>
      <c r="G104" s="17">
        <f>F104*G1</f>
        <v>0</v>
      </c>
      <c r="H104" s="454"/>
      <c r="I104" s="454"/>
      <c r="J104" s="454"/>
    </row>
    <row r="105" spans="1:10" x14ac:dyDescent="0.2">
      <c r="C105" s="236" t="s">
        <v>1972</v>
      </c>
      <c r="D105" s="455"/>
      <c r="E105" s="455"/>
      <c r="F105" s="17">
        <v>0</v>
      </c>
      <c r="G105" s="17">
        <f>F105*G1</f>
        <v>0</v>
      </c>
      <c r="H105" s="454"/>
      <c r="I105" s="454"/>
      <c r="J105" s="454"/>
    </row>
    <row r="106" spans="1:10" x14ac:dyDescent="0.2">
      <c r="C106" s="236" t="s">
        <v>1899</v>
      </c>
      <c r="D106" s="455"/>
      <c r="E106" s="455"/>
      <c r="F106" s="17">
        <f>'Itemized Data Entry'!C866+'Itemized Data Entry'!D866+'Itemized Data Entry'!E866+'Itemized Data Entry'!F866+'Itemized Data Entry'!G866</f>
        <v>0</v>
      </c>
      <c r="G106" s="17">
        <f>F106*G1</f>
        <v>0</v>
      </c>
      <c r="H106" s="454"/>
      <c r="I106" s="454"/>
      <c r="J106" s="454"/>
    </row>
    <row r="107" spans="1:10" x14ac:dyDescent="0.2">
      <c r="C107" s="236" t="s">
        <v>1045</v>
      </c>
      <c r="D107" s="455"/>
      <c r="E107" s="455"/>
      <c r="F107" s="17">
        <f>'Itemized Data Entry'!C876</f>
        <v>0</v>
      </c>
      <c r="G107" s="17">
        <f>F107*G1</f>
        <v>0</v>
      </c>
      <c r="H107" s="454"/>
      <c r="I107" s="454"/>
      <c r="J107" s="454"/>
    </row>
    <row r="108" spans="1:10" x14ac:dyDescent="0.2">
      <c r="C108" s="236" t="s">
        <v>1971</v>
      </c>
      <c r="D108" s="455"/>
      <c r="E108" s="455"/>
      <c r="F108" s="17">
        <f>'Itemized Data Entry'!C872+'Itemized Data Entry'!D872+'Itemized Data Entry'!E872</f>
        <v>0</v>
      </c>
      <c r="G108" s="17">
        <f>F108*G1</f>
        <v>0</v>
      </c>
      <c r="H108" s="454"/>
      <c r="I108" s="454"/>
      <c r="J108" s="454"/>
    </row>
    <row r="109" spans="1:10" x14ac:dyDescent="0.2">
      <c r="C109" s="236" t="s">
        <v>74</v>
      </c>
      <c r="D109" s="455"/>
      <c r="E109" s="455"/>
      <c r="F109" s="17">
        <f>'Itemized Data Entry'!E876</f>
        <v>0</v>
      </c>
      <c r="G109" s="17">
        <f>F109*G1</f>
        <v>0</v>
      </c>
      <c r="H109" s="454"/>
      <c r="I109" s="454"/>
      <c r="J109" s="454"/>
    </row>
    <row r="110" spans="1:10" x14ac:dyDescent="0.2">
      <c r="C110" s="236" t="s">
        <v>1976</v>
      </c>
      <c r="D110" s="428"/>
      <c r="E110" s="455"/>
      <c r="F110" s="17">
        <f>SUM(F102:F109)</f>
        <v>0</v>
      </c>
      <c r="G110" s="17">
        <f>F110*G1</f>
        <v>0</v>
      </c>
      <c r="H110" s="454"/>
      <c r="I110" s="454"/>
      <c r="J110" s="454"/>
    </row>
    <row r="111" spans="1:10" ht="15.75" x14ac:dyDescent="0.3">
      <c r="A111" s="236" t="s">
        <v>1990</v>
      </c>
      <c r="B111" s="466" t="s">
        <v>1991</v>
      </c>
      <c r="D111" s="17"/>
      <c r="E111" s="17"/>
      <c r="F111" s="17"/>
      <c r="G111" s="17"/>
      <c r="H111" s="454"/>
      <c r="I111" s="454"/>
      <c r="J111" s="454"/>
    </row>
    <row r="112" spans="1:10" x14ac:dyDescent="0.2">
      <c r="B112" s="236"/>
      <c r="C112" s="236" t="s">
        <v>82</v>
      </c>
      <c r="D112" s="455"/>
      <c r="E112" s="455"/>
      <c r="F112" s="17">
        <v>0</v>
      </c>
      <c r="G112" s="17">
        <f>F112*G1</f>
        <v>0</v>
      </c>
      <c r="H112" s="454"/>
      <c r="I112" s="454"/>
      <c r="J112" s="454"/>
    </row>
    <row r="113" spans="1:10" x14ac:dyDescent="0.2">
      <c r="C113" s="236" t="s">
        <v>322</v>
      </c>
      <c r="D113" s="455"/>
      <c r="E113" s="455"/>
      <c r="F113" s="17">
        <v>0</v>
      </c>
      <c r="G113" s="17">
        <f>F113*G1</f>
        <v>0</v>
      </c>
      <c r="H113" s="454"/>
      <c r="I113" s="454"/>
      <c r="J113" s="454"/>
    </row>
    <row r="114" spans="1:10" x14ac:dyDescent="0.2">
      <c r="C114" s="236" t="s">
        <v>1900</v>
      </c>
      <c r="D114" s="455"/>
      <c r="E114" s="455"/>
      <c r="F114" s="17">
        <v>0</v>
      </c>
      <c r="G114" s="17">
        <f>F114*G1</f>
        <v>0</v>
      </c>
      <c r="H114" s="454"/>
      <c r="I114" s="454"/>
      <c r="J114" s="454"/>
    </row>
    <row r="115" spans="1:10" x14ac:dyDescent="0.2">
      <c r="C115" s="236" t="s">
        <v>1972</v>
      </c>
      <c r="D115" s="455"/>
      <c r="E115" s="455"/>
      <c r="F115" s="17">
        <v>0</v>
      </c>
      <c r="G115" s="17">
        <f>F115*G11</f>
        <v>0</v>
      </c>
      <c r="H115" s="454"/>
      <c r="I115" s="454"/>
      <c r="J115" s="454"/>
    </row>
    <row r="116" spans="1:10" x14ac:dyDescent="0.2">
      <c r="C116" s="236" t="s">
        <v>1899</v>
      </c>
      <c r="D116" s="455"/>
      <c r="E116" s="455"/>
      <c r="F116" s="17">
        <f>'Itemized Data Entry'!D930</f>
        <v>0</v>
      </c>
      <c r="G116" s="17">
        <f>F116*G1</f>
        <v>0</v>
      </c>
      <c r="H116" s="454"/>
      <c r="I116" s="454"/>
      <c r="J116" s="454"/>
    </row>
    <row r="117" spans="1:10" x14ac:dyDescent="0.2">
      <c r="C117" s="236" t="s">
        <v>1045</v>
      </c>
      <c r="D117" s="455"/>
      <c r="E117" s="455"/>
      <c r="F117" s="17">
        <f>'Itemized Data Entry'!C974</f>
        <v>0</v>
      </c>
      <c r="G117" s="17">
        <f>F117*G1</f>
        <v>0</v>
      </c>
      <c r="H117" s="454"/>
      <c r="I117" s="454"/>
      <c r="J117" s="454"/>
    </row>
    <row r="118" spans="1:10" x14ac:dyDescent="0.2">
      <c r="C118" s="236" t="s">
        <v>1971</v>
      </c>
      <c r="D118" s="455"/>
      <c r="E118" s="455"/>
      <c r="F118" s="17">
        <f>'Itemized Data Entry'!D954</f>
        <v>0</v>
      </c>
      <c r="G118" s="17">
        <f>F118*G1</f>
        <v>0</v>
      </c>
      <c r="H118" s="454"/>
      <c r="I118" s="454"/>
      <c r="J118" s="454"/>
    </row>
    <row r="119" spans="1:10" x14ac:dyDescent="0.2">
      <c r="C119" s="236" t="s">
        <v>74</v>
      </c>
      <c r="D119" s="455"/>
      <c r="E119" s="455"/>
      <c r="F119" s="17">
        <v>0</v>
      </c>
      <c r="G119" s="17">
        <f>F119*G1</f>
        <v>0</v>
      </c>
      <c r="H119" s="454"/>
      <c r="I119" s="454"/>
      <c r="J119" s="454"/>
    </row>
    <row r="120" spans="1:10" x14ac:dyDescent="0.2">
      <c r="C120" s="236" t="s">
        <v>1976</v>
      </c>
      <c r="D120" s="428"/>
      <c r="E120" s="455"/>
      <c r="F120" s="17">
        <f>SUM(F112:F119)</f>
        <v>0</v>
      </c>
      <c r="G120" s="17">
        <f>F120*G1</f>
        <v>0</v>
      </c>
      <c r="H120" s="454"/>
      <c r="I120" s="454"/>
      <c r="J120" s="454"/>
    </row>
    <row r="121" spans="1:10" ht="15.75" x14ac:dyDescent="0.3">
      <c r="A121" s="236" t="s">
        <v>1993</v>
      </c>
      <c r="B121" s="466" t="s">
        <v>1992</v>
      </c>
      <c r="D121" s="17"/>
      <c r="E121" s="17"/>
      <c r="F121" s="17"/>
      <c r="G121" s="17"/>
      <c r="H121" s="454"/>
      <c r="I121" s="454"/>
      <c r="J121" s="454"/>
    </row>
    <row r="122" spans="1:10" x14ac:dyDescent="0.2">
      <c r="B122" s="236"/>
      <c r="C122" s="236" t="s">
        <v>82</v>
      </c>
      <c r="D122" s="455"/>
      <c r="E122" s="455"/>
      <c r="F122" s="17">
        <f>'Itemized Data Entry'!D1000</f>
        <v>0</v>
      </c>
      <c r="G122" s="17">
        <f>F122*G1</f>
        <v>0</v>
      </c>
      <c r="H122" s="454"/>
      <c r="I122" s="454"/>
      <c r="J122" s="454"/>
    </row>
    <row r="123" spans="1:10" x14ac:dyDescent="0.2">
      <c r="C123" s="236" t="s">
        <v>322</v>
      </c>
      <c r="D123" s="455"/>
      <c r="E123" s="455"/>
      <c r="F123" s="17">
        <f>'Itemized Data Entry'!R1020</f>
        <v>0</v>
      </c>
      <c r="G123" s="17">
        <f>F123*G1</f>
        <v>0</v>
      </c>
      <c r="H123" s="454"/>
      <c r="I123" s="454"/>
      <c r="J123" s="454"/>
    </row>
    <row r="124" spans="1:10" x14ac:dyDescent="0.2">
      <c r="C124" s="236" t="s">
        <v>1900</v>
      </c>
      <c r="D124" s="455"/>
      <c r="E124" s="455"/>
      <c r="F124" s="17">
        <v>0</v>
      </c>
      <c r="G124" s="17">
        <f>F124*G1</f>
        <v>0</v>
      </c>
      <c r="H124" s="454"/>
      <c r="I124" s="454"/>
      <c r="J124" s="454"/>
    </row>
    <row r="125" spans="1:10" x14ac:dyDescent="0.2">
      <c r="C125" s="236" t="s">
        <v>1972</v>
      </c>
      <c r="D125" s="455"/>
      <c r="E125" s="455"/>
      <c r="F125" s="17">
        <v>0</v>
      </c>
      <c r="G125" s="17">
        <f>F125*G1</f>
        <v>0</v>
      </c>
      <c r="H125" s="454"/>
      <c r="I125" s="454"/>
      <c r="J125" s="454"/>
    </row>
    <row r="126" spans="1:10" x14ac:dyDescent="0.2">
      <c r="C126" s="236" t="s">
        <v>1899</v>
      </c>
      <c r="D126" s="455"/>
      <c r="E126" s="455"/>
      <c r="F126" s="17">
        <f>'Itemized Data Entry'!C990+'Itemized Data Entry'!D990+'Itemized Data Entry'!E990+'Itemized Data Entry'!F990+'Itemized Data Entry'!G990</f>
        <v>0</v>
      </c>
      <c r="G126" s="17">
        <f>F126*G1</f>
        <v>0</v>
      </c>
      <c r="H126" s="454"/>
      <c r="I126" s="454"/>
      <c r="J126" s="454"/>
    </row>
    <row r="127" spans="1:10" x14ac:dyDescent="0.2">
      <c r="C127" s="236" t="s">
        <v>1045</v>
      </c>
      <c r="D127" s="455"/>
      <c r="E127" s="455"/>
      <c r="F127" s="17">
        <f>'Itemized Data Entry'!C1000</f>
        <v>0</v>
      </c>
      <c r="G127" s="17">
        <f>F127*G1</f>
        <v>0</v>
      </c>
      <c r="H127" s="454"/>
      <c r="I127" s="454"/>
      <c r="J127" s="454"/>
    </row>
    <row r="128" spans="1:10" x14ac:dyDescent="0.2">
      <c r="C128" s="236" t="s">
        <v>1971</v>
      </c>
      <c r="D128" s="455"/>
      <c r="E128" s="455"/>
      <c r="F128" s="17">
        <f>'Itemized Data Entry'!C996+'Itemized Data Entry'!D996+'Itemized Data Entry'!E996</f>
        <v>0</v>
      </c>
      <c r="G128" s="17">
        <f>F128*G1</f>
        <v>0</v>
      </c>
      <c r="H128" s="454"/>
      <c r="I128" s="454"/>
      <c r="J128" s="454"/>
    </row>
    <row r="129" spans="1:10" x14ac:dyDescent="0.2">
      <c r="C129" s="236" t="s">
        <v>74</v>
      </c>
      <c r="D129" s="455"/>
      <c r="E129" s="455"/>
      <c r="F129" s="17">
        <f>'Itemized Data Entry'!E1000</f>
        <v>0</v>
      </c>
      <c r="G129" s="17">
        <f>F129*G1</f>
        <v>0</v>
      </c>
      <c r="H129" s="454"/>
      <c r="I129" s="454"/>
      <c r="J129" s="454"/>
    </row>
    <row r="130" spans="1:10" x14ac:dyDescent="0.2">
      <c r="C130" s="236" t="s">
        <v>1976</v>
      </c>
      <c r="D130" s="428"/>
      <c r="E130" s="455"/>
      <c r="F130" s="17">
        <f>SUM(F122:F129)</f>
        <v>0</v>
      </c>
      <c r="G130" s="17">
        <f>F130*G1</f>
        <v>0</v>
      </c>
      <c r="H130" s="454"/>
      <c r="I130" s="454"/>
      <c r="J130" s="454"/>
    </row>
    <row r="131" spans="1:10" ht="15.75" x14ac:dyDescent="0.3">
      <c r="A131" s="236" t="s">
        <v>1994</v>
      </c>
      <c r="B131" s="466" t="s">
        <v>1995</v>
      </c>
      <c r="D131" s="17"/>
      <c r="E131" s="17"/>
      <c r="F131" s="17"/>
      <c r="G131" s="17"/>
      <c r="H131" s="454"/>
      <c r="I131" s="454"/>
      <c r="J131" s="454"/>
    </row>
    <row r="132" spans="1:10" x14ac:dyDescent="0.2">
      <c r="B132" s="236"/>
      <c r="C132" s="236" t="s">
        <v>82</v>
      </c>
      <c r="D132" s="455"/>
      <c r="E132" s="455"/>
      <c r="F132" s="17">
        <f>'Itemized Data Entry'!D1082</f>
        <v>0</v>
      </c>
      <c r="G132" s="17">
        <f>(G1-(1+K6))*F132</f>
        <v>0</v>
      </c>
      <c r="H132" s="454"/>
      <c r="I132" s="454"/>
      <c r="J132" s="454"/>
    </row>
    <row r="133" spans="1:10" x14ac:dyDescent="0.2">
      <c r="C133" s="236" t="s">
        <v>322</v>
      </c>
      <c r="D133" s="455"/>
      <c r="E133" s="455"/>
      <c r="F133" s="17">
        <v>0</v>
      </c>
      <c r="G133" s="17">
        <f>(G1-(1+K6))*F133</f>
        <v>0</v>
      </c>
      <c r="H133" s="454"/>
      <c r="I133" s="454"/>
      <c r="J133" s="454"/>
    </row>
    <row r="134" spans="1:10" x14ac:dyDescent="0.2">
      <c r="C134" s="236" t="s">
        <v>1900</v>
      </c>
      <c r="D134" s="455"/>
      <c r="E134" s="455"/>
      <c r="F134" s="17">
        <v>0</v>
      </c>
      <c r="G134" s="17">
        <f>(G1-(1+K6))*F134</f>
        <v>0</v>
      </c>
      <c r="H134" s="454"/>
      <c r="I134" s="454"/>
      <c r="J134" s="454"/>
    </row>
    <row r="135" spans="1:10" x14ac:dyDescent="0.2">
      <c r="C135" s="236" t="s">
        <v>1972</v>
      </c>
      <c r="D135" s="455"/>
      <c r="E135" s="455"/>
      <c r="F135" s="17">
        <v>0</v>
      </c>
      <c r="G135" s="17">
        <f>(G1-(1+K6))*F135</f>
        <v>0</v>
      </c>
      <c r="H135" s="454"/>
      <c r="I135" s="454"/>
      <c r="J135" s="454"/>
    </row>
    <row r="136" spans="1:10" x14ac:dyDescent="0.2">
      <c r="C136" s="236" t="s">
        <v>1899</v>
      </c>
      <c r="D136" s="455"/>
      <c r="E136" s="455"/>
      <c r="F136" s="17">
        <f>'Itemized Data Entry'!C1077</f>
        <v>0</v>
      </c>
      <c r="G136" s="17">
        <f>(G1-(1+K6))*F136</f>
        <v>0</v>
      </c>
      <c r="H136" s="454"/>
      <c r="I136" s="454"/>
      <c r="J136" s="454"/>
    </row>
    <row r="137" spans="1:10" x14ac:dyDescent="0.2">
      <c r="C137" s="236" t="s">
        <v>1045</v>
      </c>
      <c r="D137" s="455"/>
      <c r="E137" s="455"/>
      <c r="F137" s="17">
        <f>'Itemized Data Entry'!C1082</f>
        <v>0</v>
      </c>
      <c r="G137" s="17">
        <f>(G1-(1+K6))*F137</f>
        <v>0</v>
      </c>
      <c r="H137" s="454"/>
      <c r="I137" s="454"/>
      <c r="J137" s="454"/>
    </row>
    <row r="138" spans="1:10" x14ac:dyDescent="0.2">
      <c r="C138" s="236" t="s">
        <v>1971</v>
      </c>
      <c r="D138" s="455"/>
      <c r="E138" s="455"/>
      <c r="F138" s="17">
        <v>0</v>
      </c>
      <c r="G138" s="17">
        <f>(G1-(1+K6))*F138</f>
        <v>0</v>
      </c>
      <c r="H138" s="454"/>
      <c r="I138" s="454"/>
      <c r="J138" s="454"/>
    </row>
    <row r="139" spans="1:10" x14ac:dyDescent="0.2">
      <c r="C139" s="236" t="s">
        <v>74</v>
      </c>
      <c r="D139" s="455"/>
      <c r="E139" s="455"/>
      <c r="F139" s="17">
        <f>'Itemized Data Entry'!E1082</f>
        <v>0</v>
      </c>
      <c r="G139" s="17">
        <f>(G1-(1+K6))*F139</f>
        <v>0</v>
      </c>
      <c r="H139" s="454"/>
      <c r="I139" s="454"/>
      <c r="J139" s="454"/>
    </row>
    <row r="140" spans="1:10" x14ac:dyDescent="0.2">
      <c r="C140" s="236" t="s">
        <v>1976</v>
      </c>
      <c r="D140" s="428"/>
      <c r="E140" s="455"/>
      <c r="F140" s="17">
        <f>SUM(F132:F139)</f>
        <v>0</v>
      </c>
      <c r="G140" s="17">
        <f>(G1-(1+K6))*F140</f>
        <v>0</v>
      </c>
      <c r="H140" s="454"/>
      <c r="I140" s="454"/>
      <c r="J140" s="454"/>
    </row>
    <row r="141" spans="1:10" ht="15.75" x14ac:dyDescent="0.3">
      <c r="A141" s="236" t="s">
        <v>1997</v>
      </c>
      <c r="B141" s="466" t="s">
        <v>1996</v>
      </c>
      <c r="D141" s="17"/>
      <c r="E141" s="17"/>
      <c r="F141" s="17"/>
      <c r="G141" s="17"/>
      <c r="H141" s="454"/>
      <c r="I141" s="454"/>
      <c r="J141" s="454"/>
    </row>
    <row r="142" spans="1:10" x14ac:dyDescent="0.2">
      <c r="B142" s="236"/>
      <c r="C142" s="236" t="s">
        <v>82</v>
      </c>
      <c r="D142" s="455"/>
      <c r="E142" s="455"/>
      <c r="F142" s="17">
        <f>'Itemized Data Entry'!D1149</f>
        <v>0</v>
      </c>
      <c r="G142" s="17">
        <f>(G1-(1+K6))*F142</f>
        <v>0</v>
      </c>
      <c r="H142" s="454"/>
      <c r="I142" s="454"/>
      <c r="J142" s="454"/>
    </row>
    <row r="143" spans="1:10" x14ac:dyDescent="0.2">
      <c r="C143" s="236" t="s">
        <v>322</v>
      </c>
      <c r="D143" s="455"/>
      <c r="E143" s="455"/>
      <c r="F143" s="17">
        <v>0</v>
      </c>
      <c r="G143" s="17">
        <f>(G1-(1+K6))*F143</f>
        <v>0</v>
      </c>
      <c r="H143" s="454"/>
      <c r="I143" s="454"/>
      <c r="J143" s="454"/>
    </row>
    <row r="144" spans="1:10" x14ac:dyDescent="0.2">
      <c r="C144" s="236" t="s">
        <v>1900</v>
      </c>
      <c r="D144" s="455"/>
      <c r="E144" s="455"/>
      <c r="F144" s="17">
        <v>0</v>
      </c>
      <c r="G144" s="17">
        <f>(G1-(1+K6))*F144</f>
        <v>0</v>
      </c>
      <c r="H144" s="454"/>
      <c r="I144" s="454"/>
      <c r="J144" s="454"/>
    </row>
    <row r="145" spans="1:10" x14ac:dyDescent="0.2">
      <c r="C145" s="236" t="s">
        <v>1972</v>
      </c>
      <c r="D145" s="455"/>
      <c r="E145" s="455"/>
      <c r="F145" s="17">
        <f>'Itemized Data Entry'!I1203</f>
        <v>0</v>
      </c>
      <c r="G145" s="17">
        <f>(G1-(1+K6))*F145</f>
        <v>0</v>
      </c>
      <c r="H145" s="454"/>
      <c r="I145" s="454"/>
      <c r="J145" s="454"/>
    </row>
    <row r="146" spans="1:10" x14ac:dyDescent="0.2">
      <c r="C146" s="236" t="s">
        <v>1899</v>
      </c>
      <c r="D146" s="455"/>
      <c r="E146" s="455"/>
      <c r="F146" s="17">
        <f>'Itemized Data Entry'!C1144</f>
        <v>0</v>
      </c>
      <c r="G146" s="17">
        <f>(G1-(1+K6))*F146</f>
        <v>0</v>
      </c>
      <c r="H146" s="454"/>
      <c r="I146" s="454"/>
      <c r="J146" s="454"/>
    </row>
    <row r="147" spans="1:10" x14ac:dyDescent="0.2">
      <c r="C147" s="236" t="s">
        <v>1045</v>
      </c>
      <c r="D147" s="455"/>
      <c r="E147" s="455"/>
      <c r="F147" s="17">
        <f>'Itemized Data Entry'!C1149</f>
        <v>0</v>
      </c>
      <c r="G147" s="17">
        <f>(G1-(1+K6))*F147</f>
        <v>0</v>
      </c>
      <c r="H147" s="454"/>
      <c r="I147" s="454"/>
      <c r="J147" s="454"/>
    </row>
    <row r="148" spans="1:10" x14ac:dyDescent="0.2">
      <c r="C148" s="236" t="s">
        <v>1971</v>
      </c>
      <c r="D148" s="455"/>
      <c r="E148" s="455"/>
      <c r="F148" s="17">
        <v>0</v>
      </c>
      <c r="G148" s="17">
        <f>(G1-(1+K6))*F148</f>
        <v>0</v>
      </c>
      <c r="H148" s="454"/>
      <c r="I148" s="454"/>
      <c r="J148" s="454"/>
    </row>
    <row r="149" spans="1:10" x14ac:dyDescent="0.2">
      <c r="C149" s="236" t="s">
        <v>74</v>
      </c>
      <c r="D149" s="455"/>
      <c r="E149" s="455"/>
      <c r="F149" s="17">
        <f>'Itemized Data Entry'!E1149</f>
        <v>0</v>
      </c>
      <c r="G149" s="17">
        <f>(G1-(1+K6))*F149</f>
        <v>0</v>
      </c>
      <c r="H149" s="454"/>
      <c r="I149" s="454"/>
      <c r="J149" s="454"/>
    </row>
    <row r="150" spans="1:10" x14ac:dyDescent="0.2">
      <c r="C150" s="236" t="s">
        <v>1976</v>
      </c>
      <c r="D150" s="428"/>
      <c r="E150" s="455"/>
      <c r="F150" s="17">
        <f>SUM(F142:F149)</f>
        <v>0</v>
      </c>
      <c r="G150" s="17">
        <f>(G1-(1+K6))*F150</f>
        <v>0</v>
      </c>
      <c r="H150" s="454"/>
      <c r="I150" s="454"/>
      <c r="J150" s="454"/>
    </row>
    <row r="151" spans="1:10" ht="27" x14ac:dyDescent="0.3">
      <c r="A151" s="236" t="s">
        <v>2000</v>
      </c>
      <c r="B151" s="466" t="s">
        <v>1998</v>
      </c>
      <c r="D151" s="17"/>
      <c r="E151" s="17"/>
      <c r="F151" s="17"/>
      <c r="G151" s="17"/>
      <c r="H151" s="454"/>
      <c r="I151" s="454"/>
      <c r="J151" s="454"/>
    </row>
    <row r="152" spans="1:10" x14ac:dyDescent="0.2">
      <c r="B152" s="236"/>
      <c r="C152" s="236" t="s">
        <v>82</v>
      </c>
      <c r="D152" s="455"/>
      <c r="E152" s="455"/>
      <c r="F152" s="17">
        <v>0</v>
      </c>
      <c r="G152" s="17">
        <f>F152*G1</f>
        <v>0</v>
      </c>
      <c r="H152" s="454"/>
      <c r="I152" s="454"/>
      <c r="J152" s="454"/>
    </row>
    <row r="153" spans="1:10" x14ac:dyDescent="0.2">
      <c r="C153" s="236" t="s">
        <v>322</v>
      </c>
      <c r="D153" s="455"/>
      <c r="E153" s="455"/>
      <c r="F153" s="17">
        <v>0</v>
      </c>
      <c r="G153" s="17">
        <f>F153*G1</f>
        <v>0</v>
      </c>
      <c r="H153" s="454"/>
      <c r="I153" s="454"/>
      <c r="J153" s="454"/>
    </row>
    <row r="154" spans="1:10" x14ac:dyDescent="0.2">
      <c r="C154" s="236" t="s">
        <v>1900</v>
      </c>
      <c r="D154" s="455"/>
      <c r="E154" s="455"/>
      <c r="F154" s="17">
        <v>0</v>
      </c>
      <c r="G154" s="17">
        <f>F154*G1</f>
        <v>0</v>
      </c>
      <c r="H154" s="454"/>
      <c r="I154" s="454"/>
      <c r="J154" s="454"/>
    </row>
    <row r="155" spans="1:10" x14ac:dyDescent="0.2">
      <c r="C155" s="236" t="s">
        <v>1972</v>
      </c>
      <c r="D155" s="455"/>
      <c r="E155" s="455"/>
      <c r="F155" s="17">
        <v>0</v>
      </c>
      <c r="G155" s="17">
        <f>F155*G1</f>
        <v>0</v>
      </c>
      <c r="H155" s="454"/>
      <c r="I155" s="454"/>
      <c r="J155" s="454"/>
    </row>
    <row r="156" spans="1:10" x14ac:dyDescent="0.2">
      <c r="C156" s="236" t="s">
        <v>1899</v>
      </c>
      <c r="D156" s="455"/>
      <c r="E156" s="455"/>
      <c r="F156" s="17">
        <f>'Itemized Data Entry'!C1227+'Itemized Data Entry'!D1227+'Itemized Data Entry'!E1227+'Itemized Data Entry'!F1227</f>
        <v>0</v>
      </c>
      <c r="G156" s="17">
        <f>F156*G1</f>
        <v>0</v>
      </c>
      <c r="H156" s="454"/>
      <c r="I156" s="454"/>
      <c r="J156" s="454"/>
    </row>
    <row r="157" spans="1:10" x14ac:dyDescent="0.2">
      <c r="B157" s="236" t="s">
        <v>2001</v>
      </c>
      <c r="C157" s="236" t="s">
        <v>1045</v>
      </c>
      <c r="D157" s="455"/>
      <c r="E157" s="455"/>
      <c r="F157" s="17">
        <f>'Itemized Data Entry'!C1219+'Itemized Data Entry'!D1219</f>
        <v>0</v>
      </c>
      <c r="G157" s="17">
        <f>F157*G1</f>
        <v>0</v>
      </c>
      <c r="H157" s="454"/>
      <c r="I157" s="454"/>
      <c r="J157" s="454"/>
    </row>
    <row r="158" spans="1:10" x14ac:dyDescent="0.2">
      <c r="C158" s="236" t="s">
        <v>1971</v>
      </c>
      <c r="D158" s="455"/>
      <c r="E158" s="455"/>
      <c r="F158" s="17">
        <v>0</v>
      </c>
      <c r="G158" s="17">
        <f>F158*G1</f>
        <v>0</v>
      </c>
      <c r="H158" s="454"/>
      <c r="I158" s="454"/>
      <c r="J158" s="454"/>
    </row>
    <row r="159" spans="1:10" x14ac:dyDescent="0.2">
      <c r="C159" s="236" t="s">
        <v>74</v>
      </c>
      <c r="D159" s="455"/>
      <c r="E159" s="455"/>
      <c r="F159" s="17">
        <f>'Itemized Data Entry'!E1219</f>
        <v>0</v>
      </c>
      <c r="G159" s="17">
        <f>F159*G1</f>
        <v>0</v>
      </c>
      <c r="H159" s="454"/>
      <c r="I159" s="454"/>
      <c r="J159" s="454"/>
    </row>
    <row r="160" spans="1:10" x14ac:dyDescent="0.2">
      <c r="C160" s="236" t="s">
        <v>1976</v>
      </c>
      <c r="D160" s="428"/>
      <c r="E160" s="455"/>
      <c r="F160" s="17">
        <f>SUM(F152:F159)</f>
        <v>0</v>
      </c>
      <c r="G160" s="17">
        <f>F160*G1</f>
        <v>0</v>
      </c>
      <c r="H160" s="454"/>
      <c r="I160" s="454"/>
      <c r="J160" s="454"/>
    </row>
    <row r="161" spans="1:10" ht="27" x14ac:dyDescent="0.3">
      <c r="A161" s="236" t="s">
        <v>2009</v>
      </c>
      <c r="B161" s="466" t="s">
        <v>2002</v>
      </c>
      <c r="D161" s="17"/>
      <c r="E161" s="17"/>
      <c r="F161" s="17"/>
      <c r="G161" s="17"/>
      <c r="H161" s="454"/>
      <c r="I161" s="454"/>
      <c r="J161" s="454"/>
    </row>
    <row r="162" spans="1:10" x14ac:dyDescent="0.2">
      <c r="B162" s="236"/>
      <c r="C162" s="236" t="s">
        <v>82</v>
      </c>
      <c r="D162" s="455"/>
      <c r="E162" s="455"/>
      <c r="F162" s="17">
        <f>'Itemized Data Entry'!R1280+'Itemized Data Entry'!R1300</f>
        <v>0</v>
      </c>
      <c r="G162" s="17">
        <f>F162*G1</f>
        <v>0</v>
      </c>
      <c r="H162" s="454"/>
      <c r="I162" s="454"/>
      <c r="J162" s="454"/>
    </row>
    <row r="163" spans="1:10" x14ac:dyDescent="0.2">
      <c r="C163" s="236" t="s">
        <v>322</v>
      </c>
      <c r="D163" s="455"/>
      <c r="E163" s="455"/>
      <c r="F163" s="17">
        <v>0</v>
      </c>
      <c r="G163" s="17">
        <f>F163*G1</f>
        <v>0</v>
      </c>
      <c r="H163" s="454"/>
      <c r="I163" s="454"/>
      <c r="J163" s="454"/>
    </row>
    <row r="164" spans="1:10" x14ac:dyDescent="0.2">
      <c r="C164" s="236" t="s">
        <v>1900</v>
      </c>
      <c r="D164" s="455"/>
      <c r="E164" s="455"/>
      <c r="F164" s="17">
        <v>0</v>
      </c>
      <c r="G164" s="17">
        <f>F164*G1</f>
        <v>0</v>
      </c>
      <c r="H164" s="454"/>
      <c r="I164" s="454"/>
      <c r="J164" s="454"/>
    </row>
    <row r="165" spans="1:10" x14ac:dyDescent="0.2">
      <c r="C165" s="236" t="s">
        <v>1972</v>
      </c>
      <c r="D165" s="455"/>
      <c r="E165" s="455"/>
      <c r="F165" s="17">
        <v>0</v>
      </c>
      <c r="G165" s="17">
        <f>F165*G1</f>
        <v>0</v>
      </c>
      <c r="H165" s="454"/>
      <c r="I165" s="454"/>
      <c r="J165" s="454"/>
    </row>
    <row r="166" spans="1:10" x14ac:dyDescent="0.2">
      <c r="C166" s="236" t="s">
        <v>1899</v>
      </c>
      <c r="D166" s="455"/>
      <c r="E166" s="455"/>
      <c r="F166" s="17">
        <v>0</v>
      </c>
      <c r="G166" s="17">
        <f>F166*G1</f>
        <v>0</v>
      </c>
      <c r="H166" s="454"/>
      <c r="I166" s="454"/>
      <c r="J166" s="454"/>
    </row>
    <row r="167" spans="1:10" x14ac:dyDescent="0.2">
      <c r="B167" s="236"/>
      <c r="C167" s="236" t="s">
        <v>1045</v>
      </c>
      <c r="D167" s="455"/>
      <c r="E167" s="455"/>
      <c r="F167" s="17">
        <f>'Itemized Data Entry'!R1288+'Itemized Data Entry'!R1314+'Itemized Data Entry'!R1328</f>
        <v>0</v>
      </c>
      <c r="G167" s="17">
        <f>F167*G1</f>
        <v>0</v>
      </c>
      <c r="H167" s="454"/>
      <c r="I167" s="454"/>
      <c r="J167" s="454"/>
    </row>
    <row r="168" spans="1:10" x14ac:dyDescent="0.2">
      <c r="C168" s="236" t="s">
        <v>1971</v>
      </c>
      <c r="D168" s="455"/>
      <c r="E168" s="455"/>
      <c r="F168" s="17">
        <v>0</v>
      </c>
      <c r="G168" s="17">
        <f>F168*G1</f>
        <v>0</v>
      </c>
      <c r="H168" s="454"/>
      <c r="I168" s="454"/>
      <c r="J168" s="454"/>
    </row>
    <row r="169" spans="1:10" x14ac:dyDescent="0.2">
      <c r="C169" s="236" t="s">
        <v>74</v>
      </c>
      <c r="D169" s="455"/>
      <c r="E169" s="455"/>
      <c r="F169" s="17">
        <v>0</v>
      </c>
      <c r="G169" s="17">
        <f>F169*G1</f>
        <v>0</v>
      </c>
      <c r="H169" s="454"/>
      <c r="I169" s="454"/>
      <c r="J169" s="454"/>
    </row>
    <row r="170" spans="1:10" x14ac:dyDescent="0.2">
      <c r="C170" s="236" t="s">
        <v>1976</v>
      </c>
      <c r="D170" s="428"/>
      <c r="E170" s="455"/>
      <c r="F170" s="17">
        <f>SUM(F162:F169)</f>
        <v>0</v>
      </c>
      <c r="G170" s="17">
        <f>F170*G1</f>
        <v>0</v>
      </c>
      <c r="H170" s="454"/>
      <c r="I170" s="454"/>
      <c r="J170" s="454"/>
    </row>
    <row r="171" spans="1:10" ht="15.75" x14ac:dyDescent="0.3">
      <c r="A171" s="236" t="s">
        <v>2004</v>
      </c>
      <c r="B171" s="466" t="s">
        <v>2003</v>
      </c>
      <c r="D171" s="17"/>
      <c r="E171" s="17"/>
      <c r="F171" s="17"/>
      <c r="G171" s="17"/>
      <c r="H171" s="454"/>
      <c r="I171" s="454"/>
      <c r="J171" s="454"/>
    </row>
    <row r="172" spans="1:10" x14ac:dyDescent="0.2">
      <c r="B172" s="236"/>
      <c r="C172" s="236" t="s">
        <v>82</v>
      </c>
      <c r="D172" s="455"/>
      <c r="E172" s="455"/>
      <c r="F172" s="17">
        <f>'Itemized Data Entry'!D1359</f>
        <v>0</v>
      </c>
      <c r="G172" s="17">
        <f>F172*G1</f>
        <v>0</v>
      </c>
      <c r="H172" s="454"/>
      <c r="I172" s="454"/>
      <c r="J172" s="454"/>
    </row>
    <row r="173" spans="1:10" x14ac:dyDescent="0.2">
      <c r="C173" s="236" t="s">
        <v>322</v>
      </c>
      <c r="D173" s="455"/>
      <c r="E173" s="455"/>
      <c r="F173" s="17">
        <v>0</v>
      </c>
      <c r="G173" s="17">
        <f>F173*G1</f>
        <v>0</v>
      </c>
      <c r="H173" s="454"/>
      <c r="I173" s="454"/>
      <c r="J173" s="454"/>
    </row>
    <row r="174" spans="1:10" x14ac:dyDescent="0.2">
      <c r="C174" s="236" t="s">
        <v>1900</v>
      </c>
      <c r="D174" s="455"/>
      <c r="E174" s="455"/>
      <c r="F174" s="17">
        <v>0</v>
      </c>
      <c r="G174" s="17">
        <f>F174*G1</f>
        <v>0</v>
      </c>
      <c r="H174" s="454"/>
      <c r="I174" s="454"/>
      <c r="J174" s="454"/>
    </row>
    <row r="175" spans="1:10" x14ac:dyDescent="0.2">
      <c r="C175" s="236" t="s">
        <v>1972</v>
      </c>
      <c r="D175" s="455"/>
      <c r="E175" s="455"/>
      <c r="F175" s="17">
        <v>0</v>
      </c>
      <c r="G175" s="17">
        <f>F175*G1</f>
        <v>0</v>
      </c>
      <c r="H175" s="454"/>
      <c r="I175" s="454"/>
      <c r="J175" s="454"/>
    </row>
    <row r="176" spans="1:10" x14ac:dyDescent="0.2">
      <c r="C176" s="236" t="s">
        <v>1899</v>
      </c>
      <c r="D176" s="455"/>
      <c r="E176" s="455"/>
      <c r="F176" s="17">
        <f>'Itemized Data Entry'!C1347</f>
        <v>0</v>
      </c>
      <c r="G176" s="17">
        <f>F176*G1</f>
        <v>0</v>
      </c>
      <c r="H176" s="454"/>
      <c r="I176" s="454"/>
      <c r="J176" s="454"/>
    </row>
    <row r="177" spans="1:12" x14ac:dyDescent="0.2">
      <c r="B177" s="236"/>
      <c r="C177" s="236" t="s">
        <v>1045</v>
      </c>
      <c r="D177" s="455"/>
      <c r="E177" s="455"/>
      <c r="F177" s="17">
        <f>'Itemized Data Entry'!C1359</f>
        <v>0</v>
      </c>
      <c r="G177" s="17">
        <f>F177*G1</f>
        <v>0</v>
      </c>
      <c r="H177" s="454"/>
      <c r="I177" s="454"/>
      <c r="J177" s="454"/>
    </row>
    <row r="178" spans="1:12" x14ac:dyDescent="0.2">
      <c r="C178" s="236" t="s">
        <v>1971</v>
      </c>
      <c r="D178" s="455"/>
      <c r="E178" s="455"/>
      <c r="F178" s="17">
        <f>'Itemized Data Entry'!C1355</f>
        <v>0</v>
      </c>
      <c r="G178" s="17">
        <f>F178*G1</f>
        <v>0</v>
      </c>
      <c r="H178" s="454"/>
      <c r="I178" s="454"/>
      <c r="J178" s="454"/>
    </row>
    <row r="179" spans="1:12" ht="25.5" x14ac:dyDescent="0.2">
      <c r="B179" s="466" t="s">
        <v>2006</v>
      </c>
      <c r="C179" s="236" t="s">
        <v>74</v>
      </c>
      <c r="D179" s="455"/>
      <c r="E179" s="455"/>
      <c r="F179" s="17">
        <f>'Itemized Data Entry'!E1359+'Itemized Data Entry'!S1347</f>
        <v>0</v>
      </c>
      <c r="G179" s="17">
        <f>F179*G1</f>
        <v>0</v>
      </c>
      <c r="H179" s="454"/>
      <c r="I179" s="454"/>
      <c r="J179" s="454"/>
    </row>
    <row r="180" spans="1:12" x14ac:dyDescent="0.2">
      <c r="C180" s="236" t="s">
        <v>1976</v>
      </c>
      <c r="D180" s="428"/>
      <c r="E180" s="455"/>
      <c r="F180" s="17">
        <f>SUM(F172:F179)</f>
        <v>0</v>
      </c>
      <c r="G180" s="17">
        <f>F180*G1</f>
        <v>0</v>
      </c>
      <c r="H180" s="454"/>
      <c r="I180" s="454"/>
      <c r="J180" s="454"/>
    </row>
    <row r="181" spans="1:12" x14ac:dyDescent="0.2">
      <c r="D181" s="17"/>
      <c r="E181" s="17"/>
      <c r="F181" s="17"/>
      <c r="G181" s="17"/>
      <c r="H181" s="463" t="s">
        <v>1906</v>
      </c>
      <c r="I181" s="454"/>
      <c r="J181" s="454"/>
    </row>
    <row r="182" spans="1:12" x14ac:dyDescent="0.2">
      <c r="D182" s="17"/>
      <c r="E182" s="17"/>
      <c r="F182" s="363" t="s">
        <v>1053</v>
      </c>
      <c r="G182" s="17">
        <f>G20+G30+G40+G50+G60+G70+G80+G90+G100+G110+G120+G130+G140+G150+G160+G170+G180</f>
        <v>0</v>
      </c>
      <c r="H182" s="454" t="str">
        <f>IF(G182=H3,"OK","ERROR")</f>
        <v>OK</v>
      </c>
      <c r="I182" s="454"/>
      <c r="J182" s="454"/>
    </row>
    <row r="183" spans="1:12" x14ac:dyDescent="0.2">
      <c r="D183" s="17"/>
      <c r="E183" s="17"/>
      <c r="F183" s="17"/>
      <c r="G183" s="17"/>
      <c r="H183" s="454"/>
      <c r="I183" s="454"/>
      <c r="J183" s="454"/>
    </row>
    <row r="184" spans="1:12" x14ac:dyDescent="0.2">
      <c r="D184" s="17"/>
      <c r="E184" s="17"/>
      <c r="F184" s="17"/>
      <c r="G184" s="17"/>
      <c r="H184" s="454"/>
      <c r="I184" s="454"/>
      <c r="J184" s="454"/>
    </row>
    <row r="185" spans="1:12" x14ac:dyDescent="0.2">
      <c r="D185" s="17"/>
      <c r="E185" s="17"/>
      <c r="F185" s="17"/>
      <c r="G185" s="17"/>
      <c r="H185" s="454"/>
      <c r="I185" s="454"/>
      <c r="J185" s="454"/>
    </row>
    <row r="186" spans="1:12" x14ac:dyDescent="0.2">
      <c r="D186" s="17"/>
      <c r="E186" s="17"/>
      <c r="F186" s="17"/>
      <c r="G186" s="17"/>
      <c r="H186" s="454"/>
      <c r="I186" s="454"/>
      <c r="J186" s="454"/>
    </row>
    <row r="187" spans="1:12" x14ac:dyDescent="0.2">
      <c r="D187" s="17"/>
      <c r="E187" s="17"/>
      <c r="F187" s="17"/>
      <c r="G187" s="17"/>
      <c r="H187" s="454"/>
      <c r="I187" s="454"/>
      <c r="J187" s="454"/>
    </row>
    <row r="188" spans="1:12" ht="15.75" x14ac:dyDescent="0.25">
      <c r="A188" s="454"/>
      <c r="B188" s="467" t="s">
        <v>2052</v>
      </c>
      <c r="C188" s="5"/>
      <c r="D188" s="5"/>
      <c r="G188" s="17"/>
      <c r="H188" s="454"/>
      <c r="I188" s="467" t="s">
        <v>2184</v>
      </c>
      <c r="J188" s="454"/>
      <c r="K188" s="503">
        <f>'Itemized Data Entry'!E838</f>
        <v>7</v>
      </c>
      <c r="L188" s="5" t="s">
        <v>2185</v>
      </c>
    </row>
    <row r="189" spans="1:12" x14ac:dyDescent="0.2">
      <c r="A189" s="454"/>
      <c r="B189" s="467" t="s">
        <v>2018</v>
      </c>
      <c r="C189" s="5"/>
      <c r="D189" s="5"/>
      <c r="G189" s="17"/>
      <c r="H189" s="454"/>
      <c r="I189" s="454"/>
      <c r="J189" s="454"/>
    </row>
    <row r="190" spans="1:12" x14ac:dyDescent="0.2">
      <c r="A190" s="454"/>
      <c r="B190" s="467"/>
      <c r="C190" s="5" t="s">
        <v>2019</v>
      </c>
      <c r="D190" s="5" t="s">
        <v>2020</v>
      </c>
      <c r="G190" s="17"/>
      <c r="H190" s="454"/>
      <c r="I190" s="454"/>
      <c r="J190" s="454"/>
    </row>
    <row r="191" spans="1:12" ht="15.75" x14ac:dyDescent="0.3">
      <c r="A191" s="236" t="s">
        <v>1974</v>
      </c>
      <c r="B191" s="236" t="s">
        <v>1970</v>
      </c>
      <c r="C191" s="17">
        <f>G20</f>
        <v>0</v>
      </c>
      <c r="D191" s="101" t="e">
        <f>100*(C191/C208)</f>
        <v>#DIV/0!</v>
      </c>
      <c r="G191" s="17"/>
      <c r="H191" s="454"/>
      <c r="I191" s="454"/>
      <c r="J191" s="454"/>
    </row>
    <row r="192" spans="1:12" ht="15.75" x14ac:dyDescent="0.3">
      <c r="A192" s="236" t="s">
        <v>1975</v>
      </c>
      <c r="B192" s="236" t="s">
        <v>1707</v>
      </c>
      <c r="C192" s="17">
        <f>G30</f>
        <v>0</v>
      </c>
      <c r="D192" s="101" t="e">
        <f>100*(C192/C208)</f>
        <v>#DIV/0!</v>
      </c>
      <c r="G192" s="17"/>
      <c r="H192" s="454"/>
      <c r="I192" s="454"/>
      <c r="J192" s="454"/>
    </row>
    <row r="193" spans="1:10" ht="15.75" x14ac:dyDescent="0.3">
      <c r="A193" s="236" t="s">
        <v>1977</v>
      </c>
      <c r="B193" s="236" t="s">
        <v>834</v>
      </c>
      <c r="C193" s="17">
        <f>G40</f>
        <v>0</v>
      </c>
      <c r="D193" s="101" t="e">
        <f>100*(C193/C208)</f>
        <v>#DIV/0!</v>
      </c>
      <c r="G193" s="17"/>
      <c r="H193" s="454"/>
      <c r="I193" s="454"/>
      <c r="J193" s="454"/>
    </row>
    <row r="194" spans="1:10" ht="39.75" x14ac:dyDescent="0.3">
      <c r="A194" s="236" t="s">
        <v>1978</v>
      </c>
      <c r="B194" s="466" t="s">
        <v>330</v>
      </c>
      <c r="C194" s="17">
        <f>G50</f>
        <v>0</v>
      </c>
      <c r="D194" s="101" t="e">
        <f>100*(C194/C208)</f>
        <v>#DIV/0!</v>
      </c>
      <c r="G194" s="17"/>
      <c r="H194" s="454"/>
      <c r="I194" s="454"/>
      <c r="J194" s="454"/>
    </row>
    <row r="195" spans="1:10" ht="27" x14ac:dyDescent="0.3">
      <c r="A195" s="236" t="s">
        <v>2010</v>
      </c>
      <c r="B195" s="466" t="s">
        <v>1979</v>
      </c>
      <c r="C195" s="17">
        <f>G60</f>
        <v>0</v>
      </c>
      <c r="D195" s="101" t="e">
        <f>100*(C195/C208)</f>
        <v>#DIV/0!</v>
      </c>
      <c r="G195" s="17"/>
      <c r="H195" s="454"/>
      <c r="I195" s="454"/>
      <c r="J195" s="454"/>
    </row>
    <row r="196" spans="1:10" ht="27" x14ac:dyDescent="0.3">
      <c r="A196" s="236" t="s">
        <v>1980</v>
      </c>
      <c r="B196" s="466" t="s">
        <v>1981</v>
      </c>
      <c r="C196" s="17">
        <f>G70</f>
        <v>0</v>
      </c>
      <c r="D196" s="101" t="e">
        <f>100*(C196/C208)</f>
        <v>#DIV/0!</v>
      </c>
      <c r="G196" s="17"/>
      <c r="H196" s="454"/>
      <c r="I196" s="454"/>
      <c r="J196" s="454"/>
    </row>
    <row r="197" spans="1:10" ht="15.75" x14ac:dyDescent="0.3">
      <c r="A197" s="236" t="s">
        <v>1982</v>
      </c>
      <c r="B197" s="466" t="s">
        <v>1983</v>
      </c>
      <c r="C197" s="17">
        <f>G80</f>
        <v>0</v>
      </c>
      <c r="D197" s="101" t="e">
        <f>100*(C197/C208)</f>
        <v>#DIV/0!</v>
      </c>
      <c r="G197" s="17"/>
      <c r="H197" s="454"/>
      <c r="I197" s="454"/>
      <c r="J197" s="454"/>
    </row>
    <row r="198" spans="1:10" ht="15.75" x14ac:dyDescent="0.3">
      <c r="A198" s="236" t="s">
        <v>2011</v>
      </c>
      <c r="B198" s="466" t="s">
        <v>1984</v>
      </c>
      <c r="C198" s="17">
        <f>G90</f>
        <v>0</v>
      </c>
      <c r="D198" s="101" t="e">
        <f>100*(C198/C208)</f>
        <v>#DIV/0!</v>
      </c>
      <c r="G198" s="17"/>
      <c r="H198" s="454"/>
      <c r="I198" s="454"/>
      <c r="J198" s="454"/>
    </row>
    <row r="199" spans="1:10" ht="15.75" x14ac:dyDescent="0.3">
      <c r="A199" s="236" t="s">
        <v>1985</v>
      </c>
      <c r="B199" s="466" t="s">
        <v>1987</v>
      </c>
      <c r="C199" s="17">
        <f>G100</f>
        <v>0</v>
      </c>
      <c r="D199" s="101" t="e">
        <f>100*(C199/C208)</f>
        <v>#DIV/0!</v>
      </c>
      <c r="G199" s="17"/>
      <c r="H199" s="454"/>
      <c r="I199" s="454"/>
      <c r="J199" s="454"/>
    </row>
    <row r="200" spans="1:10" ht="27" x14ac:dyDescent="0.3">
      <c r="A200" s="236" t="s">
        <v>1989</v>
      </c>
      <c r="B200" s="466" t="s">
        <v>1988</v>
      </c>
      <c r="C200" s="17">
        <f>G110</f>
        <v>0</v>
      </c>
      <c r="D200" s="101" t="e">
        <f>100*(C200/C208)</f>
        <v>#DIV/0!</v>
      </c>
      <c r="G200" s="17"/>
      <c r="H200" s="454"/>
      <c r="I200" s="454"/>
      <c r="J200" s="454"/>
    </row>
    <row r="201" spans="1:10" ht="15.75" x14ac:dyDescent="0.3">
      <c r="A201" s="236" t="s">
        <v>1990</v>
      </c>
      <c r="B201" s="466" t="s">
        <v>1991</v>
      </c>
      <c r="C201" s="17">
        <f>G120</f>
        <v>0</v>
      </c>
      <c r="D201" s="101" t="e">
        <f>100*(C201/C208)</f>
        <v>#DIV/0!</v>
      </c>
      <c r="G201" s="17"/>
      <c r="H201" s="454"/>
      <c r="I201" s="454"/>
      <c r="J201" s="454"/>
    </row>
    <row r="202" spans="1:10" ht="15.75" x14ac:dyDescent="0.3">
      <c r="A202" s="236" t="s">
        <v>1993</v>
      </c>
      <c r="B202" s="466" t="s">
        <v>1992</v>
      </c>
      <c r="C202" s="17">
        <f>G130</f>
        <v>0</v>
      </c>
      <c r="D202" s="101" t="e">
        <f>100*(C202/C208)</f>
        <v>#DIV/0!</v>
      </c>
      <c r="G202" s="17"/>
      <c r="H202" s="454"/>
      <c r="I202" s="454"/>
      <c r="J202" s="454"/>
    </row>
    <row r="203" spans="1:10" ht="15.75" x14ac:dyDescent="0.3">
      <c r="A203" s="236" t="s">
        <v>1994</v>
      </c>
      <c r="B203" s="466" t="s">
        <v>1995</v>
      </c>
      <c r="C203" s="17">
        <f>G140</f>
        <v>0</v>
      </c>
      <c r="D203" s="101" t="e">
        <f>100*(C203/C208)</f>
        <v>#DIV/0!</v>
      </c>
      <c r="G203" s="17"/>
      <c r="H203" s="454"/>
      <c r="I203" s="454"/>
      <c r="J203" s="454"/>
    </row>
    <row r="204" spans="1:10" ht="15.75" x14ac:dyDescent="0.3">
      <c r="A204" s="236" t="s">
        <v>1997</v>
      </c>
      <c r="B204" s="466" t="s">
        <v>1996</v>
      </c>
      <c r="C204" s="17">
        <f>G150</f>
        <v>0</v>
      </c>
      <c r="D204" s="101" t="e">
        <f>100*(C204/C208)</f>
        <v>#DIV/0!</v>
      </c>
      <c r="G204" s="17"/>
      <c r="H204" s="454"/>
      <c r="I204" s="454"/>
      <c r="J204" s="454"/>
    </row>
    <row r="205" spans="1:10" ht="27" x14ac:dyDescent="0.3">
      <c r="A205" s="236" t="s">
        <v>2000</v>
      </c>
      <c r="B205" s="466" t="s">
        <v>1998</v>
      </c>
      <c r="C205" s="17">
        <f>G160</f>
        <v>0</v>
      </c>
      <c r="D205" s="101" t="e">
        <f>100*(C205/C208)</f>
        <v>#DIV/0!</v>
      </c>
      <c r="E205" s="454"/>
      <c r="F205" s="454"/>
      <c r="G205" s="454"/>
      <c r="H205" s="454"/>
      <c r="I205" s="454"/>
      <c r="J205" s="454"/>
    </row>
    <row r="206" spans="1:10" ht="27" x14ac:dyDescent="0.3">
      <c r="A206" s="236" t="s">
        <v>2009</v>
      </c>
      <c r="B206" s="466" t="s">
        <v>2002</v>
      </c>
      <c r="C206" s="17">
        <f>G170</f>
        <v>0</v>
      </c>
      <c r="D206" s="101" t="e">
        <f>100*(C206/C208)</f>
        <v>#DIV/0!</v>
      </c>
      <c r="E206" s="454"/>
      <c r="F206" s="454"/>
      <c r="G206" s="454"/>
      <c r="H206" s="454"/>
      <c r="I206" s="454"/>
      <c r="J206" s="454"/>
    </row>
    <row r="207" spans="1:10" ht="15.75" x14ac:dyDescent="0.3">
      <c r="A207" s="236" t="s">
        <v>2004</v>
      </c>
      <c r="B207" s="466" t="s">
        <v>2003</v>
      </c>
      <c r="C207" s="17">
        <f>G180</f>
        <v>0</v>
      </c>
      <c r="D207" s="101" t="e">
        <f>100*(C207/C208)</f>
        <v>#DIV/0!</v>
      </c>
      <c r="E207" s="454"/>
      <c r="F207" s="454"/>
      <c r="G207" s="454"/>
      <c r="H207" s="454"/>
      <c r="I207" s="454"/>
      <c r="J207" s="454"/>
    </row>
    <row r="208" spans="1:10" x14ac:dyDescent="0.2">
      <c r="B208" s="468" t="s">
        <v>1053</v>
      </c>
      <c r="C208" s="72">
        <f>SUM(C191:C207)</f>
        <v>0</v>
      </c>
      <c r="D208" s="467" t="e">
        <f>SUM(D191:D207)</f>
        <v>#DIV/0!</v>
      </c>
      <c r="E208" s="454">
        <f>'Itemized Data Entry'!E838</f>
        <v>7</v>
      </c>
      <c r="F208" s="463" t="s">
        <v>2183</v>
      </c>
      <c r="G208" s="454"/>
      <c r="H208" s="454"/>
      <c r="I208" s="454"/>
      <c r="J208" s="454"/>
    </row>
    <row r="209" spans="1:10" x14ac:dyDescent="0.2">
      <c r="D209" s="454"/>
      <c r="E209" s="454"/>
      <c r="F209" s="454"/>
      <c r="G209" s="454"/>
      <c r="H209" s="454"/>
      <c r="I209" s="454"/>
      <c r="J209" s="454"/>
    </row>
    <row r="210" spans="1:10" x14ac:dyDescent="0.2">
      <c r="B210" s="236"/>
      <c r="D210" s="454"/>
      <c r="E210" s="454"/>
      <c r="F210" s="454"/>
      <c r="G210" s="454"/>
      <c r="H210" s="454"/>
      <c r="I210" s="454"/>
      <c r="J210" s="454"/>
    </row>
    <row r="211" spans="1:10" x14ac:dyDescent="0.2">
      <c r="A211" s="454"/>
      <c r="B211" s="467" t="s">
        <v>2052</v>
      </c>
      <c r="C211" s="5"/>
      <c r="D211" s="5"/>
      <c r="E211" s="454"/>
      <c r="F211" s="454"/>
      <c r="G211" s="454"/>
      <c r="H211" s="454"/>
      <c r="I211" s="454"/>
      <c r="J211" s="454"/>
    </row>
    <row r="212" spans="1:10" x14ac:dyDescent="0.2">
      <c r="A212" s="454"/>
      <c r="B212" s="467" t="s">
        <v>2056</v>
      </c>
      <c r="C212" s="5"/>
      <c r="D212" s="5"/>
      <c r="E212" s="454"/>
      <c r="F212" s="454"/>
      <c r="G212" s="454"/>
      <c r="H212" s="454"/>
      <c r="I212" s="454"/>
      <c r="J212" s="454"/>
    </row>
    <row r="213" spans="1:10" x14ac:dyDescent="0.2">
      <c r="A213" s="454"/>
      <c r="B213" s="467"/>
      <c r="C213" s="5" t="s">
        <v>2019</v>
      </c>
      <c r="D213" s="5" t="s">
        <v>2020</v>
      </c>
      <c r="E213" s="454"/>
      <c r="F213" s="454"/>
      <c r="G213" s="454"/>
      <c r="H213" s="454"/>
      <c r="I213" s="454"/>
      <c r="J213" s="454"/>
    </row>
    <row r="214" spans="1:10" x14ac:dyDescent="0.2">
      <c r="B214" s="236" t="s">
        <v>82</v>
      </c>
      <c r="C214" s="17">
        <f>G12+G22+G32+G42+G52+G62+G72+G82+G92+G102+G112+G122+G132+G142+G152+G162+G172</f>
        <v>0</v>
      </c>
      <c r="D214" s="101" t="e">
        <f>100*(C214/C222)</f>
        <v>#DIV/0!</v>
      </c>
      <c r="E214" s="454"/>
      <c r="F214" s="454"/>
      <c r="G214" s="454"/>
      <c r="H214" s="454"/>
      <c r="I214" s="454"/>
      <c r="J214" s="454"/>
    </row>
    <row r="215" spans="1:10" x14ac:dyDescent="0.2">
      <c r="B215" s="236" t="s">
        <v>322</v>
      </c>
      <c r="C215" s="17">
        <f t="shared" ref="C215:C221" si="7">G13+G23+G33+G43+G53+G63+G73+G83+G93+G103+G113+G123+G133+G143+G153+G163+G173</f>
        <v>0</v>
      </c>
      <c r="D215" s="101" t="e">
        <f>100*(C215/C222)</f>
        <v>#DIV/0!</v>
      </c>
      <c r="E215" s="454"/>
      <c r="F215" s="454"/>
      <c r="G215" s="454"/>
      <c r="H215" s="454"/>
      <c r="I215" s="454"/>
      <c r="J215" s="454"/>
    </row>
    <row r="216" spans="1:10" x14ac:dyDescent="0.2">
      <c r="B216" s="236" t="s">
        <v>1900</v>
      </c>
      <c r="C216" s="17">
        <f t="shared" si="7"/>
        <v>0</v>
      </c>
      <c r="D216" s="101" t="e">
        <f>100*(C216/C222)</f>
        <v>#DIV/0!</v>
      </c>
      <c r="E216" s="454"/>
      <c r="F216" s="454"/>
      <c r="G216" s="454"/>
      <c r="H216" s="454"/>
      <c r="I216" s="454"/>
      <c r="J216" s="454"/>
    </row>
    <row r="217" spans="1:10" x14ac:dyDescent="0.2">
      <c r="B217" s="236" t="s">
        <v>1972</v>
      </c>
      <c r="C217" s="17">
        <f t="shared" si="7"/>
        <v>0</v>
      </c>
      <c r="D217" s="101" t="e">
        <f>100*(C217/C222)</f>
        <v>#DIV/0!</v>
      </c>
      <c r="E217" s="454"/>
      <c r="F217" s="454"/>
      <c r="G217" s="454"/>
      <c r="H217" s="454"/>
      <c r="I217" s="454"/>
      <c r="J217" s="454"/>
    </row>
    <row r="218" spans="1:10" x14ac:dyDescent="0.2">
      <c r="B218" s="236" t="s">
        <v>1899</v>
      </c>
      <c r="C218" s="17">
        <f t="shared" si="7"/>
        <v>0</v>
      </c>
      <c r="D218" s="101" t="e">
        <f>100*(C218/C222)</f>
        <v>#DIV/0!</v>
      </c>
      <c r="E218" s="454"/>
      <c r="F218" s="454"/>
      <c r="G218" s="454"/>
      <c r="H218" s="454"/>
      <c r="I218" s="454"/>
      <c r="J218" s="454"/>
    </row>
    <row r="219" spans="1:10" x14ac:dyDescent="0.2">
      <c r="B219" s="236" t="s">
        <v>1045</v>
      </c>
      <c r="C219" s="17">
        <f t="shared" si="7"/>
        <v>0</v>
      </c>
      <c r="D219" s="101" t="e">
        <f>100*(C219/C222)</f>
        <v>#DIV/0!</v>
      </c>
      <c r="E219" s="454"/>
      <c r="F219" s="454"/>
      <c r="G219" s="454"/>
      <c r="H219" s="454"/>
      <c r="I219" s="454"/>
      <c r="J219" s="454"/>
    </row>
    <row r="220" spans="1:10" x14ac:dyDescent="0.2">
      <c r="B220" s="236" t="s">
        <v>1971</v>
      </c>
      <c r="C220" s="17">
        <f t="shared" si="7"/>
        <v>0</v>
      </c>
      <c r="D220" s="101" t="e">
        <f>100*(C220/C222)</f>
        <v>#DIV/0!</v>
      </c>
      <c r="E220" s="454"/>
      <c r="F220" s="454"/>
      <c r="G220" s="454"/>
      <c r="H220" s="454"/>
      <c r="I220" s="454"/>
      <c r="J220" s="454"/>
    </row>
    <row r="221" spans="1:10" x14ac:dyDescent="0.2">
      <c r="B221" s="236" t="s">
        <v>74</v>
      </c>
      <c r="C221" s="17">
        <f t="shared" si="7"/>
        <v>0</v>
      </c>
      <c r="D221" s="101" t="e">
        <f>100*(C221/C222)</f>
        <v>#DIV/0!</v>
      </c>
      <c r="E221" s="454"/>
      <c r="F221" s="454"/>
      <c r="G221" s="454"/>
      <c r="H221" s="454"/>
      <c r="I221" s="454"/>
      <c r="J221" s="454"/>
    </row>
    <row r="222" spans="1:10" x14ac:dyDescent="0.2">
      <c r="B222" s="469" t="s">
        <v>1053</v>
      </c>
      <c r="C222" s="72">
        <f>SUM(C214:C221)</f>
        <v>0</v>
      </c>
      <c r="D222" s="467" t="e">
        <f>SUM(D214:D221)</f>
        <v>#DIV/0!</v>
      </c>
      <c r="E222" s="454">
        <f>'Itemized Data Entry'!E838</f>
        <v>7</v>
      </c>
      <c r="F222" s="463" t="s">
        <v>2183</v>
      </c>
      <c r="G222" s="454"/>
      <c r="H222" s="454"/>
      <c r="I222" s="454"/>
      <c r="J222" s="454"/>
    </row>
    <row r="223" spans="1:10" x14ac:dyDescent="0.2">
      <c r="D223" s="17"/>
      <c r="E223" s="17"/>
      <c r="F223" s="17"/>
      <c r="G223" s="17"/>
      <c r="H223" s="454"/>
      <c r="I223" s="454"/>
      <c r="J223" s="454"/>
    </row>
    <row r="224" spans="1:10" ht="15.75" x14ac:dyDescent="0.3">
      <c r="A224" s="236" t="s">
        <v>2038</v>
      </c>
      <c r="B224" s="236" t="s">
        <v>2069</v>
      </c>
      <c r="D224" s="17"/>
      <c r="E224" s="17"/>
      <c r="F224" s="17"/>
      <c r="G224" s="17"/>
      <c r="H224" s="454"/>
      <c r="I224" s="454"/>
      <c r="J224" s="454"/>
    </row>
    <row r="225" spans="1:10" x14ac:dyDescent="0.2">
      <c r="B225" s="236" t="s">
        <v>2070</v>
      </c>
      <c r="D225" s="17"/>
      <c r="E225" s="17"/>
      <c r="F225" s="17"/>
      <c r="G225" s="17"/>
      <c r="H225" s="454"/>
      <c r="I225" s="454"/>
      <c r="J225" s="454"/>
    </row>
    <row r="226" spans="1:10" ht="15.75" x14ac:dyDescent="0.3">
      <c r="B226" s="236" t="s">
        <v>2072</v>
      </c>
      <c r="D226" s="17"/>
      <c r="E226" s="17"/>
      <c r="F226" s="17"/>
      <c r="G226" s="17"/>
      <c r="H226" s="454"/>
      <c r="I226" s="454"/>
      <c r="J226" s="454"/>
    </row>
    <row r="227" spans="1:10" ht="15.75" x14ac:dyDescent="0.3">
      <c r="A227" s="236" t="s">
        <v>2038</v>
      </c>
      <c r="B227" s="236" t="s">
        <v>2073</v>
      </c>
      <c r="D227" s="17"/>
      <c r="E227" s="17"/>
      <c r="F227" s="17"/>
      <c r="G227" s="17"/>
      <c r="H227" s="454"/>
      <c r="I227" s="454"/>
      <c r="J227" s="454"/>
    </row>
    <row r="228" spans="1:10" x14ac:dyDescent="0.2">
      <c r="B228" s="236" t="s">
        <v>2074</v>
      </c>
      <c r="D228" s="17"/>
      <c r="E228" s="17"/>
      <c r="F228" s="17"/>
      <c r="G228" s="17"/>
      <c r="H228" s="454"/>
      <c r="I228" s="454"/>
      <c r="J228" s="454"/>
    </row>
    <row r="229" spans="1:10" x14ac:dyDescent="0.2">
      <c r="D229" s="17"/>
      <c r="E229" s="17"/>
      <c r="F229" s="17"/>
      <c r="G229" s="17"/>
      <c r="H229" s="454"/>
      <c r="I229" s="454"/>
      <c r="J229" s="454"/>
    </row>
    <row r="230" spans="1:10" x14ac:dyDescent="0.2">
      <c r="D230" s="17"/>
      <c r="E230" s="17"/>
      <c r="F230" s="17"/>
      <c r="G230" s="17"/>
      <c r="H230" s="454"/>
      <c r="I230" s="454"/>
      <c r="J230" s="454"/>
    </row>
    <row r="231" spans="1:10" x14ac:dyDescent="0.2">
      <c r="D231" s="17"/>
      <c r="E231" s="17"/>
      <c r="F231" s="17"/>
      <c r="G231" s="17"/>
      <c r="H231" s="454"/>
      <c r="I231" s="454"/>
      <c r="J231" s="454"/>
    </row>
    <row r="232" spans="1:10" x14ac:dyDescent="0.2">
      <c r="D232" s="17"/>
      <c r="E232" s="17"/>
      <c r="F232" s="17"/>
      <c r="G232" s="17"/>
      <c r="H232" s="454"/>
      <c r="I232" s="454"/>
      <c r="J232" s="454"/>
    </row>
    <row r="233" spans="1:10" x14ac:dyDescent="0.2">
      <c r="D233" s="17"/>
      <c r="E233" s="17"/>
      <c r="F233" s="17"/>
      <c r="G233" s="17"/>
      <c r="H233" s="454"/>
      <c r="I233" s="454"/>
      <c r="J233" s="454"/>
    </row>
    <row r="234" spans="1:10" x14ac:dyDescent="0.2">
      <c r="D234" s="17"/>
      <c r="E234" s="17"/>
      <c r="F234" s="17"/>
      <c r="G234" s="17"/>
      <c r="H234" s="454"/>
      <c r="I234" s="454"/>
      <c r="J234" s="454"/>
    </row>
    <row r="235" spans="1:10" x14ac:dyDescent="0.2">
      <c r="D235" s="17"/>
      <c r="E235" s="17"/>
      <c r="F235" s="17"/>
      <c r="G235" s="17"/>
      <c r="H235" s="454"/>
      <c r="I235" s="454"/>
      <c r="J235" s="454"/>
    </row>
    <row r="236" spans="1:10" x14ac:dyDescent="0.2">
      <c r="D236" s="17"/>
      <c r="E236" s="17"/>
      <c r="F236" s="17"/>
      <c r="G236" s="17"/>
      <c r="H236" s="454"/>
      <c r="I236" s="454"/>
      <c r="J236" s="454"/>
    </row>
    <row r="237" spans="1:10" x14ac:dyDescent="0.2">
      <c r="D237" s="17"/>
      <c r="E237" s="17"/>
      <c r="F237" s="17"/>
      <c r="G237" s="17"/>
      <c r="H237" s="454"/>
      <c r="I237" s="454"/>
      <c r="J237" s="454"/>
    </row>
    <row r="238" spans="1:10" x14ac:dyDescent="0.2">
      <c r="D238" s="17"/>
      <c r="E238" s="17"/>
      <c r="F238" s="17"/>
      <c r="G238" s="17"/>
      <c r="H238" s="454"/>
      <c r="I238" s="454"/>
      <c r="J238" s="454"/>
    </row>
    <row r="239" spans="1:10" x14ac:dyDescent="0.2">
      <c r="D239" s="17"/>
      <c r="E239" s="17"/>
      <c r="F239" s="17"/>
      <c r="G239" s="17"/>
      <c r="H239" s="454"/>
      <c r="I239" s="454"/>
      <c r="J239" s="454"/>
    </row>
    <row r="240" spans="1:10" x14ac:dyDescent="0.2">
      <c r="D240" s="17"/>
      <c r="E240" s="17"/>
      <c r="F240" s="17"/>
      <c r="G240" s="17"/>
      <c r="H240" s="454"/>
      <c r="I240" s="454"/>
      <c r="J240" s="454"/>
    </row>
    <row r="241" spans="4:10" x14ac:dyDescent="0.2">
      <c r="D241" s="17"/>
      <c r="E241" s="17"/>
      <c r="F241" s="17"/>
      <c r="G241" s="17"/>
      <c r="H241" s="454"/>
      <c r="I241" s="454"/>
      <c r="J241" s="454"/>
    </row>
    <row r="242" spans="4:10" x14ac:dyDescent="0.2">
      <c r="D242" s="17"/>
      <c r="E242" s="17"/>
      <c r="F242" s="17"/>
      <c r="G242" s="17"/>
      <c r="H242" s="454"/>
      <c r="I242" s="454"/>
      <c r="J242" s="454"/>
    </row>
    <row r="243" spans="4:10" x14ac:dyDescent="0.2">
      <c r="D243" s="17"/>
      <c r="E243" s="17"/>
      <c r="F243" s="17"/>
      <c r="G243" s="17"/>
      <c r="H243" s="454"/>
      <c r="I243" s="454"/>
      <c r="J243" s="454"/>
    </row>
    <row r="244" spans="4:10" x14ac:dyDescent="0.2">
      <c r="D244" s="17"/>
      <c r="E244" s="17"/>
      <c r="F244" s="17"/>
      <c r="G244" s="17"/>
      <c r="H244" s="454"/>
      <c r="I244" s="454"/>
      <c r="J244" s="454"/>
    </row>
    <row r="245" spans="4:10" x14ac:dyDescent="0.2">
      <c r="D245" s="17"/>
      <c r="E245" s="17"/>
      <c r="F245" s="17"/>
      <c r="G245" s="17"/>
      <c r="H245" s="454"/>
      <c r="I245" s="454"/>
      <c r="J245" s="454"/>
    </row>
    <row r="246" spans="4:10" x14ac:dyDescent="0.2">
      <c r="D246" s="17"/>
      <c r="E246" s="17"/>
      <c r="F246" s="17"/>
      <c r="G246" s="17"/>
      <c r="H246" s="454"/>
      <c r="I246" s="454"/>
      <c r="J246" s="454"/>
    </row>
    <row r="247" spans="4:10" x14ac:dyDescent="0.2">
      <c r="D247" s="17"/>
      <c r="E247" s="17"/>
      <c r="F247" s="17"/>
      <c r="G247" s="17"/>
      <c r="H247" s="454"/>
      <c r="I247" s="454"/>
      <c r="J247" s="454"/>
    </row>
    <row r="248" spans="4:10" x14ac:dyDescent="0.2">
      <c r="D248" s="17"/>
      <c r="E248" s="17"/>
      <c r="F248" s="17"/>
      <c r="G248" s="17"/>
      <c r="H248" s="454"/>
      <c r="I248" s="454"/>
      <c r="J248" s="454"/>
    </row>
    <row r="249" spans="4:10" x14ac:dyDescent="0.2">
      <c r="D249" s="17"/>
      <c r="E249" s="17"/>
      <c r="F249" s="17"/>
      <c r="G249" s="17"/>
      <c r="H249" s="454"/>
      <c r="I249" s="454"/>
      <c r="J249" s="454"/>
    </row>
    <row r="250" spans="4:10" x14ac:dyDescent="0.2">
      <c r="D250" s="17"/>
      <c r="E250" s="17"/>
      <c r="F250" s="17"/>
      <c r="G250" s="17"/>
      <c r="H250" s="454"/>
      <c r="I250" s="454"/>
      <c r="J250" s="454"/>
    </row>
    <row r="251" spans="4:10" x14ac:dyDescent="0.2">
      <c r="D251" s="17"/>
      <c r="E251" s="17"/>
      <c r="F251" s="17"/>
      <c r="G251" s="17"/>
      <c r="H251" s="454"/>
      <c r="I251" s="454"/>
      <c r="J251" s="454"/>
    </row>
    <row r="252" spans="4:10" x14ac:dyDescent="0.2">
      <c r="D252" s="17"/>
      <c r="E252" s="17"/>
      <c r="F252" s="17"/>
      <c r="G252" s="17"/>
      <c r="H252" s="454"/>
      <c r="I252" s="454"/>
      <c r="J252" s="454"/>
    </row>
    <row r="253" spans="4:10" x14ac:dyDescent="0.2">
      <c r="D253" s="17"/>
      <c r="E253" s="17"/>
      <c r="F253" s="17"/>
      <c r="G253" s="17"/>
      <c r="H253" s="454"/>
      <c r="I253" s="454"/>
      <c r="J253" s="454"/>
    </row>
    <row r="254" spans="4:10" x14ac:dyDescent="0.2">
      <c r="D254" s="17"/>
      <c r="E254" s="17"/>
      <c r="F254" s="17"/>
      <c r="G254" s="17"/>
      <c r="H254" s="454"/>
      <c r="I254" s="454"/>
      <c r="J254" s="454"/>
    </row>
    <row r="255" spans="4:10" x14ac:dyDescent="0.2">
      <c r="D255" s="17"/>
      <c r="E255" s="17"/>
      <c r="F255" s="17"/>
      <c r="G255" s="17"/>
      <c r="H255" s="454"/>
      <c r="I255" s="454"/>
      <c r="J255" s="454"/>
    </row>
    <row r="256" spans="4:10" x14ac:dyDescent="0.2">
      <c r="D256" s="17"/>
      <c r="E256" s="17"/>
      <c r="F256" s="17"/>
      <c r="G256" s="17"/>
      <c r="H256" s="454"/>
      <c r="I256" s="454"/>
      <c r="J256" s="454"/>
    </row>
    <row r="257" spans="4:10" x14ac:dyDescent="0.2">
      <c r="D257" s="17"/>
      <c r="E257" s="17"/>
      <c r="F257" s="17"/>
      <c r="G257" s="17"/>
      <c r="H257" s="454"/>
      <c r="I257" s="454"/>
      <c r="J257" s="454"/>
    </row>
    <row r="258" spans="4:10" x14ac:dyDescent="0.2">
      <c r="D258" s="17"/>
      <c r="E258" s="17"/>
      <c r="F258" s="17"/>
      <c r="G258" s="17"/>
      <c r="H258" s="454"/>
      <c r="I258" s="454"/>
      <c r="J258" s="454"/>
    </row>
    <row r="259" spans="4:10" x14ac:dyDescent="0.2">
      <c r="D259" s="17"/>
      <c r="E259" s="17"/>
      <c r="F259" s="17"/>
      <c r="G259" s="17"/>
      <c r="H259" s="454"/>
      <c r="I259" s="454"/>
      <c r="J259" s="454"/>
    </row>
    <row r="260" spans="4:10" x14ac:dyDescent="0.2">
      <c r="D260" s="17"/>
      <c r="E260" s="17"/>
      <c r="F260" s="17"/>
      <c r="G260" s="17"/>
      <c r="H260" s="454"/>
      <c r="I260" s="454"/>
      <c r="J260" s="454"/>
    </row>
    <row r="261" spans="4:10" x14ac:dyDescent="0.2">
      <c r="D261" s="17"/>
      <c r="E261" s="17"/>
      <c r="F261" s="17"/>
      <c r="G261" s="17"/>
      <c r="H261" s="454"/>
      <c r="I261" s="454"/>
      <c r="J261" s="454"/>
    </row>
    <row r="262" spans="4:10" x14ac:dyDescent="0.2">
      <c r="D262" s="17"/>
      <c r="E262" s="17"/>
      <c r="F262" s="17"/>
      <c r="G262" s="17"/>
      <c r="H262" s="454"/>
      <c r="I262" s="454"/>
      <c r="J262" s="454"/>
    </row>
    <row r="263" spans="4:10" x14ac:dyDescent="0.2">
      <c r="D263" s="17"/>
      <c r="E263" s="17"/>
      <c r="F263" s="17"/>
      <c r="G263" s="17"/>
      <c r="H263" s="454"/>
      <c r="I263" s="454"/>
      <c r="J263" s="454"/>
    </row>
    <row r="264" spans="4:10" x14ac:dyDescent="0.2">
      <c r="D264" s="17"/>
      <c r="E264" s="17"/>
      <c r="F264" s="17"/>
      <c r="G264" s="17"/>
      <c r="H264" s="454"/>
      <c r="I264" s="454"/>
      <c r="J264" s="454"/>
    </row>
    <row r="265" spans="4:10" x14ac:dyDescent="0.2">
      <c r="D265" s="17"/>
      <c r="E265" s="17"/>
      <c r="F265" s="17"/>
      <c r="G265" s="17"/>
      <c r="H265" s="454"/>
      <c r="I265" s="454"/>
      <c r="J265" s="454"/>
    </row>
    <row r="266" spans="4:10" x14ac:dyDescent="0.2">
      <c r="D266" s="17"/>
      <c r="E266" s="17"/>
      <c r="F266" s="17"/>
      <c r="G266" s="17"/>
      <c r="H266" s="454"/>
      <c r="I266" s="454"/>
      <c r="J266" s="454"/>
    </row>
    <row r="267" spans="4:10" x14ac:dyDescent="0.2">
      <c r="D267" s="17"/>
      <c r="E267" s="17"/>
      <c r="F267" s="17"/>
      <c r="G267" s="17"/>
      <c r="H267" s="454"/>
      <c r="I267" s="454"/>
      <c r="J267" s="454"/>
    </row>
    <row r="268" spans="4:10" x14ac:dyDescent="0.2">
      <c r="D268" s="17"/>
      <c r="E268" s="17"/>
      <c r="F268" s="17"/>
      <c r="G268" s="17"/>
      <c r="H268" s="454"/>
      <c r="I268" s="454"/>
      <c r="J268" s="454"/>
    </row>
    <row r="269" spans="4:10" x14ac:dyDescent="0.2">
      <c r="D269" s="17"/>
      <c r="E269" s="17"/>
      <c r="F269" s="17"/>
      <c r="G269" s="17"/>
      <c r="H269" s="454"/>
      <c r="I269" s="454"/>
      <c r="J269" s="454"/>
    </row>
    <row r="270" spans="4:10" x14ac:dyDescent="0.2">
      <c r="D270" s="17"/>
      <c r="E270" s="17"/>
      <c r="F270" s="17"/>
      <c r="G270" s="17"/>
      <c r="H270" s="454"/>
      <c r="I270" s="454"/>
      <c r="J270" s="454"/>
    </row>
    <row r="271" spans="4:10" x14ac:dyDescent="0.2">
      <c r="D271" s="17"/>
      <c r="E271" s="17"/>
      <c r="F271" s="17"/>
      <c r="G271" s="17"/>
      <c r="H271" s="454"/>
      <c r="I271" s="454"/>
      <c r="J271" s="454"/>
    </row>
    <row r="272" spans="4:10" x14ac:dyDescent="0.2">
      <c r="D272" s="17"/>
      <c r="E272" s="17"/>
      <c r="F272" s="17"/>
      <c r="G272" s="17"/>
      <c r="H272" s="454"/>
      <c r="I272" s="454"/>
      <c r="J272" s="454"/>
    </row>
    <row r="273" spans="4:10" x14ac:dyDescent="0.2">
      <c r="D273" s="17"/>
      <c r="E273" s="17"/>
      <c r="F273" s="17"/>
      <c r="G273" s="17"/>
      <c r="H273" s="454"/>
      <c r="I273" s="454"/>
      <c r="J273" s="454"/>
    </row>
    <row r="274" spans="4:10" x14ac:dyDescent="0.2">
      <c r="D274" s="17"/>
      <c r="E274" s="17"/>
      <c r="F274" s="17"/>
      <c r="G274" s="17"/>
      <c r="H274" s="454"/>
      <c r="I274" s="454"/>
      <c r="J274" s="454"/>
    </row>
    <row r="275" spans="4:10" x14ac:dyDescent="0.2">
      <c r="D275" s="17"/>
      <c r="E275" s="17"/>
      <c r="F275" s="17"/>
      <c r="G275" s="17"/>
      <c r="H275" s="454"/>
      <c r="I275" s="454"/>
      <c r="J275" s="454"/>
    </row>
    <row r="276" spans="4:10" x14ac:dyDescent="0.2">
      <c r="D276" s="17"/>
      <c r="E276" s="17"/>
      <c r="F276" s="17"/>
      <c r="G276" s="17"/>
      <c r="H276" s="454"/>
      <c r="I276" s="454"/>
      <c r="J276" s="454"/>
    </row>
    <row r="277" spans="4:10" x14ac:dyDescent="0.2">
      <c r="D277" s="17"/>
      <c r="E277" s="17"/>
      <c r="F277" s="17"/>
      <c r="G277" s="17"/>
      <c r="H277" s="454"/>
      <c r="I277" s="454"/>
      <c r="J277" s="454"/>
    </row>
    <row r="278" spans="4:10" x14ac:dyDescent="0.2">
      <c r="D278" s="17"/>
      <c r="E278" s="17"/>
      <c r="F278" s="17"/>
      <c r="G278" s="17"/>
      <c r="H278" s="454"/>
      <c r="I278" s="454"/>
      <c r="J278" s="454"/>
    </row>
    <row r="279" spans="4:10" x14ac:dyDescent="0.2">
      <c r="D279" s="17"/>
      <c r="E279" s="17"/>
      <c r="F279" s="17"/>
      <c r="G279" s="17"/>
      <c r="H279" s="454"/>
      <c r="I279" s="454"/>
      <c r="J279" s="454"/>
    </row>
    <row r="280" spans="4:10" x14ac:dyDescent="0.2">
      <c r="D280" s="17"/>
      <c r="E280" s="17"/>
      <c r="F280" s="17"/>
      <c r="G280" s="17"/>
      <c r="H280" s="454"/>
      <c r="I280" s="454"/>
      <c r="J280" s="454"/>
    </row>
    <row r="281" spans="4:10" x14ac:dyDescent="0.2">
      <c r="D281" s="17"/>
      <c r="E281" s="17"/>
      <c r="F281" s="17"/>
      <c r="G281" s="17"/>
      <c r="H281" s="454"/>
      <c r="I281" s="454"/>
      <c r="J281" s="454"/>
    </row>
    <row r="282" spans="4:10" x14ac:dyDescent="0.2">
      <c r="D282" s="17"/>
      <c r="E282" s="17"/>
      <c r="F282" s="17"/>
      <c r="G282" s="17"/>
      <c r="H282" s="454"/>
      <c r="I282" s="454"/>
      <c r="J282" s="454"/>
    </row>
    <row r="283" spans="4:10" x14ac:dyDescent="0.2">
      <c r="D283" s="17"/>
      <c r="E283" s="17"/>
      <c r="F283" s="17"/>
      <c r="G283" s="17"/>
      <c r="H283" s="454"/>
      <c r="I283" s="454"/>
      <c r="J283" s="454"/>
    </row>
    <row r="284" spans="4:10" x14ac:dyDescent="0.2">
      <c r="D284" s="17"/>
      <c r="E284" s="17"/>
      <c r="F284" s="17"/>
      <c r="G284" s="17"/>
      <c r="H284" s="454"/>
      <c r="I284" s="454"/>
      <c r="J284" s="454"/>
    </row>
    <row r="285" spans="4:10" x14ac:dyDescent="0.2">
      <c r="D285" s="17"/>
      <c r="E285" s="17"/>
      <c r="F285" s="17"/>
      <c r="G285" s="17"/>
      <c r="H285" s="454"/>
      <c r="I285" s="454"/>
      <c r="J285" s="454"/>
    </row>
    <row r="286" spans="4:10" x14ac:dyDescent="0.2">
      <c r="D286" s="17"/>
      <c r="E286" s="17"/>
      <c r="F286" s="17"/>
      <c r="G286" s="17"/>
      <c r="H286" s="454"/>
      <c r="I286" s="454"/>
      <c r="J286" s="454"/>
    </row>
    <row r="287" spans="4:10" x14ac:dyDescent="0.2">
      <c r="D287" s="17"/>
      <c r="E287" s="17"/>
      <c r="F287" s="17"/>
      <c r="G287" s="17"/>
      <c r="H287" s="454"/>
      <c r="I287" s="454"/>
      <c r="J287" s="454"/>
    </row>
    <row r="288" spans="4:10" x14ac:dyDescent="0.2">
      <c r="D288" s="17"/>
      <c r="E288" s="17"/>
      <c r="F288" s="17"/>
      <c r="G288" s="17"/>
      <c r="H288" s="454"/>
      <c r="I288" s="454"/>
      <c r="J288" s="454"/>
    </row>
    <row r="289" spans="4:10" x14ac:dyDescent="0.2">
      <c r="D289" s="17"/>
      <c r="E289" s="17"/>
      <c r="F289" s="17"/>
      <c r="G289" s="17"/>
      <c r="H289" s="454"/>
      <c r="I289" s="454"/>
      <c r="J289" s="454"/>
    </row>
    <row r="290" spans="4:10" x14ac:dyDescent="0.2">
      <c r="D290" s="17"/>
      <c r="E290" s="17"/>
      <c r="F290" s="17"/>
      <c r="G290" s="17"/>
      <c r="H290" s="454"/>
      <c r="I290" s="454"/>
      <c r="J290" s="454"/>
    </row>
    <row r="291" spans="4:10" x14ac:dyDescent="0.2">
      <c r="D291" s="17"/>
      <c r="E291" s="17"/>
      <c r="F291" s="17"/>
      <c r="G291" s="17"/>
      <c r="H291" s="454"/>
      <c r="I291" s="454"/>
      <c r="J291" s="454"/>
    </row>
    <row r="292" spans="4:10" x14ac:dyDescent="0.2">
      <c r="D292" s="17"/>
      <c r="E292" s="17"/>
      <c r="F292" s="17"/>
      <c r="G292" s="17"/>
      <c r="H292" s="454"/>
      <c r="I292" s="454"/>
      <c r="J292" s="454"/>
    </row>
    <row r="293" spans="4:10" x14ac:dyDescent="0.2">
      <c r="D293" s="17"/>
      <c r="E293" s="17"/>
      <c r="F293" s="17"/>
      <c r="G293" s="17"/>
      <c r="H293" s="454"/>
      <c r="I293" s="454"/>
      <c r="J293" s="454"/>
    </row>
    <row r="294" spans="4:10" x14ac:dyDescent="0.2">
      <c r="D294" s="17"/>
      <c r="E294" s="17"/>
      <c r="F294" s="17"/>
      <c r="G294" s="17"/>
      <c r="H294" s="454"/>
      <c r="I294" s="454"/>
      <c r="J294" s="454"/>
    </row>
    <row r="295" spans="4:10" x14ac:dyDescent="0.2">
      <c r="D295" s="17"/>
      <c r="E295" s="17"/>
      <c r="F295" s="17"/>
      <c r="G295" s="17"/>
      <c r="H295" s="454"/>
      <c r="I295" s="454"/>
      <c r="J295" s="454"/>
    </row>
    <row r="296" spans="4:10" x14ac:dyDescent="0.2">
      <c r="D296" s="17"/>
      <c r="E296" s="17"/>
      <c r="F296" s="17"/>
      <c r="G296" s="17"/>
      <c r="H296" s="454"/>
      <c r="I296" s="454"/>
      <c r="J296" s="454"/>
    </row>
    <row r="297" spans="4:10" x14ac:dyDescent="0.2">
      <c r="D297" s="17"/>
      <c r="E297" s="17"/>
      <c r="F297" s="17"/>
      <c r="G297" s="17"/>
      <c r="H297" s="454"/>
      <c r="I297" s="454"/>
      <c r="J297" s="454"/>
    </row>
    <row r="298" spans="4:10" x14ac:dyDescent="0.2">
      <c r="D298" s="17"/>
      <c r="E298" s="17"/>
      <c r="F298" s="17"/>
      <c r="G298" s="17"/>
      <c r="H298" s="454"/>
      <c r="I298" s="454"/>
      <c r="J298" s="454"/>
    </row>
    <row r="299" spans="4:10" x14ac:dyDescent="0.2">
      <c r="D299" s="17"/>
      <c r="E299" s="17"/>
      <c r="F299" s="17"/>
      <c r="G299" s="17"/>
      <c r="H299" s="454"/>
      <c r="I299" s="454"/>
      <c r="J299" s="454"/>
    </row>
    <row r="300" spans="4:10" x14ac:dyDescent="0.2">
      <c r="D300" s="17"/>
      <c r="E300" s="17"/>
      <c r="F300" s="17"/>
      <c r="G300" s="17"/>
      <c r="H300" s="454"/>
      <c r="I300" s="454"/>
      <c r="J300" s="454"/>
    </row>
    <row r="301" spans="4:10" x14ac:dyDescent="0.2">
      <c r="D301" s="17"/>
      <c r="E301" s="17"/>
      <c r="F301" s="17"/>
      <c r="G301" s="17"/>
      <c r="H301" s="454"/>
      <c r="I301" s="454"/>
      <c r="J301" s="454"/>
    </row>
    <row r="302" spans="4:10" x14ac:dyDescent="0.2">
      <c r="D302" s="17"/>
      <c r="E302" s="17"/>
      <c r="F302" s="17"/>
      <c r="G302" s="17"/>
      <c r="H302" s="454"/>
      <c r="I302" s="454"/>
      <c r="J302" s="454"/>
    </row>
    <row r="303" spans="4:10" x14ac:dyDescent="0.2">
      <c r="D303" s="17"/>
      <c r="E303" s="17"/>
      <c r="F303" s="17"/>
      <c r="G303" s="17"/>
      <c r="H303" s="454"/>
      <c r="I303" s="454"/>
      <c r="J303" s="454"/>
    </row>
    <row r="304" spans="4:10" x14ac:dyDescent="0.2">
      <c r="D304" s="17"/>
      <c r="E304" s="17"/>
      <c r="F304" s="17"/>
      <c r="G304" s="17"/>
      <c r="H304" s="454"/>
      <c r="I304" s="454"/>
      <c r="J304" s="454"/>
    </row>
    <row r="305" spans="4:10" x14ac:dyDescent="0.2">
      <c r="D305" s="17"/>
      <c r="E305" s="17"/>
      <c r="F305" s="17"/>
      <c r="G305" s="17"/>
      <c r="H305" s="454"/>
      <c r="I305" s="454"/>
      <c r="J305" s="454"/>
    </row>
    <row r="306" spans="4:10" x14ac:dyDescent="0.2">
      <c r="D306" s="17"/>
      <c r="E306" s="17"/>
      <c r="F306" s="17"/>
      <c r="G306" s="17"/>
      <c r="H306" s="454"/>
      <c r="I306" s="454"/>
      <c r="J306" s="454"/>
    </row>
    <row r="307" spans="4:10" x14ac:dyDescent="0.2">
      <c r="D307" s="17"/>
      <c r="E307" s="17"/>
      <c r="F307" s="17"/>
      <c r="G307" s="17"/>
      <c r="H307" s="454"/>
      <c r="I307" s="454"/>
      <c r="J307" s="454"/>
    </row>
    <row r="308" spans="4:10" x14ac:dyDescent="0.2">
      <c r="D308" s="454"/>
      <c r="E308" s="454"/>
      <c r="F308" s="454"/>
      <c r="G308" s="454"/>
      <c r="H308" s="454"/>
      <c r="I308" s="454"/>
      <c r="J308" s="454"/>
    </row>
    <row r="309" spans="4:10" x14ac:dyDescent="0.2">
      <c r="D309" s="454"/>
      <c r="E309" s="454"/>
      <c r="F309" s="454"/>
      <c r="G309" s="454"/>
      <c r="H309" s="454"/>
      <c r="I309" s="454"/>
      <c r="J309" s="454"/>
    </row>
    <row r="310" spans="4:10" x14ac:dyDescent="0.2">
      <c r="D310" s="454"/>
      <c r="E310" s="454"/>
      <c r="F310" s="454"/>
      <c r="G310" s="454"/>
      <c r="H310" s="454"/>
      <c r="I310" s="454"/>
      <c r="J310" s="454"/>
    </row>
    <row r="311" spans="4:10" x14ac:dyDescent="0.2">
      <c r="D311" s="454"/>
      <c r="E311" s="454"/>
      <c r="F311" s="454"/>
      <c r="G311" s="454"/>
      <c r="H311" s="454"/>
      <c r="I311" s="454"/>
      <c r="J311" s="454"/>
    </row>
    <row r="312" spans="4:10" x14ac:dyDescent="0.2">
      <c r="D312" s="454"/>
      <c r="E312" s="454"/>
      <c r="F312" s="454"/>
      <c r="G312" s="454"/>
      <c r="H312" s="454"/>
      <c r="I312" s="454"/>
      <c r="J312" s="454"/>
    </row>
    <row r="313" spans="4:10" x14ac:dyDescent="0.2">
      <c r="D313" s="454"/>
      <c r="E313" s="454"/>
      <c r="F313" s="454"/>
      <c r="G313" s="454"/>
      <c r="H313" s="454"/>
      <c r="I313" s="454"/>
      <c r="J313" s="454"/>
    </row>
    <row r="314" spans="4:10" x14ac:dyDescent="0.2">
      <c r="D314" s="454"/>
      <c r="E314" s="454"/>
      <c r="F314" s="454"/>
      <c r="G314" s="454"/>
      <c r="H314" s="454"/>
      <c r="I314" s="454"/>
      <c r="J314" s="454"/>
    </row>
    <row r="315" spans="4:10" x14ac:dyDescent="0.2">
      <c r="D315" s="454"/>
      <c r="E315" s="454"/>
      <c r="F315" s="454"/>
      <c r="G315" s="454"/>
      <c r="H315" s="454"/>
      <c r="I315" s="454"/>
      <c r="J315" s="454"/>
    </row>
    <row r="316" spans="4:10" x14ac:dyDescent="0.2">
      <c r="D316" s="454"/>
      <c r="E316" s="454"/>
      <c r="F316" s="454"/>
      <c r="G316" s="454"/>
      <c r="H316" s="454"/>
      <c r="I316" s="454"/>
      <c r="J316" s="454"/>
    </row>
    <row r="317" spans="4:10" x14ac:dyDescent="0.2">
      <c r="D317" s="454"/>
      <c r="E317" s="454"/>
      <c r="F317" s="454"/>
      <c r="G317" s="454"/>
      <c r="H317" s="454"/>
      <c r="I317" s="454"/>
      <c r="J317" s="454"/>
    </row>
    <row r="318" spans="4:10" x14ac:dyDescent="0.2">
      <c r="D318" s="454"/>
      <c r="E318" s="454"/>
      <c r="F318" s="454"/>
      <c r="G318" s="454"/>
      <c r="H318" s="454"/>
      <c r="I318" s="454"/>
      <c r="J318" s="454"/>
    </row>
    <row r="319" spans="4:10" x14ac:dyDescent="0.2">
      <c r="D319" s="454"/>
      <c r="E319" s="454"/>
      <c r="F319" s="454"/>
      <c r="G319" s="454"/>
      <c r="H319" s="454"/>
      <c r="I319" s="454"/>
      <c r="J319" s="454"/>
    </row>
    <row r="320" spans="4:10" x14ac:dyDescent="0.2">
      <c r="D320" s="454"/>
      <c r="E320" s="454"/>
      <c r="F320" s="454"/>
      <c r="G320" s="454"/>
      <c r="H320" s="454"/>
      <c r="I320" s="454"/>
      <c r="J320" s="454"/>
    </row>
    <row r="321" spans="4:10" x14ac:dyDescent="0.2">
      <c r="D321" s="454"/>
      <c r="E321" s="454"/>
      <c r="F321" s="454"/>
      <c r="G321" s="454"/>
      <c r="H321" s="454"/>
      <c r="I321" s="454"/>
      <c r="J321" s="454"/>
    </row>
    <row r="322" spans="4:10" x14ac:dyDescent="0.2">
      <c r="D322" s="454"/>
      <c r="E322" s="454"/>
      <c r="F322" s="454"/>
      <c r="G322" s="454"/>
      <c r="H322" s="454"/>
      <c r="I322" s="454"/>
      <c r="J322" s="454"/>
    </row>
    <row r="323" spans="4:10" x14ac:dyDescent="0.2">
      <c r="D323" s="454"/>
      <c r="E323" s="454"/>
      <c r="F323" s="454"/>
      <c r="G323" s="454"/>
      <c r="H323" s="454"/>
      <c r="I323" s="454"/>
      <c r="J323" s="454"/>
    </row>
    <row r="324" spans="4:10" x14ac:dyDescent="0.2">
      <c r="D324" s="454"/>
      <c r="E324" s="454"/>
      <c r="F324" s="454"/>
      <c r="G324" s="454"/>
      <c r="H324" s="454"/>
      <c r="I324" s="454"/>
      <c r="J324" s="454"/>
    </row>
    <row r="325" spans="4:10" x14ac:dyDescent="0.2">
      <c r="D325" s="454"/>
      <c r="E325" s="454"/>
      <c r="F325" s="454"/>
      <c r="G325" s="454"/>
      <c r="H325" s="454"/>
      <c r="I325" s="454"/>
      <c r="J325" s="454"/>
    </row>
    <row r="326" spans="4:10" x14ac:dyDescent="0.2">
      <c r="D326" s="454"/>
      <c r="E326" s="454"/>
      <c r="F326" s="454"/>
      <c r="G326" s="454"/>
      <c r="H326" s="454"/>
      <c r="I326" s="454"/>
      <c r="J326" s="454"/>
    </row>
    <row r="327" spans="4:10" x14ac:dyDescent="0.2">
      <c r="D327" s="454"/>
      <c r="E327" s="454"/>
      <c r="F327" s="454"/>
      <c r="G327" s="454"/>
      <c r="H327" s="454"/>
      <c r="I327" s="454"/>
      <c r="J327" s="454"/>
    </row>
    <row r="328" spans="4:10" x14ac:dyDescent="0.2">
      <c r="D328" s="454"/>
      <c r="E328" s="454"/>
      <c r="F328" s="454"/>
      <c r="G328" s="454"/>
      <c r="H328" s="454"/>
      <c r="I328" s="454"/>
      <c r="J328" s="454"/>
    </row>
    <row r="329" spans="4:10" x14ac:dyDescent="0.2">
      <c r="D329" s="454"/>
      <c r="E329" s="454"/>
      <c r="F329" s="454"/>
      <c r="G329" s="454"/>
      <c r="H329" s="454"/>
      <c r="I329" s="454"/>
      <c r="J329" s="454"/>
    </row>
    <row r="330" spans="4:10" x14ac:dyDescent="0.2">
      <c r="D330" s="454"/>
      <c r="E330" s="454"/>
      <c r="F330" s="454"/>
      <c r="G330" s="454"/>
      <c r="H330" s="454"/>
      <c r="I330" s="454"/>
      <c r="J330" s="454"/>
    </row>
    <row r="331" spans="4:10" x14ac:dyDescent="0.2">
      <c r="D331" s="454"/>
      <c r="E331" s="454"/>
      <c r="F331" s="454"/>
      <c r="G331" s="454"/>
      <c r="H331" s="454"/>
      <c r="I331" s="454"/>
      <c r="J331" s="454"/>
    </row>
    <row r="332" spans="4:10" x14ac:dyDescent="0.2">
      <c r="D332" s="454"/>
      <c r="E332" s="454"/>
      <c r="F332" s="454"/>
      <c r="G332" s="454"/>
      <c r="H332" s="454"/>
      <c r="I332" s="454"/>
      <c r="J332" s="454"/>
    </row>
    <row r="333" spans="4:10" x14ac:dyDescent="0.2">
      <c r="D333" s="454"/>
      <c r="E333" s="454"/>
      <c r="F333" s="454"/>
      <c r="G333" s="454"/>
      <c r="H333" s="454"/>
      <c r="I333" s="454"/>
      <c r="J333" s="454"/>
    </row>
    <row r="334" spans="4:10" x14ac:dyDescent="0.2">
      <c r="D334" s="454"/>
      <c r="E334" s="454"/>
      <c r="F334" s="454"/>
      <c r="G334" s="454"/>
      <c r="H334" s="454"/>
      <c r="I334" s="454"/>
      <c r="J334" s="454"/>
    </row>
    <row r="335" spans="4:10" x14ac:dyDescent="0.2">
      <c r="D335" s="454"/>
      <c r="E335" s="454"/>
      <c r="F335" s="454"/>
      <c r="G335" s="454"/>
      <c r="H335" s="454"/>
      <c r="I335" s="454"/>
      <c r="J335" s="454"/>
    </row>
    <row r="336" spans="4:10" x14ac:dyDescent="0.2">
      <c r="D336" s="454"/>
      <c r="E336" s="454"/>
      <c r="F336" s="454"/>
      <c r="G336" s="454"/>
      <c r="H336" s="454"/>
      <c r="I336" s="454"/>
      <c r="J336" s="454"/>
    </row>
    <row r="337" spans="4:10" x14ac:dyDescent="0.2">
      <c r="D337" s="454"/>
      <c r="E337" s="454"/>
      <c r="F337" s="454"/>
      <c r="G337" s="454"/>
      <c r="H337" s="454"/>
      <c r="I337" s="454"/>
      <c r="J337" s="454"/>
    </row>
    <row r="338" spans="4:10" x14ac:dyDescent="0.2">
      <c r="D338" s="454"/>
      <c r="E338" s="454"/>
      <c r="F338" s="454"/>
      <c r="G338" s="454"/>
      <c r="H338" s="454"/>
      <c r="I338" s="454"/>
      <c r="J338" s="454"/>
    </row>
    <row r="339" spans="4:10" x14ac:dyDescent="0.2">
      <c r="D339" s="454"/>
      <c r="E339" s="454"/>
      <c r="F339" s="454"/>
      <c r="G339" s="454"/>
      <c r="H339" s="454"/>
      <c r="I339" s="454"/>
      <c r="J339" s="454"/>
    </row>
    <row r="340" spans="4:10" x14ac:dyDescent="0.2">
      <c r="D340" s="454"/>
      <c r="E340" s="454"/>
      <c r="F340" s="454"/>
      <c r="G340" s="454"/>
      <c r="H340" s="454"/>
      <c r="I340" s="454"/>
      <c r="J340" s="454"/>
    </row>
    <row r="341" spans="4:10" x14ac:dyDescent="0.2">
      <c r="D341" s="454"/>
      <c r="E341" s="454"/>
      <c r="F341" s="454"/>
      <c r="G341" s="454"/>
      <c r="H341" s="454"/>
      <c r="I341" s="454"/>
      <c r="J341" s="454"/>
    </row>
    <row r="342" spans="4:10" x14ac:dyDescent="0.2">
      <c r="D342" s="454"/>
      <c r="E342" s="454"/>
      <c r="F342" s="454"/>
      <c r="G342" s="454"/>
      <c r="H342" s="454"/>
      <c r="I342" s="454"/>
      <c r="J342" s="454"/>
    </row>
    <row r="343" spans="4:10" x14ac:dyDescent="0.2">
      <c r="D343" s="454"/>
      <c r="E343" s="454"/>
      <c r="F343" s="454"/>
      <c r="G343" s="454"/>
      <c r="H343" s="454"/>
      <c r="I343" s="454"/>
      <c r="J343" s="454"/>
    </row>
    <row r="344" spans="4:10" x14ac:dyDescent="0.2">
      <c r="D344" s="454"/>
      <c r="E344" s="454"/>
      <c r="F344" s="454"/>
      <c r="G344" s="454"/>
      <c r="H344" s="454"/>
      <c r="I344" s="454"/>
      <c r="J344" s="454"/>
    </row>
    <row r="345" spans="4:10" x14ac:dyDescent="0.2">
      <c r="D345" s="454"/>
      <c r="E345" s="454"/>
      <c r="F345" s="454"/>
      <c r="G345" s="454"/>
      <c r="H345" s="454"/>
      <c r="I345" s="454"/>
      <c r="J345" s="454"/>
    </row>
    <row r="346" spans="4:10" x14ac:dyDescent="0.2">
      <c r="D346" s="454"/>
      <c r="E346" s="454"/>
      <c r="F346" s="454"/>
      <c r="G346" s="454"/>
      <c r="H346" s="454"/>
      <c r="I346" s="454"/>
      <c r="J346" s="454"/>
    </row>
    <row r="347" spans="4:10" x14ac:dyDescent="0.2">
      <c r="D347" s="454"/>
      <c r="E347" s="454"/>
      <c r="F347" s="454"/>
      <c r="G347" s="454"/>
      <c r="H347" s="454"/>
      <c r="I347" s="454"/>
      <c r="J347" s="454"/>
    </row>
    <row r="348" spans="4:10" x14ac:dyDescent="0.2">
      <c r="D348" s="454"/>
      <c r="E348" s="454"/>
      <c r="F348" s="454"/>
      <c r="G348" s="454"/>
      <c r="H348" s="454"/>
      <c r="I348" s="454"/>
      <c r="J348" s="454"/>
    </row>
    <row r="349" spans="4:10" x14ac:dyDescent="0.2">
      <c r="D349" s="454"/>
      <c r="E349" s="454"/>
      <c r="F349" s="454"/>
      <c r="G349" s="454"/>
      <c r="H349" s="454"/>
      <c r="I349" s="454"/>
      <c r="J349" s="454"/>
    </row>
    <row r="350" spans="4:10" x14ac:dyDescent="0.2">
      <c r="D350" s="454"/>
      <c r="E350" s="454"/>
      <c r="F350" s="454"/>
      <c r="G350" s="454"/>
      <c r="H350" s="454"/>
      <c r="I350" s="454"/>
      <c r="J350" s="454"/>
    </row>
    <row r="351" spans="4:10" x14ac:dyDescent="0.2">
      <c r="D351" s="454"/>
      <c r="E351" s="454"/>
      <c r="F351" s="454"/>
      <c r="G351" s="454"/>
      <c r="H351" s="454"/>
      <c r="I351" s="454"/>
      <c r="J351" s="454"/>
    </row>
    <row r="352" spans="4:10" x14ac:dyDescent="0.2">
      <c r="D352" s="454"/>
      <c r="E352" s="454"/>
      <c r="F352" s="454"/>
      <c r="G352" s="454"/>
      <c r="H352" s="454"/>
      <c r="I352" s="454"/>
      <c r="J352" s="454"/>
    </row>
    <row r="353" spans="4:10" x14ac:dyDescent="0.2">
      <c r="D353" s="454"/>
      <c r="E353" s="454"/>
      <c r="F353" s="454"/>
      <c r="G353" s="454"/>
      <c r="H353" s="454"/>
      <c r="I353" s="454"/>
      <c r="J353" s="454"/>
    </row>
    <row r="354" spans="4:10" x14ac:dyDescent="0.2">
      <c r="D354" s="454"/>
      <c r="E354" s="454"/>
      <c r="F354" s="454"/>
      <c r="G354" s="454"/>
      <c r="H354" s="454"/>
      <c r="I354" s="454"/>
      <c r="J354" s="454"/>
    </row>
    <row r="355" spans="4:10" x14ac:dyDescent="0.2">
      <c r="D355" s="454"/>
      <c r="E355" s="454"/>
      <c r="F355" s="454"/>
      <c r="G355" s="454"/>
      <c r="H355" s="454"/>
      <c r="I355" s="454"/>
      <c r="J355" s="454"/>
    </row>
    <row r="356" spans="4:10" x14ac:dyDescent="0.2">
      <c r="D356" s="454"/>
      <c r="E356" s="454"/>
      <c r="F356" s="454"/>
      <c r="G356" s="454"/>
      <c r="H356" s="454"/>
      <c r="I356" s="454"/>
      <c r="J356" s="454"/>
    </row>
    <row r="357" spans="4:10" x14ac:dyDescent="0.2">
      <c r="D357" s="454"/>
      <c r="E357" s="454"/>
      <c r="F357" s="454"/>
      <c r="G357" s="454"/>
      <c r="H357" s="454"/>
      <c r="I357" s="454"/>
      <c r="J357" s="454"/>
    </row>
    <row r="358" spans="4:10" x14ac:dyDescent="0.2">
      <c r="D358" s="454"/>
      <c r="E358" s="454"/>
      <c r="F358" s="454"/>
      <c r="G358" s="454"/>
      <c r="H358" s="454"/>
      <c r="I358" s="454"/>
      <c r="J358" s="454"/>
    </row>
    <row r="359" spans="4:10" x14ac:dyDescent="0.2">
      <c r="D359" s="454"/>
      <c r="E359" s="454"/>
      <c r="F359" s="454"/>
      <c r="G359" s="454"/>
      <c r="H359" s="454"/>
      <c r="I359" s="454"/>
      <c r="J359" s="454"/>
    </row>
    <row r="360" spans="4:10" x14ac:dyDescent="0.2">
      <c r="D360" s="454"/>
      <c r="E360" s="454"/>
      <c r="F360" s="454"/>
      <c r="G360" s="454"/>
      <c r="H360" s="454"/>
      <c r="I360" s="454"/>
      <c r="J360" s="454"/>
    </row>
    <row r="361" spans="4:10" x14ac:dyDescent="0.2">
      <c r="D361" s="454"/>
      <c r="E361" s="454"/>
      <c r="F361" s="454"/>
      <c r="G361" s="454"/>
      <c r="H361" s="454"/>
      <c r="I361" s="454"/>
      <c r="J361" s="454"/>
    </row>
    <row r="362" spans="4:10" x14ac:dyDescent="0.2">
      <c r="D362" s="454"/>
      <c r="E362" s="454"/>
      <c r="F362" s="454"/>
      <c r="G362" s="454"/>
      <c r="H362" s="454"/>
      <c r="I362" s="454"/>
      <c r="J362" s="454"/>
    </row>
    <row r="363" spans="4:10" x14ac:dyDescent="0.2">
      <c r="D363" s="454"/>
      <c r="E363" s="454"/>
      <c r="F363" s="454"/>
      <c r="G363" s="454"/>
      <c r="H363" s="454"/>
      <c r="I363" s="454"/>
      <c r="J363" s="454"/>
    </row>
    <row r="364" spans="4:10" x14ac:dyDescent="0.2">
      <c r="D364" s="454"/>
      <c r="E364" s="454"/>
      <c r="F364" s="454"/>
      <c r="G364" s="454"/>
      <c r="H364" s="454"/>
      <c r="I364" s="454"/>
      <c r="J364" s="454"/>
    </row>
    <row r="365" spans="4:10" x14ac:dyDescent="0.2">
      <c r="D365" s="454"/>
      <c r="E365" s="454"/>
      <c r="F365" s="454"/>
      <c r="G365" s="454"/>
      <c r="H365" s="454"/>
      <c r="I365" s="454"/>
      <c r="J365" s="454"/>
    </row>
    <row r="366" spans="4:10" x14ac:dyDescent="0.2">
      <c r="D366" s="454"/>
      <c r="E366" s="454"/>
      <c r="F366" s="454"/>
      <c r="G366" s="454"/>
      <c r="H366" s="454"/>
      <c r="I366" s="454"/>
      <c r="J366" s="454"/>
    </row>
    <row r="367" spans="4:10" x14ac:dyDescent="0.2">
      <c r="D367" s="454"/>
      <c r="E367" s="454"/>
      <c r="F367" s="454"/>
      <c r="G367" s="454"/>
      <c r="H367" s="454"/>
      <c r="I367" s="454"/>
      <c r="J367" s="454"/>
    </row>
    <row r="368" spans="4:10" x14ac:dyDescent="0.2">
      <c r="D368" s="454"/>
      <c r="E368" s="454"/>
      <c r="F368" s="454"/>
      <c r="G368" s="454"/>
      <c r="H368" s="454"/>
      <c r="I368" s="454"/>
      <c r="J368" s="454"/>
    </row>
    <row r="369" spans="4:10" x14ac:dyDescent="0.2">
      <c r="D369" s="454"/>
      <c r="E369" s="454"/>
      <c r="F369" s="454"/>
      <c r="G369" s="454"/>
      <c r="H369" s="454"/>
      <c r="I369" s="454"/>
      <c r="J369" s="454"/>
    </row>
    <row r="370" spans="4:10" x14ac:dyDescent="0.2">
      <c r="D370" s="454"/>
      <c r="E370" s="454"/>
      <c r="F370" s="454"/>
      <c r="G370" s="454"/>
      <c r="H370" s="454"/>
      <c r="I370" s="454"/>
      <c r="J370" s="454"/>
    </row>
    <row r="371" spans="4:10" x14ac:dyDescent="0.2">
      <c r="D371" s="454"/>
      <c r="E371" s="454"/>
      <c r="F371" s="454"/>
      <c r="G371" s="454"/>
      <c r="H371" s="454"/>
      <c r="I371" s="454"/>
      <c r="J371" s="454"/>
    </row>
    <row r="372" spans="4:10" x14ac:dyDescent="0.2">
      <c r="D372" s="454"/>
      <c r="E372" s="454"/>
      <c r="F372" s="454"/>
      <c r="G372" s="454"/>
      <c r="H372" s="454"/>
      <c r="I372" s="454"/>
      <c r="J372" s="454"/>
    </row>
    <row r="373" spans="4:10" x14ac:dyDescent="0.2">
      <c r="D373" s="454"/>
      <c r="E373" s="454"/>
      <c r="F373" s="454"/>
      <c r="G373" s="454"/>
      <c r="H373" s="454"/>
      <c r="I373" s="454"/>
      <c r="J373" s="454"/>
    </row>
    <row r="374" spans="4:10" x14ac:dyDescent="0.2">
      <c r="D374" s="454"/>
      <c r="E374" s="454"/>
      <c r="F374" s="454"/>
      <c r="G374" s="454"/>
      <c r="H374" s="454"/>
      <c r="I374" s="454"/>
      <c r="J374" s="454"/>
    </row>
    <row r="375" spans="4:10" x14ac:dyDescent="0.2">
      <c r="D375" s="454"/>
      <c r="E375" s="454"/>
      <c r="F375" s="454"/>
      <c r="G375" s="454"/>
      <c r="H375" s="454"/>
      <c r="I375" s="454"/>
      <c r="J375" s="454"/>
    </row>
    <row r="376" spans="4:10" x14ac:dyDescent="0.2">
      <c r="D376" s="454"/>
      <c r="E376" s="454"/>
      <c r="F376" s="454"/>
      <c r="G376" s="454"/>
      <c r="H376" s="454"/>
      <c r="I376" s="454"/>
      <c r="J376" s="454"/>
    </row>
    <row r="377" spans="4:10" x14ac:dyDescent="0.2">
      <c r="D377" s="454"/>
      <c r="E377" s="454"/>
      <c r="F377" s="454"/>
      <c r="G377" s="454"/>
      <c r="H377" s="454"/>
      <c r="I377" s="454"/>
      <c r="J377" s="454"/>
    </row>
    <row r="378" spans="4:10" x14ac:dyDescent="0.2">
      <c r="D378" s="454"/>
      <c r="E378" s="454"/>
      <c r="F378" s="454"/>
      <c r="G378" s="454"/>
      <c r="H378" s="454"/>
      <c r="I378" s="454"/>
      <c r="J378" s="454"/>
    </row>
    <row r="379" spans="4:10" x14ac:dyDescent="0.2">
      <c r="D379" s="454"/>
      <c r="E379" s="454"/>
      <c r="F379" s="454"/>
      <c r="G379" s="454"/>
      <c r="H379" s="454"/>
      <c r="I379" s="454"/>
      <c r="J379" s="454"/>
    </row>
    <row r="380" spans="4:10" x14ac:dyDescent="0.2">
      <c r="D380" s="454"/>
      <c r="E380" s="454"/>
      <c r="F380" s="454"/>
      <c r="G380" s="454"/>
      <c r="H380" s="454"/>
      <c r="I380" s="454"/>
      <c r="J380" s="454"/>
    </row>
    <row r="381" spans="4:10" x14ac:dyDescent="0.2">
      <c r="D381" s="454"/>
      <c r="E381" s="454"/>
      <c r="F381" s="454"/>
      <c r="G381" s="454"/>
      <c r="H381" s="454"/>
      <c r="I381" s="454"/>
      <c r="J381" s="454"/>
    </row>
    <row r="382" spans="4:10" x14ac:dyDescent="0.2">
      <c r="D382" s="454"/>
      <c r="E382" s="454"/>
      <c r="F382" s="454"/>
      <c r="G382" s="454"/>
      <c r="H382" s="454"/>
      <c r="I382" s="454"/>
      <c r="J382" s="454"/>
    </row>
    <row r="383" spans="4:10" x14ac:dyDescent="0.2">
      <c r="D383" s="454"/>
      <c r="E383" s="454"/>
      <c r="F383" s="454"/>
      <c r="G383" s="454"/>
      <c r="H383" s="454"/>
      <c r="I383" s="454"/>
      <c r="J383" s="454"/>
    </row>
    <row r="384" spans="4:10" x14ac:dyDescent="0.2">
      <c r="D384" s="454"/>
      <c r="E384" s="454"/>
      <c r="F384" s="454"/>
      <c r="G384" s="454"/>
      <c r="H384" s="454"/>
      <c r="I384" s="454"/>
      <c r="J384" s="454"/>
    </row>
    <row r="385" spans="4:10" x14ac:dyDescent="0.2">
      <c r="D385" s="454"/>
      <c r="E385" s="454"/>
      <c r="F385" s="454"/>
      <c r="G385" s="454"/>
      <c r="H385" s="454"/>
      <c r="I385" s="454"/>
      <c r="J385" s="454"/>
    </row>
    <row r="386" spans="4:10" x14ac:dyDescent="0.2">
      <c r="D386" s="454"/>
      <c r="E386" s="454"/>
      <c r="F386" s="454"/>
      <c r="G386" s="454"/>
      <c r="H386" s="454"/>
      <c r="I386" s="454"/>
      <c r="J386" s="454"/>
    </row>
    <row r="387" spans="4:10" x14ac:dyDescent="0.2">
      <c r="D387" s="454"/>
      <c r="E387" s="454"/>
      <c r="F387" s="454"/>
      <c r="G387" s="454"/>
      <c r="H387" s="454"/>
      <c r="I387" s="454"/>
      <c r="J387" s="454"/>
    </row>
    <row r="388" spans="4:10" x14ac:dyDescent="0.2">
      <c r="D388" s="454"/>
      <c r="E388" s="454"/>
      <c r="F388" s="454"/>
      <c r="G388" s="454"/>
      <c r="H388" s="454"/>
      <c r="I388" s="454"/>
      <c r="J388" s="454"/>
    </row>
    <row r="389" spans="4:10" x14ac:dyDescent="0.2">
      <c r="D389" s="454"/>
      <c r="E389" s="454"/>
      <c r="F389" s="454"/>
      <c r="G389" s="454"/>
      <c r="H389" s="454"/>
      <c r="I389" s="454"/>
      <c r="J389" s="454"/>
    </row>
    <row r="390" spans="4:10" x14ac:dyDescent="0.2">
      <c r="D390" s="454"/>
      <c r="E390" s="454"/>
      <c r="F390" s="454"/>
      <c r="G390" s="454"/>
      <c r="H390" s="454"/>
      <c r="I390" s="454"/>
      <c r="J390" s="454"/>
    </row>
    <row r="391" spans="4:10" x14ac:dyDescent="0.2">
      <c r="D391" s="454"/>
      <c r="E391" s="454"/>
      <c r="F391" s="454"/>
      <c r="G391" s="454"/>
      <c r="H391" s="454"/>
      <c r="I391" s="454"/>
      <c r="J391" s="454"/>
    </row>
    <row r="392" spans="4:10" x14ac:dyDescent="0.2">
      <c r="D392" s="454"/>
      <c r="E392" s="454"/>
      <c r="F392" s="454"/>
      <c r="G392" s="454"/>
      <c r="H392" s="454"/>
      <c r="I392" s="454"/>
      <c r="J392" s="454"/>
    </row>
    <row r="393" spans="4:10" x14ac:dyDescent="0.2">
      <c r="D393" s="454"/>
      <c r="E393" s="454"/>
      <c r="F393" s="454"/>
      <c r="G393" s="454"/>
      <c r="H393" s="454"/>
      <c r="I393" s="454"/>
      <c r="J393" s="454"/>
    </row>
    <row r="394" spans="4:10" x14ac:dyDescent="0.2">
      <c r="D394" s="454"/>
      <c r="E394" s="454"/>
      <c r="F394" s="454"/>
      <c r="G394" s="454"/>
      <c r="H394" s="454"/>
      <c r="I394" s="454"/>
      <c r="J394" s="454"/>
    </row>
    <row r="395" spans="4:10" x14ac:dyDescent="0.2">
      <c r="D395" s="454"/>
      <c r="E395" s="454"/>
      <c r="F395" s="454"/>
      <c r="G395" s="454"/>
      <c r="H395" s="454"/>
      <c r="I395" s="454"/>
      <c r="J395" s="454"/>
    </row>
    <row r="396" spans="4:10" x14ac:dyDescent="0.2">
      <c r="D396" s="454"/>
      <c r="E396" s="454"/>
      <c r="F396" s="454"/>
      <c r="G396" s="454"/>
      <c r="H396" s="454"/>
      <c r="I396" s="454"/>
      <c r="J396" s="454"/>
    </row>
    <row r="397" spans="4:10" x14ac:dyDescent="0.2">
      <c r="D397" s="454"/>
      <c r="E397" s="454"/>
      <c r="F397" s="454"/>
      <c r="G397" s="454"/>
      <c r="H397" s="454"/>
      <c r="I397" s="454"/>
      <c r="J397" s="454"/>
    </row>
    <row r="398" spans="4:10" x14ac:dyDescent="0.2">
      <c r="D398" s="454"/>
      <c r="E398" s="454"/>
      <c r="F398" s="454"/>
      <c r="G398" s="454"/>
      <c r="H398" s="454"/>
      <c r="I398" s="454"/>
      <c r="J398" s="454"/>
    </row>
    <row r="399" spans="4:10" x14ac:dyDescent="0.2">
      <c r="D399" s="454"/>
      <c r="E399" s="454"/>
      <c r="F399" s="454"/>
      <c r="G399" s="454"/>
      <c r="H399" s="454"/>
      <c r="I399" s="454"/>
      <c r="J399" s="454"/>
    </row>
    <row r="400" spans="4:10" x14ac:dyDescent="0.2">
      <c r="D400" s="454"/>
      <c r="E400" s="454"/>
      <c r="F400" s="454"/>
      <c r="G400" s="454"/>
      <c r="H400" s="454"/>
      <c r="I400" s="454"/>
      <c r="J400" s="454"/>
    </row>
    <row r="401" spans="4:10" x14ac:dyDescent="0.2">
      <c r="D401" s="454"/>
      <c r="E401" s="454"/>
      <c r="F401" s="454"/>
      <c r="G401" s="454"/>
      <c r="H401" s="454"/>
      <c r="I401" s="454"/>
      <c r="J401" s="454"/>
    </row>
    <row r="402" spans="4:10" x14ac:dyDescent="0.2">
      <c r="D402" s="454"/>
      <c r="E402" s="454"/>
      <c r="F402" s="454"/>
      <c r="G402" s="454"/>
      <c r="H402" s="454"/>
      <c r="I402" s="454"/>
      <c r="J402" s="454"/>
    </row>
    <row r="403" spans="4:10" x14ac:dyDescent="0.2">
      <c r="D403" s="454"/>
      <c r="E403" s="454"/>
      <c r="F403" s="454"/>
      <c r="G403" s="454"/>
      <c r="H403" s="454"/>
      <c r="I403" s="454"/>
      <c r="J403" s="454"/>
    </row>
    <row r="404" spans="4:10" x14ac:dyDescent="0.2">
      <c r="D404" s="454"/>
      <c r="E404" s="454"/>
      <c r="F404" s="454"/>
      <c r="G404" s="454"/>
      <c r="H404" s="454"/>
      <c r="I404" s="454"/>
      <c r="J404" s="454"/>
    </row>
    <row r="405" spans="4:10" x14ac:dyDescent="0.2">
      <c r="D405" s="454"/>
      <c r="E405" s="454"/>
      <c r="F405" s="454"/>
      <c r="G405" s="454"/>
      <c r="H405" s="454"/>
      <c r="I405" s="454"/>
      <c r="J405" s="454"/>
    </row>
    <row r="406" spans="4:10" x14ac:dyDescent="0.2">
      <c r="D406" s="454"/>
      <c r="E406" s="454"/>
      <c r="F406" s="454"/>
      <c r="G406" s="454"/>
      <c r="H406" s="454"/>
      <c r="I406" s="454"/>
      <c r="J406" s="454"/>
    </row>
    <row r="407" spans="4:10" x14ac:dyDescent="0.2">
      <c r="D407" s="454"/>
      <c r="E407" s="454"/>
      <c r="F407" s="454"/>
      <c r="G407" s="454"/>
      <c r="H407" s="454"/>
      <c r="I407" s="454"/>
      <c r="J407" s="454"/>
    </row>
    <row r="408" spans="4:10" x14ac:dyDescent="0.2">
      <c r="D408" s="454"/>
      <c r="E408" s="454"/>
      <c r="F408" s="454"/>
      <c r="G408" s="454"/>
      <c r="H408" s="454"/>
      <c r="I408" s="454"/>
      <c r="J408" s="454"/>
    </row>
    <row r="409" spans="4:10" x14ac:dyDescent="0.2">
      <c r="D409" s="454"/>
      <c r="E409" s="454"/>
      <c r="F409" s="454"/>
      <c r="G409" s="454"/>
      <c r="H409" s="454"/>
      <c r="I409" s="454"/>
      <c r="J409" s="454"/>
    </row>
    <row r="410" spans="4:10" x14ac:dyDescent="0.2">
      <c r="D410" s="454"/>
      <c r="E410" s="454"/>
      <c r="F410" s="454"/>
      <c r="G410" s="454"/>
      <c r="H410" s="454"/>
      <c r="I410" s="454"/>
      <c r="J410" s="454"/>
    </row>
    <row r="411" spans="4:10" x14ac:dyDescent="0.2">
      <c r="D411" s="454"/>
      <c r="E411" s="454"/>
      <c r="F411" s="454"/>
      <c r="G411" s="454"/>
      <c r="H411" s="454"/>
      <c r="I411" s="454"/>
      <c r="J411" s="454"/>
    </row>
    <row r="412" spans="4:10" x14ac:dyDescent="0.2">
      <c r="D412" s="454"/>
      <c r="E412" s="454"/>
      <c r="F412" s="454"/>
      <c r="G412" s="454"/>
      <c r="H412" s="454"/>
      <c r="I412" s="454"/>
      <c r="J412" s="454"/>
    </row>
    <row r="413" spans="4:10" x14ac:dyDescent="0.2">
      <c r="D413" s="454"/>
      <c r="E413" s="454"/>
      <c r="F413" s="454"/>
      <c r="G413" s="454"/>
      <c r="H413" s="454"/>
      <c r="I413" s="454"/>
      <c r="J413" s="454"/>
    </row>
    <row r="414" spans="4:10" x14ac:dyDescent="0.2">
      <c r="D414" s="454"/>
      <c r="E414" s="454"/>
      <c r="F414" s="454"/>
      <c r="G414" s="454"/>
      <c r="H414" s="454"/>
      <c r="I414" s="454"/>
      <c r="J414" s="454"/>
    </row>
    <row r="415" spans="4:10" x14ac:dyDescent="0.2">
      <c r="D415" s="454"/>
      <c r="E415" s="454"/>
      <c r="F415" s="454"/>
      <c r="G415" s="454"/>
      <c r="H415" s="454"/>
      <c r="I415" s="454"/>
      <c r="J415" s="454"/>
    </row>
    <row r="416" spans="4:10" x14ac:dyDescent="0.2">
      <c r="D416" s="454"/>
      <c r="E416" s="454"/>
      <c r="F416" s="454"/>
      <c r="G416" s="454"/>
      <c r="H416" s="454"/>
      <c r="I416" s="454"/>
      <c r="J416" s="454"/>
    </row>
    <row r="417" spans="4:10" x14ac:dyDescent="0.2">
      <c r="D417" s="454"/>
      <c r="E417" s="454"/>
      <c r="F417" s="454"/>
      <c r="G417" s="454"/>
      <c r="H417" s="454"/>
      <c r="I417" s="454"/>
      <c r="J417" s="454"/>
    </row>
    <row r="418" spans="4:10" x14ac:dyDescent="0.2">
      <c r="D418" s="454"/>
      <c r="E418" s="454"/>
      <c r="F418" s="454"/>
      <c r="G418" s="454"/>
      <c r="H418" s="454"/>
      <c r="I418" s="454"/>
      <c r="J418" s="454"/>
    </row>
    <row r="419" spans="4:10" x14ac:dyDescent="0.2">
      <c r="D419" s="454"/>
      <c r="E419" s="454"/>
      <c r="F419" s="454"/>
      <c r="G419" s="454"/>
      <c r="H419" s="454"/>
      <c r="I419" s="454"/>
      <c r="J419" s="454"/>
    </row>
    <row r="420" spans="4:10" x14ac:dyDescent="0.2">
      <c r="D420" s="454"/>
      <c r="E420" s="454"/>
      <c r="F420" s="454"/>
      <c r="G420" s="454"/>
      <c r="H420" s="454"/>
      <c r="I420" s="454"/>
      <c r="J420" s="454"/>
    </row>
    <row r="421" spans="4:10" x14ac:dyDescent="0.2">
      <c r="D421" s="454"/>
      <c r="E421" s="454"/>
      <c r="F421" s="454"/>
      <c r="G421" s="454"/>
      <c r="H421" s="454"/>
      <c r="I421" s="454"/>
      <c r="J421" s="454"/>
    </row>
    <row r="422" spans="4:10" x14ac:dyDescent="0.2">
      <c r="D422" s="454"/>
      <c r="E422" s="454"/>
      <c r="F422" s="454"/>
      <c r="G422" s="454"/>
      <c r="H422" s="454"/>
      <c r="I422" s="454"/>
      <c r="J422" s="454"/>
    </row>
    <row r="423" spans="4:10" x14ac:dyDescent="0.2">
      <c r="D423" s="454"/>
      <c r="E423" s="454"/>
      <c r="F423" s="454"/>
      <c r="G423" s="454"/>
      <c r="H423" s="454"/>
      <c r="I423" s="454"/>
      <c r="J423" s="454"/>
    </row>
    <row r="424" spans="4:10" x14ac:dyDescent="0.2">
      <c r="D424" s="454"/>
      <c r="E424" s="454"/>
      <c r="F424" s="454"/>
      <c r="G424" s="454"/>
      <c r="H424" s="454"/>
      <c r="I424" s="454"/>
      <c r="J424" s="454"/>
    </row>
    <row r="425" spans="4:10" x14ac:dyDescent="0.2">
      <c r="D425" s="454"/>
      <c r="E425" s="454"/>
      <c r="F425" s="454"/>
      <c r="G425" s="454"/>
      <c r="H425" s="454"/>
      <c r="I425" s="454"/>
      <c r="J425" s="454"/>
    </row>
    <row r="426" spans="4:10" x14ac:dyDescent="0.2">
      <c r="D426" s="454"/>
      <c r="E426" s="454"/>
      <c r="F426" s="454"/>
      <c r="G426" s="454"/>
      <c r="H426" s="454"/>
      <c r="I426" s="454"/>
      <c r="J426" s="454"/>
    </row>
    <row r="427" spans="4:10" x14ac:dyDescent="0.2">
      <c r="D427" s="454"/>
      <c r="E427" s="454"/>
      <c r="F427" s="454"/>
      <c r="G427" s="454"/>
      <c r="H427" s="454"/>
      <c r="I427" s="454"/>
      <c r="J427" s="454"/>
    </row>
    <row r="428" spans="4:10" x14ac:dyDescent="0.2">
      <c r="D428" s="454"/>
      <c r="E428" s="454"/>
      <c r="F428" s="454"/>
      <c r="G428" s="454"/>
      <c r="H428" s="454"/>
      <c r="I428" s="454"/>
      <c r="J428" s="454"/>
    </row>
    <row r="429" spans="4:10" x14ac:dyDescent="0.2">
      <c r="D429" s="454"/>
      <c r="E429" s="454"/>
      <c r="F429" s="454"/>
      <c r="G429" s="454"/>
      <c r="H429" s="454"/>
      <c r="I429" s="454"/>
      <c r="J429" s="454"/>
    </row>
    <row r="430" spans="4:10" x14ac:dyDescent="0.2">
      <c r="D430" s="454"/>
      <c r="E430" s="454"/>
      <c r="F430" s="454"/>
      <c r="G430" s="454"/>
      <c r="H430" s="454"/>
      <c r="I430" s="454"/>
      <c r="J430" s="454"/>
    </row>
    <row r="431" spans="4:10" x14ac:dyDescent="0.2">
      <c r="D431" s="454"/>
      <c r="E431" s="454"/>
      <c r="F431" s="454"/>
      <c r="G431" s="454"/>
      <c r="H431" s="454"/>
      <c r="I431" s="454"/>
      <c r="J431" s="454"/>
    </row>
    <row r="432" spans="4:10" x14ac:dyDescent="0.2">
      <c r="D432" s="454"/>
      <c r="E432" s="454"/>
      <c r="F432" s="454"/>
      <c r="G432" s="454"/>
      <c r="H432" s="454"/>
      <c r="I432" s="454"/>
      <c r="J432" s="454"/>
    </row>
    <row r="433" spans="4:10" x14ac:dyDescent="0.2">
      <c r="D433" s="454"/>
      <c r="E433" s="454"/>
      <c r="F433" s="454"/>
      <c r="G433" s="454"/>
      <c r="H433" s="454"/>
      <c r="I433" s="454"/>
      <c r="J433" s="454"/>
    </row>
    <row r="434" spans="4:10" x14ac:dyDescent="0.2">
      <c r="D434" s="454"/>
      <c r="E434" s="454"/>
      <c r="F434" s="454"/>
      <c r="G434" s="454"/>
      <c r="H434" s="454"/>
      <c r="I434" s="454"/>
      <c r="J434" s="454"/>
    </row>
    <row r="435" spans="4:10" x14ac:dyDescent="0.2">
      <c r="D435" s="454"/>
      <c r="E435" s="454"/>
      <c r="F435" s="454"/>
      <c r="G435" s="454"/>
      <c r="H435" s="454"/>
      <c r="I435" s="454"/>
      <c r="J435" s="454"/>
    </row>
    <row r="436" spans="4:10" x14ac:dyDescent="0.2">
      <c r="D436" s="454"/>
      <c r="E436" s="454"/>
      <c r="F436" s="454"/>
      <c r="G436" s="454"/>
      <c r="H436" s="454"/>
      <c r="I436" s="454"/>
      <c r="J436" s="454"/>
    </row>
    <row r="437" spans="4:10" x14ac:dyDescent="0.2">
      <c r="D437" s="454"/>
      <c r="E437" s="454"/>
      <c r="F437" s="454"/>
      <c r="G437" s="454"/>
      <c r="H437" s="454"/>
      <c r="I437" s="454"/>
      <c r="J437" s="454"/>
    </row>
    <row r="438" spans="4:10" x14ac:dyDescent="0.2">
      <c r="D438" s="454"/>
      <c r="E438" s="454"/>
      <c r="F438" s="454"/>
      <c r="G438" s="454"/>
      <c r="H438" s="454"/>
      <c r="I438" s="454"/>
      <c r="J438" s="454"/>
    </row>
    <row r="439" spans="4:10" x14ac:dyDescent="0.2">
      <c r="D439" s="454"/>
      <c r="E439" s="454"/>
      <c r="F439" s="454"/>
      <c r="G439" s="454"/>
      <c r="H439" s="454"/>
      <c r="I439" s="454"/>
      <c r="J439" s="454"/>
    </row>
    <row r="440" spans="4:10" x14ac:dyDescent="0.2">
      <c r="D440" s="454"/>
      <c r="E440" s="454"/>
      <c r="F440" s="454"/>
      <c r="G440" s="454"/>
      <c r="H440" s="454"/>
      <c r="I440" s="454"/>
      <c r="J440" s="454"/>
    </row>
    <row r="441" spans="4:10" x14ac:dyDescent="0.2">
      <c r="D441" s="454"/>
      <c r="E441" s="454"/>
      <c r="F441" s="454"/>
      <c r="G441" s="454"/>
      <c r="H441" s="454"/>
      <c r="I441" s="454"/>
      <c r="J441" s="454"/>
    </row>
    <row r="442" spans="4:10" x14ac:dyDescent="0.2">
      <c r="D442" s="454"/>
      <c r="E442" s="454"/>
      <c r="F442" s="454"/>
      <c r="G442" s="454"/>
      <c r="H442" s="454"/>
      <c r="I442" s="454"/>
      <c r="J442" s="454"/>
    </row>
    <row r="443" spans="4:10" x14ac:dyDescent="0.2">
      <c r="D443" s="454"/>
      <c r="E443" s="454"/>
      <c r="F443" s="454"/>
      <c r="G443" s="454"/>
      <c r="H443" s="454"/>
      <c r="I443" s="454"/>
      <c r="J443" s="454"/>
    </row>
    <row r="444" spans="4:10" x14ac:dyDescent="0.2">
      <c r="D444" s="454"/>
      <c r="E444" s="454"/>
      <c r="F444" s="454"/>
      <c r="G444" s="454"/>
      <c r="H444" s="454"/>
      <c r="I444" s="454"/>
      <c r="J444" s="454"/>
    </row>
    <row r="445" spans="4:10" x14ac:dyDescent="0.2">
      <c r="D445" s="454"/>
      <c r="E445" s="454"/>
      <c r="F445" s="454"/>
      <c r="G445" s="454"/>
      <c r="H445" s="454"/>
      <c r="I445" s="454"/>
      <c r="J445" s="454"/>
    </row>
    <row r="446" spans="4:10" x14ac:dyDescent="0.2">
      <c r="D446" s="454"/>
      <c r="E446" s="454"/>
      <c r="F446" s="454"/>
      <c r="G446" s="454"/>
      <c r="H446" s="454"/>
      <c r="I446" s="454"/>
      <c r="J446" s="454"/>
    </row>
    <row r="447" spans="4:10" x14ac:dyDescent="0.2">
      <c r="D447" s="454"/>
      <c r="E447" s="454"/>
      <c r="F447" s="454"/>
      <c r="G447" s="454"/>
      <c r="H447" s="454"/>
      <c r="I447" s="454"/>
      <c r="J447" s="454"/>
    </row>
    <row r="448" spans="4:10" x14ac:dyDescent="0.2">
      <c r="D448" s="454"/>
      <c r="E448" s="454"/>
      <c r="F448" s="454"/>
      <c r="G448" s="454"/>
      <c r="H448" s="454"/>
      <c r="I448" s="454"/>
      <c r="J448" s="454"/>
    </row>
    <row r="449" spans="4:10" x14ac:dyDescent="0.2">
      <c r="D449" s="454"/>
      <c r="E449" s="454"/>
      <c r="F449" s="454"/>
      <c r="G449" s="454"/>
      <c r="H449" s="454"/>
      <c r="I449" s="454"/>
      <c r="J449" s="454"/>
    </row>
    <row r="450" spans="4:10" x14ac:dyDescent="0.2">
      <c r="D450" s="454"/>
      <c r="E450" s="454"/>
      <c r="F450" s="454"/>
      <c r="G450" s="454"/>
      <c r="H450" s="454"/>
      <c r="I450" s="454"/>
      <c r="J450" s="454"/>
    </row>
    <row r="451" spans="4:10" x14ac:dyDescent="0.2">
      <c r="D451" s="454"/>
      <c r="E451" s="454"/>
      <c r="F451" s="454"/>
      <c r="G451" s="454"/>
      <c r="H451" s="454"/>
      <c r="I451" s="454"/>
      <c r="J451" s="454"/>
    </row>
    <row r="452" spans="4:10" x14ac:dyDescent="0.2">
      <c r="D452" s="454"/>
      <c r="E452" s="454"/>
      <c r="F452" s="454"/>
      <c r="G452" s="454"/>
      <c r="H452" s="454"/>
      <c r="I452" s="454"/>
      <c r="J452" s="454"/>
    </row>
    <row r="453" spans="4:10" x14ac:dyDescent="0.2">
      <c r="D453" s="454"/>
      <c r="E453" s="454"/>
      <c r="F453" s="454"/>
      <c r="G453" s="454"/>
      <c r="H453" s="454"/>
      <c r="I453" s="454"/>
      <c r="J453" s="454"/>
    </row>
    <row r="454" spans="4:10" x14ac:dyDescent="0.2">
      <c r="D454" s="454"/>
      <c r="E454" s="454"/>
      <c r="F454" s="454"/>
      <c r="G454" s="454"/>
      <c r="H454" s="454"/>
      <c r="I454" s="454"/>
      <c r="J454" s="454"/>
    </row>
    <row r="455" spans="4:10" x14ac:dyDescent="0.2">
      <c r="D455" s="454"/>
      <c r="E455" s="454"/>
      <c r="F455" s="454"/>
      <c r="G455" s="454"/>
      <c r="H455" s="454"/>
      <c r="I455" s="454"/>
      <c r="J455" s="454"/>
    </row>
    <row r="456" spans="4:10" x14ac:dyDescent="0.2">
      <c r="D456" s="454"/>
      <c r="E456" s="454"/>
      <c r="F456" s="454"/>
      <c r="G456" s="454"/>
      <c r="H456" s="454"/>
      <c r="I456" s="454"/>
      <c r="J456" s="454"/>
    </row>
    <row r="457" spans="4:10" x14ac:dyDescent="0.2">
      <c r="D457" s="454"/>
      <c r="E457" s="454"/>
      <c r="F457" s="454"/>
      <c r="G457" s="454"/>
      <c r="H457" s="454"/>
      <c r="I457" s="454"/>
      <c r="J457" s="454"/>
    </row>
    <row r="458" spans="4:10" x14ac:dyDescent="0.2">
      <c r="D458" s="454"/>
      <c r="E458" s="454"/>
      <c r="F458" s="454"/>
      <c r="G458" s="454"/>
      <c r="H458" s="454"/>
      <c r="I458" s="454"/>
      <c r="J458" s="454"/>
    </row>
    <row r="459" spans="4:10" x14ac:dyDescent="0.2">
      <c r="D459" s="454"/>
      <c r="E459" s="454"/>
      <c r="F459" s="454"/>
      <c r="G459" s="454"/>
      <c r="H459" s="454"/>
      <c r="I459" s="454"/>
      <c r="J459" s="454"/>
    </row>
    <row r="460" spans="4:10" x14ac:dyDescent="0.2">
      <c r="D460" s="454"/>
      <c r="E460" s="454"/>
      <c r="F460" s="454"/>
      <c r="G460" s="454"/>
      <c r="H460" s="454"/>
      <c r="I460" s="454"/>
      <c r="J460" s="454"/>
    </row>
    <row r="461" spans="4:10" x14ac:dyDescent="0.2">
      <c r="D461" s="454"/>
      <c r="E461" s="454"/>
      <c r="F461" s="454"/>
      <c r="G461" s="454"/>
      <c r="H461" s="454"/>
      <c r="I461" s="454"/>
      <c r="J461" s="454"/>
    </row>
    <row r="462" spans="4:10" x14ac:dyDescent="0.2">
      <c r="D462" s="454"/>
      <c r="E462" s="454"/>
      <c r="F462" s="454"/>
      <c r="G462" s="454"/>
      <c r="H462" s="454"/>
      <c r="I462" s="454"/>
      <c r="J462" s="454"/>
    </row>
    <row r="463" spans="4:10" x14ac:dyDescent="0.2">
      <c r="D463" s="454"/>
      <c r="E463" s="454"/>
      <c r="F463" s="454"/>
      <c r="G463" s="454"/>
      <c r="H463" s="454"/>
      <c r="I463" s="454"/>
      <c r="J463" s="454"/>
    </row>
    <row r="464" spans="4:10" x14ac:dyDescent="0.2">
      <c r="D464" s="454"/>
      <c r="E464" s="454"/>
      <c r="F464" s="454"/>
      <c r="G464" s="454"/>
      <c r="H464" s="454"/>
      <c r="I464" s="454"/>
      <c r="J464" s="454"/>
    </row>
    <row r="465" spans="4:10" x14ac:dyDescent="0.2">
      <c r="D465" s="454"/>
      <c r="E465" s="454"/>
      <c r="F465" s="454"/>
      <c r="G465" s="454"/>
      <c r="H465" s="454"/>
      <c r="I465" s="454"/>
      <c r="J465" s="454"/>
    </row>
    <row r="466" spans="4:10" x14ac:dyDescent="0.2">
      <c r="D466" s="454"/>
      <c r="E466" s="454"/>
      <c r="F466" s="454"/>
      <c r="G466" s="454"/>
      <c r="H466" s="454"/>
      <c r="I466" s="454"/>
      <c r="J466" s="454"/>
    </row>
    <row r="467" spans="4:10" x14ac:dyDescent="0.2">
      <c r="D467" s="454"/>
      <c r="E467" s="454"/>
      <c r="F467" s="454"/>
      <c r="G467" s="454"/>
      <c r="H467" s="454"/>
      <c r="I467" s="454"/>
      <c r="J467" s="454"/>
    </row>
    <row r="468" spans="4:10" x14ac:dyDescent="0.2">
      <c r="D468" s="454"/>
      <c r="E468" s="454"/>
      <c r="F468" s="454"/>
      <c r="G468" s="454"/>
      <c r="H468" s="454"/>
      <c r="I468" s="454"/>
      <c r="J468" s="454"/>
    </row>
    <row r="469" spans="4:10" x14ac:dyDescent="0.2">
      <c r="D469" s="454"/>
      <c r="E469" s="454"/>
      <c r="F469" s="454"/>
      <c r="G469" s="454"/>
      <c r="H469" s="454"/>
      <c r="I469" s="454"/>
      <c r="J469" s="454"/>
    </row>
    <row r="470" spans="4:10" x14ac:dyDescent="0.2">
      <c r="D470" s="454"/>
      <c r="E470" s="454"/>
      <c r="F470" s="454"/>
      <c r="G470" s="454"/>
      <c r="H470" s="454"/>
      <c r="I470" s="454"/>
      <c r="J470" s="454"/>
    </row>
    <row r="471" spans="4:10" x14ac:dyDescent="0.2">
      <c r="D471" s="454"/>
      <c r="E471" s="454"/>
      <c r="F471" s="454"/>
      <c r="G471" s="454"/>
      <c r="H471" s="454"/>
      <c r="I471" s="454"/>
      <c r="J471" s="454"/>
    </row>
    <row r="472" spans="4:10" x14ac:dyDescent="0.2">
      <c r="D472" s="454"/>
      <c r="E472" s="454"/>
      <c r="F472" s="454"/>
      <c r="G472" s="454"/>
      <c r="H472" s="454"/>
      <c r="I472" s="454"/>
      <c r="J472" s="454"/>
    </row>
    <row r="473" spans="4:10" x14ac:dyDescent="0.2">
      <c r="D473" s="454"/>
      <c r="E473" s="454"/>
      <c r="F473" s="454"/>
      <c r="G473" s="454"/>
      <c r="H473" s="454"/>
      <c r="I473" s="454"/>
      <c r="J473" s="454"/>
    </row>
    <row r="474" spans="4:10" x14ac:dyDescent="0.2">
      <c r="D474" s="454"/>
      <c r="E474" s="454"/>
      <c r="F474" s="454"/>
      <c r="G474" s="454"/>
      <c r="H474" s="454"/>
      <c r="I474" s="454"/>
      <c r="J474" s="454"/>
    </row>
    <row r="475" spans="4:10" x14ac:dyDescent="0.2">
      <c r="D475" s="454"/>
      <c r="E475" s="454"/>
      <c r="F475" s="454"/>
      <c r="G475" s="454"/>
      <c r="H475" s="454"/>
      <c r="I475" s="454"/>
      <c r="J475" s="454"/>
    </row>
    <row r="476" spans="4:10" x14ac:dyDescent="0.2">
      <c r="D476" s="454"/>
      <c r="E476" s="454"/>
      <c r="F476" s="454"/>
      <c r="G476" s="454"/>
      <c r="H476" s="454"/>
      <c r="I476" s="454"/>
      <c r="J476" s="454"/>
    </row>
    <row r="477" spans="4:10" x14ac:dyDescent="0.2">
      <c r="D477" s="454"/>
      <c r="E477" s="454"/>
      <c r="F477" s="454"/>
      <c r="G477" s="454"/>
      <c r="H477" s="454"/>
      <c r="I477" s="454"/>
      <c r="J477" s="454"/>
    </row>
    <row r="478" spans="4:10" x14ac:dyDescent="0.2">
      <c r="D478" s="454"/>
      <c r="E478" s="454"/>
      <c r="F478" s="454"/>
      <c r="G478" s="454"/>
      <c r="H478" s="454"/>
      <c r="I478" s="454"/>
      <c r="J478" s="454"/>
    </row>
    <row r="479" spans="4:10" x14ac:dyDescent="0.2">
      <c r="D479" s="454"/>
      <c r="E479" s="454"/>
      <c r="F479" s="454"/>
      <c r="G479" s="454"/>
      <c r="H479" s="454"/>
      <c r="I479" s="454"/>
      <c r="J479" s="454"/>
    </row>
    <row r="480" spans="4:10" x14ac:dyDescent="0.2">
      <c r="D480" s="454"/>
      <c r="E480" s="454"/>
      <c r="F480" s="454"/>
      <c r="G480" s="454"/>
      <c r="H480" s="454"/>
      <c r="I480" s="454"/>
      <c r="J480" s="454"/>
    </row>
    <row r="481" spans="4:10" x14ac:dyDescent="0.2">
      <c r="D481" s="454"/>
      <c r="E481" s="454"/>
      <c r="F481" s="454"/>
      <c r="G481" s="454"/>
      <c r="H481" s="454"/>
      <c r="I481" s="454"/>
      <c r="J481" s="454"/>
    </row>
    <row r="482" spans="4:10" x14ac:dyDescent="0.2">
      <c r="D482" s="454"/>
      <c r="E482" s="454"/>
      <c r="F482" s="454"/>
      <c r="G482" s="454"/>
      <c r="H482" s="454"/>
      <c r="I482" s="454"/>
      <c r="J482" s="454"/>
    </row>
    <row r="483" spans="4:10" x14ac:dyDescent="0.2">
      <c r="D483" s="454"/>
      <c r="E483" s="454"/>
      <c r="F483" s="454"/>
      <c r="G483" s="454"/>
      <c r="H483" s="454"/>
      <c r="I483" s="454"/>
      <c r="J483" s="454"/>
    </row>
    <row r="484" spans="4:10" x14ac:dyDescent="0.2">
      <c r="D484" s="454"/>
      <c r="E484" s="454"/>
      <c r="F484" s="454"/>
      <c r="G484" s="454"/>
      <c r="H484" s="454"/>
      <c r="I484" s="454"/>
      <c r="J484" s="454"/>
    </row>
    <row r="485" spans="4:10" x14ac:dyDescent="0.2">
      <c r="D485" s="454"/>
      <c r="E485" s="454"/>
      <c r="F485" s="454"/>
      <c r="G485" s="454"/>
      <c r="H485" s="454"/>
      <c r="I485" s="454"/>
      <c r="J485" s="454"/>
    </row>
    <row r="486" spans="4:10" x14ac:dyDescent="0.2">
      <c r="D486" s="454"/>
      <c r="E486" s="454"/>
      <c r="F486" s="454"/>
      <c r="G486" s="454"/>
      <c r="H486" s="454"/>
      <c r="I486" s="454"/>
      <c r="J486" s="454"/>
    </row>
    <row r="487" spans="4:10" x14ac:dyDescent="0.2">
      <c r="D487" s="454"/>
      <c r="E487" s="454"/>
      <c r="F487" s="454"/>
      <c r="G487" s="454"/>
      <c r="H487" s="454"/>
      <c r="I487" s="454"/>
      <c r="J487" s="454"/>
    </row>
    <row r="488" spans="4:10" x14ac:dyDescent="0.2">
      <c r="D488" s="454"/>
      <c r="E488" s="454"/>
      <c r="F488" s="454"/>
      <c r="G488" s="454"/>
      <c r="H488" s="454"/>
      <c r="I488" s="454"/>
      <c r="J488" s="454"/>
    </row>
    <row r="489" spans="4:10" x14ac:dyDescent="0.2">
      <c r="D489" s="454"/>
      <c r="E489" s="454"/>
      <c r="F489" s="454"/>
      <c r="G489" s="454"/>
      <c r="H489" s="454"/>
      <c r="I489" s="454"/>
      <c r="J489" s="454"/>
    </row>
    <row r="490" spans="4:10" x14ac:dyDescent="0.2">
      <c r="D490" s="454"/>
      <c r="E490" s="454"/>
      <c r="F490" s="454"/>
      <c r="G490" s="454"/>
      <c r="H490" s="454"/>
      <c r="I490" s="454"/>
      <c r="J490" s="454"/>
    </row>
    <row r="491" spans="4:10" x14ac:dyDescent="0.2">
      <c r="D491" s="454"/>
      <c r="E491" s="454"/>
      <c r="F491" s="454"/>
      <c r="G491" s="454"/>
      <c r="H491" s="454"/>
      <c r="I491" s="454"/>
      <c r="J491" s="454"/>
    </row>
    <row r="492" spans="4:10" x14ac:dyDescent="0.2">
      <c r="D492" s="454"/>
      <c r="E492" s="454"/>
      <c r="F492" s="454"/>
      <c r="G492" s="454"/>
      <c r="H492" s="454"/>
      <c r="I492" s="454"/>
      <c r="J492" s="454"/>
    </row>
    <row r="493" spans="4:10" x14ac:dyDescent="0.2">
      <c r="D493" s="454"/>
      <c r="E493" s="454"/>
      <c r="F493" s="454"/>
      <c r="G493" s="454"/>
      <c r="H493" s="454"/>
      <c r="I493" s="454"/>
      <c r="J493" s="454"/>
    </row>
    <row r="494" spans="4:10" x14ac:dyDescent="0.2">
      <c r="D494" s="454"/>
      <c r="E494" s="454"/>
      <c r="F494" s="454"/>
      <c r="G494" s="454"/>
      <c r="H494" s="454"/>
      <c r="I494" s="454"/>
      <c r="J494" s="454"/>
    </row>
    <row r="495" spans="4:10" x14ac:dyDescent="0.2">
      <c r="D495" s="454"/>
      <c r="E495" s="454"/>
      <c r="F495" s="454"/>
      <c r="G495" s="454"/>
      <c r="H495" s="454"/>
      <c r="I495" s="454"/>
      <c r="J495" s="454"/>
    </row>
    <row r="496" spans="4:10" x14ac:dyDescent="0.2">
      <c r="D496" s="454"/>
      <c r="E496" s="454"/>
      <c r="F496" s="454"/>
      <c r="G496" s="454"/>
      <c r="H496" s="454"/>
      <c r="I496" s="454"/>
      <c r="J496" s="454"/>
    </row>
    <row r="497" spans="4:10" x14ac:dyDescent="0.2">
      <c r="D497" s="454"/>
      <c r="E497" s="454"/>
      <c r="F497" s="454"/>
      <c r="G497" s="454"/>
      <c r="H497" s="454"/>
      <c r="I497" s="454"/>
      <c r="J497" s="454"/>
    </row>
    <row r="498" spans="4:10" x14ac:dyDescent="0.2">
      <c r="D498" s="454"/>
      <c r="E498" s="454"/>
      <c r="F498" s="454"/>
      <c r="G498" s="454"/>
      <c r="H498" s="454"/>
      <c r="I498" s="454"/>
      <c r="J498" s="454"/>
    </row>
    <row r="499" spans="4:10" x14ac:dyDescent="0.2">
      <c r="D499" s="454"/>
      <c r="E499" s="454"/>
      <c r="F499" s="454"/>
      <c r="G499" s="454"/>
      <c r="H499" s="454"/>
      <c r="I499" s="454"/>
      <c r="J499" s="454"/>
    </row>
    <row r="500" spans="4:10" x14ac:dyDescent="0.2">
      <c r="D500" s="454"/>
      <c r="E500" s="454"/>
      <c r="F500" s="454"/>
      <c r="G500" s="454"/>
      <c r="H500" s="454"/>
      <c r="I500" s="454"/>
      <c r="J500" s="454"/>
    </row>
    <row r="501" spans="4:10" x14ac:dyDescent="0.2">
      <c r="D501" s="454"/>
      <c r="E501" s="454"/>
      <c r="F501" s="454"/>
      <c r="G501" s="454"/>
      <c r="H501" s="454"/>
      <c r="I501" s="454"/>
      <c r="J501" s="454"/>
    </row>
    <row r="502" spans="4:10" x14ac:dyDescent="0.2">
      <c r="D502" s="454"/>
      <c r="E502" s="454"/>
      <c r="F502" s="454"/>
      <c r="G502" s="454"/>
      <c r="H502" s="454"/>
      <c r="I502" s="454"/>
      <c r="J502" s="454"/>
    </row>
    <row r="503" spans="4:10" x14ac:dyDescent="0.2">
      <c r="D503" s="454"/>
      <c r="E503" s="454"/>
      <c r="F503" s="454"/>
      <c r="G503" s="454"/>
      <c r="H503" s="454"/>
      <c r="I503" s="454"/>
      <c r="J503" s="454"/>
    </row>
    <row r="504" spans="4:10" x14ac:dyDescent="0.2">
      <c r="D504" s="454"/>
      <c r="E504" s="454"/>
      <c r="F504" s="454"/>
      <c r="G504" s="454"/>
      <c r="H504" s="454"/>
      <c r="I504" s="454"/>
      <c r="J504" s="454"/>
    </row>
    <row r="505" spans="4:10" x14ac:dyDescent="0.2">
      <c r="D505" s="454"/>
      <c r="E505" s="454"/>
      <c r="F505" s="454"/>
      <c r="G505" s="454"/>
      <c r="H505" s="454"/>
      <c r="I505" s="454"/>
      <c r="J505" s="454"/>
    </row>
    <row r="506" spans="4:10" x14ac:dyDescent="0.2">
      <c r="D506" s="454"/>
      <c r="E506" s="454"/>
      <c r="F506" s="454"/>
      <c r="G506" s="454"/>
      <c r="H506" s="454"/>
      <c r="I506" s="454"/>
      <c r="J506" s="454"/>
    </row>
    <row r="507" spans="4:10" x14ac:dyDescent="0.2">
      <c r="D507" s="454"/>
      <c r="E507" s="454"/>
      <c r="F507" s="454"/>
      <c r="G507" s="454"/>
      <c r="H507" s="454"/>
      <c r="I507" s="454"/>
      <c r="J507" s="454"/>
    </row>
    <row r="508" spans="4:10" x14ac:dyDescent="0.2">
      <c r="D508" s="454"/>
      <c r="E508" s="454"/>
      <c r="F508" s="454"/>
      <c r="G508" s="454"/>
      <c r="H508" s="454"/>
      <c r="I508" s="454"/>
      <c r="J508" s="454"/>
    </row>
    <row r="509" spans="4:10" x14ac:dyDescent="0.2">
      <c r="D509" s="454"/>
      <c r="E509" s="454"/>
      <c r="F509" s="454"/>
      <c r="G509" s="454"/>
      <c r="H509" s="454"/>
      <c r="I509" s="454"/>
      <c r="J509" s="454"/>
    </row>
    <row r="510" spans="4:10" x14ac:dyDescent="0.2">
      <c r="D510" s="454"/>
      <c r="E510" s="454"/>
      <c r="F510" s="454"/>
      <c r="G510" s="454"/>
      <c r="H510" s="454"/>
      <c r="I510" s="454"/>
      <c r="J510" s="454"/>
    </row>
    <row r="511" spans="4:10" x14ac:dyDescent="0.2">
      <c r="D511" s="454"/>
      <c r="E511" s="454"/>
      <c r="F511" s="454"/>
      <c r="G511" s="454"/>
      <c r="H511" s="454"/>
      <c r="I511" s="454"/>
      <c r="J511" s="454"/>
    </row>
    <row r="512" spans="4:10" x14ac:dyDescent="0.2">
      <c r="D512" s="454"/>
      <c r="E512" s="454"/>
      <c r="F512" s="454"/>
      <c r="G512" s="454"/>
      <c r="H512" s="454"/>
      <c r="I512" s="454"/>
      <c r="J512" s="454"/>
    </row>
    <row r="513" spans="4:10" x14ac:dyDescent="0.2">
      <c r="D513" s="454"/>
      <c r="E513" s="454"/>
      <c r="F513" s="454"/>
      <c r="G513" s="454"/>
      <c r="H513" s="454"/>
      <c r="I513" s="454"/>
      <c r="J513" s="454"/>
    </row>
    <row r="514" spans="4:10" x14ac:dyDescent="0.2">
      <c r="D514" s="454"/>
      <c r="E514" s="454"/>
      <c r="F514" s="454"/>
      <c r="G514" s="454"/>
      <c r="H514" s="454"/>
      <c r="I514" s="454"/>
      <c r="J514" s="454"/>
    </row>
    <row r="515" spans="4:10" x14ac:dyDescent="0.2">
      <c r="D515" s="454"/>
      <c r="E515" s="454"/>
      <c r="F515" s="454"/>
      <c r="G515" s="454"/>
      <c r="H515" s="454"/>
      <c r="I515" s="454"/>
      <c r="J515" s="454"/>
    </row>
    <row r="516" spans="4:10" x14ac:dyDescent="0.2">
      <c r="D516" s="454"/>
      <c r="E516" s="454"/>
      <c r="F516" s="454"/>
      <c r="G516" s="454"/>
      <c r="H516" s="454"/>
      <c r="I516" s="454"/>
      <c r="J516" s="454"/>
    </row>
    <row r="517" spans="4:10" x14ac:dyDescent="0.2">
      <c r="D517" s="454"/>
      <c r="E517" s="454"/>
      <c r="F517" s="454"/>
      <c r="G517" s="454"/>
      <c r="H517" s="454"/>
      <c r="I517" s="454"/>
      <c r="J517" s="454"/>
    </row>
    <row r="518" spans="4:10" x14ac:dyDescent="0.2">
      <c r="D518" s="454"/>
      <c r="E518" s="454"/>
      <c r="F518" s="454"/>
      <c r="G518" s="454"/>
      <c r="H518" s="454"/>
      <c r="I518" s="454"/>
      <c r="J518" s="454"/>
    </row>
    <row r="519" spans="4:10" x14ac:dyDescent="0.2">
      <c r="D519" s="454"/>
      <c r="E519" s="454"/>
      <c r="F519" s="454"/>
      <c r="G519" s="454"/>
      <c r="H519" s="454"/>
      <c r="I519" s="454"/>
      <c r="J519" s="454"/>
    </row>
    <row r="520" spans="4:10" x14ac:dyDescent="0.2">
      <c r="D520" s="454"/>
      <c r="E520" s="454"/>
      <c r="F520" s="454"/>
      <c r="G520" s="454"/>
      <c r="H520" s="454"/>
      <c r="I520" s="454"/>
      <c r="J520" s="454"/>
    </row>
    <row r="521" spans="4:10" x14ac:dyDescent="0.2">
      <c r="D521" s="454"/>
      <c r="E521" s="454"/>
      <c r="F521" s="454"/>
      <c r="G521" s="454"/>
      <c r="H521" s="454"/>
      <c r="I521" s="454"/>
      <c r="J521" s="454"/>
    </row>
    <row r="522" spans="4:10" x14ac:dyDescent="0.2">
      <c r="D522" s="454"/>
      <c r="E522" s="454"/>
      <c r="F522" s="454"/>
      <c r="G522" s="454"/>
      <c r="H522" s="454"/>
      <c r="I522" s="454"/>
      <c r="J522" s="454"/>
    </row>
    <row r="523" spans="4:10" x14ac:dyDescent="0.2">
      <c r="D523" s="454"/>
      <c r="E523" s="454"/>
      <c r="F523" s="454"/>
      <c r="G523" s="454"/>
      <c r="H523" s="454"/>
      <c r="I523" s="454"/>
      <c r="J523" s="454"/>
    </row>
    <row r="524" spans="4:10" x14ac:dyDescent="0.2">
      <c r="D524" s="454"/>
      <c r="E524" s="454"/>
      <c r="F524" s="454"/>
      <c r="G524" s="454"/>
      <c r="H524" s="454"/>
      <c r="I524" s="454"/>
      <c r="J524" s="454"/>
    </row>
    <row r="525" spans="4:10" x14ac:dyDescent="0.2">
      <c r="D525" s="454"/>
      <c r="E525" s="454"/>
      <c r="F525" s="454"/>
      <c r="G525" s="454"/>
      <c r="H525" s="454"/>
      <c r="I525" s="454"/>
      <c r="J525" s="454"/>
    </row>
    <row r="526" spans="4:10" x14ac:dyDescent="0.2">
      <c r="D526" s="454"/>
      <c r="E526" s="454"/>
      <c r="F526" s="454"/>
      <c r="G526" s="454"/>
      <c r="H526" s="454"/>
      <c r="I526" s="454"/>
      <c r="J526" s="454"/>
    </row>
    <row r="527" spans="4:10" x14ac:dyDescent="0.2">
      <c r="D527" s="454"/>
      <c r="E527" s="454"/>
      <c r="F527" s="454"/>
      <c r="G527" s="454"/>
      <c r="H527" s="454"/>
      <c r="I527" s="454"/>
      <c r="J527" s="454"/>
    </row>
    <row r="528" spans="4:10" x14ac:dyDescent="0.2">
      <c r="D528" s="454"/>
      <c r="E528" s="454"/>
      <c r="F528" s="454"/>
      <c r="G528" s="454"/>
      <c r="H528" s="454"/>
      <c r="I528" s="454"/>
      <c r="J528" s="454"/>
    </row>
    <row r="529" spans="4:10" x14ac:dyDescent="0.2">
      <c r="D529" s="454"/>
      <c r="E529" s="454"/>
      <c r="F529" s="454"/>
      <c r="G529" s="454"/>
      <c r="H529" s="454"/>
      <c r="I529" s="454"/>
      <c r="J529" s="454"/>
    </row>
    <row r="530" spans="4:10" x14ac:dyDescent="0.2">
      <c r="D530" s="454"/>
      <c r="E530" s="454"/>
      <c r="F530" s="454"/>
      <c r="G530" s="454"/>
      <c r="H530" s="454"/>
      <c r="I530" s="454"/>
      <c r="J530" s="454"/>
    </row>
    <row r="531" spans="4:10" x14ac:dyDescent="0.2">
      <c r="D531" s="454"/>
      <c r="E531" s="454"/>
      <c r="F531" s="454"/>
      <c r="G531" s="454"/>
      <c r="H531" s="454"/>
      <c r="I531" s="454"/>
      <c r="J531" s="454"/>
    </row>
    <row r="532" spans="4:10" x14ac:dyDescent="0.2">
      <c r="D532" s="454"/>
      <c r="E532" s="454"/>
      <c r="F532" s="454"/>
      <c r="G532" s="454"/>
      <c r="H532" s="454"/>
      <c r="I532" s="454"/>
      <c r="J532" s="454"/>
    </row>
    <row r="533" spans="4:10" x14ac:dyDescent="0.2">
      <c r="D533" s="454"/>
      <c r="E533" s="454"/>
      <c r="F533" s="454"/>
      <c r="G533" s="454"/>
      <c r="H533" s="454"/>
      <c r="I533" s="454"/>
      <c r="J533" s="454"/>
    </row>
    <row r="534" spans="4:10" x14ac:dyDescent="0.2">
      <c r="D534" s="454"/>
      <c r="E534" s="454"/>
      <c r="F534" s="454"/>
      <c r="G534" s="454"/>
      <c r="H534" s="454"/>
      <c r="I534" s="454"/>
      <c r="J534" s="454"/>
    </row>
    <row r="535" spans="4:10" x14ac:dyDescent="0.2">
      <c r="D535" s="454"/>
      <c r="E535" s="454"/>
      <c r="F535" s="454"/>
      <c r="G535" s="454"/>
      <c r="H535" s="454"/>
      <c r="I535" s="454"/>
      <c r="J535" s="454"/>
    </row>
    <row r="536" spans="4:10" x14ac:dyDescent="0.2">
      <c r="D536" s="454"/>
      <c r="E536" s="454"/>
      <c r="F536" s="454"/>
      <c r="G536" s="454"/>
      <c r="H536" s="454"/>
      <c r="I536" s="454"/>
      <c r="J536" s="454"/>
    </row>
    <row r="537" spans="4:10" x14ac:dyDescent="0.2">
      <c r="D537" s="454"/>
      <c r="E537" s="454"/>
      <c r="F537" s="454"/>
      <c r="G537" s="454"/>
      <c r="H537" s="454"/>
      <c r="I537" s="454"/>
      <c r="J537" s="454"/>
    </row>
    <row r="538" spans="4:10" x14ac:dyDescent="0.2">
      <c r="D538" s="454"/>
      <c r="E538" s="454"/>
      <c r="F538" s="454"/>
      <c r="G538" s="454"/>
      <c r="H538" s="454"/>
      <c r="I538" s="454"/>
      <c r="J538" s="454"/>
    </row>
    <row r="539" spans="4:10" x14ac:dyDescent="0.2">
      <c r="D539" s="454"/>
      <c r="E539" s="454"/>
      <c r="F539" s="454"/>
      <c r="G539" s="454"/>
      <c r="H539" s="454"/>
      <c r="I539" s="454"/>
      <c r="J539" s="454"/>
    </row>
    <row r="540" spans="4:10" x14ac:dyDescent="0.2">
      <c r="D540" s="454"/>
      <c r="E540" s="454"/>
      <c r="F540" s="454"/>
      <c r="G540" s="454"/>
      <c r="H540" s="454"/>
      <c r="I540" s="454"/>
      <c r="J540" s="454"/>
    </row>
    <row r="541" spans="4:10" x14ac:dyDescent="0.2">
      <c r="D541" s="454"/>
      <c r="E541" s="454"/>
      <c r="F541" s="454"/>
      <c r="G541" s="454"/>
      <c r="H541" s="454"/>
      <c r="I541" s="454"/>
      <c r="J541" s="454"/>
    </row>
    <row r="542" spans="4:10" x14ac:dyDescent="0.2">
      <c r="D542" s="454"/>
      <c r="E542" s="454"/>
      <c r="F542" s="454"/>
      <c r="G542" s="454"/>
      <c r="H542" s="454"/>
      <c r="I542" s="454"/>
      <c r="J542" s="454"/>
    </row>
    <row r="543" spans="4:10" x14ac:dyDescent="0.2">
      <c r="D543" s="454"/>
      <c r="E543" s="454"/>
      <c r="F543" s="454"/>
      <c r="G543" s="454"/>
      <c r="H543" s="454"/>
      <c r="I543" s="454"/>
      <c r="J543" s="454"/>
    </row>
    <row r="544" spans="4:10" x14ac:dyDescent="0.2">
      <c r="D544" s="454"/>
      <c r="E544" s="454"/>
      <c r="F544" s="454"/>
      <c r="G544" s="454"/>
      <c r="H544" s="454"/>
      <c r="I544" s="454"/>
      <c r="J544" s="454"/>
    </row>
    <row r="545" spans="4:10" x14ac:dyDescent="0.2">
      <c r="D545" s="454"/>
      <c r="E545" s="454"/>
      <c r="F545" s="454"/>
      <c r="G545" s="454"/>
      <c r="H545" s="454"/>
      <c r="I545" s="454"/>
      <c r="J545" s="454"/>
    </row>
    <row r="546" spans="4:10" x14ac:dyDescent="0.2">
      <c r="D546" s="454"/>
      <c r="E546" s="454"/>
      <c r="F546" s="454"/>
      <c r="G546" s="454"/>
      <c r="H546" s="454"/>
      <c r="I546" s="454"/>
      <c r="J546" s="454"/>
    </row>
    <row r="547" spans="4:10" x14ac:dyDescent="0.2">
      <c r="D547" s="454"/>
      <c r="E547" s="454"/>
      <c r="F547" s="454"/>
      <c r="G547" s="454"/>
      <c r="H547" s="454"/>
      <c r="I547" s="454"/>
      <c r="J547" s="454"/>
    </row>
    <row r="548" spans="4:10" x14ac:dyDescent="0.2">
      <c r="D548" s="454"/>
      <c r="E548" s="454"/>
      <c r="F548" s="454"/>
      <c r="G548" s="454"/>
      <c r="H548" s="454"/>
      <c r="I548" s="454"/>
      <c r="J548" s="454"/>
    </row>
    <row r="549" spans="4:10" x14ac:dyDescent="0.2">
      <c r="D549" s="454"/>
      <c r="E549" s="454"/>
      <c r="F549" s="454"/>
      <c r="G549" s="454"/>
      <c r="H549" s="454"/>
      <c r="I549" s="454"/>
      <c r="J549" s="454"/>
    </row>
    <row r="550" spans="4:10" x14ac:dyDescent="0.2">
      <c r="D550" s="454"/>
      <c r="E550" s="454"/>
      <c r="F550" s="454"/>
      <c r="G550" s="454"/>
      <c r="H550" s="454"/>
      <c r="I550" s="454"/>
      <c r="J550" s="454"/>
    </row>
    <row r="551" spans="4:10" x14ac:dyDescent="0.2">
      <c r="D551" s="454"/>
      <c r="E551" s="454"/>
      <c r="F551" s="454"/>
      <c r="G551" s="454"/>
      <c r="H551" s="454"/>
      <c r="I551" s="454"/>
      <c r="J551" s="454"/>
    </row>
    <row r="552" spans="4:10" x14ac:dyDescent="0.2">
      <c r="D552" s="454"/>
      <c r="E552" s="454"/>
      <c r="F552" s="454"/>
      <c r="G552" s="454"/>
      <c r="H552" s="454"/>
      <c r="I552" s="454"/>
      <c r="J552" s="454"/>
    </row>
    <row r="553" spans="4:10" x14ac:dyDescent="0.2">
      <c r="D553" s="454"/>
      <c r="E553" s="454"/>
      <c r="F553" s="454"/>
      <c r="G553" s="454"/>
      <c r="H553" s="454"/>
      <c r="I553" s="454"/>
      <c r="J553" s="454"/>
    </row>
    <row r="554" spans="4:10" x14ac:dyDescent="0.2">
      <c r="D554" s="454"/>
      <c r="E554" s="454"/>
      <c r="F554" s="454"/>
      <c r="G554" s="454"/>
      <c r="H554" s="454"/>
      <c r="I554" s="454"/>
      <c r="J554" s="454"/>
    </row>
    <row r="555" spans="4:10" x14ac:dyDescent="0.2">
      <c r="D555" s="454"/>
      <c r="E555" s="454"/>
      <c r="F555" s="454"/>
      <c r="G555" s="454"/>
      <c r="H555" s="454"/>
      <c r="I555" s="454"/>
      <c r="J555" s="454"/>
    </row>
    <row r="556" spans="4:10" x14ac:dyDescent="0.2">
      <c r="D556" s="454"/>
      <c r="E556" s="454"/>
      <c r="F556" s="454"/>
      <c r="G556" s="454"/>
      <c r="H556" s="454"/>
      <c r="I556" s="454"/>
      <c r="J556" s="454"/>
    </row>
    <row r="557" spans="4:10" x14ac:dyDescent="0.2">
      <c r="D557" s="454"/>
      <c r="E557" s="454"/>
      <c r="F557" s="454"/>
      <c r="G557" s="454"/>
      <c r="H557" s="454"/>
      <c r="I557" s="454"/>
      <c r="J557" s="454"/>
    </row>
    <row r="558" spans="4:10" x14ac:dyDescent="0.2">
      <c r="D558" s="454"/>
      <c r="E558" s="454"/>
      <c r="F558" s="454"/>
      <c r="G558" s="454"/>
      <c r="H558" s="454"/>
      <c r="I558" s="454"/>
      <c r="J558" s="454"/>
    </row>
    <row r="559" spans="4:10" x14ac:dyDescent="0.2">
      <c r="D559" s="454"/>
      <c r="E559" s="454"/>
      <c r="F559" s="454"/>
      <c r="G559" s="454"/>
      <c r="H559" s="454"/>
      <c r="I559" s="454"/>
      <c r="J559" s="454"/>
    </row>
    <row r="560" spans="4:10" x14ac:dyDescent="0.2">
      <c r="D560" s="454"/>
      <c r="E560" s="454"/>
      <c r="F560" s="454"/>
      <c r="G560" s="454"/>
      <c r="H560" s="454"/>
      <c r="I560" s="454"/>
      <c r="J560" s="454"/>
    </row>
    <row r="561" spans="4:10" x14ac:dyDescent="0.2">
      <c r="D561" s="454"/>
      <c r="E561" s="454"/>
      <c r="F561" s="454"/>
      <c r="G561" s="454"/>
      <c r="H561" s="454"/>
      <c r="I561" s="454"/>
      <c r="J561" s="454"/>
    </row>
    <row r="562" spans="4:10" x14ac:dyDescent="0.2">
      <c r="D562" s="454"/>
      <c r="E562" s="454"/>
      <c r="F562" s="454"/>
      <c r="G562" s="454"/>
      <c r="H562" s="454"/>
      <c r="I562" s="454"/>
      <c r="J562" s="454"/>
    </row>
    <row r="563" spans="4:10" x14ac:dyDescent="0.2">
      <c r="D563" s="454"/>
      <c r="E563" s="454"/>
      <c r="F563" s="454"/>
      <c r="G563" s="454"/>
      <c r="H563" s="454"/>
      <c r="I563" s="454"/>
      <c r="J563" s="454"/>
    </row>
    <row r="564" spans="4:10" x14ac:dyDescent="0.2">
      <c r="D564" s="454"/>
      <c r="E564" s="454"/>
      <c r="F564" s="454"/>
      <c r="G564" s="454"/>
      <c r="H564" s="454"/>
      <c r="I564" s="454"/>
      <c r="J564" s="454"/>
    </row>
    <row r="565" spans="4:10" x14ac:dyDescent="0.2">
      <c r="D565" s="454"/>
      <c r="E565" s="454"/>
      <c r="F565" s="454"/>
      <c r="G565" s="454"/>
      <c r="H565" s="454"/>
      <c r="I565" s="454"/>
      <c r="J565" s="454"/>
    </row>
    <row r="566" spans="4:10" x14ac:dyDescent="0.2">
      <c r="D566" s="454"/>
      <c r="E566" s="454"/>
      <c r="F566" s="454"/>
      <c r="G566" s="454"/>
      <c r="H566" s="454"/>
      <c r="I566" s="454"/>
      <c r="J566" s="454"/>
    </row>
    <row r="567" spans="4:10" x14ac:dyDescent="0.2">
      <c r="D567" s="454"/>
      <c r="E567" s="454"/>
      <c r="F567" s="454"/>
      <c r="G567" s="454"/>
      <c r="H567" s="454"/>
      <c r="I567" s="454"/>
      <c r="J567" s="454"/>
    </row>
    <row r="568" spans="4:10" x14ac:dyDescent="0.2">
      <c r="D568" s="454"/>
      <c r="E568" s="454"/>
      <c r="F568" s="454"/>
      <c r="G568" s="454"/>
      <c r="H568" s="454"/>
      <c r="I568" s="454"/>
      <c r="J568" s="454"/>
    </row>
    <row r="569" spans="4:10" x14ac:dyDescent="0.2">
      <c r="D569" s="454"/>
      <c r="E569" s="454"/>
      <c r="F569" s="454"/>
      <c r="G569" s="454"/>
      <c r="H569" s="454"/>
      <c r="I569" s="454"/>
      <c r="J569" s="454"/>
    </row>
    <row r="570" spans="4:10" x14ac:dyDescent="0.2">
      <c r="D570" s="454"/>
      <c r="E570" s="454"/>
      <c r="F570" s="454"/>
      <c r="G570" s="454"/>
      <c r="H570" s="454"/>
      <c r="I570" s="454"/>
      <c r="J570" s="454"/>
    </row>
    <row r="571" spans="4:10" x14ac:dyDescent="0.2">
      <c r="D571" s="454"/>
      <c r="E571" s="454"/>
      <c r="F571" s="454"/>
      <c r="G571" s="454"/>
      <c r="H571" s="454"/>
      <c r="I571" s="454"/>
      <c r="J571" s="454"/>
    </row>
    <row r="572" spans="4:10" x14ac:dyDescent="0.2">
      <c r="D572" s="454"/>
      <c r="E572" s="454"/>
      <c r="F572" s="454"/>
      <c r="G572" s="454"/>
      <c r="H572" s="454"/>
      <c r="I572" s="454"/>
      <c r="J572" s="454"/>
    </row>
    <row r="573" spans="4:10" x14ac:dyDescent="0.2">
      <c r="D573" s="454"/>
      <c r="E573" s="454"/>
      <c r="F573" s="454"/>
      <c r="G573" s="454"/>
      <c r="H573" s="454"/>
      <c r="I573" s="454"/>
      <c r="J573" s="454"/>
    </row>
    <row r="574" spans="4:10" x14ac:dyDescent="0.2">
      <c r="D574" s="454"/>
      <c r="E574" s="454"/>
      <c r="F574" s="454"/>
      <c r="G574" s="454"/>
      <c r="H574" s="454"/>
      <c r="I574" s="454"/>
      <c r="J574" s="454"/>
    </row>
    <row r="575" spans="4:10" x14ac:dyDescent="0.2">
      <c r="D575" s="454"/>
      <c r="E575" s="454"/>
      <c r="F575" s="454"/>
      <c r="G575" s="454"/>
      <c r="H575" s="454"/>
      <c r="I575" s="454"/>
      <c r="J575" s="454"/>
    </row>
    <row r="576" spans="4:10" x14ac:dyDescent="0.2">
      <c r="D576" s="454"/>
      <c r="E576" s="454"/>
      <c r="F576" s="454"/>
      <c r="G576" s="454"/>
      <c r="H576" s="454"/>
      <c r="I576" s="454"/>
      <c r="J576" s="454"/>
    </row>
    <row r="577" spans="4:10" x14ac:dyDescent="0.2">
      <c r="D577" s="454"/>
      <c r="E577" s="454"/>
      <c r="F577" s="454"/>
      <c r="G577" s="454"/>
      <c r="H577" s="454"/>
      <c r="I577" s="454"/>
      <c r="J577" s="454"/>
    </row>
    <row r="578" spans="4:10" x14ac:dyDescent="0.2">
      <c r="D578" s="454"/>
      <c r="E578" s="454"/>
      <c r="F578" s="454"/>
      <c r="G578" s="454"/>
      <c r="H578" s="454"/>
      <c r="I578" s="454"/>
      <c r="J578" s="454"/>
    </row>
    <row r="579" spans="4:10" x14ac:dyDescent="0.2">
      <c r="D579" s="454"/>
      <c r="E579" s="454"/>
      <c r="F579" s="454"/>
      <c r="G579" s="454"/>
      <c r="H579" s="454"/>
      <c r="I579" s="454"/>
      <c r="J579" s="454"/>
    </row>
    <row r="580" spans="4:10" x14ac:dyDescent="0.2">
      <c r="D580" s="454"/>
      <c r="E580" s="454"/>
      <c r="F580" s="454"/>
      <c r="G580" s="454"/>
      <c r="H580" s="454"/>
      <c r="I580" s="454"/>
      <c r="J580" s="454"/>
    </row>
    <row r="581" spans="4:10" x14ac:dyDescent="0.2">
      <c r="D581" s="454"/>
      <c r="E581" s="454"/>
      <c r="F581" s="454"/>
      <c r="G581" s="454"/>
      <c r="H581" s="454"/>
      <c r="I581" s="454"/>
      <c r="J581" s="454"/>
    </row>
    <row r="582" spans="4:10" x14ac:dyDescent="0.2">
      <c r="D582" s="454"/>
      <c r="E582" s="454"/>
      <c r="F582" s="454"/>
      <c r="G582" s="454"/>
      <c r="H582" s="454"/>
      <c r="I582" s="454"/>
      <c r="J582" s="454"/>
    </row>
    <row r="583" spans="4:10" x14ac:dyDescent="0.2">
      <c r="D583" s="454"/>
      <c r="E583" s="454"/>
      <c r="F583" s="454"/>
      <c r="G583" s="454"/>
      <c r="H583" s="454"/>
      <c r="I583" s="454"/>
      <c r="J583" s="454"/>
    </row>
    <row r="584" spans="4:10" x14ac:dyDescent="0.2">
      <c r="D584" s="454"/>
      <c r="E584" s="454"/>
      <c r="F584" s="454"/>
      <c r="G584" s="454"/>
      <c r="H584" s="454"/>
      <c r="I584" s="454"/>
      <c r="J584" s="454"/>
    </row>
    <row r="585" spans="4:10" x14ac:dyDescent="0.2">
      <c r="D585" s="454"/>
      <c r="E585" s="454"/>
      <c r="F585" s="454"/>
      <c r="G585" s="454"/>
      <c r="H585" s="454"/>
      <c r="I585" s="454"/>
      <c r="J585" s="454"/>
    </row>
    <row r="586" spans="4:10" x14ac:dyDescent="0.2">
      <c r="D586" s="454"/>
      <c r="E586" s="454"/>
      <c r="F586" s="454"/>
      <c r="G586" s="454"/>
      <c r="H586" s="454"/>
      <c r="I586" s="454"/>
      <c r="J586" s="454"/>
    </row>
    <row r="587" spans="4:10" x14ac:dyDescent="0.2">
      <c r="D587" s="454"/>
      <c r="E587" s="454"/>
      <c r="F587" s="454"/>
      <c r="G587" s="454"/>
      <c r="H587" s="454"/>
      <c r="I587" s="454"/>
      <c r="J587" s="454"/>
    </row>
    <row r="588" spans="4:10" x14ac:dyDescent="0.2">
      <c r="D588" s="454"/>
      <c r="E588" s="454"/>
      <c r="F588" s="454"/>
      <c r="G588" s="454"/>
      <c r="H588" s="454"/>
      <c r="I588" s="454"/>
      <c r="J588" s="454"/>
    </row>
    <row r="589" spans="4:10" x14ac:dyDescent="0.2">
      <c r="D589" s="454"/>
      <c r="E589" s="454"/>
      <c r="F589" s="454"/>
      <c r="G589" s="454"/>
      <c r="H589" s="454"/>
      <c r="I589" s="454"/>
      <c r="J589" s="454"/>
    </row>
    <row r="590" spans="4:10" x14ac:dyDescent="0.2">
      <c r="D590" s="454"/>
      <c r="E590" s="454"/>
      <c r="F590" s="454"/>
      <c r="G590" s="454"/>
      <c r="H590" s="454"/>
      <c r="I590" s="454"/>
      <c r="J590" s="454"/>
    </row>
    <row r="591" spans="4:10" x14ac:dyDescent="0.2">
      <c r="D591" s="454"/>
      <c r="E591" s="454"/>
      <c r="F591" s="454"/>
      <c r="G591" s="454"/>
      <c r="H591" s="454"/>
      <c r="I591" s="454"/>
      <c r="J591" s="454"/>
    </row>
    <row r="592" spans="4:10" x14ac:dyDescent="0.2">
      <c r="D592" s="454"/>
      <c r="E592" s="454"/>
      <c r="F592" s="454"/>
      <c r="G592" s="454"/>
      <c r="H592" s="454"/>
      <c r="I592" s="454"/>
      <c r="J592" s="454"/>
    </row>
    <row r="593" spans="4:10" x14ac:dyDescent="0.2">
      <c r="D593" s="454"/>
      <c r="E593" s="454"/>
      <c r="F593" s="454"/>
      <c r="G593" s="454"/>
      <c r="H593" s="454"/>
      <c r="I593" s="454"/>
      <c r="J593" s="454"/>
    </row>
    <row r="594" spans="4:10" x14ac:dyDescent="0.2">
      <c r="D594" s="454"/>
      <c r="E594" s="454"/>
      <c r="F594" s="454"/>
      <c r="G594" s="454"/>
      <c r="H594" s="454"/>
      <c r="I594" s="454"/>
      <c r="J594" s="454"/>
    </row>
    <row r="595" spans="4:10" x14ac:dyDescent="0.2">
      <c r="D595" s="454"/>
      <c r="E595" s="454"/>
      <c r="F595" s="454"/>
      <c r="G595" s="454"/>
      <c r="H595" s="454"/>
      <c r="I595" s="454"/>
      <c r="J595" s="454"/>
    </row>
    <row r="596" spans="4:10" x14ac:dyDescent="0.2">
      <c r="D596" s="454"/>
      <c r="E596" s="454"/>
      <c r="F596" s="454"/>
      <c r="G596" s="454"/>
      <c r="H596" s="454"/>
      <c r="I596" s="454"/>
      <c r="J596" s="454"/>
    </row>
    <row r="597" spans="4:10" x14ac:dyDescent="0.2">
      <c r="D597" s="454"/>
      <c r="E597" s="454"/>
      <c r="F597" s="454"/>
      <c r="G597" s="454"/>
      <c r="H597" s="454"/>
      <c r="I597" s="454"/>
      <c r="J597" s="454"/>
    </row>
    <row r="598" spans="4:10" x14ac:dyDescent="0.2">
      <c r="D598" s="454"/>
      <c r="E598" s="454"/>
      <c r="F598" s="454"/>
      <c r="G598" s="454"/>
      <c r="H598" s="454"/>
      <c r="I598" s="454"/>
      <c r="J598" s="454"/>
    </row>
    <row r="599" spans="4:10" x14ac:dyDescent="0.2">
      <c r="D599" s="454"/>
      <c r="E599" s="454"/>
      <c r="F599" s="454"/>
      <c r="G599" s="454"/>
      <c r="H599" s="454"/>
      <c r="I599" s="454"/>
      <c r="J599" s="454"/>
    </row>
    <row r="600" spans="4:10" x14ac:dyDescent="0.2">
      <c r="D600" s="454"/>
      <c r="E600" s="454"/>
      <c r="F600" s="454"/>
      <c r="G600" s="454"/>
      <c r="H600" s="454"/>
      <c r="I600" s="454"/>
      <c r="J600" s="454"/>
    </row>
    <row r="601" spans="4:10" x14ac:dyDescent="0.2">
      <c r="D601" s="454"/>
      <c r="E601" s="454"/>
      <c r="F601" s="454"/>
      <c r="G601" s="454"/>
      <c r="H601" s="454"/>
      <c r="I601" s="454"/>
      <c r="J601" s="454"/>
    </row>
    <row r="602" spans="4:10" x14ac:dyDescent="0.2">
      <c r="D602" s="454"/>
      <c r="E602" s="454"/>
      <c r="F602" s="454"/>
      <c r="G602" s="454"/>
      <c r="H602" s="454"/>
      <c r="I602" s="454"/>
      <c r="J602" s="454"/>
    </row>
    <row r="603" spans="4:10" x14ac:dyDescent="0.2">
      <c r="D603" s="454"/>
      <c r="E603" s="454"/>
      <c r="F603" s="454"/>
      <c r="G603" s="454"/>
      <c r="H603" s="454"/>
      <c r="I603" s="454"/>
      <c r="J603" s="454"/>
    </row>
    <row r="604" spans="4:10" x14ac:dyDescent="0.2">
      <c r="D604" s="454"/>
      <c r="E604" s="454"/>
      <c r="F604" s="454"/>
      <c r="G604" s="454"/>
      <c r="H604" s="454"/>
      <c r="I604" s="454"/>
      <c r="J604" s="454"/>
    </row>
    <row r="605" spans="4:10" x14ac:dyDescent="0.2">
      <c r="D605" s="454"/>
      <c r="E605" s="454"/>
      <c r="F605" s="454"/>
      <c r="G605" s="454"/>
      <c r="H605" s="454"/>
      <c r="I605" s="454"/>
      <c r="J605" s="454"/>
    </row>
    <row r="606" spans="4:10" x14ac:dyDescent="0.2">
      <c r="D606" s="454"/>
      <c r="E606" s="454"/>
      <c r="F606" s="454"/>
      <c r="G606" s="454"/>
      <c r="H606" s="454"/>
      <c r="I606" s="454"/>
      <c r="J606" s="454"/>
    </row>
    <row r="607" spans="4:10" x14ac:dyDescent="0.2">
      <c r="D607" s="454"/>
      <c r="E607" s="454"/>
      <c r="F607" s="454"/>
      <c r="G607" s="454"/>
      <c r="H607" s="454"/>
      <c r="I607" s="454"/>
      <c r="J607" s="454"/>
    </row>
    <row r="608" spans="4:10" x14ac:dyDescent="0.2">
      <c r="D608" s="454"/>
      <c r="E608" s="454"/>
      <c r="F608" s="454"/>
      <c r="G608" s="454"/>
      <c r="H608" s="454"/>
      <c r="I608" s="454"/>
      <c r="J608" s="454"/>
    </row>
    <row r="609" spans="4:10" x14ac:dyDescent="0.2">
      <c r="D609" s="454"/>
      <c r="E609" s="454"/>
      <c r="F609" s="454"/>
      <c r="G609" s="454"/>
      <c r="H609" s="454"/>
      <c r="I609" s="454"/>
      <c r="J609" s="454"/>
    </row>
    <row r="610" spans="4:10" x14ac:dyDescent="0.2">
      <c r="D610" s="454"/>
      <c r="E610" s="454"/>
      <c r="F610" s="454"/>
      <c r="G610" s="454"/>
      <c r="H610" s="454"/>
      <c r="I610" s="454"/>
      <c r="J610" s="454"/>
    </row>
    <row r="611" spans="4:10" x14ac:dyDescent="0.2">
      <c r="D611" s="454"/>
      <c r="E611" s="454"/>
      <c r="F611" s="454"/>
      <c r="G611" s="454"/>
      <c r="H611" s="454"/>
      <c r="I611" s="454"/>
      <c r="J611" s="454"/>
    </row>
    <row r="612" spans="4:10" x14ac:dyDescent="0.2">
      <c r="D612" s="454"/>
      <c r="E612" s="454"/>
      <c r="F612" s="454"/>
      <c r="G612" s="454"/>
      <c r="H612" s="454"/>
      <c r="I612" s="454"/>
      <c r="J612" s="454"/>
    </row>
    <row r="613" spans="4:10" x14ac:dyDescent="0.2">
      <c r="D613" s="454"/>
      <c r="E613" s="454"/>
      <c r="F613" s="454"/>
      <c r="G613" s="454"/>
      <c r="H613" s="454"/>
      <c r="I613" s="454"/>
      <c r="J613" s="454"/>
    </row>
    <row r="614" spans="4:10" x14ac:dyDescent="0.2">
      <c r="D614" s="454"/>
      <c r="E614" s="454"/>
      <c r="F614" s="454"/>
      <c r="G614" s="454"/>
      <c r="H614" s="454"/>
      <c r="I614" s="454"/>
      <c r="J614" s="454"/>
    </row>
    <row r="615" spans="4:10" x14ac:dyDescent="0.2">
      <c r="D615" s="454"/>
      <c r="E615" s="454"/>
      <c r="F615" s="454"/>
      <c r="G615" s="454"/>
      <c r="H615" s="454"/>
      <c r="I615" s="454"/>
      <c r="J615" s="454"/>
    </row>
    <row r="616" spans="4:10" x14ac:dyDescent="0.2">
      <c r="D616" s="454"/>
      <c r="E616" s="454"/>
      <c r="F616" s="454"/>
      <c r="G616" s="454"/>
      <c r="H616" s="454"/>
      <c r="I616" s="454"/>
      <c r="J616" s="454"/>
    </row>
    <row r="617" spans="4:10" x14ac:dyDescent="0.2">
      <c r="D617" s="454"/>
      <c r="E617" s="454"/>
      <c r="F617" s="454"/>
      <c r="G617" s="454"/>
      <c r="H617" s="454"/>
      <c r="I617" s="454"/>
      <c r="J617" s="454"/>
    </row>
    <row r="618" spans="4:10" x14ac:dyDescent="0.2">
      <c r="D618" s="454"/>
      <c r="E618" s="454"/>
      <c r="F618" s="454"/>
      <c r="G618" s="454"/>
      <c r="H618" s="454"/>
      <c r="I618" s="454"/>
      <c r="J618" s="454"/>
    </row>
    <row r="619" spans="4:10" x14ac:dyDescent="0.2">
      <c r="D619" s="454"/>
      <c r="E619" s="454"/>
      <c r="F619" s="454"/>
      <c r="G619" s="454"/>
      <c r="H619" s="454"/>
      <c r="I619" s="454"/>
      <c r="J619" s="454"/>
    </row>
    <row r="620" spans="4:10" x14ac:dyDescent="0.2">
      <c r="D620" s="454"/>
      <c r="E620" s="454"/>
      <c r="F620" s="454"/>
      <c r="G620" s="454"/>
      <c r="H620" s="454"/>
      <c r="I620" s="454"/>
      <c r="J620" s="454"/>
    </row>
    <row r="621" spans="4:10" x14ac:dyDescent="0.2">
      <c r="D621" s="454"/>
      <c r="E621" s="454"/>
      <c r="F621" s="454"/>
      <c r="G621" s="454"/>
      <c r="H621" s="454"/>
      <c r="I621" s="454"/>
      <c r="J621" s="454"/>
    </row>
    <row r="622" spans="4:10" x14ac:dyDescent="0.2">
      <c r="D622" s="454"/>
      <c r="E622" s="454"/>
      <c r="F622" s="454"/>
      <c r="G622" s="454"/>
      <c r="H622" s="454"/>
      <c r="I622" s="454"/>
      <c r="J622" s="454"/>
    </row>
    <row r="623" spans="4:10" x14ac:dyDescent="0.2">
      <c r="D623" s="454"/>
      <c r="E623" s="454"/>
      <c r="F623" s="454"/>
      <c r="G623" s="454"/>
      <c r="H623" s="454"/>
      <c r="I623" s="454"/>
      <c r="J623" s="454"/>
    </row>
    <row r="624" spans="4:10" x14ac:dyDescent="0.2">
      <c r="D624" s="454"/>
      <c r="E624" s="454"/>
      <c r="F624" s="454"/>
      <c r="G624" s="454"/>
      <c r="H624" s="454"/>
      <c r="I624" s="454"/>
      <c r="J624" s="454"/>
    </row>
    <row r="625" spans="4:10" x14ac:dyDescent="0.2">
      <c r="D625" s="454"/>
      <c r="E625" s="454"/>
      <c r="F625" s="454"/>
      <c r="G625" s="454"/>
      <c r="H625" s="454"/>
      <c r="I625" s="454"/>
      <c r="J625" s="454"/>
    </row>
    <row r="626" spans="4:10" x14ac:dyDescent="0.2">
      <c r="D626" s="454"/>
      <c r="E626" s="454"/>
      <c r="F626" s="454"/>
      <c r="G626" s="454"/>
      <c r="H626" s="454"/>
      <c r="I626" s="454"/>
      <c r="J626" s="454"/>
    </row>
    <row r="627" spans="4:10" x14ac:dyDescent="0.2">
      <c r="D627" s="454"/>
      <c r="E627" s="454"/>
      <c r="F627" s="454"/>
      <c r="G627" s="454"/>
      <c r="H627" s="454"/>
      <c r="I627" s="454"/>
      <c r="J627" s="454"/>
    </row>
    <row r="628" spans="4:10" x14ac:dyDescent="0.2">
      <c r="D628" s="454"/>
      <c r="E628" s="454"/>
      <c r="F628" s="454"/>
      <c r="G628" s="454"/>
      <c r="H628" s="454"/>
      <c r="I628" s="454"/>
      <c r="J628" s="454"/>
    </row>
    <row r="629" spans="4:10" x14ac:dyDescent="0.2">
      <c r="D629" s="454"/>
      <c r="E629" s="454"/>
      <c r="F629" s="454"/>
      <c r="G629" s="454"/>
      <c r="H629" s="454"/>
      <c r="I629" s="454"/>
      <c r="J629" s="454"/>
    </row>
    <row r="630" spans="4:10" x14ac:dyDescent="0.2">
      <c r="D630" s="454"/>
      <c r="E630" s="454"/>
      <c r="F630" s="454"/>
      <c r="G630" s="454"/>
      <c r="H630" s="454"/>
      <c r="I630" s="454"/>
      <c r="J630" s="454"/>
    </row>
    <row r="631" spans="4:10" x14ac:dyDescent="0.2">
      <c r="D631" s="454"/>
      <c r="E631" s="454"/>
      <c r="F631" s="454"/>
      <c r="G631" s="454"/>
      <c r="H631" s="454"/>
      <c r="I631" s="454"/>
      <c r="J631" s="454"/>
    </row>
    <row r="632" spans="4:10" x14ac:dyDescent="0.2">
      <c r="D632" s="454"/>
      <c r="E632" s="454"/>
      <c r="F632" s="454"/>
      <c r="G632" s="454"/>
      <c r="H632" s="454"/>
      <c r="I632" s="454"/>
      <c r="J632" s="454"/>
    </row>
    <row r="633" spans="4:10" x14ac:dyDescent="0.2">
      <c r="D633" s="454"/>
      <c r="E633" s="454"/>
      <c r="F633" s="454"/>
      <c r="G633" s="454"/>
      <c r="H633" s="454"/>
      <c r="I633" s="454"/>
      <c r="J633" s="454"/>
    </row>
    <row r="634" spans="4:10" x14ac:dyDescent="0.2">
      <c r="D634" s="454"/>
      <c r="E634" s="454"/>
      <c r="F634" s="454"/>
      <c r="G634" s="454"/>
      <c r="H634" s="454"/>
      <c r="I634" s="454"/>
      <c r="J634" s="454"/>
    </row>
    <row r="635" spans="4:10" x14ac:dyDescent="0.2">
      <c r="D635" s="454"/>
      <c r="E635" s="454"/>
      <c r="F635" s="454"/>
      <c r="G635" s="454"/>
      <c r="H635" s="454"/>
      <c r="I635" s="454"/>
      <c r="J635" s="454"/>
    </row>
    <row r="636" spans="4:10" x14ac:dyDescent="0.2">
      <c r="D636" s="454"/>
      <c r="E636" s="454"/>
      <c r="F636" s="454"/>
      <c r="G636" s="454"/>
      <c r="H636" s="454"/>
      <c r="I636" s="454"/>
      <c r="J636" s="454"/>
    </row>
    <row r="637" spans="4:10" x14ac:dyDescent="0.2">
      <c r="D637" s="454"/>
      <c r="E637" s="454"/>
      <c r="F637" s="454"/>
      <c r="G637" s="454"/>
      <c r="H637" s="454"/>
      <c r="I637" s="454"/>
      <c r="J637" s="454"/>
    </row>
    <row r="638" spans="4:10" x14ac:dyDescent="0.2">
      <c r="D638" s="454"/>
      <c r="E638" s="454"/>
      <c r="F638" s="454"/>
      <c r="G638" s="454"/>
      <c r="H638" s="454"/>
      <c r="I638" s="454"/>
      <c r="J638" s="454"/>
    </row>
    <row r="639" spans="4:10" x14ac:dyDescent="0.2">
      <c r="D639" s="454"/>
      <c r="E639" s="454"/>
      <c r="F639" s="454"/>
      <c r="G639" s="454"/>
      <c r="H639" s="454"/>
      <c r="I639" s="454"/>
      <c r="J639" s="454"/>
    </row>
    <row r="640" spans="4:10" x14ac:dyDescent="0.2">
      <c r="D640" s="454"/>
      <c r="E640" s="454"/>
      <c r="F640" s="454"/>
      <c r="G640" s="454"/>
      <c r="H640" s="454"/>
      <c r="I640" s="454"/>
      <c r="J640" s="454"/>
    </row>
    <row r="641" spans="4:10" x14ac:dyDescent="0.2">
      <c r="D641" s="454"/>
      <c r="E641" s="454"/>
      <c r="F641" s="454"/>
      <c r="G641" s="454"/>
      <c r="H641" s="454"/>
      <c r="I641" s="454"/>
      <c r="J641" s="454"/>
    </row>
    <row r="642" spans="4:10" x14ac:dyDescent="0.2">
      <c r="D642" s="454"/>
      <c r="E642" s="454"/>
      <c r="F642" s="454"/>
      <c r="G642" s="454"/>
      <c r="H642" s="454"/>
      <c r="I642" s="454"/>
      <c r="J642" s="454"/>
    </row>
    <row r="643" spans="4:10" x14ac:dyDescent="0.2">
      <c r="D643" s="454"/>
      <c r="E643" s="454"/>
      <c r="F643" s="454"/>
      <c r="G643" s="454"/>
      <c r="H643" s="454"/>
      <c r="I643" s="454"/>
      <c r="J643" s="454"/>
    </row>
    <row r="644" spans="4:10" x14ac:dyDescent="0.2">
      <c r="D644" s="454"/>
      <c r="E644" s="454"/>
      <c r="F644" s="454"/>
      <c r="G644" s="454"/>
      <c r="H644" s="454"/>
      <c r="I644" s="454"/>
      <c r="J644" s="454"/>
    </row>
    <row r="645" spans="4:10" x14ac:dyDescent="0.2">
      <c r="D645" s="454"/>
      <c r="E645" s="454"/>
      <c r="F645" s="454"/>
      <c r="G645" s="454"/>
      <c r="H645" s="454"/>
      <c r="I645" s="454"/>
      <c r="J645" s="454"/>
    </row>
    <row r="646" spans="4:10" x14ac:dyDescent="0.2">
      <c r="D646" s="454"/>
      <c r="E646" s="454"/>
      <c r="F646" s="454"/>
      <c r="G646" s="454"/>
      <c r="H646" s="454"/>
      <c r="I646" s="454"/>
      <c r="J646" s="454"/>
    </row>
    <row r="647" spans="4:10" x14ac:dyDescent="0.2">
      <c r="D647" s="454"/>
      <c r="E647" s="454"/>
      <c r="F647" s="454"/>
      <c r="G647" s="454"/>
      <c r="H647" s="454"/>
      <c r="I647" s="454"/>
      <c r="J647" s="454"/>
    </row>
    <row r="648" spans="4:10" x14ac:dyDescent="0.2">
      <c r="D648" s="454"/>
      <c r="E648" s="454"/>
      <c r="F648" s="454"/>
      <c r="G648" s="454"/>
      <c r="H648" s="454"/>
      <c r="I648" s="454"/>
      <c r="J648" s="454"/>
    </row>
    <row r="649" spans="4:10" x14ac:dyDescent="0.2">
      <c r="D649" s="454"/>
      <c r="E649" s="454"/>
      <c r="F649" s="454"/>
      <c r="G649" s="454"/>
      <c r="H649" s="454"/>
      <c r="I649" s="454"/>
      <c r="J649" s="454"/>
    </row>
    <row r="650" spans="4:10" x14ac:dyDescent="0.2">
      <c r="D650" s="454"/>
      <c r="E650" s="454"/>
      <c r="F650" s="454"/>
      <c r="G650" s="454"/>
      <c r="H650" s="454"/>
      <c r="I650" s="454"/>
      <c r="J650" s="454"/>
    </row>
    <row r="651" spans="4:10" x14ac:dyDescent="0.2">
      <c r="D651" s="454"/>
      <c r="E651" s="454"/>
      <c r="F651" s="454"/>
      <c r="G651" s="454"/>
      <c r="H651" s="454"/>
      <c r="I651" s="454"/>
      <c r="J651" s="454"/>
    </row>
    <row r="652" spans="4:10" x14ac:dyDescent="0.2">
      <c r="D652" s="454"/>
      <c r="E652" s="454"/>
      <c r="F652" s="454"/>
      <c r="G652" s="454"/>
      <c r="H652" s="454"/>
      <c r="I652" s="454"/>
      <c r="J652" s="454"/>
    </row>
    <row r="653" spans="4:10" x14ac:dyDescent="0.2">
      <c r="D653" s="454"/>
      <c r="E653" s="454"/>
      <c r="F653" s="454"/>
      <c r="G653" s="454"/>
      <c r="H653" s="454"/>
      <c r="I653" s="454"/>
      <c r="J653" s="454"/>
    </row>
    <row r="654" spans="4:10" x14ac:dyDescent="0.2">
      <c r="D654" s="454"/>
      <c r="E654" s="454"/>
      <c r="F654" s="454"/>
      <c r="G654" s="454"/>
      <c r="H654" s="454"/>
      <c r="I654" s="454"/>
      <c r="J654" s="454"/>
    </row>
    <row r="655" spans="4:10" x14ac:dyDescent="0.2">
      <c r="D655" s="454"/>
      <c r="E655" s="454"/>
      <c r="F655" s="454"/>
      <c r="G655" s="454"/>
      <c r="H655" s="454"/>
      <c r="I655" s="454"/>
      <c r="J655" s="454"/>
    </row>
    <row r="656" spans="4:10" x14ac:dyDescent="0.2">
      <c r="D656" s="454"/>
      <c r="E656" s="454"/>
      <c r="F656" s="454"/>
      <c r="G656" s="454"/>
      <c r="H656" s="454"/>
      <c r="I656" s="454"/>
      <c r="J656" s="454"/>
    </row>
    <row r="657" spans="4:10" x14ac:dyDescent="0.2">
      <c r="D657" s="454"/>
      <c r="E657" s="454"/>
      <c r="F657" s="454"/>
      <c r="G657" s="454"/>
      <c r="H657" s="454"/>
      <c r="I657" s="454"/>
      <c r="J657" s="454"/>
    </row>
    <row r="658" spans="4:10" x14ac:dyDescent="0.2">
      <c r="D658" s="454"/>
      <c r="E658" s="454"/>
      <c r="F658" s="454"/>
      <c r="G658" s="454"/>
      <c r="H658" s="454"/>
      <c r="I658" s="454"/>
      <c r="J658" s="454"/>
    </row>
    <row r="659" spans="4:10" x14ac:dyDescent="0.2">
      <c r="D659" s="454"/>
      <c r="E659" s="454"/>
      <c r="F659" s="454"/>
      <c r="G659" s="454"/>
      <c r="H659" s="454"/>
      <c r="I659" s="454"/>
      <c r="J659" s="454"/>
    </row>
    <row r="660" spans="4:10" x14ac:dyDescent="0.2">
      <c r="D660" s="454"/>
      <c r="E660" s="454"/>
      <c r="F660" s="454"/>
      <c r="G660" s="454"/>
      <c r="H660" s="454"/>
      <c r="I660" s="454"/>
      <c r="J660" s="454"/>
    </row>
    <row r="661" spans="4:10" x14ac:dyDescent="0.2">
      <c r="D661" s="454"/>
      <c r="E661" s="454"/>
      <c r="F661" s="454"/>
      <c r="G661" s="454"/>
      <c r="H661" s="454"/>
      <c r="I661" s="454"/>
      <c r="J661" s="454"/>
    </row>
    <row r="662" spans="4:10" x14ac:dyDescent="0.2">
      <c r="D662" s="454"/>
      <c r="E662" s="454"/>
      <c r="F662" s="454"/>
      <c r="G662" s="454"/>
      <c r="H662" s="454"/>
      <c r="I662" s="454"/>
      <c r="J662" s="454"/>
    </row>
    <row r="663" spans="4:10" x14ac:dyDescent="0.2">
      <c r="D663" s="454"/>
      <c r="E663" s="454"/>
      <c r="F663" s="454"/>
      <c r="G663" s="454"/>
      <c r="H663" s="454"/>
      <c r="I663" s="454"/>
      <c r="J663" s="454"/>
    </row>
    <row r="664" spans="4:10" x14ac:dyDescent="0.2">
      <c r="D664" s="454"/>
      <c r="E664" s="454"/>
      <c r="F664" s="454"/>
      <c r="G664" s="454"/>
      <c r="H664" s="454"/>
      <c r="I664" s="454"/>
      <c r="J664" s="454"/>
    </row>
    <row r="665" spans="4:10" x14ac:dyDescent="0.2">
      <c r="D665" s="454"/>
      <c r="E665" s="454"/>
      <c r="F665" s="454"/>
      <c r="G665" s="454"/>
      <c r="H665" s="454"/>
      <c r="I665" s="454"/>
      <c r="J665" s="454"/>
    </row>
    <row r="666" spans="4:10" x14ac:dyDescent="0.2">
      <c r="D666" s="454"/>
      <c r="E666" s="454"/>
      <c r="F666" s="454"/>
      <c r="G666" s="454"/>
      <c r="H666" s="454"/>
      <c r="I666" s="454"/>
      <c r="J666" s="454"/>
    </row>
    <row r="667" spans="4:10" x14ac:dyDescent="0.2">
      <c r="D667" s="454"/>
      <c r="E667" s="454"/>
      <c r="F667" s="454"/>
      <c r="G667" s="454"/>
      <c r="H667" s="454"/>
      <c r="I667" s="454"/>
      <c r="J667" s="454"/>
    </row>
    <row r="668" spans="4:10" x14ac:dyDescent="0.2">
      <c r="D668" s="454"/>
      <c r="E668" s="454"/>
      <c r="F668" s="454"/>
      <c r="G668" s="454"/>
      <c r="H668" s="454"/>
      <c r="I668" s="454"/>
      <c r="J668" s="454"/>
    </row>
    <row r="669" spans="4:10" x14ac:dyDescent="0.2">
      <c r="D669" s="454"/>
      <c r="E669" s="454"/>
      <c r="F669" s="454"/>
      <c r="G669" s="454"/>
      <c r="H669" s="454"/>
      <c r="I669" s="454"/>
      <c r="J669" s="454"/>
    </row>
    <row r="670" spans="4:10" x14ac:dyDescent="0.2">
      <c r="D670" s="454"/>
      <c r="E670" s="454"/>
      <c r="F670" s="454"/>
      <c r="G670" s="454"/>
      <c r="H670" s="454"/>
      <c r="I670" s="454"/>
      <c r="J670" s="454"/>
    </row>
    <row r="671" spans="4:10" x14ac:dyDescent="0.2">
      <c r="D671" s="454"/>
      <c r="E671" s="454"/>
      <c r="F671" s="454"/>
      <c r="G671" s="454"/>
      <c r="H671" s="454"/>
      <c r="I671" s="454"/>
      <c r="J671" s="454"/>
    </row>
    <row r="672" spans="4:10" x14ac:dyDescent="0.2">
      <c r="D672" s="454"/>
      <c r="E672" s="454"/>
      <c r="F672" s="454"/>
      <c r="G672" s="454"/>
      <c r="H672" s="454"/>
      <c r="I672" s="454"/>
      <c r="J672" s="454"/>
    </row>
    <row r="673" spans="4:10" x14ac:dyDescent="0.2">
      <c r="D673" s="454"/>
      <c r="E673" s="454"/>
      <c r="F673" s="454"/>
      <c r="G673" s="454"/>
      <c r="H673" s="454"/>
      <c r="I673" s="454"/>
      <c r="J673" s="454"/>
    </row>
    <row r="674" spans="4:10" x14ac:dyDescent="0.2">
      <c r="D674" s="454"/>
      <c r="E674" s="454"/>
      <c r="F674" s="454"/>
      <c r="G674" s="454"/>
      <c r="H674" s="454"/>
      <c r="I674" s="454"/>
      <c r="J674" s="454"/>
    </row>
    <row r="675" spans="4:10" x14ac:dyDescent="0.2">
      <c r="D675" s="454"/>
      <c r="E675" s="454"/>
      <c r="F675" s="454"/>
      <c r="G675" s="454"/>
      <c r="H675" s="454"/>
      <c r="I675" s="454"/>
      <c r="J675" s="454"/>
    </row>
    <row r="676" spans="4:10" x14ac:dyDescent="0.2">
      <c r="D676" s="454"/>
      <c r="E676" s="454"/>
      <c r="F676" s="454"/>
      <c r="G676" s="454"/>
      <c r="H676" s="454"/>
      <c r="I676" s="454"/>
      <c r="J676" s="454"/>
    </row>
    <row r="677" spans="4:10" x14ac:dyDescent="0.2">
      <c r="D677" s="454"/>
      <c r="E677" s="454"/>
      <c r="F677" s="454"/>
      <c r="G677" s="454"/>
      <c r="H677" s="454"/>
      <c r="I677" s="454"/>
      <c r="J677" s="454"/>
    </row>
    <row r="678" spans="4:10" x14ac:dyDescent="0.2">
      <c r="D678" s="454"/>
      <c r="E678" s="454"/>
      <c r="F678" s="454"/>
      <c r="G678" s="454"/>
      <c r="H678" s="454"/>
      <c r="I678" s="454"/>
      <c r="J678" s="454"/>
    </row>
    <row r="679" spans="4:10" x14ac:dyDescent="0.2">
      <c r="D679" s="454"/>
      <c r="E679" s="454"/>
      <c r="F679" s="454"/>
      <c r="G679" s="454"/>
      <c r="H679" s="454"/>
      <c r="I679" s="454"/>
      <c r="J679" s="454"/>
    </row>
    <row r="680" spans="4:10" x14ac:dyDescent="0.2">
      <c r="D680" s="454"/>
      <c r="E680" s="454"/>
      <c r="F680" s="454"/>
      <c r="G680" s="454"/>
      <c r="H680" s="454"/>
      <c r="I680" s="454"/>
      <c r="J680" s="454"/>
    </row>
    <row r="681" spans="4:10" x14ac:dyDescent="0.2">
      <c r="D681" s="454"/>
      <c r="E681" s="454"/>
      <c r="F681" s="454"/>
      <c r="G681" s="454"/>
      <c r="H681" s="454"/>
      <c r="I681" s="454"/>
      <c r="J681" s="454"/>
    </row>
    <row r="682" spans="4:10" x14ac:dyDescent="0.2">
      <c r="D682" s="454"/>
      <c r="E682" s="454"/>
      <c r="F682" s="454"/>
      <c r="G682" s="454"/>
      <c r="H682" s="454"/>
      <c r="I682" s="454"/>
      <c r="J682" s="454"/>
    </row>
    <row r="683" spans="4:10" x14ac:dyDescent="0.2">
      <c r="D683" s="454"/>
      <c r="E683" s="454"/>
      <c r="F683" s="454"/>
      <c r="G683" s="454"/>
      <c r="H683" s="454"/>
      <c r="I683" s="454"/>
      <c r="J683" s="454"/>
    </row>
    <row r="684" spans="4:10" x14ac:dyDescent="0.2">
      <c r="D684" s="454"/>
      <c r="E684" s="454"/>
      <c r="F684" s="454"/>
      <c r="G684" s="454"/>
      <c r="H684" s="454"/>
      <c r="I684" s="454"/>
      <c r="J684" s="454"/>
    </row>
    <row r="685" spans="4:10" x14ac:dyDescent="0.2">
      <c r="D685" s="454"/>
      <c r="E685" s="454"/>
      <c r="F685" s="454"/>
      <c r="G685" s="454"/>
      <c r="H685" s="454"/>
      <c r="I685" s="454"/>
      <c r="J685" s="454"/>
    </row>
    <row r="686" spans="4:10" x14ac:dyDescent="0.2">
      <c r="D686" s="454"/>
      <c r="E686" s="454"/>
      <c r="F686" s="454"/>
      <c r="G686" s="454"/>
      <c r="H686" s="454"/>
      <c r="I686" s="454"/>
      <c r="J686" s="454"/>
    </row>
    <row r="687" spans="4:10" x14ac:dyDescent="0.2">
      <c r="D687" s="454"/>
      <c r="E687" s="454"/>
      <c r="F687" s="454"/>
      <c r="G687" s="454"/>
      <c r="H687" s="454"/>
      <c r="I687" s="454"/>
      <c r="J687" s="454"/>
    </row>
    <row r="688" spans="4:10" x14ac:dyDescent="0.2">
      <c r="D688" s="454"/>
      <c r="E688" s="454"/>
      <c r="F688" s="454"/>
      <c r="G688" s="454"/>
      <c r="H688" s="454"/>
      <c r="I688" s="454"/>
      <c r="J688" s="454"/>
    </row>
    <row r="689" spans="4:10" x14ac:dyDescent="0.2">
      <c r="D689" s="454"/>
      <c r="E689" s="454"/>
      <c r="F689" s="454"/>
      <c r="G689" s="454"/>
      <c r="H689" s="454"/>
      <c r="I689" s="454"/>
      <c r="J689" s="454"/>
    </row>
    <row r="690" spans="4:10" x14ac:dyDescent="0.2">
      <c r="D690" s="454"/>
      <c r="E690" s="454"/>
      <c r="F690" s="454"/>
      <c r="G690" s="454"/>
      <c r="H690" s="454"/>
      <c r="I690" s="454"/>
      <c r="J690" s="454"/>
    </row>
    <row r="691" spans="4:10" x14ac:dyDescent="0.2">
      <c r="D691" s="454"/>
      <c r="E691" s="454"/>
      <c r="F691" s="454"/>
      <c r="G691" s="454"/>
      <c r="H691" s="454"/>
      <c r="I691" s="454"/>
      <c r="J691" s="454"/>
    </row>
    <row r="692" spans="4:10" x14ac:dyDescent="0.2">
      <c r="D692" s="454"/>
      <c r="E692" s="454"/>
      <c r="F692" s="454"/>
      <c r="G692" s="454"/>
      <c r="H692" s="454"/>
      <c r="I692" s="454"/>
      <c r="J692" s="454"/>
    </row>
    <row r="693" spans="4:10" x14ac:dyDescent="0.2">
      <c r="D693" s="454"/>
      <c r="E693" s="454"/>
      <c r="F693" s="454"/>
      <c r="G693" s="454"/>
      <c r="H693" s="454"/>
      <c r="I693" s="454"/>
      <c r="J693" s="454"/>
    </row>
    <row r="694" spans="4:10" x14ac:dyDescent="0.2">
      <c r="D694" s="454"/>
      <c r="E694" s="454"/>
      <c r="F694" s="454"/>
      <c r="G694" s="454"/>
      <c r="H694" s="454"/>
      <c r="I694" s="454"/>
      <c r="J694" s="454"/>
    </row>
    <row r="695" spans="4:10" x14ac:dyDescent="0.2">
      <c r="D695" s="454"/>
      <c r="E695" s="454"/>
      <c r="F695" s="454"/>
      <c r="G695" s="454"/>
      <c r="H695" s="454"/>
      <c r="I695" s="454"/>
      <c r="J695" s="454"/>
    </row>
    <row r="696" spans="4:10" x14ac:dyDescent="0.2">
      <c r="D696" s="454"/>
      <c r="E696" s="454"/>
      <c r="F696" s="454"/>
      <c r="G696" s="454"/>
      <c r="H696" s="454"/>
      <c r="I696" s="454"/>
      <c r="J696" s="454"/>
    </row>
    <row r="697" spans="4:10" x14ac:dyDescent="0.2">
      <c r="D697" s="454"/>
      <c r="E697" s="454"/>
      <c r="F697" s="454"/>
      <c r="G697" s="454"/>
      <c r="H697" s="454"/>
      <c r="I697" s="454"/>
      <c r="J697" s="454"/>
    </row>
    <row r="698" spans="4:10" x14ac:dyDescent="0.2">
      <c r="D698" s="454"/>
      <c r="E698" s="454"/>
      <c r="F698" s="454"/>
      <c r="G698" s="454"/>
      <c r="H698" s="454"/>
      <c r="I698" s="454"/>
      <c r="J698" s="454"/>
    </row>
    <row r="699" spans="4:10" x14ac:dyDescent="0.2">
      <c r="D699" s="454"/>
      <c r="E699" s="454"/>
      <c r="F699" s="454"/>
      <c r="G699" s="454"/>
      <c r="H699" s="454"/>
      <c r="I699" s="454"/>
      <c r="J699" s="454"/>
    </row>
    <row r="700" spans="4:10" x14ac:dyDescent="0.2">
      <c r="D700" s="454"/>
      <c r="E700" s="454"/>
      <c r="F700" s="454"/>
      <c r="G700" s="454"/>
      <c r="H700" s="454"/>
      <c r="I700" s="454"/>
      <c r="J700" s="454"/>
    </row>
    <row r="701" spans="4:10" x14ac:dyDescent="0.2">
      <c r="D701" s="454"/>
      <c r="E701" s="454"/>
      <c r="F701" s="454"/>
      <c r="G701" s="454"/>
      <c r="H701" s="454"/>
      <c r="I701" s="454"/>
      <c r="J701" s="454"/>
    </row>
    <row r="702" spans="4:10" x14ac:dyDescent="0.2">
      <c r="D702" s="454"/>
      <c r="E702" s="454"/>
      <c r="F702" s="454"/>
      <c r="G702" s="454"/>
      <c r="H702" s="454"/>
      <c r="I702" s="454"/>
      <c r="J702" s="454"/>
    </row>
    <row r="703" spans="4:10" x14ac:dyDescent="0.2">
      <c r="D703" s="454"/>
      <c r="E703" s="454"/>
      <c r="F703" s="454"/>
      <c r="G703" s="454"/>
      <c r="H703" s="454"/>
      <c r="I703" s="454"/>
      <c r="J703" s="454"/>
    </row>
    <row r="704" spans="4:10" x14ac:dyDescent="0.2">
      <c r="D704" s="454"/>
      <c r="E704" s="454"/>
      <c r="F704" s="454"/>
      <c r="G704" s="454"/>
      <c r="H704" s="454"/>
      <c r="I704" s="454"/>
      <c r="J704" s="454"/>
    </row>
    <row r="705" spans="4:10" x14ac:dyDescent="0.2">
      <c r="D705" s="454"/>
      <c r="E705" s="454"/>
      <c r="F705" s="454"/>
      <c r="G705" s="454"/>
      <c r="H705" s="454"/>
      <c r="I705" s="454"/>
      <c r="J705" s="454"/>
    </row>
    <row r="706" spans="4:10" x14ac:dyDescent="0.2">
      <c r="D706" s="454"/>
      <c r="E706" s="454"/>
      <c r="F706" s="454"/>
      <c r="G706" s="454"/>
      <c r="H706" s="454"/>
      <c r="I706" s="454"/>
      <c r="J706" s="454"/>
    </row>
    <row r="707" spans="4:10" x14ac:dyDescent="0.2">
      <c r="D707" s="454"/>
      <c r="E707" s="454"/>
      <c r="F707" s="454"/>
      <c r="G707" s="454"/>
      <c r="H707" s="454"/>
      <c r="I707" s="454"/>
      <c r="J707" s="454"/>
    </row>
    <row r="708" spans="4:10" x14ac:dyDescent="0.2">
      <c r="D708" s="454"/>
      <c r="E708" s="454"/>
      <c r="F708" s="454"/>
      <c r="G708" s="454"/>
      <c r="H708" s="454"/>
      <c r="I708" s="454"/>
      <c r="J708" s="454"/>
    </row>
    <row r="709" spans="4:10" x14ac:dyDescent="0.2">
      <c r="D709" s="454"/>
      <c r="E709" s="454"/>
      <c r="F709" s="454"/>
      <c r="G709" s="454"/>
      <c r="H709" s="454"/>
      <c r="I709" s="454"/>
      <c r="J709" s="454"/>
    </row>
    <row r="710" spans="4:10" x14ac:dyDescent="0.2">
      <c r="D710" s="454"/>
      <c r="E710" s="454"/>
      <c r="F710" s="454"/>
      <c r="G710" s="454"/>
      <c r="H710" s="454"/>
      <c r="I710" s="454"/>
      <c r="J710" s="454"/>
    </row>
    <row r="711" spans="4:10" x14ac:dyDescent="0.2">
      <c r="D711" s="454"/>
      <c r="E711" s="454"/>
      <c r="F711" s="454"/>
      <c r="G711" s="454"/>
      <c r="H711" s="454"/>
      <c r="I711" s="454"/>
      <c r="J711" s="454"/>
    </row>
    <row r="712" spans="4:10" x14ac:dyDescent="0.2">
      <c r="D712" s="454"/>
      <c r="E712" s="454"/>
      <c r="F712" s="454"/>
      <c r="G712" s="454"/>
      <c r="H712" s="454"/>
      <c r="I712" s="454"/>
      <c r="J712" s="454"/>
    </row>
    <row r="713" spans="4:10" x14ac:dyDescent="0.2">
      <c r="D713" s="454"/>
      <c r="E713" s="454"/>
      <c r="F713" s="454"/>
      <c r="G713" s="454"/>
      <c r="H713" s="454"/>
      <c r="I713" s="454"/>
      <c r="J713" s="454"/>
    </row>
    <row r="714" spans="4:10" x14ac:dyDescent="0.2">
      <c r="D714" s="454"/>
      <c r="E714" s="454"/>
      <c r="F714" s="454"/>
      <c r="G714" s="454"/>
      <c r="H714" s="454"/>
      <c r="I714" s="454"/>
      <c r="J714" s="454"/>
    </row>
    <row r="715" spans="4:10" x14ac:dyDescent="0.2">
      <c r="D715" s="454"/>
      <c r="E715" s="454"/>
      <c r="F715" s="454"/>
      <c r="G715" s="454"/>
      <c r="H715" s="454"/>
      <c r="I715" s="454"/>
      <c r="J715" s="454"/>
    </row>
    <row r="716" spans="4:10" x14ac:dyDescent="0.2">
      <c r="D716" s="454"/>
      <c r="E716" s="454"/>
      <c r="F716" s="454"/>
      <c r="G716" s="454"/>
      <c r="H716" s="454"/>
      <c r="I716" s="454"/>
      <c r="J716" s="454"/>
    </row>
    <row r="717" spans="4:10" x14ac:dyDescent="0.2">
      <c r="D717" s="454"/>
      <c r="E717" s="454"/>
      <c r="F717" s="454"/>
      <c r="G717" s="454"/>
      <c r="H717" s="454"/>
      <c r="I717" s="454"/>
      <c r="J717" s="454"/>
    </row>
    <row r="718" spans="4:10" x14ac:dyDescent="0.2">
      <c r="D718" s="454"/>
      <c r="E718" s="454"/>
      <c r="F718" s="454"/>
      <c r="G718" s="454"/>
      <c r="H718" s="454"/>
      <c r="I718" s="454"/>
      <c r="J718" s="454"/>
    </row>
    <row r="719" spans="4:10" x14ac:dyDescent="0.2">
      <c r="D719" s="454"/>
      <c r="E719" s="454"/>
      <c r="F719" s="454"/>
      <c r="G719" s="454"/>
      <c r="H719" s="454"/>
      <c r="I719" s="454"/>
      <c r="J719" s="454"/>
    </row>
    <row r="720" spans="4:10" x14ac:dyDescent="0.2">
      <c r="D720" s="454"/>
      <c r="E720" s="454"/>
      <c r="F720" s="454"/>
      <c r="G720" s="454"/>
      <c r="H720" s="454"/>
      <c r="I720" s="454"/>
      <c r="J720" s="454"/>
    </row>
    <row r="721" spans="4:10" x14ac:dyDescent="0.2">
      <c r="D721" s="454"/>
      <c r="E721" s="454"/>
      <c r="F721" s="454"/>
      <c r="G721" s="454"/>
      <c r="H721" s="454"/>
      <c r="I721" s="454"/>
      <c r="J721" s="454"/>
    </row>
    <row r="722" spans="4:10" x14ac:dyDescent="0.2">
      <c r="D722" s="454"/>
      <c r="E722" s="454"/>
      <c r="F722" s="454"/>
      <c r="G722" s="454"/>
      <c r="H722" s="454"/>
      <c r="I722" s="454"/>
      <c r="J722" s="454"/>
    </row>
    <row r="723" spans="4:10" x14ac:dyDescent="0.2">
      <c r="D723" s="454"/>
      <c r="E723" s="454"/>
      <c r="F723" s="454"/>
      <c r="G723" s="454"/>
      <c r="H723" s="454"/>
      <c r="I723" s="454"/>
      <c r="J723" s="454"/>
    </row>
    <row r="724" spans="4:10" x14ac:dyDescent="0.2">
      <c r="D724" s="454"/>
      <c r="E724" s="454"/>
      <c r="F724" s="454"/>
      <c r="G724" s="454"/>
      <c r="H724" s="454"/>
      <c r="I724" s="454"/>
      <c r="J724" s="454"/>
    </row>
    <row r="725" spans="4:10" x14ac:dyDescent="0.2">
      <c r="D725" s="454"/>
      <c r="E725" s="454"/>
      <c r="F725" s="454"/>
      <c r="G725" s="454"/>
      <c r="H725" s="454"/>
      <c r="I725" s="454"/>
      <c r="J725" s="454"/>
    </row>
    <row r="726" spans="4:10" x14ac:dyDescent="0.2">
      <c r="D726" s="454"/>
      <c r="E726" s="454"/>
      <c r="F726" s="454"/>
      <c r="G726" s="454"/>
      <c r="H726" s="454"/>
      <c r="I726" s="454"/>
      <c r="J726" s="454"/>
    </row>
    <row r="727" spans="4:10" x14ac:dyDescent="0.2">
      <c r="D727" s="454"/>
      <c r="E727" s="454"/>
      <c r="F727" s="454"/>
      <c r="G727" s="454"/>
      <c r="H727" s="454"/>
      <c r="I727" s="454"/>
      <c r="J727" s="454"/>
    </row>
    <row r="728" spans="4:10" x14ac:dyDescent="0.2">
      <c r="D728" s="454"/>
      <c r="E728" s="454"/>
      <c r="F728" s="454"/>
      <c r="G728" s="454"/>
      <c r="H728" s="454"/>
      <c r="I728" s="454"/>
      <c r="J728" s="454"/>
    </row>
    <row r="729" spans="4:10" x14ac:dyDescent="0.2">
      <c r="D729" s="454"/>
      <c r="E729" s="454"/>
      <c r="F729" s="454"/>
      <c r="G729" s="454"/>
      <c r="H729" s="454"/>
      <c r="I729" s="454"/>
      <c r="J729" s="454"/>
    </row>
    <row r="730" spans="4:10" x14ac:dyDescent="0.2">
      <c r="D730" s="454"/>
      <c r="E730" s="454"/>
      <c r="F730" s="454"/>
      <c r="G730" s="454"/>
      <c r="H730" s="454"/>
      <c r="I730" s="454"/>
      <c r="J730" s="454"/>
    </row>
    <row r="731" spans="4:10" x14ac:dyDescent="0.2">
      <c r="D731" s="454"/>
      <c r="E731" s="454"/>
      <c r="F731" s="454"/>
      <c r="G731" s="454"/>
      <c r="H731" s="454"/>
      <c r="I731" s="454"/>
      <c r="J731" s="454"/>
    </row>
    <row r="732" spans="4:10" x14ac:dyDescent="0.2">
      <c r="D732" s="454"/>
      <c r="E732" s="454"/>
      <c r="F732" s="454"/>
      <c r="G732" s="454"/>
      <c r="H732" s="454"/>
      <c r="I732" s="454"/>
      <c r="J732" s="454"/>
    </row>
    <row r="733" spans="4:10" x14ac:dyDescent="0.2">
      <c r="D733" s="454"/>
      <c r="E733" s="454"/>
      <c r="F733" s="454"/>
      <c r="G733" s="454"/>
      <c r="H733" s="454"/>
      <c r="I733" s="454"/>
      <c r="J733" s="454"/>
    </row>
    <row r="734" spans="4:10" x14ac:dyDescent="0.2">
      <c r="D734" s="454"/>
      <c r="E734" s="454"/>
      <c r="F734" s="454"/>
      <c r="G734" s="454"/>
      <c r="H734" s="454"/>
      <c r="I734" s="454"/>
      <c r="J734" s="454"/>
    </row>
    <row r="735" spans="4:10" x14ac:dyDescent="0.2">
      <c r="D735" s="454"/>
      <c r="E735" s="454"/>
      <c r="F735" s="454"/>
      <c r="G735" s="454"/>
      <c r="H735" s="454"/>
      <c r="I735" s="454"/>
      <c r="J735" s="454"/>
    </row>
    <row r="736" spans="4:10" x14ac:dyDescent="0.2">
      <c r="D736" s="454"/>
      <c r="E736" s="454"/>
      <c r="F736" s="454"/>
      <c r="G736" s="454"/>
      <c r="H736" s="454"/>
      <c r="I736" s="454"/>
      <c r="J736" s="454"/>
    </row>
    <row r="737" spans="4:10" x14ac:dyDescent="0.2">
      <c r="D737" s="454"/>
      <c r="E737" s="454"/>
      <c r="F737" s="454"/>
      <c r="G737" s="454"/>
      <c r="H737" s="454"/>
      <c r="I737" s="454"/>
      <c r="J737" s="454"/>
    </row>
    <row r="738" spans="4:10" x14ac:dyDescent="0.2">
      <c r="D738" s="454"/>
      <c r="E738" s="454"/>
      <c r="F738" s="454"/>
      <c r="G738" s="454"/>
      <c r="H738" s="454"/>
      <c r="I738" s="454"/>
      <c r="J738" s="454"/>
    </row>
    <row r="739" spans="4:10" x14ac:dyDescent="0.2">
      <c r="D739" s="454"/>
      <c r="E739" s="454"/>
      <c r="F739" s="454"/>
      <c r="G739" s="454"/>
      <c r="H739" s="454"/>
      <c r="I739" s="454"/>
      <c r="J739" s="454"/>
    </row>
    <row r="740" spans="4:10" x14ac:dyDescent="0.2">
      <c r="D740" s="454"/>
      <c r="E740" s="454"/>
      <c r="F740" s="454"/>
      <c r="G740" s="454"/>
      <c r="H740" s="454"/>
      <c r="I740" s="454"/>
      <c r="J740" s="454"/>
    </row>
    <row r="741" spans="4:10" x14ac:dyDescent="0.2">
      <c r="D741" s="454"/>
      <c r="E741" s="454"/>
      <c r="F741" s="454"/>
      <c r="G741" s="454"/>
      <c r="H741" s="454"/>
      <c r="I741" s="454"/>
      <c r="J741" s="454"/>
    </row>
    <row r="742" spans="4:10" x14ac:dyDescent="0.2">
      <c r="D742" s="454"/>
      <c r="E742" s="454"/>
      <c r="F742" s="454"/>
      <c r="G742" s="454"/>
      <c r="H742" s="454"/>
      <c r="I742" s="454"/>
      <c r="J742" s="454"/>
    </row>
    <row r="743" spans="4:10" x14ac:dyDescent="0.2">
      <c r="D743" s="454"/>
      <c r="E743" s="454"/>
      <c r="F743" s="454"/>
      <c r="G743" s="454"/>
      <c r="H743" s="454"/>
      <c r="I743" s="454"/>
      <c r="J743" s="454"/>
    </row>
    <row r="744" spans="4:10" x14ac:dyDescent="0.2">
      <c r="D744" s="454"/>
      <c r="E744" s="454"/>
      <c r="F744" s="454"/>
      <c r="G744" s="454"/>
      <c r="H744" s="454"/>
      <c r="I744" s="454"/>
      <c r="J744" s="454"/>
    </row>
    <row r="745" spans="4:10" x14ac:dyDescent="0.2">
      <c r="D745" s="454"/>
      <c r="E745" s="454"/>
      <c r="F745" s="454"/>
      <c r="G745" s="454"/>
      <c r="H745" s="454"/>
      <c r="I745" s="454"/>
      <c r="J745" s="454"/>
    </row>
    <row r="746" spans="4:10" x14ac:dyDescent="0.2">
      <c r="D746" s="454"/>
      <c r="E746" s="454"/>
      <c r="F746" s="454"/>
      <c r="G746" s="454"/>
      <c r="H746" s="454"/>
      <c r="I746" s="454"/>
      <c r="J746" s="454"/>
    </row>
    <row r="747" spans="4:10" x14ac:dyDescent="0.2">
      <c r="D747" s="454"/>
      <c r="E747" s="454"/>
      <c r="F747" s="454"/>
      <c r="G747" s="454"/>
      <c r="H747" s="454"/>
      <c r="I747" s="454"/>
      <c r="J747" s="454"/>
    </row>
    <row r="748" spans="4:10" x14ac:dyDescent="0.2">
      <c r="D748" s="454"/>
      <c r="E748" s="454"/>
      <c r="F748" s="454"/>
      <c r="G748" s="454"/>
      <c r="H748" s="454"/>
      <c r="I748" s="454"/>
      <c r="J748" s="454"/>
    </row>
    <row r="749" spans="4:10" x14ac:dyDescent="0.2">
      <c r="D749" s="454"/>
      <c r="E749" s="454"/>
      <c r="F749" s="454"/>
      <c r="G749" s="454"/>
      <c r="H749" s="454"/>
      <c r="I749" s="454"/>
      <c r="J749" s="454"/>
    </row>
    <row r="750" spans="4:10" x14ac:dyDescent="0.2">
      <c r="D750" s="454"/>
      <c r="E750" s="454"/>
      <c r="F750" s="454"/>
      <c r="G750" s="454"/>
      <c r="H750" s="454"/>
      <c r="I750" s="454"/>
      <c r="J750" s="454"/>
    </row>
    <row r="751" spans="4:10" x14ac:dyDescent="0.2">
      <c r="D751" s="454"/>
      <c r="E751" s="454"/>
      <c r="F751" s="454"/>
      <c r="G751" s="454"/>
      <c r="H751" s="454"/>
      <c r="I751" s="454"/>
      <c r="J751" s="454"/>
    </row>
    <row r="752" spans="4:10" x14ac:dyDescent="0.2">
      <c r="D752" s="454"/>
      <c r="E752" s="454"/>
      <c r="F752" s="454"/>
      <c r="G752" s="454"/>
      <c r="H752" s="454"/>
      <c r="I752" s="454"/>
      <c r="J752" s="454"/>
    </row>
    <row r="753" spans="4:10" x14ac:dyDescent="0.2">
      <c r="D753" s="454"/>
      <c r="E753" s="454"/>
      <c r="F753" s="454"/>
      <c r="G753" s="454"/>
      <c r="H753" s="454"/>
      <c r="I753" s="454"/>
      <c r="J753" s="454"/>
    </row>
    <row r="754" spans="4:10" x14ac:dyDescent="0.2">
      <c r="D754" s="454"/>
      <c r="E754" s="454"/>
      <c r="F754" s="454"/>
      <c r="G754" s="454"/>
      <c r="H754" s="454"/>
      <c r="I754" s="454"/>
      <c r="J754" s="454"/>
    </row>
    <row r="755" spans="4:10" x14ac:dyDescent="0.2">
      <c r="D755" s="454"/>
      <c r="E755" s="454"/>
      <c r="F755" s="454"/>
      <c r="G755" s="454"/>
      <c r="H755" s="454"/>
      <c r="I755" s="454"/>
      <c r="J755" s="454"/>
    </row>
    <row r="756" spans="4:10" x14ac:dyDescent="0.2">
      <c r="D756" s="454"/>
      <c r="E756" s="454"/>
      <c r="F756" s="454"/>
      <c r="G756" s="454"/>
      <c r="H756" s="454"/>
      <c r="I756" s="454"/>
      <c r="J756" s="454"/>
    </row>
    <row r="757" spans="4:10" x14ac:dyDescent="0.2">
      <c r="D757" s="454"/>
      <c r="E757" s="454"/>
      <c r="F757" s="454"/>
      <c r="G757" s="454"/>
      <c r="H757" s="454"/>
      <c r="I757" s="454"/>
      <c r="J757" s="454"/>
    </row>
    <row r="758" spans="4:10" x14ac:dyDescent="0.2">
      <c r="D758" s="454"/>
      <c r="E758" s="454"/>
      <c r="F758" s="454"/>
      <c r="G758" s="454"/>
      <c r="H758" s="454"/>
      <c r="I758" s="454"/>
      <c r="J758" s="454"/>
    </row>
    <row r="759" spans="4:10" x14ac:dyDescent="0.2">
      <c r="D759" s="454"/>
      <c r="E759" s="454"/>
      <c r="F759" s="454"/>
      <c r="G759" s="454"/>
      <c r="H759" s="454"/>
      <c r="I759" s="454"/>
      <c r="J759" s="454"/>
    </row>
    <row r="760" spans="4:10" x14ac:dyDescent="0.2">
      <c r="D760" s="454"/>
      <c r="E760" s="454"/>
      <c r="F760" s="454"/>
      <c r="G760" s="454"/>
      <c r="H760" s="454"/>
      <c r="I760" s="454"/>
      <c r="J760" s="454"/>
    </row>
    <row r="761" spans="4:10" x14ac:dyDescent="0.2">
      <c r="D761" s="454"/>
      <c r="E761" s="454"/>
      <c r="F761" s="454"/>
      <c r="G761" s="454"/>
      <c r="H761" s="454"/>
      <c r="I761" s="454"/>
      <c r="J761" s="454"/>
    </row>
    <row r="762" spans="4:10" x14ac:dyDescent="0.2">
      <c r="D762" s="454"/>
      <c r="E762" s="454"/>
      <c r="F762" s="454"/>
      <c r="G762" s="454"/>
      <c r="H762" s="454"/>
      <c r="I762" s="454"/>
      <c r="J762" s="454"/>
    </row>
    <row r="763" spans="4:10" x14ac:dyDescent="0.2">
      <c r="D763" s="454"/>
      <c r="E763" s="454"/>
      <c r="F763" s="454"/>
      <c r="G763" s="454"/>
      <c r="H763" s="454"/>
      <c r="I763" s="454"/>
      <c r="J763" s="454"/>
    </row>
    <row r="764" spans="4:10" x14ac:dyDescent="0.2">
      <c r="D764" s="454"/>
      <c r="E764" s="454"/>
      <c r="F764" s="454"/>
      <c r="G764" s="454"/>
      <c r="H764" s="454"/>
      <c r="I764" s="454"/>
      <c r="J764" s="454"/>
    </row>
    <row r="765" spans="4:10" x14ac:dyDescent="0.2">
      <c r="D765" s="454"/>
      <c r="E765" s="454"/>
      <c r="F765" s="454"/>
      <c r="G765" s="454"/>
      <c r="H765" s="454"/>
      <c r="I765" s="454"/>
      <c r="J765" s="454"/>
    </row>
    <row r="766" spans="4:10" x14ac:dyDescent="0.2">
      <c r="D766" s="454"/>
      <c r="E766" s="454"/>
      <c r="F766" s="454"/>
      <c r="G766" s="454"/>
      <c r="H766" s="454"/>
      <c r="I766" s="454"/>
      <c r="J766" s="454"/>
    </row>
    <row r="767" spans="4:10" x14ac:dyDescent="0.2">
      <c r="D767" s="454"/>
      <c r="E767" s="454"/>
      <c r="F767" s="454"/>
      <c r="G767" s="454"/>
      <c r="H767" s="454"/>
      <c r="I767" s="454"/>
      <c r="J767" s="454"/>
    </row>
    <row r="768" spans="4:10" x14ac:dyDescent="0.2">
      <c r="D768" s="454"/>
      <c r="E768" s="454"/>
      <c r="F768" s="454"/>
      <c r="G768" s="454"/>
      <c r="H768" s="454"/>
      <c r="I768" s="454"/>
      <c r="J768" s="454"/>
    </row>
    <row r="769" spans="4:10" x14ac:dyDescent="0.2">
      <c r="D769" s="454"/>
      <c r="E769" s="454"/>
      <c r="F769" s="454"/>
      <c r="G769" s="454"/>
      <c r="H769" s="454"/>
      <c r="I769" s="454"/>
      <c r="J769" s="454"/>
    </row>
    <row r="770" spans="4:10" x14ac:dyDescent="0.2">
      <c r="D770" s="454"/>
      <c r="E770" s="454"/>
      <c r="F770" s="454"/>
      <c r="G770" s="454"/>
      <c r="H770" s="454"/>
      <c r="I770" s="454"/>
      <c r="J770" s="454"/>
    </row>
    <row r="771" spans="4:10" x14ac:dyDescent="0.2">
      <c r="D771" s="454"/>
      <c r="E771" s="454"/>
      <c r="F771" s="454"/>
      <c r="G771" s="454"/>
      <c r="H771" s="454"/>
      <c r="I771" s="454"/>
      <c r="J771" s="454"/>
    </row>
    <row r="772" spans="4:10" x14ac:dyDescent="0.2">
      <c r="D772" s="454"/>
      <c r="E772" s="454"/>
      <c r="F772" s="454"/>
      <c r="G772" s="454"/>
      <c r="H772" s="454"/>
      <c r="I772" s="454"/>
      <c r="J772" s="454"/>
    </row>
    <row r="773" spans="4:10" x14ac:dyDescent="0.2">
      <c r="D773" s="454"/>
      <c r="E773" s="454"/>
      <c r="F773" s="454"/>
      <c r="G773" s="454"/>
      <c r="H773" s="454"/>
      <c r="I773" s="454"/>
      <c r="J773" s="454"/>
    </row>
    <row r="774" spans="4:10" x14ac:dyDescent="0.2">
      <c r="D774" s="454"/>
      <c r="E774" s="454"/>
      <c r="F774" s="454"/>
      <c r="G774" s="454"/>
      <c r="H774" s="454"/>
      <c r="I774" s="454"/>
      <c r="J774" s="454"/>
    </row>
    <row r="775" spans="4:10" x14ac:dyDescent="0.2">
      <c r="D775" s="454"/>
      <c r="E775" s="454"/>
      <c r="F775" s="454"/>
      <c r="G775" s="454"/>
      <c r="H775" s="454"/>
      <c r="I775" s="454"/>
      <c r="J775" s="454"/>
    </row>
    <row r="776" spans="4:10" x14ac:dyDescent="0.2">
      <c r="D776" s="454"/>
      <c r="E776" s="454"/>
      <c r="F776" s="454"/>
      <c r="G776" s="454"/>
      <c r="H776" s="454"/>
      <c r="I776" s="454"/>
      <c r="J776" s="454"/>
    </row>
    <row r="777" spans="4:10" x14ac:dyDescent="0.2">
      <c r="D777" s="454"/>
      <c r="E777" s="454"/>
      <c r="F777" s="454"/>
      <c r="G777" s="454"/>
      <c r="H777" s="454"/>
      <c r="I777" s="454"/>
      <c r="J777" s="454"/>
    </row>
    <row r="778" spans="4:10" x14ac:dyDescent="0.2">
      <c r="D778" s="454"/>
      <c r="E778" s="454"/>
      <c r="F778" s="454"/>
      <c r="G778" s="454"/>
      <c r="H778" s="454"/>
      <c r="I778" s="454"/>
      <c r="J778" s="454"/>
    </row>
    <row r="779" spans="4:10" x14ac:dyDescent="0.2">
      <c r="D779" s="454"/>
      <c r="E779" s="454"/>
      <c r="F779" s="454"/>
      <c r="G779" s="454"/>
      <c r="H779" s="454"/>
      <c r="I779" s="454"/>
      <c r="J779" s="454"/>
    </row>
    <row r="780" spans="4:10" x14ac:dyDescent="0.2">
      <c r="D780" s="454"/>
      <c r="E780" s="454"/>
      <c r="F780" s="454"/>
      <c r="G780" s="454"/>
      <c r="H780" s="454"/>
      <c r="I780" s="454"/>
      <c r="J780" s="454"/>
    </row>
    <row r="781" spans="4:10" x14ac:dyDescent="0.2">
      <c r="D781" s="454"/>
      <c r="E781" s="454"/>
      <c r="F781" s="454"/>
      <c r="G781" s="454"/>
      <c r="H781" s="454"/>
      <c r="I781" s="454"/>
      <c r="J781" s="454"/>
    </row>
    <row r="782" spans="4:10" x14ac:dyDescent="0.2">
      <c r="D782" s="454"/>
      <c r="E782" s="454"/>
      <c r="F782" s="454"/>
      <c r="G782" s="454"/>
      <c r="H782" s="454"/>
      <c r="I782" s="454"/>
      <c r="J782" s="454"/>
    </row>
    <row r="783" spans="4:10" x14ac:dyDescent="0.2">
      <c r="D783" s="454"/>
      <c r="E783" s="454"/>
      <c r="F783" s="454"/>
      <c r="G783" s="454"/>
      <c r="H783" s="454"/>
      <c r="I783" s="454"/>
      <c r="J783" s="454"/>
    </row>
    <row r="784" spans="4:10" x14ac:dyDescent="0.2">
      <c r="D784" s="454"/>
      <c r="E784" s="454"/>
      <c r="F784" s="454"/>
      <c r="G784" s="454"/>
      <c r="H784" s="454"/>
      <c r="I784" s="454"/>
      <c r="J784" s="454"/>
    </row>
    <row r="785" spans="4:10" x14ac:dyDescent="0.2">
      <c r="D785" s="454"/>
      <c r="E785" s="454"/>
      <c r="F785" s="454"/>
      <c r="G785" s="454"/>
      <c r="H785" s="454"/>
      <c r="I785" s="454"/>
      <c r="J785" s="454"/>
    </row>
    <row r="786" spans="4:10" x14ac:dyDescent="0.2">
      <c r="D786" s="454"/>
      <c r="E786" s="454"/>
      <c r="F786" s="454"/>
      <c r="G786" s="454"/>
      <c r="H786" s="454"/>
      <c r="I786" s="454"/>
      <c r="J786" s="454"/>
    </row>
    <row r="787" spans="4:10" x14ac:dyDescent="0.2">
      <c r="D787" s="454"/>
      <c r="E787" s="454"/>
      <c r="F787" s="454"/>
      <c r="G787" s="454"/>
      <c r="H787" s="454"/>
      <c r="I787" s="454"/>
      <c r="J787" s="454"/>
    </row>
    <row r="788" spans="4:10" x14ac:dyDescent="0.2">
      <c r="D788" s="454"/>
      <c r="E788" s="454"/>
      <c r="F788" s="454"/>
      <c r="G788" s="454"/>
      <c r="H788" s="454"/>
      <c r="I788" s="454"/>
      <c r="J788" s="454"/>
    </row>
    <row r="789" spans="4:10" x14ac:dyDescent="0.2">
      <c r="D789" s="454"/>
      <c r="E789" s="454"/>
      <c r="F789" s="454"/>
      <c r="G789" s="454"/>
      <c r="H789" s="454"/>
      <c r="I789" s="454"/>
      <c r="J789" s="454"/>
    </row>
    <row r="790" spans="4:10" x14ac:dyDescent="0.2">
      <c r="D790" s="454"/>
      <c r="E790" s="454"/>
      <c r="F790" s="454"/>
      <c r="G790" s="454"/>
      <c r="H790" s="454"/>
      <c r="I790" s="454"/>
      <c r="J790" s="454"/>
    </row>
    <row r="791" spans="4:10" x14ac:dyDescent="0.2">
      <c r="D791" s="454"/>
      <c r="E791" s="454"/>
      <c r="F791" s="454"/>
      <c r="G791" s="454"/>
      <c r="H791" s="454"/>
      <c r="I791" s="454"/>
      <c r="J791" s="454"/>
    </row>
    <row r="792" spans="4:10" x14ac:dyDescent="0.2">
      <c r="D792" s="454"/>
      <c r="E792" s="454"/>
      <c r="F792" s="454"/>
      <c r="G792" s="454"/>
      <c r="H792" s="454"/>
      <c r="I792" s="454"/>
      <c r="J792" s="454"/>
    </row>
    <row r="793" spans="4:10" x14ac:dyDescent="0.2">
      <c r="D793" s="454"/>
      <c r="E793" s="454"/>
      <c r="F793" s="454"/>
      <c r="G793" s="454"/>
      <c r="H793" s="454"/>
      <c r="I793" s="454"/>
      <c r="J793" s="454"/>
    </row>
    <row r="794" spans="4:10" x14ac:dyDescent="0.2">
      <c r="D794" s="454"/>
      <c r="E794" s="454"/>
      <c r="F794" s="454"/>
      <c r="G794" s="454"/>
      <c r="H794" s="454"/>
      <c r="I794" s="454"/>
      <c r="J794" s="454"/>
    </row>
    <row r="795" spans="4:10" x14ac:dyDescent="0.2">
      <c r="D795" s="454"/>
      <c r="E795" s="454"/>
      <c r="F795" s="454"/>
      <c r="G795" s="454"/>
      <c r="H795" s="454"/>
      <c r="I795" s="454"/>
      <c r="J795" s="454"/>
    </row>
    <row r="796" spans="4:10" x14ac:dyDescent="0.2">
      <c r="D796" s="454"/>
      <c r="E796" s="454"/>
      <c r="F796" s="454"/>
      <c r="G796" s="454"/>
      <c r="H796" s="454"/>
      <c r="I796" s="454"/>
      <c r="J796" s="454"/>
    </row>
    <row r="797" spans="4:10" x14ac:dyDescent="0.2">
      <c r="D797" s="454"/>
      <c r="E797" s="454"/>
      <c r="F797" s="454"/>
      <c r="G797" s="454"/>
      <c r="H797" s="454"/>
      <c r="I797" s="454"/>
      <c r="J797" s="454"/>
    </row>
    <row r="798" spans="4:10" x14ac:dyDescent="0.2">
      <c r="D798" s="454"/>
      <c r="E798" s="454"/>
      <c r="F798" s="454"/>
      <c r="G798" s="454"/>
      <c r="H798" s="454"/>
      <c r="I798" s="454"/>
      <c r="J798" s="454"/>
    </row>
    <row r="799" spans="4:10" x14ac:dyDescent="0.2">
      <c r="D799" s="454"/>
      <c r="E799" s="454"/>
      <c r="F799" s="454"/>
      <c r="G799" s="454"/>
      <c r="H799" s="454"/>
      <c r="I799" s="454"/>
      <c r="J799" s="454"/>
    </row>
    <row r="800" spans="4:10" x14ac:dyDescent="0.2">
      <c r="D800" s="454"/>
      <c r="E800" s="454"/>
      <c r="F800" s="454"/>
      <c r="G800" s="454"/>
      <c r="H800" s="454"/>
      <c r="I800" s="454"/>
      <c r="J800" s="454"/>
    </row>
    <row r="801" spans="4:10" x14ac:dyDescent="0.2">
      <c r="D801" s="454"/>
      <c r="E801" s="454"/>
      <c r="F801" s="454"/>
      <c r="G801" s="454"/>
      <c r="H801" s="454"/>
      <c r="I801" s="454"/>
      <c r="J801" s="454"/>
    </row>
    <row r="802" spans="4:10" x14ac:dyDescent="0.2">
      <c r="D802" s="454"/>
      <c r="E802" s="454"/>
      <c r="F802" s="454"/>
      <c r="G802" s="454"/>
      <c r="H802" s="454"/>
      <c r="I802" s="454"/>
      <c r="J802" s="454"/>
    </row>
    <row r="803" spans="4:10" x14ac:dyDescent="0.2">
      <c r="D803" s="454"/>
      <c r="E803" s="454"/>
      <c r="F803" s="454"/>
      <c r="G803" s="454"/>
      <c r="H803" s="454"/>
      <c r="I803" s="454"/>
      <c r="J803" s="454"/>
    </row>
    <row r="804" spans="4:10" x14ac:dyDescent="0.2">
      <c r="D804" s="454"/>
      <c r="E804" s="454"/>
      <c r="F804" s="454"/>
      <c r="G804" s="454"/>
      <c r="H804" s="454"/>
      <c r="I804" s="454"/>
      <c r="J804" s="454"/>
    </row>
    <row r="805" spans="4:10" x14ac:dyDescent="0.2">
      <c r="D805" s="454"/>
      <c r="E805" s="454"/>
      <c r="F805" s="454"/>
      <c r="G805" s="454"/>
      <c r="H805" s="454"/>
      <c r="I805" s="454"/>
      <c r="J805" s="454"/>
    </row>
    <row r="806" spans="4:10" x14ac:dyDescent="0.2">
      <c r="D806" s="454"/>
      <c r="E806" s="454"/>
      <c r="F806" s="454"/>
      <c r="G806" s="454"/>
      <c r="H806" s="454"/>
      <c r="I806" s="454"/>
      <c r="J806" s="454"/>
    </row>
    <row r="807" spans="4:10" x14ac:dyDescent="0.2">
      <c r="D807" s="454"/>
      <c r="E807" s="454"/>
      <c r="F807" s="454"/>
      <c r="G807" s="454"/>
      <c r="H807" s="454"/>
      <c r="I807" s="454"/>
      <c r="J807" s="454"/>
    </row>
    <row r="808" spans="4:10" x14ac:dyDescent="0.2">
      <c r="D808" s="454"/>
      <c r="E808" s="454"/>
      <c r="F808" s="454"/>
      <c r="G808" s="454"/>
      <c r="H808" s="454"/>
      <c r="I808" s="454"/>
      <c r="J808" s="454"/>
    </row>
    <row r="809" spans="4:10" x14ac:dyDescent="0.2">
      <c r="D809" s="454"/>
      <c r="E809" s="454"/>
      <c r="F809" s="454"/>
      <c r="G809" s="454"/>
      <c r="H809" s="454"/>
      <c r="I809" s="454"/>
      <c r="J809" s="454"/>
    </row>
    <row r="810" spans="4:10" x14ac:dyDescent="0.2">
      <c r="D810" s="454"/>
      <c r="E810" s="454"/>
      <c r="F810" s="454"/>
      <c r="G810" s="454"/>
      <c r="H810" s="454"/>
      <c r="I810" s="454"/>
      <c r="J810" s="454"/>
    </row>
    <row r="811" spans="4:10" x14ac:dyDescent="0.2">
      <c r="D811" s="454"/>
      <c r="E811" s="454"/>
      <c r="F811" s="454"/>
      <c r="G811" s="454"/>
      <c r="H811" s="454"/>
      <c r="I811" s="454"/>
      <c r="J811" s="454"/>
    </row>
    <row r="812" spans="4:10" x14ac:dyDescent="0.2">
      <c r="D812" s="454"/>
      <c r="E812" s="454"/>
      <c r="F812" s="454"/>
      <c r="G812" s="454"/>
      <c r="H812" s="454"/>
      <c r="I812" s="454"/>
      <c r="J812" s="454"/>
    </row>
    <row r="813" spans="4:10" x14ac:dyDescent="0.2">
      <c r="D813" s="454"/>
      <c r="E813" s="454"/>
      <c r="F813" s="454"/>
      <c r="G813" s="454"/>
      <c r="H813" s="454"/>
      <c r="I813" s="454"/>
      <c r="J813" s="454"/>
    </row>
    <row r="814" spans="4:10" x14ac:dyDescent="0.2">
      <c r="D814" s="454"/>
      <c r="E814" s="454"/>
      <c r="F814" s="454"/>
      <c r="G814" s="454"/>
      <c r="H814" s="454"/>
      <c r="I814" s="454"/>
      <c r="J814" s="454"/>
    </row>
    <row r="815" spans="4:10" x14ac:dyDescent="0.2">
      <c r="D815" s="454"/>
      <c r="E815" s="454"/>
      <c r="F815" s="454"/>
      <c r="G815" s="454"/>
      <c r="H815" s="454"/>
      <c r="I815" s="454"/>
      <c r="J815" s="454"/>
    </row>
    <row r="816" spans="4:10" x14ac:dyDescent="0.2">
      <c r="D816" s="454"/>
      <c r="E816" s="454"/>
      <c r="F816" s="454"/>
      <c r="G816" s="454"/>
      <c r="H816" s="454"/>
      <c r="I816" s="454"/>
      <c r="J816" s="454"/>
    </row>
    <row r="817" spans="4:10" x14ac:dyDescent="0.2">
      <c r="D817" s="454"/>
      <c r="E817" s="454"/>
      <c r="F817" s="454"/>
      <c r="G817" s="454"/>
      <c r="H817" s="454"/>
      <c r="I817" s="454"/>
      <c r="J817" s="454"/>
    </row>
    <row r="818" spans="4:10" x14ac:dyDescent="0.2">
      <c r="D818" s="454"/>
      <c r="E818" s="454"/>
      <c r="F818" s="454"/>
      <c r="G818" s="454"/>
      <c r="H818" s="454"/>
      <c r="I818" s="454"/>
      <c r="J818" s="454"/>
    </row>
    <row r="819" spans="4:10" x14ac:dyDescent="0.2">
      <c r="D819" s="454"/>
      <c r="E819" s="454"/>
      <c r="F819" s="454"/>
      <c r="G819" s="454"/>
      <c r="H819" s="454"/>
      <c r="I819" s="454"/>
      <c r="J819" s="454"/>
    </row>
    <row r="820" spans="4:10" x14ac:dyDescent="0.2">
      <c r="D820" s="454"/>
      <c r="E820" s="454"/>
      <c r="F820" s="454"/>
      <c r="G820" s="454"/>
      <c r="H820" s="454"/>
      <c r="I820" s="454"/>
      <c r="J820" s="454"/>
    </row>
    <row r="821" spans="4:10" x14ac:dyDescent="0.2">
      <c r="D821" s="454"/>
      <c r="E821" s="454"/>
      <c r="F821" s="454"/>
      <c r="G821" s="454"/>
      <c r="H821" s="454"/>
      <c r="I821" s="454"/>
      <c r="J821" s="454"/>
    </row>
    <row r="822" spans="4:10" x14ac:dyDescent="0.2">
      <c r="D822" s="454"/>
      <c r="E822" s="454"/>
      <c r="F822" s="454"/>
      <c r="G822" s="454"/>
      <c r="H822" s="454"/>
      <c r="I822" s="454"/>
      <c r="J822" s="454"/>
    </row>
    <row r="823" spans="4:10" x14ac:dyDescent="0.2">
      <c r="D823" s="454"/>
      <c r="E823" s="454"/>
      <c r="F823" s="454"/>
      <c r="G823" s="454"/>
      <c r="H823" s="454"/>
      <c r="I823" s="454"/>
      <c r="J823" s="454"/>
    </row>
    <row r="824" spans="4:10" x14ac:dyDescent="0.2">
      <c r="D824" s="454"/>
      <c r="E824" s="454"/>
      <c r="F824" s="454"/>
      <c r="G824" s="454"/>
      <c r="H824" s="454"/>
      <c r="I824" s="454"/>
      <c r="J824" s="454"/>
    </row>
    <row r="825" spans="4:10" x14ac:dyDescent="0.2">
      <c r="D825" s="454"/>
      <c r="E825" s="454"/>
      <c r="F825" s="454"/>
      <c r="G825" s="454"/>
      <c r="H825" s="454"/>
      <c r="I825" s="454"/>
      <c r="J825" s="454"/>
    </row>
    <row r="826" spans="4:10" x14ac:dyDescent="0.2">
      <c r="D826" s="454"/>
      <c r="E826" s="454"/>
      <c r="F826" s="454"/>
      <c r="G826" s="454"/>
      <c r="H826" s="454"/>
      <c r="I826" s="454"/>
      <c r="J826" s="454"/>
    </row>
    <row r="827" spans="4:10" x14ac:dyDescent="0.2">
      <c r="D827" s="454"/>
      <c r="E827" s="454"/>
      <c r="F827" s="454"/>
      <c r="G827" s="454"/>
      <c r="H827" s="454"/>
      <c r="I827" s="454"/>
      <c r="J827" s="454"/>
    </row>
    <row r="828" spans="4:10" x14ac:dyDescent="0.2">
      <c r="D828" s="454"/>
      <c r="E828" s="454"/>
      <c r="F828" s="454"/>
      <c r="G828" s="454"/>
      <c r="H828" s="454"/>
      <c r="I828" s="454"/>
      <c r="J828" s="454"/>
    </row>
    <row r="829" spans="4:10" x14ac:dyDescent="0.2">
      <c r="D829" s="454"/>
      <c r="E829" s="454"/>
      <c r="F829" s="454"/>
      <c r="G829" s="454"/>
      <c r="H829" s="454"/>
      <c r="I829" s="454"/>
      <c r="J829" s="454"/>
    </row>
    <row r="830" spans="4:10" x14ac:dyDescent="0.2">
      <c r="D830" s="454"/>
      <c r="E830" s="454"/>
      <c r="F830" s="454"/>
      <c r="G830" s="454"/>
      <c r="H830" s="454"/>
      <c r="I830" s="454"/>
      <c r="J830" s="454"/>
    </row>
    <row r="831" spans="4:10" x14ac:dyDescent="0.2">
      <c r="D831" s="454"/>
      <c r="E831" s="454"/>
      <c r="F831" s="454"/>
      <c r="G831" s="454"/>
      <c r="H831" s="454"/>
      <c r="I831" s="454"/>
      <c r="J831" s="454"/>
    </row>
    <row r="832" spans="4:10" x14ac:dyDescent="0.2">
      <c r="D832" s="454"/>
      <c r="E832" s="454"/>
      <c r="F832" s="454"/>
      <c r="G832" s="454"/>
      <c r="H832" s="454"/>
      <c r="I832" s="454"/>
      <c r="J832" s="454"/>
    </row>
    <row r="833" spans="4:10" x14ac:dyDescent="0.2">
      <c r="D833" s="454"/>
      <c r="E833" s="454"/>
      <c r="F833" s="454"/>
      <c r="G833" s="454"/>
      <c r="H833" s="454"/>
      <c r="I833" s="454"/>
      <c r="J833" s="454"/>
    </row>
    <row r="834" spans="4:10" x14ac:dyDescent="0.2">
      <c r="D834" s="454"/>
      <c r="E834" s="454"/>
      <c r="F834" s="454"/>
      <c r="G834" s="454"/>
      <c r="H834" s="454"/>
      <c r="I834" s="454"/>
      <c r="J834" s="454"/>
    </row>
    <row r="835" spans="4:10" x14ac:dyDescent="0.2">
      <c r="D835" s="454"/>
      <c r="E835" s="454"/>
      <c r="F835" s="454"/>
      <c r="G835" s="454"/>
      <c r="H835" s="454"/>
      <c r="I835" s="454"/>
      <c r="J835" s="454"/>
    </row>
    <row r="836" spans="4:10" x14ac:dyDescent="0.2">
      <c r="D836" s="454"/>
      <c r="E836" s="454"/>
      <c r="F836" s="454"/>
      <c r="G836" s="454"/>
      <c r="H836" s="454"/>
      <c r="I836" s="454"/>
      <c r="J836" s="454"/>
    </row>
    <row r="837" spans="4:10" x14ac:dyDescent="0.2">
      <c r="D837" s="454"/>
      <c r="E837" s="454"/>
      <c r="F837" s="454"/>
      <c r="G837" s="454"/>
      <c r="H837" s="454"/>
      <c r="I837" s="454"/>
      <c r="J837" s="454"/>
    </row>
    <row r="838" spans="4:10" x14ac:dyDescent="0.2">
      <c r="D838" s="454"/>
      <c r="E838" s="454"/>
      <c r="F838" s="454"/>
      <c r="G838" s="454"/>
      <c r="H838" s="454"/>
      <c r="I838" s="454"/>
      <c r="J838" s="454"/>
    </row>
    <row r="839" spans="4:10" x14ac:dyDescent="0.2">
      <c r="D839" s="454"/>
      <c r="E839" s="454"/>
      <c r="F839" s="454"/>
      <c r="G839" s="454"/>
      <c r="H839" s="454"/>
      <c r="I839" s="454"/>
      <c r="J839" s="454"/>
    </row>
    <row r="840" spans="4:10" x14ac:dyDescent="0.2">
      <c r="D840" s="454"/>
      <c r="E840" s="454"/>
      <c r="F840" s="454"/>
      <c r="G840" s="454"/>
      <c r="H840" s="454"/>
      <c r="I840" s="454"/>
      <c r="J840" s="454"/>
    </row>
    <row r="841" spans="4:10" x14ac:dyDescent="0.2">
      <c r="D841" s="454"/>
      <c r="E841" s="454"/>
      <c r="F841" s="454"/>
      <c r="G841" s="454"/>
      <c r="H841" s="454"/>
      <c r="I841" s="454"/>
      <c r="J841" s="454"/>
    </row>
    <row r="842" spans="4:10" x14ac:dyDescent="0.2">
      <c r="D842" s="454"/>
      <c r="E842" s="454"/>
      <c r="F842" s="454"/>
      <c r="G842" s="454"/>
      <c r="H842" s="454"/>
      <c r="I842" s="454"/>
      <c r="J842" s="454"/>
    </row>
    <row r="843" spans="4:10" x14ac:dyDescent="0.2">
      <c r="D843" s="454"/>
      <c r="E843" s="454"/>
      <c r="F843" s="454"/>
      <c r="G843" s="454"/>
      <c r="H843" s="454"/>
      <c r="I843" s="454"/>
      <c r="J843" s="454"/>
    </row>
    <row r="844" spans="4:10" x14ac:dyDescent="0.2">
      <c r="D844" s="454"/>
      <c r="E844" s="454"/>
      <c r="F844" s="454"/>
      <c r="G844" s="454"/>
      <c r="H844" s="454"/>
      <c r="I844" s="454"/>
      <c r="J844" s="454"/>
    </row>
    <row r="845" spans="4:10" x14ac:dyDescent="0.2">
      <c r="D845" s="454"/>
      <c r="E845" s="454"/>
      <c r="F845" s="454"/>
      <c r="G845" s="454"/>
      <c r="H845" s="454"/>
      <c r="I845" s="454"/>
      <c r="J845" s="454"/>
    </row>
    <row r="846" spans="4:10" x14ac:dyDescent="0.2">
      <c r="D846" s="454"/>
      <c r="E846" s="454"/>
      <c r="F846" s="454"/>
      <c r="G846" s="454"/>
      <c r="H846" s="454"/>
      <c r="I846" s="454"/>
      <c r="J846" s="454"/>
    </row>
    <row r="847" spans="4:10" x14ac:dyDescent="0.2">
      <c r="D847" s="454"/>
      <c r="E847" s="454"/>
      <c r="F847" s="454"/>
      <c r="G847" s="454"/>
      <c r="H847" s="454"/>
      <c r="I847" s="454"/>
      <c r="J847" s="454"/>
    </row>
    <row r="848" spans="4:10" x14ac:dyDescent="0.2">
      <c r="D848" s="454"/>
      <c r="E848" s="454"/>
      <c r="F848" s="454"/>
      <c r="G848" s="454"/>
      <c r="H848" s="454"/>
      <c r="I848" s="454"/>
      <c r="J848" s="454"/>
    </row>
    <row r="849" spans="4:10" x14ac:dyDescent="0.2">
      <c r="D849" s="454"/>
      <c r="E849" s="454"/>
      <c r="F849" s="454"/>
      <c r="G849" s="454"/>
      <c r="H849" s="454"/>
      <c r="I849" s="454"/>
      <c r="J849" s="454"/>
    </row>
    <row r="850" spans="4:10" x14ac:dyDescent="0.2">
      <c r="D850" s="454"/>
      <c r="E850" s="454"/>
      <c r="F850" s="454"/>
      <c r="G850" s="454"/>
      <c r="H850" s="454"/>
      <c r="I850" s="454"/>
      <c r="J850" s="454"/>
    </row>
    <row r="851" spans="4:10" x14ac:dyDescent="0.2">
      <c r="D851" s="454"/>
      <c r="E851" s="454"/>
      <c r="F851" s="454"/>
      <c r="G851" s="454"/>
      <c r="H851" s="454"/>
      <c r="I851" s="454"/>
      <c r="J851" s="454"/>
    </row>
    <row r="852" spans="4:10" x14ac:dyDescent="0.2">
      <c r="D852" s="454"/>
      <c r="E852" s="454"/>
      <c r="F852" s="454"/>
      <c r="G852" s="454"/>
      <c r="H852" s="454"/>
      <c r="I852" s="454"/>
      <c r="J852" s="454"/>
    </row>
    <row r="853" spans="4:10" x14ac:dyDescent="0.2">
      <c r="D853" s="454"/>
      <c r="E853" s="454"/>
      <c r="F853" s="454"/>
      <c r="G853" s="454"/>
      <c r="H853" s="454"/>
      <c r="I853" s="454"/>
      <c r="J853" s="454"/>
    </row>
    <row r="854" spans="4:10" x14ac:dyDescent="0.2">
      <c r="D854" s="454"/>
      <c r="E854" s="454"/>
      <c r="F854" s="454"/>
      <c r="G854" s="454"/>
      <c r="H854" s="454"/>
      <c r="I854" s="454"/>
      <c r="J854" s="454"/>
    </row>
    <row r="855" spans="4:10" x14ac:dyDescent="0.2">
      <c r="D855" s="454"/>
      <c r="E855" s="454"/>
      <c r="F855" s="454"/>
      <c r="G855" s="454"/>
      <c r="H855" s="454"/>
      <c r="I855" s="454"/>
      <c r="J855" s="454"/>
    </row>
    <row r="856" spans="4:10" x14ac:dyDescent="0.2">
      <c r="D856" s="454"/>
      <c r="E856" s="454"/>
      <c r="F856" s="454"/>
      <c r="G856" s="454"/>
      <c r="H856" s="454"/>
      <c r="I856" s="454"/>
      <c r="J856" s="454"/>
    </row>
    <row r="857" spans="4:10" x14ac:dyDescent="0.2">
      <c r="D857" s="454"/>
      <c r="E857" s="454"/>
      <c r="F857" s="454"/>
      <c r="G857" s="454"/>
      <c r="H857" s="454"/>
      <c r="I857" s="454"/>
      <c r="J857" s="454"/>
    </row>
    <row r="858" spans="4:10" x14ac:dyDescent="0.2">
      <c r="D858" s="454"/>
      <c r="E858" s="454"/>
      <c r="F858" s="454"/>
      <c r="G858" s="454"/>
      <c r="H858" s="454"/>
      <c r="I858" s="454"/>
      <c r="J858" s="454"/>
    </row>
    <row r="859" spans="4:10" x14ac:dyDescent="0.2">
      <c r="D859" s="454"/>
      <c r="E859" s="454"/>
      <c r="F859" s="454"/>
      <c r="G859" s="454"/>
      <c r="H859" s="454"/>
      <c r="I859" s="454"/>
      <c r="J859" s="454"/>
    </row>
    <row r="860" spans="4:10" x14ac:dyDescent="0.2">
      <c r="D860" s="454"/>
      <c r="E860" s="454"/>
      <c r="F860" s="454"/>
      <c r="G860" s="454"/>
      <c r="H860" s="454"/>
      <c r="I860" s="454"/>
      <c r="J860" s="454"/>
    </row>
    <row r="861" spans="4:10" x14ac:dyDescent="0.2">
      <c r="D861" s="454"/>
      <c r="E861" s="454"/>
      <c r="F861" s="454"/>
      <c r="G861" s="454"/>
      <c r="H861" s="454"/>
      <c r="I861" s="454"/>
      <c r="J861" s="454"/>
    </row>
    <row r="862" spans="4:10" x14ac:dyDescent="0.2">
      <c r="D862" s="454"/>
      <c r="E862" s="454"/>
      <c r="F862" s="454"/>
      <c r="G862" s="454"/>
      <c r="H862" s="454"/>
      <c r="I862" s="454"/>
      <c r="J862" s="454"/>
    </row>
    <row r="863" spans="4:10" x14ac:dyDescent="0.2">
      <c r="D863" s="454"/>
      <c r="E863" s="454"/>
      <c r="F863" s="454"/>
      <c r="G863" s="454"/>
      <c r="H863" s="454"/>
      <c r="I863" s="454"/>
      <c r="J863" s="454"/>
    </row>
    <row r="864" spans="4:10" x14ac:dyDescent="0.2">
      <c r="D864" s="454"/>
      <c r="E864" s="454"/>
      <c r="F864" s="454"/>
      <c r="G864" s="454"/>
      <c r="H864" s="454"/>
      <c r="I864" s="454"/>
      <c r="J864" s="454"/>
    </row>
    <row r="865" spans="4:10" x14ac:dyDescent="0.2">
      <c r="D865" s="454"/>
      <c r="E865" s="454"/>
      <c r="F865" s="454"/>
      <c r="G865" s="454"/>
      <c r="H865" s="454"/>
      <c r="I865" s="454"/>
      <c r="J865" s="454"/>
    </row>
    <row r="866" spans="4:10" x14ac:dyDescent="0.2">
      <c r="D866" s="454"/>
      <c r="E866" s="454"/>
      <c r="F866" s="454"/>
      <c r="G866" s="454"/>
      <c r="H866" s="454"/>
      <c r="I866" s="454"/>
      <c r="J866" s="454"/>
    </row>
    <row r="867" spans="4:10" x14ac:dyDescent="0.2">
      <c r="D867" s="454"/>
      <c r="E867" s="454"/>
      <c r="F867" s="454"/>
      <c r="G867" s="454"/>
      <c r="H867" s="454"/>
      <c r="I867" s="454"/>
      <c r="J867" s="454"/>
    </row>
    <row r="868" spans="4:10" x14ac:dyDescent="0.2">
      <c r="D868" s="454"/>
      <c r="E868" s="454"/>
      <c r="F868" s="454"/>
      <c r="G868" s="454"/>
      <c r="H868" s="454"/>
      <c r="I868" s="454"/>
      <c r="J868" s="454"/>
    </row>
    <row r="869" spans="4:10" x14ac:dyDescent="0.2">
      <c r="D869" s="454"/>
      <c r="E869" s="454"/>
      <c r="F869" s="454"/>
      <c r="G869" s="454"/>
      <c r="H869" s="454"/>
      <c r="I869" s="454"/>
      <c r="J869" s="454"/>
    </row>
    <row r="870" spans="4:10" x14ac:dyDescent="0.2">
      <c r="D870" s="454"/>
      <c r="E870" s="454"/>
      <c r="F870" s="454"/>
      <c r="G870" s="454"/>
      <c r="H870" s="454"/>
      <c r="I870" s="454"/>
      <c r="J870" s="454"/>
    </row>
    <row r="871" spans="4:10" x14ac:dyDescent="0.2">
      <c r="D871" s="454"/>
      <c r="E871" s="454"/>
      <c r="F871" s="454"/>
      <c r="G871" s="454"/>
      <c r="H871" s="454"/>
      <c r="I871" s="454"/>
      <c r="J871" s="454"/>
    </row>
    <row r="872" spans="4:10" x14ac:dyDescent="0.2">
      <c r="D872" s="454"/>
      <c r="E872" s="454"/>
      <c r="F872" s="454"/>
      <c r="G872" s="454"/>
      <c r="H872" s="454"/>
      <c r="I872" s="454"/>
      <c r="J872" s="454"/>
    </row>
    <row r="873" spans="4:10" x14ac:dyDescent="0.2">
      <c r="D873" s="454"/>
      <c r="E873" s="454"/>
      <c r="F873" s="454"/>
      <c r="G873" s="454"/>
      <c r="H873" s="454"/>
      <c r="I873" s="454"/>
      <c r="J873" s="454"/>
    </row>
    <row r="874" spans="4:10" x14ac:dyDescent="0.2">
      <c r="D874" s="454"/>
      <c r="E874" s="454"/>
      <c r="F874" s="454"/>
      <c r="G874" s="454"/>
      <c r="H874" s="454"/>
      <c r="I874" s="454"/>
      <c r="J874" s="454"/>
    </row>
    <row r="875" spans="4:10" x14ac:dyDescent="0.2">
      <c r="D875" s="454"/>
      <c r="E875" s="454"/>
      <c r="F875" s="454"/>
      <c r="G875" s="454"/>
      <c r="H875" s="454"/>
      <c r="I875" s="454"/>
      <c r="J875" s="454"/>
    </row>
    <row r="876" spans="4:10" x14ac:dyDescent="0.2">
      <c r="D876" s="454"/>
      <c r="E876" s="454"/>
      <c r="F876" s="454"/>
      <c r="G876" s="454"/>
      <c r="H876" s="454"/>
      <c r="I876" s="454"/>
      <c r="J876" s="454"/>
    </row>
    <row r="877" spans="4:10" x14ac:dyDescent="0.2">
      <c r="D877" s="454"/>
      <c r="E877" s="454"/>
      <c r="F877" s="454"/>
      <c r="G877" s="454"/>
      <c r="H877" s="454"/>
      <c r="I877" s="454"/>
      <c r="J877" s="454"/>
    </row>
    <row r="878" spans="4:10" x14ac:dyDescent="0.2">
      <c r="D878" s="454"/>
      <c r="E878" s="454"/>
      <c r="F878" s="454"/>
      <c r="G878" s="454"/>
      <c r="H878" s="454"/>
      <c r="I878" s="454"/>
      <c r="J878" s="454"/>
    </row>
    <row r="879" spans="4:10" x14ac:dyDescent="0.2">
      <c r="D879" s="454"/>
      <c r="E879" s="454"/>
      <c r="F879" s="454"/>
      <c r="G879" s="454"/>
      <c r="H879" s="454"/>
      <c r="I879" s="454"/>
      <c r="J879" s="454"/>
    </row>
    <row r="880" spans="4:10" x14ac:dyDescent="0.2">
      <c r="D880" s="454"/>
      <c r="E880" s="454"/>
      <c r="F880" s="454"/>
      <c r="G880" s="454"/>
      <c r="H880" s="454"/>
      <c r="I880" s="454"/>
      <c r="J880" s="454"/>
    </row>
    <row r="881" spans="4:10" x14ac:dyDescent="0.2">
      <c r="D881" s="454"/>
      <c r="E881" s="454"/>
      <c r="F881" s="454"/>
      <c r="G881" s="454"/>
      <c r="H881" s="454"/>
      <c r="I881" s="454"/>
      <c r="J881" s="454"/>
    </row>
    <row r="882" spans="4:10" x14ac:dyDescent="0.2">
      <c r="D882" s="454"/>
      <c r="E882" s="454"/>
      <c r="F882" s="454"/>
      <c r="G882" s="454"/>
      <c r="H882" s="454"/>
      <c r="I882" s="454"/>
      <c r="J882" s="454"/>
    </row>
    <row r="883" spans="4:10" x14ac:dyDescent="0.2">
      <c r="D883" s="454"/>
      <c r="E883" s="454"/>
      <c r="F883" s="454"/>
      <c r="G883" s="454"/>
      <c r="H883" s="454"/>
      <c r="I883" s="454"/>
      <c r="J883" s="454"/>
    </row>
    <row r="884" spans="4:10" x14ac:dyDescent="0.2">
      <c r="D884" s="454"/>
      <c r="E884" s="454"/>
      <c r="F884" s="454"/>
      <c r="G884" s="454"/>
      <c r="H884" s="454"/>
      <c r="I884" s="454"/>
      <c r="J884" s="454"/>
    </row>
    <row r="885" spans="4:10" x14ac:dyDescent="0.2">
      <c r="D885" s="454"/>
      <c r="E885" s="454"/>
      <c r="F885" s="454"/>
      <c r="G885" s="454"/>
      <c r="H885" s="454"/>
      <c r="I885" s="454"/>
      <c r="J885" s="454"/>
    </row>
    <row r="886" spans="4:10" x14ac:dyDescent="0.2">
      <c r="D886" s="454"/>
      <c r="E886" s="454"/>
      <c r="F886" s="454"/>
      <c r="G886" s="454"/>
      <c r="H886" s="454"/>
      <c r="I886" s="454"/>
      <c r="J886" s="454"/>
    </row>
    <row r="887" spans="4:10" x14ac:dyDescent="0.2">
      <c r="D887" s="454"/>
      <c r="E887" s="454"/>
      <c r="F887" s="454"/>
      <c r="G887" s="454"/>
      <c r="H887" s="454"/>
      <c r="I887" s="454"/>
      <c r="J887" s="454"/>
    </row>
    <row r="888" spans="4:10" x14ac:dyDescent="0.2">
      <c r="D888" s="454"/>
      <c r="E888" s="454"/>
      <c r="F888" s="454"/>
      <c r="G888" s="454"/>
      <c r="H888" s="454"/>
      <c r="I888" s="454"/>
      <c r="J888" s="454"/>
    </row>
    <row r="889" spans="4:10" x14ac:dyDescent="0.2">
      <c r="D889" s="454"/>
      <c r="E889" s="454"/>
      <c r="F889" s="454"/>
      <c r="G889" s="454"/>
      <c r="H889" s="454"/>
      <c r="I889" s="454"/>
      <c r="J889" s="454"/>
    </row>
    <row r="890" spans="4:10" x14ac:dyDescent="0.2">
      <c r="D890" s="454"/>
      <c r="E890" s="454"/>
      <c r="F890" s="454"/>
      <c r="G890" s="454"/>
      <c r="H890" s="454"/>
      <c r="I890" s="454"/>
      <c r="J890" s="454"/>
    </row>
    <row r="891" spans="4:10" x14ac:dyDescent="0.2">
      <c r="D891" s="454"/>
      <c r="E891" s="454"/>
      <c r="F891" s="454"/>
      <c r="G891" s="454"/>
      <c r="H891" s="454"/>
      <c r="I891" s="454"/>
      <c r="J891" s="454"/>
    </row>
    <row r="892" spans="4:10" x14ac:dyDescent="0.2">
      <c r="D892" s="454"/>
      <c r="E892" s="454"/>
      <c r="F892" s="454"/>
      <c r="G892" s="454"/>
      <c r="H892" s="454"/>
      <c r="I892" s="454"/>
      <c r="J892" s="454"/>
    </row>
    <row r="893" spans="4:10" x14ac:dyDescent="0.2">
      <c r="D893" s="454"/>
      <c r="E893" s="454"/>
      <c r="F893" s="454"/>
      <c r="G893" s="454"/>
      <c r="H893" s="454"/>
      <c r="I893" s="454"/>
      <c r="J893" s="454"/>
    </row>
    <row r="894" spans="4:10" x14ac:dyDescent="0.2">
      <c r="D894" s="454"/>
      <c r="E894" s="454"/>
      <c r="F894" s="454"/>
      <c r="G894" s="454"/>
      <c r="H894" s="454"/>
      <c r="I894" s="454"/>
      <c r="J894" s="454"/>
    </row>
    <row r="895" spans="4:10" x14ac:dyDescent="0.2">
      <c r="D895" s="454"/>
      <c r="E895" s="454"/>
      <c r="F895" s="454"/>
      <c r="G895" s="454"/>
      <c r="H895" s="454"/>
      <c r="I895" s="454"/>
      <c r="J895" s="454"/>
    </row>
    <row r="896" spans="4:10" x14ac:dyDescent="0.2">
      <c r="D896" s="454"/>
      <c r="E896" s="454"/>
      <c r="F896" s="454"/>
      <c r="G896" s="454"/>
      <c r="H896" s="454"/>
      <c r="I896" s="454"/>
      <c r="J896" s="454"/>
    </row>
    <row r="897" spans="4:10" x14ac:dyDescent="0.2">
      <c r="D897" s="454"/>
      <c r="E897" s="454"/>
      <c r="F897" s="454"/>
      <c r="G897" s="454"/>
      <c r="H897" s="454"/>
      <c r="I897" s="454"/>
      <c r="J897" s="454"/>
    </row>
    <row r="898" spans="4:10" x14ac:dyDescent="0.2">
      <c r="D898" s="454"/>
      <c r="E898" s="454"/>
      <c r="F898" s="454"/>
      <c r="G898" s="454"/>
      <c r="H898" s="454"/>
      <c r="I898" s="454"/>
      <c r="J898" s="454"/>
    </row>
    <row r="899" spans="4:10" x14ac:dyDescent="0.2">
      <c r="D899" s="454"/>
      <c r="E899" s="454"/>
      <c r="F899" s="454"/>
      <c r="G899" s="454"/>
      <c r="H899" s="454"/>
      <c r="I899" s="454"/>
      <c r="J899" s="454"/>
    </row>
    <row r="900" spans="4:10" x14ac:dyDescent="0.2">
      <c r="D900" s="454"/>
      <c r="E900" s="454"/>
      <c r="F900" s="454"/>
      <c r="G900" s="454"/>
      <c r="H900" s="454"/>
      <c r="I900" s="454"/>
      <c r="J900" s="454"/>
    </row>
    <row r="901" spans="4:10" x14ac:dyDescent="0.2">
      <c r="D901" s="454"/>
      <c r="E901" s="454"/>
      <c r="F901" s="454"/>
      <c r="G901" s="454"/>
      <c r="H901" s="454"/>
      <c r="I901" s="454"/>
      <c r="J901" s="454"/>
    </row>
    <row r="902" spans="4:10" x14ac:dyDescent="0.2">
      <c r="D902" s="454"/>
      <c r="E902" s="454"/>
      <c r="F902" s="454"/>
      <c r="G902" s="454"/>
      <c r="H902" s="454"/>
      <c r="I902" s="454"/>
      <c r="J902" s="454"/>
    </row>
    <row r="903" spans="4:10" x14ac:dyDescent="0.2">
      <c r="D903" s="454"/>
      <c r="E903" s="454"/>
      <c r="F903" s="454"/>
      <c r="G903" s="454"/>
      <c r="H903" s="454"/>
      <c r="I903" s="454"/>
      <c r="J903" s="454"/>
    </row>
    <row r="904" spans="4:10" x14ac:dyDescent="0.2">
      <c r="D904" s="454"/>
      <c r="E904" s="454"/>
      <c r="F904" s="454"/>
      <c r="G904" s="454"/>
      <c r="H904" s="454"/>
      <c r="I904" s="454"/>
      <c r="J904" s="454"/>
    </row>
    <row r="905" spans="4:10" x14ac:dyDescent="0.2">
      <c r="D905" s="454"/>
      <c r="E905" s="454"/>
      <c r="F905" s="454"/>
      <c r="G905" s="454"/>
      <c r="H905" s="454"/>
      <c r="I905" s="454"/>
      <c r="J905" s="454"/>
    </row>
    <row r="906" spans="4:10" x14ac:dyDescent="0.2">
      <c r="D906" s="454"/>
      <c r="E906" s="454"/>
      <c r="F906" s="454"/>
      <c r="G906" s="454"/>
      <c r="H906" s="454"/>
      <c r="I906" s="454"/>
      <c r="J906" s="454"/>
    </row>
    <row r="907" spans="4:10" x14ac:dyDescent="0.2">
      <c r="D907" s="454"/>
      <c r="E907" s="454"/>
      <c r="F907" s="454"/>
      <c r="G907" s="454"/>
      <c r="H907" s="454"/>
      <c r="I907" s="454"/>
      <c r="J907" s="454"/>
    </row>
    <row r="908" spans="4:10" x14ac:dyDescent="0.2">
      <c r="D908" s="454"/>
      <c r="E908" s="454"/>
      <c r="F908" s="454"/>
      <c r="G908" s="454"/>
      <c r="H908" s="454"/>
      <c r="I908" s="454"/>
      <c r="J908" s="454"/>
    </row>
    <row r="909" spans="4:10" x14ac:dyDescent="0.2">
      <c r="D909" s="454"/>
      <c r="E909" s="454"/>
      <c r="F909" s="454"/>
      <c r="G909" s="454"/>
      <c r="H909" s="454"/>
      <c r="I909" s="454"/>
      <c r="J909" s="454"/>
    </row>
    <row r="910" spans="4:10" x14ac:dyDescent="0.2">
      <c r="D910" s="454"/>
      <c r="E910" s="454"/>
      <c r="F910" s="454"/>
      <c r="G910" s="454"/>
      <c r="H910" s="454"/>
      <c r="I910" s="454"/>
      <c r="J910" s="454"/>
    </row>
    <row r="911" spans="4:10" x14ac:dyDescent="0.2">
      <c r="D911" s="454"/>
      <c r="E911" s="454"/>
      <c r="F911" s="454"/>
      <c r="G911" s="454"/>
      <c r="H911" s="454"/>
      <c r="I911" s="454"/>
      <c r="J911" s="454"/>
    </row>
    <row r="912" spans="4:10" x14ac:dyDescent="0.2">
      <c r="D912" s="454"/>
      <c r="E912" s="454"/>
      <c r="F912" s="454"/>
      <c r="G912" s="454"/>
      <c r="H912" s="454"/>
      <c r="I912" s="454"/>
      <c r="J912" s="454"/>
    </row>
    <row r="913" spans="4:10" x14ac:dyDescent="0.2">
      <c r="D913" s="454"/>
      <c r="E913" s="454"/>
      <c r="F913" s="454"/>
      <c r="G913" s="454"/>
      <c r="H913" s="454"/>
      <c r="I913" s="454"/>
      <c r="J913" s="454"/>
    </row>
    <row r="914" spans="4:10" x14ac:dyDescent="0.2">
      <c r="D914" s="454"/>
      <c r="E914" s="454"/>
      <c r="F914" s="454"/>
      <c r="G914" s="454"/>
      <c r="H914" s="454"/>
      <c r="I914" s="454"/>
      <c r="J914" s="454"/>
    </row>
    <row r="915" spans="4:10" x14ac:dyDescent="0.2">
      <c r="D915" s="454"/>
      <c r="E915" s="454"/>
      <c r="F915" s="454"/>
      <c r="G915" s="454"/>
      <c r="H915" s="454"/>
      <c r="I915" s="454"/>
      <c r="J915" s="454"/>
    </row>
    <row r="916" spans="4:10" x14ac:dyDescent="0.2">
      <c r="D916" s="454"/>
      <c r="E916" s="454"/>
      <c r="F916" s="454"/>
      <c r="G916" s="454"/>
      <c r="H916" s="454"/>
      <c r="I916" s="454"/>
      <c r="J916" s="454"/>
    </row>
    <row r="917" spans="4:10" x14ac:dyDescent="0.2">
      <c r="D917" s="454"/>
      <c r="E917" s="454"/>
      <c r="F917" s="454"/>
      <c r="G917" s="454"/>
      <c r="H917" s="454"/>
      <c r="I917" s="454"/>
      <c r="J917" s="454"/>
    </row>
    <row r="918" spans="4:10" x14ac:dyDescent="0.2">
      <c r="D918" s="454"/>
      <c r="E918" s="454"/>
      <c r="F918" s="454"/>
      <c r="G918" s="454"/>
      <c r="H918" s="454"/>
      <c r="I918" s="454"/>
      <c r="J918" s="454"/>
    </row>
    <row r="919" spans="4:10" x14ac:dyDescent="0.2">
      <c r="D919" s="454"/>
      <c r="E919" s="454"/>
      <c r="F919" s="454"/>
      <c r="G919" s="454"/>
      <c r="H919" s="454"/>
      <c r="I919" s="454"/>
      <c r="J919" s="454"/>
    </row>
    <row r="920" spans="4:10" x14ac:dyDescent="0.2">
      <c r="D920" s="454"/>
      <c r="E920" s="454"/>
      <c r="F920" s="454"/>
      <c r="G920" s="454"/>
      <c r="H920" s="454"/>
      <c r="I920" s="454"/>
      <c r="J920" s="454"/>
    </row>
    <row r="921" spans="4:10" x14ac:dyDescent="0.2">
      <c r="D921" s="454"/>
      <c r="E921" s="454"/>
      <c r="F921" s="454"/>
      <c r="G921" s="454"/>
      <c r="H921" s="454"/>
      <c r="I921" s="454"/>
      <c r="J921" s="454"/>
    </row>
    <row r="922" spans="4:10" x14ac:dyDescent="0.2">
      <c r="D922" s="454"/>
      <c r="E922" s="454"/>
      <c r="F922" s="454"/>
      <c r="G922" s="454"/>
      <c r="H922" s="454"/>
      <c r="I922" s="454"/>
      <c r="J922" s="454"/>
    </row>
    <row r="923" spans="4:10" x14ac:dyDescent="0.2">
      <c r="D923" s="454"/>
      <c r="E923" s="454"/>
      <c r="F923" s="454"/>
      <c r="G923" s="454"/>
      <c r="H923" s="454"/>
      <c r="I923" s="454"/>
      <c r="J923" s="454"/>
    </row>
    <row r="924" spans="4:10" x14ac:dyDescent="0.2">
      <c r="D924" s="454"/>
      <c r="E924" s="454"/>
      <c r="F924" s="454"/>
      <c r="G924" s="454"/>
      <c r="H924" s="454"/>
      <c r="I924" s="454"/>
      <c r="J924" s="454"/>
    </row>
    <row r="925" spans="4:10" x14ac:dyDescent="0.2">
      <c r="D925" s="454"/>
      <c r="E925" s="454"/>
      <c r="F925" s="454"/>
      <c r="G925" s="454"/>
      <c r="H925" s="454"/>
      <c r="I925" s="454"/>
      <c r="J925" s="454"/>
    </row>
    <row r="926" spans="4:10" x14ac:dyDescent="0.2">
      <c r="D926" s="454"/>
      <c r="E926" s="454"/>
      <c r="F926" s="454"/>
      <c r="G926" s="454"/>
      <c r="H926" s="454"/>
      <c r="I926" s="454"/>
      <c r="J926" s="454"/>
    </row>
    <row r="927" spans="4:10" x14ac:dyDescent="0.2">
      <c r="D927" s="454"/>
      <c r="E927" s="454"/>
      <c r="F927" s="454"/>
      <c r="G927" s="454"/>
      <c r="H927" s="454"/>
      <c r="I927" s="454"/>
      <c r="J927" s="454"/>
    </row>
    <row r="928" spans="4:10" x14ac:dyDescent="0.2">
      <c r="D928" s="454"/>
      <c r="E928" s="454"/>
      <c r="F928" s="454"/>
      <c r="G928" s="454"/>
      <c r="H928" s="454"/>
      <c r="I928" s="454"/>
      <c r="J928" s="454"/>
    </row>
    <row r="929" spans="4:10" x14ac:dyDescent="0.2">
      <c r="D929" s="454"/>
      <c r="E929" s="454"/>
      <c r="F929" s="454"/>
      <c r="G929" s="454"/>
      <c r="H929" s="454"/>
      <c r="I929" s="454"/>
      <c r="J929" s="454"/>
    </row>
    <row r="930" spans="4:10" x14ac:dyDescent="0.2">
      <c r="D930" s="454"/>
      <c r="E930" s="454"/>
      <c r="F930" s="454"/>
      <c r="G930" s="454"/>
      <c r="H930" s="454"/>
      <c r="I930" s="454"/>
      <c r="J930" s="454"/>
    </row>
  </sheetData>
  <pageMargins left="0.7" right="0.7" top="0.75" bottom="0.75" header="0.3" footer="0.3"/>
  <pageSetup orientation="portrait" horizontalDpi="0"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32"/>
  <sheetViews>
    <sheetView topLeftCell="C283" workbookViewId="0">
      <selection activeCell="E305" sqref="E305"/>
    </sheetView>
  </sheetViews>
  <sheetFormatPr defaultRowHeight="12.75" x14ac:dyDescent="0.2"/>
  <cols>
    <col min="1" max="1" width="11.85546875" customWidth="1"/>
    <col min="2" max="2" width="24.140625" customWidth="1"/>
    <col min="3" max="3" width="19.5703125" customWidth="1"/>
    <col min="4" max="4" width="13.7109375" customWidth="1"/>
    <col min="5" max="5" width="14.85546875" customWidth="1"/>
    <col min="6" max="6" width="16.42578125" customWidth="1"/>
    <col min="7" max="7" width="15.85546875" customWidth="1"/>
    <col min="8" max="8" width="11.140625" bestFit="1" customWidth="1"/>
  </cols>
  <sheetData>
    <row r="1" spans="1:14" x14ac:dyDescent="0.2">
      <c r="B1" s="5" t="s">
        <v>2054</v>
      </c>
      <c r="E1" s="460" t="s">
        <v>2007</v>
      </c>
      <c r="G1" s="89">
        <f>'Itemized Data Entry'!E838</f>
        <v>7</v>
      </c>
      <c r="I1" s="457" t="s">
        <v>1389</v>
      </c>
      <c r="J1" s="457"/>
      <c r="K1" s="457"/>
      <c r="L1" s="457"/>
      <c r="M1" s="457"/>
      <c r="N1" s="457"/>
    </row>
    <row r="2" spans="1:14" ht="13.5" customHeight="1" x14ac:dyDescent="0.2">
      <c r="I2" s="458" t="s">
        <v>1549</v>
      </c>
      <c r="J2" s="457"/>
      <c r="K2" s="457"/>
      <c r="L2" s="457"/>
      <c r="M2" s="457"/>
      <c r="N2" s="457"/>
    </row>
    <row r="3" spans="1:14" x14ac:dyDescent="0.2">
      <c r="B3" s="236"/>
      <c r="C3" s="236" t="s">
        <v>532</v>
      </c>
      <c r="D3" s="236"/>
      <c r="E3" s="236" t="s">
        <v>2014</v>
      </c>
      <c r="F3" s="363">
        <f>(F4+F6*K6+K5*F5)/'Itemized Data Entry'!E838</f>
        <v>7918.5714285714284</v>
      </c>
      <c r="G3" s="459" t="s">
        <v>2017</v>
      </c>
      <c r="H3" s="363">
        <f>F4+F6*K6+K5*F5</f>
        <v>55430</v>
      </c>
      <c r="I3" s="334"/>
      <c r="J3" s="334"/>
      <c r="K3" s="334"/>
      <c r="L3" s="11"/>
      <c r="M3" s="11"/>
      <c r="N3" s="11"/>
    </row>
    <row r="4" spans="1:14" x14ac:dyDescent="0.2">
      <c r="B4" s="236"/>
      <c r="C4" s="236" t="s">
        <v>524</v>
      </c>
      <c r="D4" s="363"/>
      <c r="E4" s="236" t="s">
        <v>2014</v>
      </c>
      <c r="F4" s="363">
        <f>'Contracts Budget'!F4+'Grants Budget'!F4+'In-House Budget'!F4</f>
        <v>12962</v>
      </c>
      <c r="G4" s="236"/>
      <c r="H4" s="236"/>
      <c r="I4" s="334"/>
      <c r="J4" s="334"/>
      <c r="K4" s="334"/>
      <c r="L4" s="11"/>
      <c r="M4" s="11"/>
      <c r="N4" s="11"/>
    </row>
    <row r="5" spans="1:14" x14ac:dyDescent="0.2">
      <c r="B5" s="236"/>
      <c r="C5" s="236" t="s">
        <v>525</v>
      </c>
      <c r="D5" s="363"/>
      <c r="E5" s="236" t="s">
        <v>2014</v>
      </c>
      <c r="F5" s="363">
        <f>'Contracts Budget'!F5+'Grants Budget'!F5+'In-House Budget'!F5</f>
        <v>6950</v>
      </c>
      <c r="G5" s="236"/>
      <c r="H5" s="236" t="s">
        <v>2008</v>
      </c>
      <c r="I5" s="334"/>
      <c r="J5" s="334"/>
      <c r="K5" s="334">
        <f>IF('Itemized Data Entry'!E838-2&gt;=0,'Itemized Data Entry'!E838-2,0)</f>
        <v>5</v>
      </c>
      <c r="L5" s="11"/>
      <c r="M5" s="11"/>
      <c r="N5" s="11"/>
    </row>
    <row r="6" spans="1:14" x14ac:dyDescent="0.2">
      <c r="B6" s="236"/>
      <c r="C6" s="236" t="s">
        <v>526</v>
      </c>
      <c r="D6" s="363"/>
      <c r="E6" s="236" t="s">
        <v>2014</v>
      </c>
      <c r="F6" s="363">
        <f>'Contracts Budget'!F6+'Grants Budget'!F6+'In-House Budget'!F6</f>
        <v>7718</v>
      </c>
      <c r="G6" s="236"/>
      <c r="H6" s="236" t="s">
        <v>2013</v>
      </c>
      <c r="I6" s="334"/>
      <c r="J6" s="334"/>
      <c r="K6" s="334">
        <f>IF('Itemized Data Entry'!E838-1&gt;=1,1,0)</f>
        <v>1</v>
      </c>
      <c r="L6" s="11"/>
      <c r="M6" s="11"/>
      <c r="N6" s="11"/>
    </row>
    <row r="7" spans="1:14" x14ac:dyDescent="0.2">
      <c r="B7" s="334"/>
      <c r="C7" s="318" t="s">
        <v>2016</v>
      </c>
      <c r="D7" s="461"/>
      <c r="E7" s="318" t="s">
        <v>2015</v>
      </c>
      <c r="F7" s="462">
        <f>IF('Itemized Data Entry'!E838=1,E70,0)</f>
        <v>0</v>
      </c>
      <c r="G7" s="334"/>
      <c r="H7" s="334"/>
      <c r="I7" s="334"/>
      <c r="J7" s="334"/>
      <c r="K7" s="334"/>
      <c r="L7" s="11"/>
      <c r="M7" s="11"/>
      <c r="N7" s="11"/>
    </row>
    <row r="8" spans="1:14" x14ac:dyDescent="0.2">
      <c r="G8" s="482"/>
      <c r="H8" s="483"/>
      <c r="I8" s="334"/>
      <c r="J8" s="11"/>
      <c r="K8" s="11"/>
      <c r="L8" s="11"/>
      <c r="M8" s="11"/>
      <c r="N8" s="11"/>
    </row>
    <row r="9" spans="1:14" x14ac:dyDescent="0.2">
      <c r="G9" s="482"/>
      <c r="H9" s="483"/>
      <c r="I9" s="334"/>
      <c r="J9" s="11"/>
      <c r="K9" s="11"/>
      <c r="L9" s="11"/>
      <c r="M9" s="11"/>
      <c r="N9" s="11"/>
    </row>
    <row r="10" spans="1:14" s="5" customFormat="1" x14ac:dyDescent="0.2">
      <c r="A10" s="5" t="s">
        <v>1973</v>
      </c>
      <c r="B10" s="5" t="s">
        <v>1999</v>
      </c>
      <c r="C10" s="5" t="s">
        <v>1966</v>
      </c>
      <c r="D10" s="5" t="s">
        <v>1967</v>
      </c>
      <c r="E10" s="5" t="s">
        <v>1968</v>
      </c>
      <c r="F10" s="5" t="s">
        <v>2012</v>
      </c>
      <c r="G10" s="5" t="s">
        <v>1969</v>
      </c>
    </row>
    <row r="11" spans="1:14" ht="15.75" x14ac:dyDescent="0.3">
      <c r="A11" s="236" t="s">
        <v>1974</v>
      </c>
      <c r="B11" s="236" t="s">
        <v>1970</v>
      </c>
      <c r="D11" s="454"/>
      <c r="E11" s="456"/>
      <c r="F11" s="456"/>
      <c r="G11" s="454"/>
      <c r="H11" s="454"/>
      <c r="I11" s="454"/>
      <c r="J11" s="454"/>
    </row>
    <row r="12" spans="1:14" x14ac:dyDescent="0.2">
      <c r="A12" s="236"/>
      <c r="B12" s="236"/>
      <c r="C12" s="236" t="s">
        <v>82</v>
      </c>
      <c r="D12" s="17">
        <f>'Contracts Budget'!D12+'Grants Budget'!D12+'In-House Budget'!D12</f>
        <v>0</v>
      </c>
      <c r="E12" s="455"/>
      <c r="F12" s="455"/>
      <c r="G12" s="17">
        <f>D12</f>
        <v>0</v>
      </c>
      <c r="H12" s="454"/>
      <c r="I12" s="454"/>
      <c r="J12" s="454"/>
    </row>
    <row r="13" spans="1:14" x14ac:dyDescent="0.2">
      <c r="C13" s="236" t="s">
        <v>322</v>
      </c>
      <c r="D13" s="17">
        <f>'Contracts Budget'!D13+'Grants Budget'!D13+'In-House Budget'!D13</f>
        <v>0</v>
      </c>
      <c r="E13" s="455"/>
      <c r="F13" s="455"/>
      <c r="G13" s="17">
        <f t="shared" ref="G13:G20" si="0">D13</f>
        <v>0</v>
      </c>
      <c r="H13" s="454"/>
      <c r="I13" s="454"/>
      <c r="J13" s="454"/>
    </row>
    <row r="14" spans="1:14" x14ac:dyDescent="0.2">
      <c r="C14" s="236" t="s">
        <v>1900</v>
      </c>
      <c r="D14" s="17">
        <f>'Contracts Budget'!D14+'Grants Budget'!D14+'In-House Budget'!D14</f>
        <v>0</v>
      </c>
      <c r="E14" s="455"/>
      <c r="F14" s="455"/>
      <c r="G14" s="17">
        <f t="shared" si="0"/>
        <v>0</v>
      </c>
      <c r="H14" s="454"/>
      <c r="I14" s="454"/>
      <c r="J14" s="454"/>
    </row>
    <row r="15" spans="1:14" x14ac:dyDescent="0.2">
      <c r="C15" s="236" t="s">
        <v>1972</v>
      </c>
      <c r="D15" s="17">
        <f>'Contracts Budget'!D15+'Grants Budget'!D15+'In-House Budget'!D15</f>
        <v>12</v>
      </c>
      <c r="E15" s="455"/>
      <c r="F15" s="455"/>
      <c r="G15" s="17">
        <f t="shared" si="0"/>
        <v>12</v>
      </c>
      <c r="H15" s="454"/>
      <c r="I15" s="454"/>
      <c r="J15" s="454"/>
    </row>
    <row r="16" spans="1:14" x14ac:dyDescent="0.2">
      <c r="C16" s="236" t="s">
        <v>1899</v>
      </c>
      <c r="D16" s="17">
        <f>'Contracts Budget'!D16+'Grants Budget'!D16+'In-House Budget'!D16</f>
        <v>1388</v>
      </c>
      <c r="E16" s="455"/>
      <c r="F16" s="455"/>
      <c r="G16" s="17">
        <f t="shared" si="0"/>
        <v>1388</v>
      </c>
      <c r="H16" s="454"/>
      <c r="I16" s="454"/>
      <c r="J16" s="454"/>
    </row>
    <row r="17" spans="1:10" x14ac:dyDescent="0.2">
      <c r="C17" s="236" t="s">
        <v>1045</v>
      </c>
      <c r="D17" s="17">
        <f>'Contracts Budget'!D17+'Grants Budget'!D17+'In-House Budget'!D17</f>
        <v>0</v>
      </c>
      <c r="E17" s="455"/>
      <c r="F17" s="455"/>
      <c r="G17" s="17">
        <f t="shared" si="0"/>
        <v>0</v>
      </c>
      <c r="H17" s="454"/>
      <c r="I17" s="454"/>
      <c r="J17" s="454"/>
    </row>
    <row r="18" spans="1:10" x14ac:dyDescent="0.2">
      <c r="C18" s="236" t="s">
        <v>1971</v>
      </c>
      <c r="D18" s="17">
        <f>'Contracts Budget'!D18+'Grants Budget'!D18+'In-House Budget'!D18</f>
        <v>0</v>
      </c>
      <c r="E18" s="455"/>
      <c r="F18" s="455"/>
      <c r="G18" s="17">
        <f t="shared" si="0"/>
        <v>0</v>
      </c>
      <c r="H18" s="454"/>
      <c r="I18" s="454"/>
      <c r="J18" s="454"/>
    </row>
    <row r="19" spans="1:10" x14ac:dyDescent="0.2">
      <c r="C19" s="236" t="s">
        <v>74</v>
      </c>
      <c r="D19" s="17">
        <f>'Contracts Budget'!D19+'Grants Budget'!D19+'In-House Budget'!D19</f>
        <v>0</v>
      </c>
      <c r="E19" s="455"/>
      <c r="F19" s="455"/>
      <c r="G19" s="17">
        <f t="shared" si="0"/>
        <v>0</v>
      </c>
      <c r="H19" s="454"/>
      <c r="I19" s="454"/>
      <c r="J19" s="454"/>
    </row>
    <row r="20" spans="1:10" x14ac:dyDescent="0.2">
      <c r="C20" s="236" t="s">
        <v>1976</v>
      </c>
      <c r="D20" s="17">
        <f>SUM(D12:D19)</f>
        <v>1400</v>
      </c>
      <c r="E20" s="455"/>
      <c r="F20" s="455"/>
      <c r="G20" s="17">
        <f t="shared" si="0"/>
        <v>1400</v>
      </c>
      <c r="H20" s="454"/>
      <c r="I20" s="454"/>
      <c r="J20" s="454"/>
    </row>
    <row r="21" spans="1:10" ht="15.75" x14ac:dyDescent="0.3">
      <c r="A21" s="236" t="s">
        <v>1975</v>
      </c>
      <c r="B21" s="236" t="s">
        <v>1707</v>
      </c>
      <c r="D21" s="17"/>
      <c r="E21" s="455"/>
      <c r="F21" s="455"/>
      <c r="G21" s="17"/>
      <c r="H21" s="454"/>
      <c r="I21" s="454"/>
      <c r="J21" s="454"/>
    </row>
    <row r="22" spans="1:10" x14ac:dyDescent="0.2">
      <c r="C22" s="236" t="s">
        <v>82</v>
      </c>
      <c r="D22" s="17">
        <f>'Contracts Budget'!D22+'Grants Budget'!D22+'In-House Budget'!D22</f>
        <v>0</v>
      </c>
      <c r="E22" s="455"/>
      <c r="F22" s="455"/>
      <c r="G22" s="17">
        <f>D22</f>
        <v>0</v>
      </c>
      <c r="H22" s="454"/>
      <c r="I22" s="454"/>
      <c r="J22" s="454"/>
    </row>
    <row r="23" spans="1:10" x14ac:dyDescent="0.2">
      <c r="C23" s="236" t="s">
        <v>322</v>
      </c>
      <c r="D23" s="17">
        <f>'Contracts Budget'!D23+'Grants Budget'!D23+'In-House Budget'!D23</f>
        <v>0</v>
      </c>
      <c r="E23" s="455"/>
      <c r="F23" s="455"/>
      <c r="G23" s="17">
        <f t="shared" ref="G23:G30" si="1">D23</f>
        <v>0</v>
      </c>
      <c r="H23" s="454"/>
      <c r="I23" s="454"/>
      <c r="J23" s="454"/>
    </row>
    <row r="24" spans="1:10" x14ac:dyDescent="0.2">
      <c r="C24" s="236" t="s">
        <v>1900</v>
      </c>
      <c r="D24" s="17">
        <f>'Contracts Budget'!D24+'Grants Budget'!D24+'In-House Budget'!D24</f>
        <v>0</v>
      </c>
      <c r="E24" s="455"/>
      <c r="F24" s="455"/>
      <c r="G24" s="17">
        <f t="shared" si="1"/>
        <v>0</v>
      </c>
      <c r="H24" s="454"/>
      <c r="I24" s="454"/>
      <c r="J24" s="454"/>
    </row>
    <row r="25" spans="1:10" x14ac:dyDescent="0.2">
      <c r="C25" s="236" t="s">
        <v>1972</v>
      </c>
      <c r="D25" s="17">
        <f>'Contracts Budget'!D25+'Grants Budget'!D25+'In-House Budget'!D25</f>
        <v>0</v>
      </c>
      <c r="E25" s="455"/>
      <c r="F25" s="455"/>
      <c r="G25" s="17">
        <f t="shared" si="1"/>
        <v>0</v>
      </c>
      <c r="H25" s="454"/>
      <c r="I25" s="454"/>
      <c r="J25" s="454"/>
    </row>
    <row r="26" spans="1:10" x14ac:dyDescent="0.2">
      <c r="C26" s="236" t="s">
        <v>1899</v>
      </c>
      <c r="D26" s="17">
        <f>'Contracts Budget'!D26+'Grants Budget'!D26+'In-House Budget'!D26</f>
        <v>0</v>
      </c>
      <c r="E26" s="455"/>
      <c r="F26" s="455"/>
      <c r="G26" s="17">
        <f t="shared" si="1"/>
        <v>0</v>
      </c>
      <c r="H26" s="454"/>
      <c r="I26" s="454"/>
      <c r="J26" s="454"/>
    </row>
    <row r="27" spans="1:10" x14ac:dyDescent="0.2">
      <c r="C27" s="236" t="s">
        <v>1045</v>
      </c>
      <c r="D27" s="17">
        <f>'Contracts Budget'!D27+'Grants Budget'!D27+'In-House Budget'!D27</f>
        <v>0</v>
      </c>
      <c r="E27" s="455"/>
      <c r="F27" s="455"/>
      <c r="G27" s="17">
        <f t="shared" si="1"/>
        <v>0</v>
      </c>
      <c r="H27" s="454"/>
      <c r="I27" s="454"/>
      <c r="J27" s="454"/>
    </row>
    <row r="28" spans="1:10" x14ac:dyDescent="0.2">
      <c r="C28" s="236" t="s">
        <v>1971</v>
      </c>
      <c r="D28" s="17">
        <f>'Contracts Budget'!D28+'Grants Budget'!D28+'In-House Budget'!D28</f>
        <v>0</v>
      </c>
      <c r="E28" s="455"/>
      <c r="F28" s="455"/>
      <c r="G28" s="17">
        <f t="shared" si="1"/>
        <v>0</v>
      </c>
      <c r="H28" s="454"/>
      <c r="I28" s="454"/>
      <c r="J28" s="454"/>
    </row>
    <row r="29" spans="1:10" x14ac:dyDescent="0.2">
      <c r="C29" s="236" t="s">
        <v>74</v>
      </c>
      <c r="D29" s="17">
        <f>'Contracts Budget'!D29+'Grants Budget'!D29+'In-House Budget'!D29</f>
        <v>0</v>
      </c>
      <c r="E29" s="455"/>
      <c r="F29" s="455"/>
      <c r="G29" s="17">
        <f t="shared" si="1"/>
        <v>0</v>
      </c>
      <c r="H29" s="454"/>
      <c r="I29" s="454"/>
      <c r="J29" s="454"/>
    </row>
    <row r="30" spans="1:10" x14ac:dyDescent="0.2">
      <c r="C30" s="236" t="s">
        <v>1976</v>
      </c>
      <c r="D30" s="17">
        <f>SUM(D22:D29)</f>
        <v>0</v>
      </c>
      <c r="E30" s="455"/>
      <c r="F30" s="455"/>
      <c r="G30" s="17">
        <f t="shared" si="1"/>
        <v>0</v>
      </c>
      <c r="H30" s="454"/>
      <c r="I30" s="454"/>
      <c r="J30" s="454"/>
    </row>
    <row r="31" spans="1:10" ht="15.75" x14ac:dyDescent="0.3">
      <c r="A31" s="236" t="s">
        <v>1977</v>
      </c>
      <c r="B31" s="236" t="s">
        <v>834</v>
      </c>
      <c r="D31" s="17"/>
      <c r="E31" s="455"/>
      <c r="F31" s="455"/>
      <c r="G31" s="17"/>
      <c r="H31" s="454"/>
      <c r="I31" s="454"/>
      <c r="J31" s="454"/>
    </row>
    <row r="32" spans="1:10" x14ac:dyDescent="0.2">
      <c r="C32" s="236" t="s">
        <v>82</v>
      </c>
      <c r="D32" s="17">
        <f>'Contracts Budget'!D32+'Grants Budget'!D32+'In-House Budget'!D32</f>
        <v>0</v>
      </c>
      <c r="E32" s="455"/>
      <c r="F32" s="455"/>
      <c r="G32" s="17">
        <f>D32</f>
        <v>0</v>
      </c>
      <c r="H32" s="454"/>
      <c r="I32" s="454"/>
      <c r="J32" s="454"/>
    </row>
    <row r="33" spans="1:10" x14ac:dyDescent="0.2">
      <c r="C33" s="236" t="s">
        <v>322</v>
      </c>
      <c r="D33" s="17">
        <f>'Contracts Budget'!D33+'Grants Budget'!D33+'In-House Budget'!D33</f>
        <v>0</v>
      </c>
      <c r="E33" s="455"/>
      <c r="F33" s="455"/>
      <c r="G33" s="17">
        <f t="shared" ref="G33:G40" si="2">D33</f>
        <v>0</v>
      </c>
      <c r="H33" s="454"/>
      <c r="I33" s="454"/>
      <c r="J33" s="454"/>
    </row>
    <row r="34" spans="1:10" x14ac:dyDescent="0.2">
      <c r="C34" s="236" t="s">
        <v>1900</v>
      </c>
      <c r="D34" s="17">
        <f>'Contracts Budget'!D34+'Grants Budget'!D34+'In-House Budget'!D34</f>
        <v>0</v>
      </c>
      <c r="E34" s="455"/>
      <c r="F34" s="455"/>
      <c r="G34" s="17">
        <f t="shared" si="2"/>
        <v>0</v>
      </c>
      <c r="H34" s="454"/>
      <c r="I34" s="454"/>
      <c r="J34" s="454"/>
    </row>
    <row r="35" spans="1:10" x14ac:dyDescent="0.2">
      <c r="C35" s="236" t="s">
        <v>1972</v>
      </c>
      <c r="D35" s="17">
        <f>'Contracts Budget'!D35+'Grants Budget'!D35+'In-House Budget'!D35</f>
        <v>0</v>
      </c>
      <c r="E35" s="455"/>
      <c r="F35" s="455"/>
      <c r="G35" s="17">
        <f t="shared" si="2"/>
        <v>0</v>
      </c>
      <c r="H35" s="454"/>
      <c r="I35" s="454"/>
      <c r="J35" s="454"/>
    </row>
    <row r="36" spans="1:10" x14ac:dyDescent="0.2">
      <c r="C36" s="236" t="s">
        <v>1899</v>
      </c>
      <c r="D36" s="17">
        <f>'Contracts Budget'!D36+'Grants Budget'!D36+'In-House Budget'!D36</f>
        <v>3720</v>
      </c>
      <c r="E36" s="455"/>
      <c r="F36" s="455"/>
      <c r="G36" s="17">
        <f t="shared" si="2"/>
        <v>3720</v>
      </c>
      <c r="H36" s="454"/>
      <c r="I36" s="454"/>
      <c r="J36" s="454"/>
    </row>
    <row r="37" spans="1:10" x14ac:dyDescent="0.2">
      <c r="C37" s="236" t="s">
        <v>1045</v>
      </c>
      <c r="D37" s="17">
        <f>'Contracts Budget'!D37+'Grants Budget'!D37+'In-House Budget'!D37</f>
        <v>0</v>
      </c>
      <c r="E37" s="455"/>
      <c r="F37" s="455"/>
      <c r="G37" s="17">
        <f t="shared" si="2"/>
        <v>0</v>
      </c>
      <c r="H37" s="454"/>
      <c r="I37" s="454"/>
      <c r="J37" s="454"/>
    </row>
    <row r="38" spans="1:10" x14ac:dyDescent="0.2">
      <c r="C38" s="236" t="s">
        <v>1971</v>
      </c>
      <c r="D38" s="17">
        <f>'Contracts Budget'!D38+'Grants Budget'!D38+'In-House Budget'!D38</f>
        <v>0</v>
      </c>
      <c r="E38" s="455"/>
      <c r="F38" s="455"/>
      <c r="G38" s="17">
        <f t="shared" si="2"/>
        <v>0</v>
      </c>
      <c r="H38" s="454"/>
      <c r="I38" s="454"/>
      <c r="J38" s="454"/>
    </row>
    <row r="39" spans="1:10" x14ac:dyDescent="0.2">
      <c r="C39" s="236" t="s">
        <v>74</v>
      </c>
      <c r="D39" s="17">
        <f>'Contracts Budget'!D39+'Grants Budget'!D39+'In-House Budget'!D39</f>
        <v>0</v>
      </c>
      <c r="E39" s="455"/>
      <c r="F39" s="455"/>
      <c r="G39" s="17">
        <f t="shared" si="2"/>
        <v>0</v>
      </c>
      <c r="H39" s="454"/>
      <c r="I39" s="454"/>
      <c r="J39" s="454"/>
    </row>
    <row r="40" spans="1:10" x14ac:dyDescent="0.2">
      <c r="C40" s="236" t="s">
        <v>1976</v>
      </c>
      <c r="D40" s="17">
        <f>SUM(D32:D39)</f>
        <v>3720</v>
      </c>
      <c r="E40" s="455"/>
      <c r="F40" s="455"/>
      <c r="G40" s="17">
        <f t="shared" si="2"/>
        <v>3720</v>
      </c>
      <c r="H40" s="454"/>
      <c r="I40" s="454"/>
      <c r="J40" s="454"/>
    </row>
    <row r="41" spans="1:10" ht="39.75" x14ac:dyDescent="0.3">
      <c r="A41" s="236" t="s">
        <v>1978</v>
      </c>
      <c r="B41" s="466" t="s">
        <v>330</v>
      </c>
      <c r="D41" s="17"/>
      <c r="E41" s="455"/>
      <c r="F41" s="455"/>
      <c r="G41" s="17"/>
      <c r="H41" s="454"/>
      <c r="I41" s="454"/>
      <c r="J41" s="454"/>
    </row>
    <row r="42" spans="1:10" x14ac:dyDescent="0.2">
      <c r="B42" s="236"/>
      <c r="C42" s="236" t="s">
        <v>82</v>
      </c>
      <c r="D42" s="17">
        <f>'Contracts Budget'!D42+'Grants Budget'!D42+'In-House Budget'!D42</f>
        <v>194</v>
      </c>
      <c r="E42" s="455"/>
      <c r="F42" s="455"/>
      <c r="G42" s="17">
        <f>D42</f>
        <v>194</v>
      </c>
      <c r="H42" s="454"/>
      <c r="I42" s="454"/>
      <c r="J42" s="454"/>
    </row>
    <row r="43" spans="1:10" x14ac:dyDescent="0.2">
      <c r="C43" s="236" t="s">
        <v>322</v>
      </c>
      <c r="D43" s="17">
        <f>'Contracts Budget'!D43+'Grants Budget'!D43+'In-House Budget'!D43</f>
        <v>0</v>
      </c>
      <c r="E43" s="455"/>
      <c r="F43" s="455"/>
      <c r="G43" s="17">
        <f t="shared" ref="G43:G50" si="3">D43</f>
        <v>0</v>
      </c>
      <c r="H43" s="454"/>
      <c r="I43" s="454"/>
      <c r="J43" s="454"/>
    </row>
    <row r="44" spans="1:10" x14ac:dyDescent="0.2">
      <c r="C44" s="236" t="s">
        <v>1900</v>
      </c>
      <c r="D44" s="17">
        <f>'Contracts Budget'!D44+'Grants Budget'!D44+'In-House Budget'!D44</f>
        <v>0</v>
      </c>
      <c r="E44" s="455"/>
      <c r="F44" s="455"/>
      <c r="G44" s="17">
        <f t="shared" si="3"/>
        <v>0</v>
      </c>
      <c r="H44" s="454"/>
      <c r="I44" s="454"/>
      <c r="J44" s="454"/>
    </row>
    <row r="45" spans="1:10" x14ac:dyDescent="0.2">
      <c r="C45" s="236" t="s">
        <v>1972</v>
      </c>
      <c r="D45" s="17">
        <f>'Contracts Budget'!D45+'Grants Budget'!D45+'In-House Budget'!D45</f>
        <v>0</v>
      </c>
      <c r="E45" s="455"/>
      <c r="F45" s="455"/>
      <c r="G45" s="17">
        <f t="shared" si="3"/>
        <v>0</v>
      </c>
      <c r="H45" s="454"/>
      <c r="I45" s="454"/>
      <c r="J45" s="454"/>
    </row>
    <row r="46" spans="1:10" x14ac:dyDescent="0.2">
      <c r="C46" s="236" t="s">
        <v>1899</v>
      </c>
      <c r="D46" s="17">
        <f>'Contracts Budget'!D46+'Grants Budget'!D46+'In-House Budget'!D46</f>
        <v>0</v>
      </c>
      <c r="E46" s="455"/>
      <c r="F46" s="455"/>
      <c r="G46" s="17">
        <f t="shared" si="3"/>
        <v>0</v>
      </c>
      <c r="H46" s="454"/>
      <c r="I46" s="454"/>
      <c r="J46" s="454"/>
    </row>
    <row r="47" spans="1:10" x14ac:dyDescent="0.2">
      <c r="C47" s="236" t="s">
        <v>1045</v>
      </c>
      <c r="D47" s="17">
        <f>'Contracts Budget'!D47+'Grants Budget'!D47+'In-House Budget'!D47</f>
        <v>52</v>
      </c>
      <c r="E47" s="455"/>
      <c r="F47" s="455"/>
      <c r="G47" s="17">
        <f t="shared" si="3"/>
        <v>52</v>
      </c>
      <c r="H47" s="454"/>
      <c r="I47" s="454"/>
      <c r="J47" s="454"/>
    </row>
    <row r="48" spans="1:10" x14ac:dyDescent="0.2">
      <c r="C48" s="236" t="s">
        <v>1971</v>
      </c>
      <c r="D48" s="17">
        <f>'Contracts Budget'!D48+'Grants Budget'!D48+'In-House Budget'!D48</f>
        <v>0</v>
      </c>
      <c r="E48" s="455"/>
      <c r="F48" s="455"/>
      <c r="G48" s="17">
        <f t="shared" si="3"/>
        <v>0</v>
      </c>
      <c r="H48" s="454"/>
      <c r="I48" s="454"/>
      <c r="J48" s="454"/>
    </row>
    <row r="49" spans="1:10" x14ac:dyDescent="0.2">
      <c r="C49" s="236" t="s">
        <v>74</v>
      </c>
      <c r="D49" s="17">
        <f>'Contracts Budget'!D49+'Grants Budget'!D49+'In-House Budget'!D49</f>
        <v>0</v>
      </c>
      <c r="E49" s="455"/>
      <c r="F49" s="455"/>
      <c r="G49" s="17">
        <f t="shared" si="3"/>
        <v>0</v>
      </c>
      <c r="H49" s="454"/>
      <c r="I49" s="454"/>
      <c r="J49" s="454"/>
    </row>
    <row r="50" spans="1:10" x14ac:dyDescent="0.2">
      <c r="C50" s="236" t="s">
        <v>1976</v>
      </c>
      <c r="D50" s="17">
        <f>SUM(D42:D49)</f>
        <v>246</v>
      </c>
      <c r="E50" s="455"/>
      <c r="F50" s="455"/>
      <c r="G50" s="17">
        <f t="shared" si="3"/>
        <v>246</v>
      </c>
      <c r="H50" s="454"/>
      <c r="I50" s="454"/>
      <c r="J50" s="454"/>
    </row>
    <row r="51" spans="1:10" ht="27" x14ac:dyDescent="0.3">
      <c r="A51" s="236" t="s">
        <v>2010</v>
      </c>
      <c r="B51" s="466" t="s">
        <v>1979</v>
      </c>
      <c r="D51" s="17"/>
      <c r="E51" s="455"/>
      <c r="F51" s="455"/>
      <c r="G51" s="17"/>
      <c r="H51" s="454"/>
      <c r="I51" s="454"/>
      <c r="J51" s="454"/>
    </row>
    <row r="52" spans="1:10" x14ac:dyDescent="0.2">
      <c r="B52" s="236"/>
      <c r="C52" s="236" t="s">
        <v>82</v>
      </c>
      <c r="D52" s="17">
        <f>'Contracts Budget'!D52+'Grants Budget'!D52+'In-House Budget'!D52</f>
        <v>0</v>
      </c>
      <c r="E52" s="455"/>
      <c r="F52" s="455"/>
      <c r="G52" s="17">
        <f>D52</f>
        <v>0</v>
      </c>
      <c r="H52" s="454"/>
      <c r="I52" s="454"/>
      <c r="J52" s="454"/>
    </row>
    <row r="53" spans="1:10" x14ac:dyDescent="0.2">
      <c r="C53" s="236" t="s">
        <v>322</v>
      </c>
      <c r="D53" s="17">
        <f>'Contracts Budget'!D53+'Grants Budget'!D53+'In-House Budget'!D53</f>
        <v>0</v>
      </c>
      <c r="E53" s="455"/>
      <c r="F53" s="455"/>
      <c r="G53" s="17">
        <f t="shared" ref="G53:G60" si="4">D53</f>
        <v>0</v>
      </c>
      <c r="H53" s="454"/>
      <c r="I53" s="454"/>
      <c r="J53" s="454"/>
    </row>
    <row r="54" spans="1:10" x14ac:dyDescent="0.2">
      <c r="C54" s="236" t="s">
        <v>1900</v>
      </c>
      <c r="D54" s="17">
        <f>'Contracts Budget'!D54+'Grants Budget'!D54+'In-House Budget'!D54</f>
        <v>0</v>
      </c>
      <c r="E54" s="455"/>
      <c r="F54" s="455"/>
      <c r="G54" s="17">
        <f t="shared" si="4"/>
        <v>0</v>
      </c>
      <c r="H54" s="454"/>
      <c r="I54" s="454"/>
      <c r="J54" s="454"/>
    </row>
    <row r="55" spans="1:10" x14ac:dyDescent="0.2">
      <c r="C55" s="236" t="s">
        <v>1972</v>
      </c>
      <c r="D55" s="17">
        <f>'Contracts Budget'!D55+'Grants Budget'!D55+'In-House Budget'!D55</f>
        <v>0</v>
      </c>
      <c r="E55" s="455"/>
      <c r="F55" s="455"/>
      <c r="G55" s="17">
        <f t="shared" si="4"/>
        <v>0</v>
      </c>
      <c r="H55" s="454"/>
      <c r="I55" s="454"/>
      <c r="J55" s="454"/>
    </row>
    <row r="56" spans="1:10" x14ac:dyDescent="0.2">
      <c r="C56" s="236" t="s">
        <v>1899</v>
      </c>
      <c r="D56" s="17">
        <f>'Contracts Budget'!D56+'Grants Budget'!D56+'In-House Budget'!D56</f>
        <v>0</v>
      </c>
      <c r="E56" s="455"/>
      <c r="F56" s="455"/>
      <c r="G56" s="17">
        <f t="shared" si="4"/>
        <v>0</v>
      </c>
      <c r="H56" s="454"/>
      <c r="I56" s="454"/>
      <c r="J56" s="454"/>
    </row>
    <row r="57" spans="1:10" x14ac:dyDescent="0.2">
      <c r="C57" s="236" t="s">
        <v>1045</v>
      </c>
      <c r="D57" s="17">
        <f>'Contracts Budget'!D57+'Grants Budget'!D57+'In-House Budget'!D57</f>
        <v>0</v>
      </c>
      <c r="E57" s="455"/>
      <c r="F57" s="455"/>
      <c r="G57" s="17">
        <f t="shared" si="4"/>
        <v>0</v>
      </c>
      <c r="H57" s="454"/>
      <c r="I57" s="454"/>
      <c r="J57" s="454"/>
    </row>
    <row r="58" spans="1:10" x14ac:dyDescent="0.2">
      <c r="C58" s="236" t="s">
        <v>1971</v>
      </c>
      <c r="D58" s="17">
        <f>'Contracts Budget'!D58+'Grants Budget'!D58+'In-House Budget'!D58</f>
        <v>0</v>
      </c>
      <c r="E58" s="455"/>
      <c r="F58" s="455"/>
      <c r="G58" s="17">
        <f t="shared" si="4"/>
        <v>0</v>
      </c>
      <c r="H58" s="454"/>
      <c r="I58" s="454"/>
      <c r="J58" s="454"/>
    </row>
    <row r="59" spans="1:10" x14ac:dyDescent="0.2">
      <c r="C59" s="236" t="s">
        <v>74</v>
      </c>
      <c r="D59" s="17">
        <f>'Contracts Budget'!D59+'Grants Budget'!D59+'In-House Budget'!D59</f>
        <v>0</v>
      </c>
      <c r="E59" s="455"/>
      <c r="F59" s="455"/>
      <c r="G59" s="17">
        <f t="shared" si="4"/>
        <v>0</v>
      </c>
      <c r="H59" s="454"/>
      <c r="I59" s="454"/>
      <c r="J59" s="454"/>
    </row>
    <row r="60" spans="1:10" x14ac:dyDescent="0.2">
      <c r="C60" s="236" t="s">
        <v>1976</v>
      </c>
      <c r="D60" s="17">
        <f>SUM(D52:D59)</f>
        <v>0</v>
      </c>
      <c r="E60" s="455"/>
      <c r="F60" s="455"/>
      <c r="G60" s="17">
        <f t="shared" si="4"/>
        <v>0</v>
      </c>
      <c r="H60" s="454"/>
      <c r="I60" s="454"/>
      <c r="J60" s="454"/>
    </row>
    <row r="61" spans="1:10" ht="27" x14ac:dyDescent="0.3">
      <c r="A61" s="236" t="s">
        <v>1980</v>
      </c>
      <c r="B61" s="466" t="s">
        <v>1981</v>
      </c>
      <c r="D61" s="17"/>
      <c r="E61" s="17"/>
      <c r="F61" s="17"/>
      <c r="G61" s="17"/>
      <c r="H61" s="454"/>
      <c r="I61" s="454"/>
      <c r="J61" s="454"/>
    </row>
    <row r="62" spans="1:10" x14ac:dyDescent="0.2">
      <c r="B62" s="236"/>
      <c r="C62" s="236" t="s">
        <v>82</v>
      </c>
      <c r="D62" s="455"/>
      <c r="E62" s="17">
        <f>'Contracts Budget'!E62+'Grants Budget'!E62+'In-House Budget'!E62</f>
        <v>0</v>
      </c>
      <c r="F62" s="455"/>
      <c r="G62" s="17">
        <f>E62</f>
        <v>0</v>
      </c>
      <c r="H62" s="454"/>
      <c r="I62" s="454"/>
      <c r="J62" s="454"/>
    </row>
    <row r="63" spans="1:10" x14ac:dyDescent="0.2">
      <c r="C63" s="236" t="s">
        <v>322</v>
      </c>
      <c r="D63" s="455"/>
      <c r="E63" s="17">
        <f>'Contracts Budget'!E63+'Grants Budget'!E63+'In-House Budget'!E63</f>
        <v>0</v>
      </c>
      <c r="F63" s="455"/>
      <c r="G63" s="17">
        <f t="shared" ref="G63:G70" si="5">E63</f>
        <v>0</v>
      </c>
      <c r="H63" s="454"/>
      <c r="I63" s="454"/>
      <c r="J63" s="454"/>
    </row>
    <row r="64" spans="1:10" x14ac:dyDescent="0.2">
      <c r="C64" s="236" t="s">
        <v>1900</v>
      </c>
      <c r="D64" s="455"/>
      <c r="E64" s="17">
        <f>'Contracts Budget'!E64+'Grants Budget'!E64+'In-House Budget'!E64</f>
        <v>0</v>
      </c>
      <c r="F64" s="455"/>
      <c r="G64" s="17">
        <f t="shared" si="5"/>
        <v>0</v>
      </c>
      <c r="H64" s="454"/>
      <c r="I64" s="454"/>
      <c r="J64" s="454"/>
    </row>
    <row r="65" spans="1:10" x14ac:dyDescent="0.2">
      <c r="C65" s="236" t="s">
        <v>1972</v>
      </c>
      <c r="D65" s="455"/>
      <c r="E65" s="17">
        <f>'Contracts Budget'!E65+'Grants Budget'!E65+'In-House Budget'!E65</f>
        <v>0</v>
      </c>
      <c r="F65" s="455"/>
      <c r="G65" s="17">
        <f t="shared" si="5"/>
        <v>0</v>
      </c>
      <c r="H65" s="454"/>
      <c r="I65" s="454"/>
      <c r="J65" s="454"/>
    </row>
    <row r="66" spans="1:10" x14ac:dyDescent="0.2">
      <c r="C66" s="236" t="s">
        <v>1899</v>
      </c>
      <c r="D66" s="455"/>
      <c r="E66" s="17">
        <f>'Contracts Budget'!E66+'Grants Budget'!E66+'In-House Budget'!E66</f>
        <v>0</v>
      </c>
      <c r="F66" s="455"/>
      <c r="G66" s="17">
        <f t="shared" si="5"/>
        <v>0</v>
      </c>
      <c r="H66" s="454"/>
      <c r="I66" s="454"/>
      <c r="J66" s="454"/>
    </row>
    <row r="67" spans="1:10" x14ac:dyDescent="0.2">
      <c r="C67" s="236" t="s">
        <v>1045</v>
      </c>
      <c r="D67" s="455"/>
      <c r="E67" s="17">
        <f>'Contracts Budget'!E67+'Grants Budget'!E67+'In-House Budget'!E67</f>
        <v>0</v>
      </c>
      <c r="F67" s="455"/>
      <c r="G67" s="17">
        <f t="shared" si="5"/>
        <v>0</v>
      </c>
      <c r="H67" s="454"/>
      <c r="I67" s="454"/>
      <c r="J67" s="454"/>
    </row>
    <row r="68" spans="1:10" x14ac:dyDescent="0.2">
      <c r="C68" s="236" t="s">
        <v>1971</v>
      </c>
      <c r="D68" s="455"/>
      <c r="E68" s="17">
        <f>'Contracts Budget'!E68+'Grants Budget'!E68+'In-House Budget'!E68</f>
        <v>0</v>
      </c>
      <c r="F68" s="455"/>
      <c r="G68" s="17">
        <f t="shared" si="5"/>
        <v>0</v>
      </c>
      <c r="H68" s="454"/>
      <c r="I68" s="454"/>
      <c r="J68" s="454"/>
    </row>
    <row r="69" spans="1:10" x14ac:dyDescent="0.2">
      <c r="C69" s="236" t="s">
        <v>74</v>
      </c>
      <c r="D69" s="455"/>
      <c r="E69" s="17">
        <f>'Contracts Budget'!E69+'Grants Budget'!E69+'In-House Budget'!E69</f>
        <v>0</v>
      </c>
      <c r="F69" s="455"/>
      <c r="G69" s="17">
        <f t="shared" si="5"/>
        <v>0</v>
      </c>
      <c r="H69" s="454"/>
      <c r="I69" s="454"/>
      <c r="J69" s="454"/>
    </row>
    <row r="70" spans="1:10" x14ac:dyDescent="0.2">
      <c r="C70" s="236" t="s">
        <v>1976</v>
      </c>
      <c r="D70" s="455"/>
      <c r="E70" s="17">
        <f>SUM(E62:E69)</f>
        <v>0</v>
      </c>
      <c r="F70" s="455"/>
      <c r="G70" s="17">
        <f t="shared" si="5"/>
        <v>0</v>
      </c>
      <c r="H70" s="454"/>
      <c r="I70" s="454"/>
      <c r="J70" s="454"/>
    </row>
    <row r="71" spans="1:10" ht="15.75" x14ac:dyDescent="0.3">
      <c r="A71" s="236" t="s">
        <v>1982</v>
      </c>
      <c r="B71" s="466" t="s">
        <v>1983</v>
      </c>
      <c r="D71" s="17"/>
      <c r="E71" s="17"/>
      <c r="F71" s="17"/>
      <c r="G71" s="17"/>
      <c r="H71" s="454"/>
      <c r="I71" s="454"/>
      <c r="J71" s="454"/>
    </row>
    <row r="72" spans="1:10" x14ac:dyDescent="0.2">
      <c r="B72" s="236"/>
      <c r="C72" s="236" t="s">
        <v>82</v>
      </c>
      <c r="D72" s="17">
        <f>'Contracts Budget'!D72+'Grants Budget'!D72+'In-House Budget'!D72</f>
        <v>0</v>
      </c>
      <c r="E72" s="455"/>
      <c r="F72" s="455"/>
      <c r="G72" s="17">
        <f>D72</f>
        <v>0</v>
      </c>
      <c r="H72" s="454"/>
      <c r="I72" s="454"/>
      <c r="J72" s="454"/>
    </row>
    <row r="73" spans="1:10" x14ac:dyDescent="0.2">
      <c r="C73" s="236" t="s">
        <v>322</v>
      </c>
      <c r="D73" s="17">
        <f>'Contracts Budget'!D73+'Grants Budget'!D73+'In-House Budget'!D73</f>
        <v>0</v>
      </c>
      <c r="E73" s="455"/>
      <c r="F73" s="455"/>
      <c r="G73" s="17">
        <f t="shared" ref="G73:G80" si="6">D73</f>
        <v>0</v>
      </c>
      <c r="H73" s="454"/>
      <c r="I73" s="454"/>
      <c r="J73" s="454"/>
    </row>
    <row r="74" spans="1:10" x14ac:dyDescent="0.2">
      <c r="C74" s="236" t="s">
        <v>1900</v>
      </c>
      <c r="D74" s="17">
        <f>'Contracts Budget'!D74+'Grants Budget'!D74+'In-House Budget'!D74</f>
        <v>0</v>
      </c>
      <c r="E74" s="455"/>
      <c r="F74" s="455"/>
      <c r="G74" s="17">
        <f t="shared" si="6"/>
        <v>0</v>
      </c>
      <c r="H74" s="454"/>
      <c r="I74" s="454"/>
      <c r="J74" s="454"/>
    </row>
    <row r="75" spans="1:10" x14ac:dyDescent="0.2">
      <c r="C75" s="236" t="s">
        <v>1972</v>
      </c>
      <c r="D75" s="17">
        <f>'Contracts Budget'!D75+'Grants Budget'!D75+'In-House Budget'!D75</f>
        <v>16</v>
      </c>
      <c r="E75" s="455"/>
      <c r="F75" s="455"/>
      <c r="G75" s="17">
        <f t="shared" si="6"/>
        <v>16</v>
      </c>
      <c r="H75" s="454"/>
      <c r="I75" s="454"/>
      <c r="J75" s="454"/>
    </row>
    <row r="76" spans="1:10" x14ac:dyDescent="0.2">
      <c r="C76" s="236" t="s">
        <v>1899</v>
      </c>
      <c r="D76" s="17">
        <f>'Contracts Budget'!D76+'Grants Budget'!D76+'In-House Budget'!D76</f>
        <v>2756</v>
      </c>
      <c r="E76" s="455"/>
      <c r="F76" s="455"/>
      <c r="G76" s="17">
        <f t="shared" si="6"/>
        <v>2756</v>
      </c>
      <c r="H76" s="454"/>
      <c r="I76" s="454"/>
      <c r="J76" s="454"/>
    </row>
    <row r="77" spans="1:10" x14ac:dyDescent="0.2">
      <c r="C77" s="236" t="s">
        <v>1045</v>
      </c>
      <c r="D77" s="17">
        <f>'Contracts Budget'!D77+'Grants Budget'!D77+'In-House Budget'!D77</f>
        <v>0</v>
      </c>
      <c r="E77" s="455"/>
      <c r="F77" s="455"/>
      <c r="G77" s="17">
        <f t="shared" si="6"/>
        <v>0</v>
      </c>
      <c r="H77" s="454"/>
      <c r="I77" s="454"/>
      <c r="J77" s="454"/>
    </row>
    <row r="78" spans="1:10" x14ac:dyDescent="0.2">
      <c r="C78" s="236" t="s">
        <v>1971</v>
      </c>
      <c r="D78" s="17">
        <f>'Contracts Budget'!D78+'Grants Budget'!D78+'In-House Budget'!D78</f>
        <v>0</v>
      </c>
      <c r="E78" s="455"/>
      <c r="F78" s="455"/>
      <c r="G78" s="17">
        <f t="shared" si="6"/>
        <v>0</v>
      </c>
      <c r="H78" s="454"/>
      <c r="I78" s="454"/>
      <c r="J78" s="454"/>
    </row>
    <row r="79" spans="1:10" x14ac:dyDescent="0.2">
      <c r="C79" s="236" t="s">
        <v>74</v>
      </c>
      <c r="D79" s="17">
        <f>'Contracts Budget'!D79+'Grants Budget'!D79+'In-House Budget'!D79</f>
        <v>0</v>
      </c>
      <c r="E79" s="455"/>
      <c r="F79" s="455"/>
      <c r="G79" s="17">
        <f t="shared" si="6"/>
        <v>0</v>
      </c>
      <c r="H79" s="454"/>
      <c r="I79" s="454"/>
      <c r="J79" s="454"/>
    </row>
    <row r="80" spans="1:10" x14ac:dyDescent="0.2">
      <c r="C80" s="236" t="s">
        <v>1976</v>
      </c>
      <c r="D80" s="17">
        <f>SUM(D72:D79)</f>
        <v>2772</v>
      </c>
      <c r="E80" s="455"/>
      <c r="F80" s="455"/>
      <c r="G80" s="17">
        <f t="shared" si="6"/>
        <v>2772</v>
      </c>
      <c r="H80" s="454"/>
      <c r="I80" s="454"/>
      <c r="J80" s="454"/>
    </row>
    <row r="81" spans="1:10" ht="15.75" x14ac:dyDescent="0.3">
      <c r="A81" s="236" t="s">
        <v>2011</v>
      </c>
      <c r="B81" s="466" t="s">
        <v>1984</v>
      </c>
      <c r="D81" s="17"/>
      <c r="E81" s="17"/>
      <c r="F81" s="17"/>
      <c r="G81" s="17"/>
      <c r="H81" s="454"/>
      <c r="I81" s="454"/>
      <c r="J81" s="454"/>
    </row>
    <row r="82" spans="1:10" x14ac:dyDescent="0.2">
      <c r="B82" s="236"/>
      <c r="C82" s="236" t="s">
        <v>82</v>
      </c>
      <c r="D82" s="455"/>
      <c r="E82" s="17">
        <f>'Contracts Budget'!E82+'Grants Budget'!E82+'In-House Budget'!E82</f>
        <v>0</v>
      </c>
      <c r="F82" s="455"/>
      <c r="G82" s="17">
        <f>E82*K6</f>
        <v>0</v>
      </c>
      <c r="H82" s="454"/>
      <c r="I82" s="454"/>
      <c r="J82" s="454"/>
    </row>
    <row r="83" spans="1:10" x14ac:dyDescent="0.2">
      <c r="C83" s="236" t="s">
        <v>322</v>
      </c>
      <c r="D83" s="455"/>
      <c r="E83" s="17">
        <f>'Contracts Budget'!E83+'Grants Budget'!E83+'In-House Budget'!E83</f>
        <v>0</v>
      </c>
      <c r="F83" s="455"/>
      <c r="G83" s="17">
        <f>E83*K6</f>
        <v>0</v>
      </c>
      <c r="H83" s="454"/>
      <c r="I83" s="454"/>
      <c r="J83" s="454"/>
    </row>
    <row r="84" spans="1:10" x14ac:dyDescent="0.2">
      <c r="C84" s="236" t="s">
        <v>1900</v>
      </c>
      <c r="D84" s="455"/>
      <c r="E84" s="17">
        <f>'Contracts Budget'!E84+'Grants Budget'!E84+'In-House Budget'!E84</f>
        <v>0</v>
      </c>
      <c r="F84" s="455"/>
      <c r="G84" s="17">
        <f>E84*K6</f>
        <v>0</v>
      </c>
      <c r="H84" s="454"/>
      <c r="I84" s="454"/>
      <c r="J84" s="454"/>
    </row>
    <row r="85" spans="1:10" x14ac:dyDescent="0.2">
      <c r="C85" s="236" t="s">
        <v>1972</v>
      </c>
      <c r="D85" s="455"/>
      <c r="E85" s="17">
        <f>'Contracts Budget'!E85+'Grants Budget'!E85+'In-House Budget'!E85</f>
        <v>40</v>
      </c>
      <c r="F85" s="455"/>
      <c r="G85" s="17">
        <f>E85*K6</f>
        <v>40</v>
      </c>
      <c r="H85" s="454"/>
      <c r="I85" s="454"/>
      <c r="J85" s="454"/>
    </row>
    <row r="86" spans="1:10" x14ac:dyDescent="0.2">
      <c r="C86" s="236" t="s">
        <v>1899</v>
      </c>
      <c r="D86" s="455"/>
      <c r="E86" s="17">
        <f>'Contracts Budget'!E86+'Grants Budget'!E86+'In-House Budget'!E86</f>
        <v>2854</v>
      </c>
      <c r="F86" s="455"/>
      <c r="G86" s="17">
        <f>E86*K6</f>
        <v>2854</v>
      </c>
      <c r="H86" s="454"/>
      <c r="I86" s="454"/>
      <c r="J86" s="454"/>
    </row>
    <row r="87" spans="1:10" x14ac:dyDescent="0.2">
      <c r="C87" s="236" t="s">
        <v>1045</v>
      </c>
      <c r="D87" s="455"/>
      <c r="E87" s="17">
        <f>'Contracts Budget'!E87+'Grants Budget'!E87+'In-House Budget'!E87</f>
        <v>0</v>
      </c>
      <c r="F87" s="455"/>
      <c r="G87" s="17">
        <f>E87*K6</f>
        <v>0</v>
      </c>
      <c r="H87" s="454"/>
      <c r="I87" s="454"/>
      <c r="J87" s="454"/>
    </row>
    <row r="88" spans="1:10" x14ac:dyDescent="0.2">
      <c r="C88" s="236" t="s">
        <v>1971</v>
      </c>
      <c r="D88" s="455"/>
      <c r="E88" s="17">
        <f>'Contracts Budget'!E88+'Grants Budget'!E88+'In-House Budget'!E88</f>
        <v>0</v>
      </c>
      <c r="F88" s="455"/>
      <c r="G88" s="17">
        <f>E88*K6</f>
        <v>0</v>
      </c>
      <c r="H88" s="454"/>
      <c r="I88" s="454"/>
      <c r="J88" s="454"/>
    </row>
    <row r="89" spans="1:10" x14ac:dyDescent="0.2">
      <c r="C89" s="236" t="s">
        <v>74</v>
      </c>
      <c r="D89" s="455"/>
      <c r="E89" s="17">
        <f>'Contracts Budget'!E89+'Grants Budget'!E89+'In-House Budget'!E89</f>
        <v>0</v>
      </c>
      <c r="F89" s="455"/>
      <c r="G89" s="17">
        <f>E89*K6</f>
        <v>0</v>
      </c>
      <c r="H89" s="454"/>
      <c r="I89" s="454"/>
      <c r="J89" s="454"/>
    </row>
    <row r="90" spans="1:10" x14ac:dyDescent="0.2">
      <c r="C90" s="236" t="s">
        <v>1976</v>
      </c>
      <c r="D90" s="455"/>
      <c r="E90" s="17">
        <f>SUM(E82:E89)</f>
        <v>2894</v>
      </c>
      <c r="F90" s="428"/>
      <c r="G90" s="17">
        <f>E90*K6</f>
        <v>2894</v>
      </c>
      <c r="H90" s="454"/>
      <c r="I90" s="454"/>
      <c r="J90" s="454"/>
    </row>
    <row r="91" spans="1:10" ht="15.75" x14ac:dyDescent="0.3">
      <c r="A91" s="236" t="s">
        <v>1985</v>
      </c>
      <c r="B91" s="466" t="s">
        <v>1987</v>
      </c>
      <c r="D91" s="17"/>
      <c r="E91" s="17"/>
      <c r="F91" s="17"/>
      <c r="G91" s="17"/>
      <c r="H91" s="454"/>
      <c r="I91" s="454"/>
      <c r="J91" s="454"/>
    </row>
    <row r="92" spans="1:10" x14ac:dyDescent="0.2">
      <c r="B92" s="236" t="s">
        <v>1986</v>
      </c>
      <c r="C92" s="236" t="s">
        <v>82</v>
      </c>
      <c r="D92" s="455"/>
      <c r="E92" s="455"/>
      <c r="F92" s="17">
        <f>'Contracts Budget'!F92+'Grants Budget'!F92+'In-House Budget'!F92</f>
        <v>0</v>
      </c>
      <c r="G92" s="17">
        <f>F92*G1</f>
        <v>0</v>
      </c>
      <c r="H92" s="454"/>
      <c r="I92" s="454"/>
      <c r="J92" s="454"/>
    </row>
    <row r="93" spans="1:10" x14ac:dyDescent="0.2">
      <c r="C93" s="236" t="s">
        <v>322</v>
      </c>
      <c r="D93" s="455"/>
      <c r="E93" s="455"/>
      <c r="F93" s="17">
        <f>'Contracts Budget'!F93+'Grants Budget'!F93+'In-House Budget'!F93</f>
        <v>0</v>
      </c>
      <c r="G93" s="17">
        <f>F93*G1</f>
        <v>0</v>
      </c>
      <c r="H93" s="454"/>
      <c r="I93" s="454"/>
      <c r="J93" s="454"/>
    </row>
    <row r="94" spans="1:10" x14ac:dyDescent="0.2">
      <c r="C94" s="236" t="s">
        <v>1900</v>
      </c>
      <c r="D94" s="455"/>
      <c r="E94" s="455"/>
      <c r="F94" s="17">
        <f>'Contracts Budget'!F94+'Grants Budget'!F94+'In-House Budget'!F94</f>
        <v>0</v>
      </c>
      <c r="G94" s="17">
        <f>F94*G1</f>
        <v>0</v>
      </c>
      <c r="H94" s="454"/>
      <c r="I94" s="454"/>
      <c r="J94" s="454"/>
    </row>
    <row r="95" spans="1:10" x14ac:dyDescent="0.2">
      <c r="C95" s="236" t="s">
        <v>1972</v>
      </c>
      <c r="D95" s="455"/>
      <c r="E95" s="455"/>
      <c r="F95" s="17">
        <f>'Contracts Budget'!F95+'Grants Budget'!F95+'In-House Budget'!F95</f>
        <v>0</v>
      </c>
      <c r="G95" s="17">
        <f>F95*G1</f>
        <v>0</v>
      </c>
      <c r="H95" s="454"/>
      <c r="I95" s="454"/>
      <c r="J95" s="454"/>
    </row>
    <row r="96" spans="1:10" x14ac:dyDescent="0.2">
      <c r="C96" s="236" t="s">
        <v>1899</v>
      </c>
      <c r="D96" s="455"/>
      <c r="E96" s="455"/>
      <c r="F96" s="17">
        <f>'Contracts Budget'!F96+'Grants Budget'!F96+'In-House Budget'!F96</f>
        <v>0</v>
      </c>
      <c r="G96" s="17">
        <f>F96*G1</f>
        <v>0</v>
      </c>
      <c r="H96" s="454"/>
      <c r="I96" s="454"/>
      <c r="J96" s="454"/>
    </row>
    <row r="97" spans="1:10" x14ac:dyDescent="0.2">
      <c r="C97" s="236" t="s">
        <v>1045</v>
      </c>
      <c r="D97" s="455"/>
      <c r="E97" s="455"/>
      <c r="F97" s="17">
        <f>'Contracts Budget'!F97+'Grants Budget'!F97+'In-House Budget'!F97</f>
        <v>0</v>
      </c>
      <c r="G97" s="17">
        <f>F97*G1</f>
        <v>0</v>
      </c>
      <c r="H97" s="454"/>
      <c r="I97" s="454"/>
      <c r="J97" s="454"/>
    </row>
    <row r="98" spans="1:10" x14ac:dyDescent="0.2">
      <c r="C98" s="236" t="s">
        <v>1971</v>
      </c>
      <c r="D98" s="455"/>
      <c r="E98" s="455"/>
      <c r="F98" s="17">
        <f>'Contracts Budget'!F98+'Grants Budget'!F98+'In-House Budget'!F98</f>
        <v>0</v>
      </c>
      <c r="G98" s="17">
        <f>F98*G1</f>
        <v>0</v>
      </c>
      <c r="H98" s="454"/>
      <c r="I98" s="454"/>
      <c r="J98" s="454"/>
    </row>
    <row r="99" spans="1:10" x14ac:dyDescent="0.2">
      <c r="C99" s="236" t="s">
        <v>74</v>
      </c>
      <c r="D99" s="455"/>
      <c r="E99" s="455"/>
      <c r="F99" s="17">
        <f>'Contracts Budget'!F99+'Grants Budget'!F99+'In-House Budget'!F99</f>
        <v>0</v>
      </c>
      <c r="G99" s="17">
        <f>F99*G1</f>
        <v>0</v>
      </c>
      <c r="H99" s="454"/>
      <c r="I99" s="454"/>
      <c r="J99" s="454"/>
    </row>
    <row r="100" spans="1:10" x14ac:dyDescent="0.2">
      <c r="C100" s="236" t="s">
        <v>1976</v>
      </c>
      <c r="D100" s="428"/>
      <c r="E100" s="455"/>
      <c r="F100" s="17">
        <f>SUM(F92:F99)</f>
        <v>0</v>
      </c>
      <c r="G100" s="17">
        <f>F100*G1</f>
        <v>0</v>
      </c>
      <c r="H100" s="454"/>
      <c r="I100" s="454"/>
      <c r="J100" s="454"/>
    </row>
    <row r="101" spans="1:10" ht="27" x14ac:dyDescent="0.3">
      <c r="A101" s="236" t="s">
        <v>1989</v>
      </c>
      <c r="B101" s="466" t="s">
        <v>1988</v>
      </c>
      <c r="D101" s="17"/>
      <c r="E101" s="17"/>
      <c r="F101" s="17"/>
      <c r="G101" s="17"/>
      <c r="H101" s="454"/>
      <c r="I101" s="454"/>
      <c r="J101" s="454"/>
    </row>
    <row r="102" spans="1:10" x14ac:dyDescent="0.2">
      <c r="B102" s="236"/>
      <c r="C102" s="236" t="s">
        <v>82</v>
      </c>
      <c r="D102" s="455"/>
      <c r="E102" s="455"/>
      <c r="F102" s="17">
        <f>'Contracts Budget'!F102+'Grants Budget'!F102+'In-House Budget'!F102</f>
        <v>0</v>
      </c>
      <c r="G102" s="17">
        <f>F102*G1</f>
        <v>0</v>
      </c>
      <c r="H102" s="454"/>
      <c r="I102" s="454"/>
      <c r="J102" s="454"/>
    </row>
    <row r="103" spans="1:10" x14ac:dyDescent="0.2">
      <c r="C103" s="236" t="s">
        <v>322</v>
      </c>
      <c r="D103" s="455"/>
      <c r="E103" s="455"/>
      <c r="F103" s="17">
        <f>'Contracts Budget'!F103+'Grants Budget'!F103+'In-House Budget'!F103</f>
        <v>0</v>
      </c>
      <c r="G103" s="17">
        <f>F103*G1</f>
        <v>0</v>
      </c>
      <c r="H103" s="454"/>
      <c r="I103" s="454"/>
      <c r="J103" s="454"/>
    </row>
    <row r="104" spans="1:10" x14ac:dyDescent="0.2">
      <c r="C104" s="236" t="s">
        <v>1900</v>
      </c>
      <c r="D104" s="455"/>
      <c r="E104" s="455"/>
      <c r="F104" s="17">
        <f>'Contracts Budget'!F104+'Grants Budget'!F104+'In-House Budget'!F104</f>
        <v>0</v>
      </c>
      <c r="G104" s="17">
        <f>F104*G1</f>
        <v>0</v>
      </c>
      <c r="H104" s="454"/>
      <c r="I104" s="454"/>
      <c r="J104" s="454"/>
    </row>
    <row r="105" spans="1:10" x14ac:dyDescent="0.2">
      <c r="C105" s="236" t="s">
        <v>1972</v>
      </c>
      <c r="D105" s="455"/>
      <c r="E105" s="455"/>
      <c r="F105" s="17">
        <f>'Contracts Budget'!F105+'Grants Budget'!F105+'In-House Budget'!F105</f>
        <v>0</v>
      </c>
      <c r="G105" s="17">
        <f>F105*G1</f>
        <v>0</v>
      </c>
      <c r="H105" s="454"/>
      <c r="I105" s="454"/>
      <c r="J105" s="454"/>
    </row>
    <row r="106" spans="1:10" x14ac:dyDescent="0.2">
      <c r="C106" s="236" t="s">
        <v>1899</v>
      </c>
      <c r="D106" s="455"/>
      <c r="E106" s="455"/>
      <c r="F106" s="17">
        <f>'Contracts Budget'!F106+'Grants Budget'!F106+'In-House Budget'!F106</f>
        <v>2565</v>
      </c>
      <c r="G106" s="17">
        <f>F106*G1</f>
        <v>17955</v>
      </c>
      <c r="H106" s="454"/>
      <c r="I106" s="454"/>
      <c r="J106" s="454"/>
    </row>
    <row r="107" spans="1:10" x14ac:dyDescent="0.2">
      <c r="C107" s="236" t="s">
        <v>1045</v>
      </c>
      <c r="D107" s="455"/>
      <c r="E107" s="455"/>
      <c r="F107" s="17">
        <f>'Contracts Budget'!F107+'Grants Budget'!F107+'In-House Budget'!F107</f>
        <v>0</v>
      </c>
      <c r="G107" s="17">
        <f>F107*G1</f>
        <v>0</v>
      </c>
      <c r="H107" s="454"/>
      <c r="I107" s="454"/>
      <c r="J107" s="454"/>
    </row>
    <row r="108" spans="1:10" x14ac:dyDescent="0.2">
      <c r="C108" s="236" t="s">
        <v>1971</v>
      </c>
      <c r="D108" s="455"/>
      <c r="E108" s="455"/>
      <c r="F108" s="17">
        <f>'Contracts Budget'!F108+'Grants Budget'!F108+'In-House Budget'!F108</f>
        <v>1155.0000000000002</v>
      </c>
      <c r="G108" s="17">
        <f>F108*G1</f>
        <v>8085.0000000000018</v>
      </c>
      <c r="H108" s="454"/>
      <c r="I108" s="454"/>
      <c r="J108" s="454"/>
    </row>
    <row r="109" spans="1:10" x14ac:dyDescent="0.2">
      <c r="C109" s="236" t="s">
        <v>74</v>
      </c>
      <c r="D109" s="455"/>
      <c r="E109" s="455"/>
      <c r="F109" s="17">
        <f>'Contracts Budget'!F109+'Grants Budget'!F109+'In-House Budget'!F109</f>
        <v>246</v>
      </c>
      <c r="G109" s="17">
        <f>F109*G1</f>
        <v>1722</v>
      </c>
      <c r="H109" s="454"/>
      <c r="I109" s="454"/>
      <c r="J109" s="454"/>
    </row>
    <row r="110" spans="1:10" x14ac:dyDescent="0.2">
      <c r="C110" s="236" t="s">
        <v>1976</v>
      </c>
      <c r="D110" s="428"/>
      <c r="E110" s="455"/>
      <c r="F110" s="17">
        <f>SUM(F102:F109)</f>
        <v>3966</v>
      </c>
      <c r="G110" s="17">
        <f>F110*G1</f>
        <v>27762</v>
      </c>
      <c r="H110" s="454"/>
      <c r="I110" s="454"/>
      <c r="J110" s="454"/>
    </row>
    <row r="111" spans="1:10" ht="15.75" x14ac:dyDescent="0.3">
      <c r="A111" s="236" t="s">
        <v>1990</v>
      </c>
      <c r="B111" s="466" t="s">
        <v>1991</v>
      </c>
      <c r="D111" s="17"/>
      <c r="E111" s="17"/>
      <c r="F111" s="17"/>
      <c r="G111" s="17"/>
      <c r="H111" s="454"/>
      <c r="I111" s="454"/>
      <c r="J111" s="454"/>
    </row>
    <row r="112" spans="1:10" x14ac:dyDescent="0.2">
      <c r="B112" s="236"/>
      <c r="C112" s="236" t="s">
        <v>82</v>
      </c>
      <c r="D112" s="455"/>
      <c r="E112" s="455"/>
      <c r="F112" s="17">
        <f>'Contracts Budget'!F112+'Grants Budget'!F112+'In-House Budget'!F112</f>
        <v>0</v>
      </c>
      <c r="G112" s="17">
        <f>F112*G1</f>
        <v>0</v>
      </c>
      <c r="H112" s="454"/>
      <c r="I112" s="454"/>
      <c r="J112" s="454"/>
    </row>
    <row r="113" spans="1:10" x14ac:dyDescent="0.2">
      <c r="C113" s="236" t="s">
        <v>322</v>
      </c>
      <c r="D113" s="455"/>
      <c r="E113" s="455"/>
      <c r="F113" s="17">
        <f>'Contracts Budget'!F113+'Grants Budget'!F113+'In-House Budget'!F113</f>
        <v>0</v>
      </c>
      <c r="G113" s="17">
        <f>F113*G1</f>
        <v>0</v>
      </c>
      <c r="H113" s="454"/>
      <c r="I113" s="454"/>
      <c r="J113" s="454"/>
    </row>
    <row r="114" spans="1:10" x14ac:dyDescent="0.2">
      <c r="C114" s="236" t="s">
        <v>1900</v>
      </c>
      <c r="D114" s="455"/>
      <c r="E114" s="455"/>
      <c r="F114" s="17">
        <f>'Contracts Budget'!F114+'Grants Budget'!F114+'In-House Budget'!F114</f>
        <v>0</v>
      </c>
      <c r="G114" s="17">
        <f>F114*G1</f>
        <v>0</v>
      </c>
      <c r="H114" s="454"/>
      <c r="I114" s="454"/>
      <c r="J114" s="454"/>
    </row>
    <row r="115" spans="1:10" x14ac:dyDescent="0.2">
      <c r="C115" s="236" t="s">
        <v>1972</v>
      </c>
      <c r="D115" s="455"/>
      <c r="E115" s="455"/>
      <c r="F115" s="17">
        <f>'Contracts Budget'!F115+'Grants Budget'!F115+'In-House Budget'!F115</f>
        <v>0</v>
      </c>
      <c r="G115" s="17">
        <f>F115*G11</f>
        <v>0</v>
      </c>
      <c r="H115" s="454"/>
      <c r="I115" s="454"/>
      <c r="J115" s="454"/>
    </row>
    <row r="116" spans="1:10" x14ac:dyDescent="0.2">
      <c r="C116" s="236" t="s">
        <v>1899</v>
      </c>
      <c r="D116" s="455"/>
      <c r="E116" s="455"/>
      <c r="F116" s="17">
        <f>'Contracts Budget'!F116+'Grants Budget'!F116+'In-House Budget'!F116</f>
        <v>0</v>
      </c>
      <c r="G116" s="17">
        <f>F116*G1</f>
        <v>0</v>
      </c>
      <c r="H116" s="454"/>
      <c r="I116" s="454"/>
      <c r="J116" s="454"/>
    </row>
    <row r="117" spans="1:10" x14ac:dyDescent="0.2">
      <c r="C117" s="236" t="s">
        <v>1045</v>
      </c>
      <c r="D117" s="455"/>
      <c r="E117" s="455"/>
      <c r="F117" s="17">
        <f>'Contracts Budget'!F117+'Grants Budget'!F117+'In-House Budget'!F117</f>
        <v>0</v>
      </c>
      <c r="G117" s="17">
        <f>F117*G1</f>
        <v>0</v>
      </c>
      <c r="H117" s="454"/>
      <c r="I117" s="454"/>
      <c r="J117" s="454"/>
    </row>
    <row r="118" spans="1:10" x14ac:dyDescent="0.2">
      <c r="C118" s="236" t="s">
        <v>1971</v>
      </c>
      <c r="D118" s="455"/>
      <c r="E118" s="455"/>
      <c r="F118" s="17">
        <f>'Contracts Budget'!F118+'Grants Budget'!F118+'In-House Budget'!F118</f>
        <v>0</v>
      </c>
      <c r="G118" s="17">
        <f>F118*G1</f>
        <v>0</v>
      </c>
      <c r="H118" s="454"/>
      <c r="I118" s="454"/>
      <c r="J118" s="454"/>
    </row>
    <row r="119" spans="1:10" x14ac:dyDescent="0.2">
      <c r="C119" s="236" t="s">
        <v>74</v>
      </c>
      <c r="D119" s="455"/>
      <c r="E119" s="455"/>
      <c r="F119" s="17">
        <f>'Contracts Budget'!F119+'Grants Budget'!F119+'In-House Budget'!F119</f>
        <v>0</v>
      </c>
      <c r="G119" s="17">
        <f>F119*G1</f>
        <v>0</v>
      </c>
      <c r="H119" s="454"/>
      <c r="I119" s="454"/>
      <c r="J119" s="454"/>
    </row>
    <row r="120" spans="1:10" x14ac:dyDescent="0.2">
      <c r="C120" s="236" t="s">
        <v>1976</v>
      </c>
      <c r="D120" s="428"/>
      <c r="E120" s="455"/>
      <c r="F120" s="17">
        <f>SUM(F112:F119)</f>
        <v>0</v>
      </c>
      <c r="G120" s="17">
        <f>F120*G1</f>
        <v>0</v>
      </c>
      <c r="H120" s="454"/>
      <c r="I120" s="454"/>
      <c r="J120" s="454"/>
    </row>
    <row r="121" spans="1:10" ht="15.75" x14ac:dyDescent="0.3">
      <c r="A121" s="236" t="s">
        <v>1993</v>
      </c>
      <c r="B121" s="466" t="s">
        <v>1992</v>
      </c>
      <c r="D121" s="17"/>
      <c r="E121" s="17"/>
      <c r="F121" s="17"/>
      <c r="G121" s="17"/>
      <c r="H121" s="454"/>
      <c r="I121" s="454"/>
      <c r="J121" s="454"/>
    </row>
    <row r="122" spans="1:10" x14ac:dyDescent="0.2">
      <c r="B122" s="236"/>
      <c r="C122" s="236" t="s">
        <v>82</v>
      </c>
      <c r="D122" s="455"/>
      <c r="E122" s="455"/>
      <c r="F122" s="17">
        <f>'Contracts Budget'!F122+'Grants Budget'!F122+'In-House Budget'!F122</f>
        <v>0</v>
      </c>
      <c r="G122" s="17">
        <f>F122*G1</f>
        <v>0</v>
      </c>
      <c r="H122" s="454"/>
      <c r="I122" s="454"/>
      <c r="J122" s="454"/>
    </row>
    <row r="123" spans="1:10" x14ac:dyDescent="0.2">
      <c r="C123" s="236" t="s">
        <v>322</v>
      </c>
      <c r="D123" s="455"/>
      <c r="E123" s="455"/>
      <c r="F123" s="17">
        <f>'Contracts Budget'!F123+'Grants Budget'!F123+'In-House Budget'!F123</f>
        <v>858</v>
      </c>
      <c r="G123" s="17">
        <f>F123*G1</f>
        <v>6006</v>
      </c>
      <c r="H123" s="454"/>
      <c r="I123" s="454"/>
      <c r="J123" s="454"/>
    </row>
    <row r="124" spans="1:10" x14ac:dyDescent="0.2">
      <c r="C124" s="236" t="s">
        <v>1900</v>
      </c>
      <c r="D124" s="455"/>
      <c r="E124" s="455"/>
      <c r="F124" s="17">
        <f>'Contracts Budget'!F124+'Grants Budget'!F124+'In-House Budget'!F124</f>
        <v>0</v>
      </c>
      <c r="G124" s="17">
        <f>F124*G1</f>
        <v>0</v>
      </c>
      <c r="H124" s="454"/>
      <c r="I124" s="454"/>
      <c r="J124" s="454"/>
    </row>
    <row r="125" spans="1:10" x14ac:dyDescent="0.2">
      <c r="C125" s="236" t="s">
        <v>1972</v>
      </c>
      <c r="D125" s="455"/>
      <c r="E125" s="455"/>
      <c r="F125" s="17">
        <f>'Contracts Budget'!F125+'Grants Budget'!F125+'In-House Budget'!F125</f>
        <v>0</v>
      </c>
      <c r="G125" s="17">
        <f>F125*G1</f>
        <v>0</v>
      </c>
      <c r="H125" s="454"/>
      <c r="I125" s="454"/>
      <c r="J125" s="454"/>
    </row>
    <row r="126" spans="1:10" x14ac:dyDescent="0.2">
      <c r="C126" s="236" t="s">
        <v>1899</v>
      </c>
      <c r="D126" s="455"/>
      <c r="E126" s="455"/>
      <c r="F126" s="17">
        <f>'Contracts Budget'!F126+'Grants Budget'!F126+'In-House Budget'!F126</f>
        <v>0</v>
      </c>
      <c r="G126" s="17">
        <f>F126*G1</f>
        <v>0</v>
      </c>
      <c r="H126" s="454"/>
      <c r="I126" s="454"/>
      <c r="J126" s="454"/>
    </row>
    <row r="127" spans="1:10" x14ac:dyDescent="0.2">
      <c r="C127" s="236" t="s">
        <v>1045</v>
      </c>
      <c r="D127" s="455"/>
      <c r="E127" s="455"/>
      <c r="F127" s="17">
        <f>'Contracts Budget'!F127+'Grants Budget'!F127+'In-House Budget'!F127</f>
        <v>0</v>
      </c>
      <c r="G127" s="17">
        <f>F127*G1</f>
        <v>0</v>
      </c>
      <c r="H127" s="454"/>
      <c r="I127" s="454"/>
      <c r="J127" s="454"/>
    </row>
    <row r="128" spans="1:10" x14ac:dyDescent="0.2">
      <c r="C128" s="236" t="s">
        <v>1971</v>
      </c>
      <c r="D128" s="455"/>
      <c r="E128" s="455"/>
      <c r="F128" s="17">
        <f>'Contracts Budget'!F128+'Grants Budget'!F128+'In-House Budget'!F128</f>
        <v>0</v>
      </c>
      <c r="G128" s="17">
        <f>F128*G1</f>
        <v>0</v>
      </c>
      <c r="H128" s="454"/>
      <c r="I128" s="454"/>
      <c r="J128" s="454"/>
    </row>
    <row r="129" spans="1:10" x14ac:dyDescent="0.2">
      <c r="C129" s="236" t="s">
        <v>74</v>
      </c>
      <c r="D129" s="455"/>
      <c r="E129" s="455"/>
      <c r="F129" s="17">
        <f>'Contracts Budget'!F129+'Grants Budget'!F129+'In-House Budget'!F129</f>
        <v>0</v>
      </c>
      <c r="G129" s="17">
        <f>F129*G1</f>
        <v>0</v>
      </c>
      <c r="H129" s="454"/>
      <c r="I129" s="454"/>
      <c r="J129" s="454"/>
    </row>
    <row r="130" spans="1:10" x14ac:dyDescent="0.2">
      <c r="C130" s="236" t="s">
        <v>1976</v>
      </c>
      <c r="D130" s="428"/>
      <c r="E130" s="455"/>
      <c r="F130" s="17">
        <f>SUM(F122:F129)</f>
        <v>858</v>
      </c>
      <c r="G130" s="17">
        <f>F130*G1</f>
        <v>6006</v>
      </c>
      <c r="H130" s="454"/>
      <c r="I130" s="454"/>
      <c r="J130" s="454"/>
    </row>
    <row r="131" spans="1:10" ht="15.75" x14ac:dyDescent="0.3">
      <c r="A131" s="236" t="s">
        <v>1994</v>
      </c>
      <c r="B131" s="466" t="s">
        <v>1995</v>
      </c>
      <c r="D131" s="17"/>
      <c r="E131" s="17"/>
      <c r="F131" s="17"/>
      <c r="G131" s="17"/>
      <c r="H131" s="454"/>
      <c r="I131" s="454"/>
      <c r="J131" s="454"/>
    </row>
    <row r="132" spans="1:10" x14ac:dyDescent="0.2">
      <c r="B132" s="236"/>
      <c r="C132" s="236" t="s">
        <v>82</v>
      </c>
      <c r="D132" s="455"/>
      <c r="E132" s="455"/>
      <c r="F132" s="17">
        <f>'Contracts Budget'!F132+'Grants Budget'!F132+'In-House Budget'!F132</f>
        <v>0</v>
      </c>
      <c r="G132" s="17">
        <f>(G1-(1+K6))*F132</f>
        <v>0</v>
      </c>
      <c r="H132" s="454"/>
      <c r="I132" s="454"/>
      <c r="J132" s="454"/>
    </row>
    <row r="133" spans="1:10" x14ac:dyDescent="0.2">
      <c r="C133" s="236" t="s">
        <v>322</v>
      </c>
      <c r="D133" s="455"/>
      <c r="E133" s="455"/>
      <c r="F133" s="17">
        <f>'Contracts Budget'!F133+'Grants Budget'!F133+'In-House Budget'!F133</f>
        <v>0</v>
      </c>
      <c r="G133" s="17">
        <f>(G1-(1+K6))*F133</f>
        <v>0</v>
      </c>
      <c r="H133" s="454"/>
      <c r="I133" s="454"/>
      <c r="J133" s="454"/>
    </row>
    <row r="134" spans="1:10" x14ac:dyDescent="0.2">
      <c r="C134" s="236" t="s">
        <v>1900</v>
      </c>
      <c r="D134" s="455"/>
      <c r="E134" s="455"/>
      <c r="F134" s="17">
        <f>'Contracts Budget'!F134+'Grants Budget'!F134+'In-House Budget'!F134</f>
        <v>0</v>
      </c>
      <c r="G134" s="17">
        <f>(G1-(1+K6))*F134</f>
        <v>0</v>
      </c>
      <c r="H134" s="454"/>
      <c r="I134" s="454"/>
      <c r="J134" s="454"/>
    </row>
    <row r="135" spans="1:10" x14ac:dyDescent="0.2">
      <c r="C135" s="236" t="s">
        <v>1972</v>
      </c>
      <c r="D135" s="455"/>
      <c r="E135" s="455"/>
      <c r="F135" s="17">
        <f>'Contracts Budget'!F135+'Grants Budget'!F135+'In-House Budget'!F135</f>
        <v>0</v>
      </c>
      <c r="G135" s="17">
        <f>(G1-(1+K6))*F135</f>
        <v>0</v>
      </c>
      <c r="H135" s="454"/>
      <c r="I135" s="454"/>
      <c r="J135" s="454"/>
    </row>
    <row r="136" spans="1:10" x14ac:dyDescent="0.2">
      <c r="C136" s="236" t="s">
        <v>1899</v>
      </c>
      <c r="D136" s="455"/>
      <c r="E136" s="455"/>
      <c r="F136" s="17">
        <f>'Contracts Budget'!F136+'Grants Budget'!F136+'In-House Budget'!F136</f>
        <v>1198</v>
      </c>
      <c r="G136" s="17">
        <f>(G1-(1+K6))*F136</f>
        <v>5990</v>
      </c>
      <c r="H136" s="454"/>
      <c r="I136" s="454"/>
      <c r="J136" s="454"/>
    </row>
    <row r="137" spans="1:10" x14ac:dyDescent="0.2">
      <c r="C137" s="236" t="s">
        <v>1045</v>
      </c>
      <c r="D137" s="455"/>
      <c r="E137" s="455"/>
      <c r="F137" s="17">
        <f>'Contracts Budget'!F137+'Grants Budget'!F137+'In-House Budget'!F137</f>
        <v>0</v>
      </c>
      <c r="G137" s="17">
        <f>(G1-(1+K6))*F137</f>
        <v>0</v>
      </c>
      <c r="H137" s="454"/>
      <c r="I137" s="454"/>
      <c r="J137" s="454"/>
    </row>
    <row r="138" spans="1:10" x14ac:dyDescent="0.2">
      <c r="C138" s="236" t="s">
        <v>1971</v>
      </c>
      <c r="D138" s="455"/>
      <c r="E138" s="455"/>
      <c r="F138" s="17">
        <f>'Contracts Budget'!F138+'Grants Budget'!F138+'In-House Budget'!F138</f>
        <v>0</v>
      </c>
      <c r="G138" s="17">
        <f>(G1-(1+K6))*F138</f>
        <v>0</v>
      </c>
      <c r="H138" s="454"/>
      <c r="I138" s="454"/>
      <c r="J138" s="454"/>
    </row>
    <row r="139" spans="1:10" x14ac:dyDescent="0.2">
      <c r="C139" s="236" t="s">
        <v>74</v>
      </c>
      <c r="D139" s="455"/>
      <c r="E139" s="455"/>
      <c r="F139" s="17">
        <f>'Contracts Budget'!F139+'Grants Budget'!F139+'In-House Budget'!F139</f>
        <v>0</v>
      </c>
      <c r="G139" s="17">
        <f>(G1-(1+K6))*F139</f>
        <v>0</v>
      </c>
      <c r="H139" s="454"/>
      <c r="I139" s="454"/>
      <c r="J139" s="454"/>
    </row>
    <row r="140" spans="1:10" x14ac:dyDescent="0.2">
      <c r="C140" s="236" t="s">
        <v>1976</v>
      </c>
      <c r="D140" s="428"/>
      <c r="E140" s="455"/>
      <c r="F140" s="17">
        <f>SUM(F132:F139)</f>
        <v>1198</v>
      </c>
      <c r="G140" s="17">
        <f>(G1-(1+K6))*F140</f>
        <v>5990</v>
      </c>
      <c r="H140" s="454"/>
      <c r="I140" s="454"/>
      <c r="J140" s="454"/>
    </row>
    <row r="141" spans="1:10" ht="15.75" x14ac:dyDescent="0.3">
      <c r="A141" s="236" t="s">
        <v>1997</v>
      </c>
      <c r="B141" s="466" t="s">
        <v>1996</v>
      </c>
      <c r="D141" s="17"/>
      <c r="E141" s="17"/>
      <c r="F141" s="17"/>
      <c r="G141" s="17"/>
      <c r="H141" s="454"/>
      <c r="I141" s="454"/>
      <c r="J141" s="454"/>
    </row>
    <row r="142" spans="1:10" x14ac:dyDescent="0.2">
      <c r="B142" s="236"/>
      <c r="C142" s="236" t="s">
        <v>82</v>
      </c>
      <c r="D142" s="455"/>
      <c r="E142" s="455"/>
      <c r="F142" s="17">
        <f>'Contracts Budget'!F142+'Grants Budget'!F142+'In-House Budget'!F142</f>
        <v>0</v>
      </c>
      <c r="G142" s="17">
        <f>(G1-(1+K6))*F142</f>
        <v>0</v>
      </c>
      <c r="H142" s="454"/>
      <c r="I142" s="454"/>
      <c r="J142" s="454"/>
    </row>
    <row r="143" spans="1:10" x14ac:dyDescent="0.2">
      <c r="C143" s="236" t="s">
        <v>322</v>
      </c>
      <c r="D143" s="455"/>
      <c r="E143" s="455"/>
      <c r="F143" s="17">
        <f>'Contracts Budget'!F143+'Grants Budget'!F143+'In-House Budget'!F143</f>
        <v>0</v>
      </c>
      <c r="G143" s="17">
        <f>(G1-(1+K6))*F143</f>
        <v>0</v>
      </c>
      <c r="H143" s="454"/>
      <c r="I143" s="454"/>
      <c r="J143" s="454"/>
    </row>
    <row r="144" spans="1:10" x14ac:dyDescent="0.2">
      <c r="C144" s="236" t="s">
        <v>1900</v>
      </c>
      <c r="D144" s="455"/>
      <c r="E144" s="455"/>
      <c r="F144" s="17">
        <f>'Contracts Budget'!F144+'Grants Budget'!F144+'In-House Budget'!F144</f>
        <v>0</v>
      </c>
      <c r="G144" s="17">
        <f>(G1-(1+K6))*F144</f>
        <v>0</v>
      </c>
      <c r="H144" s="454"/>
      <c r="I144" s="454"/>
      <c r="J144" s="454"/>
    </row>
    <row r="145" spans="1:10" x14ac:dyDescent="0.2">
      <c r="C145" s="236" t="s">
        <v>1972</v>
      </c>
      <c r="D145" s="455"/>
      <c r="E145" s="455"/>
      <c r="F145" s="17">
        <f>'Contracts Budget'!F145+'Grants Budget'!F145+'In-House Budget'!F145</f>
        <v>20</v>
      </c>
      <c r="G145" s="17">
        <f>(G1-(1+K6))*F145</f>
        <v>100</v>
      </c>
      <c r="H145" s="454"/>
      <c r="I145" s="454"/>
      <c r="J145" s="454"/>
    </row>
    <row r="146" spans="1:10" x14ac:dyDescent="0.2">
      <c r="C146" s="236" t="s">
        <v>1899</v>
      </c>
      <c r="D146" s="455"/>
      <c r="E146" s="455"/>
      <c r="F146" s="17">
        <f>'Contracts Budget'!F146+'Grants Budget'!F146+'In-House Budget'!F146</f>
        <v>908</v>
      </c>
      <c r="G146" s="17">
        <f>(G1-(1+K6))*F146</f>
        <v>4540</v>
      </c>
      <c r="H146" s="454"/>
      <c r="I146" s="454"/>
      <c r="J146" s="454"/>
    </row>
    <row r="147" spans="1:10" x14ac:dyDescent="0.2">
      <c r="C147" s="236" t="s">
        <v>1045</v>
      </c>
      <c r="D147" s="455"/>
      <c r="E147" s="455"/>
      <c r="F147" s="17">
        <f>'Contracts Budget'!F147+'Grants Budget'!F147+'In-House Budget'!F147</f>
        <v>0</v>
      </c>
      <c r="G147" s="17">
        <f>(G1-(1+K6))*F147</f>
        <v>0</v>
      </c>
      <c r="H147" s="454"/>
      <c r="I147" s="454"/>
      <c r="J147" s="454"/>
    </row>
    <row r="148" spans="1:10" x14ac:dyDescent="0.2">
      <c r="C148" s="236" t="s">
        <v>1971</v>
      </c>
      <c r="D148" s="455"/>
      <c r="E148" s="455"/>
      <c r="F148" s="17">
        <f>'Contracts Budget'!F148+'Grants Budget'!F148+'In-House Budget'!F148</f>
        <v>0</v>
      </c>
      <c r="G148" s="17">
        <f>(G1-(1+K6))*F148</f>
        <v>0</v>
      </c>
      <c r="H148" s="454"/>
      <c r="I148" s="454"/>
      <c r="J148" s="454"/>
    </row>
    <row r="149" spans="1:10" x14ac:dyDescent="0.2">
      <c r="C149" s="236" t="s">
        <v>74</v>
      </c>
      <c r="D149" s="455"/>
      <c r="E149" s="455"/>
      <c r="F149" s="17">
        <f>'Contracts Budget'!F149+'Grants Budget'!F149+'In-House Budget'!F149</f>
        <v>0</v>
      </c>
      <c r="G149" s="17">
        <f>(G1-(1+K6))*F149</f>
        <v>0</v>
      </c>
      <c r="H149" s="454"/>
      <c r="I149" s="454"/>
      <c r="J149" s="454"/>
    </row>
    <row r="150" spans="1:10" x14ac:dyDescent="0.2">
      <c r="C150" s="236" t="s">
        <v>1976</v>
      </c>
      <c r="D150" s="428"/>
      <c r="E150" s="455"/>
      <c r="F150" s="17">
        <f>SUM(F142:F149)</f>
        <v>928</v>
      </c>
      <c r="G150" s="17">
        <f>(G1-(1+K6))*F150</f>
        <v>4640</v>
      </c>
      <c r="H150" s="454"/>
      <c r="I150" s="454"/>
      <c r="J150" s="454"/>
    </row>
    <row r="151" spans="1:10" ht="27" x14ac:dyDescent="0.3">
      <c r="A151" s="236" t="s">
        <v>2000</v>
      </c>
      <c r="B151" s="466" t="s">
        <v>1998</v>
      </c>
      <c r="D151" s="17"/>
      <c r="E151" s="17"/>
      <c r="F151" s="17"/>
      <c r="G151" s="17"/>
      <c r="H151" s="454"/>
      <c r="I151" s="454"/>
      <c r="J151" s="454"/>
    </row>
    <row r="152" spans="1:10" x14ac:dyDescent="0.2">
      <c r="B152" s="236"/>
      <c r="C152" s="236" t="s">
        <v>82</v>
      </c>
      <c r="D152" s="455"/>
      <c r="E152" s="455"/>
      <c r="F152" s="17">
        <f>'Contracts Budget'!F152+'Grants Budget'!F152+'In-House Budget'!F152</f>
        <v>0</v>
      </c>
      <c r="G152" s="17">
        <f>F152*G1</f>
        <v>0</v>
      </c>
      <c r="H152" s="454"/>
      <c r="I152" s="454"/>
      <c r="J152" s="454"/>
    </row>
    <row r="153" spans="1:10" x14ac:dyDescent="0.2">
      <c r="C153" s="236" t="s">
        <v>322</v>
      </c>
      <c r="D153" s="455"/>
      <c r="E153" s="455"/>
      <c r="F153" s="17">
        <f>'Contracts Budget'!F153+'Grants Budget'!F153+'In-House Budget'!F153</f>
        <v>0</v>
      </c>
      <c r="G153" s="17">
        <f>F153*G1</f>
        <v>0</v>
      </c>
      <c r="H153" s="454"/>
      <c r="I153" s="454"/>
      <c r="J153" s="454"/>
    </row>
    <row r="154" spans="1:10" x14ac:dyDescent="0.2">
      <c r="C154" s="236" t="s">
        <v>1900</v>
      </c>
      <c r="D154" s="455"/>
      <c r="E154" s="455"/>
      <c r="F154" s="17">
        <f>'Contracts Budget'!F154+'Grants Budget'!F154+'In-House Budget'!F154</f>
        <v>0</v>
      </c>
      <c r="G154" s="17">
        <f>F154*G1</f>
        <v>0</v>
      </c>
      <c r="H154" s="454"/>
      <c r="I154" s="454"/>
      <c r="J154" s="454"/>
    </row>
    <row r="155" spans="1:10" x14ac:dyDescent="0.2">
      <c r="C155" s="236" t="s">
        <v>1972</v>
      </c>
      <c r="D155" s="455"/>
      <c r="E155" s="455"/>
      <c r="F155" s="17">
        <f>'Contracts Budget'!F155+'Grants Budget'!F155+'In-House Budget'!F155</f>
        <v>0</v>
      </c>
      <c r="G155" s="17">
        <f>F155*G1</f>
        <v>0</v>
      </c>
      <c r="H155" s="454"/>
      <c r="I155" s="454"/>
      <c r="J155" s="454"/>
    </row>
    <row r="156" spans="1:10" x14ac:dyDescent="0.2">
      <c r="C156" s="236" t="s">
        <v>1899</v>
      </c>
      <c r="D156" s="455"/>
      <c r="E156" s="455"/>
      <c r="F156" s="17">
        <f>'Contracts Budget'!F156+'Grants Budget'!F156+'In-House Budget'!F156</f>
        <v>0</v>
      </c>
      <c r="G156" s="17">
        <f>F156*G1</f>
        <v>0</v>
      </c>
      <c r="H156" s="454"/>
      <c r="I156" s="454"/>
      <c r="J156" s="454"/>
    </row>
    <row r="157" spans="1:10" x14ac:dyDescent="0.2">
      <c r="B157" s="236" t="s">
        <v>2001</v>
      </c>
      <c r="C157" s="236" t="s">
        <v>1045</v>
      </c>
      <c r="D157" s="455"/>
      <c r="E157" s="455"/>
      <c r="F157" s="17">
        <f>'Contracts Budget'!F157+'Grants Budget'!F157+'In-House Budget'!F157</f>
        <v>0</v>
      </c>
      <c r="G157" s="17">
        <f>F157*G1</f>
        <v>0</v>
      </c>
      <c r="H157" s="454"/>
      <c r="I157" s="454"/>
      <c r="J157" s="454"/>
    </row>
    <row r="158" spans="1:10" x14ac:dyDescent="0.2">
      <c r="C158" s="236" t="s">
        <v>1971</v>
      </c>
      <c r="D158" s="455"/>
      <c r="E158" s="455"/>
      <c r="F158" s="17">
        <f>'Contracts Budget'!F158+'Grants Budget'!F158+'In-House Budget'!F158</f>
        <v>0</v>
      </c>
      <c r="G158" s="17">
        <f>F158*G1</f>
        <v>0</v>
      </c>
      <c r="H158" s="454"/>
      <c r="I158" s="454"/>
      <c r="J158" s="454"/>
    </row>
    <row r="159" spans="1:10" x14ac:dyDescent="0.2">
      <c r="C159" s="236" t="s">
        <v>74</v>
      </c>
      <c r="D159" s="455"/>
      <c r="E159" s="455"/>
      <c r="F159" s="17">
        <f>'Contracts Budget'!F159+'Grants Budget'!F159+'In-House Budget'!F159</f>
        <v>0</v>
      </c>
      <c r="G159" s="17">
        <f>F159*G1</f>
        <v>0</v>
      </c>
      <c r="H159" s="454"/>
      <c r="I159" s="454"/>
      <c r="J159" s="454"/>
    </row>
    <row r="160" spans="1:10" x14ac:dyDescent="0.2">
      <c r="C160" s="236" t="s">
        <v>1976</v>
      </c>
      <c r="D160" s="428"/>
      <c r="E160" s="455"/>
      <c r="F160" s="17">
        <f>SUM(F152:F159)</f>
        <v>0</v>
      </c>
      <c r="G160" s="17">
        <f>F160*G1</f>
        <v>0</v>
      </c>
      <c r="H160" s="454"/>
      <c r="I160" s="454"/>
      <c r="J160" s="454"/>
    </row>
    <row r="161" spans="1:10" ht="27" x14ac:dyDescent="0.3">
      <c r="A161" s="236" t="s">
        <v>2009</v>
      </c>
      <c r="B161" s="466" t="s">
        <v>2002</v>
      </c>
      <c r="D161" s="17"/>
      <c r="E161" s="17"/>
      <c r="F161" s="17"/>
      <c r="G161" s="17"/>
      <c r="H161" s="454"/>
      <c r="I161" s="454"/>
      <c r="J161" s="454"/>
    </row>
    <row r="162" spans="1:10" x14ac:dyDescent="0.2">
      <c r="B162" s="236"/>
      <c r="C162" s="236" t="s">
        <v>82</v>
      </c>
      <c r="D162" s="455"/>
      <c r="E162" s="455"/>
      <c r="F162" s="17">
        <f>'Contracts Budget'!F162+'Grants Budget'!F162+'In-House Budget'!F162</f>
        <v>0</v>
      </c>
      <c r="G162" s="17">
        <f>F162*G1</f>
        <v>0</v>
      </c>
      <c r="H162" s="454"/>
      <c r="I162" s="454"/>
      <c r="J162" s="454"/>
    </row>
    <row r="163" spans="1:10" x14ac:dyDescent="0.2">
      <c r="C163" s="236" t="s">
        <v>322</v>
      </c>
      <c r="D163" s="455"/>
      <c r="E163" s="455"/>
      <c r="F163" s="17">
        <f>'Contracts Budget'!F163+'Grants Budget'!F163+'In-House Budget'!F163</f>
        <v>0</v>
      </c>
      <c r="G163" s="17">
        <f>F163*G1</f>
        <v>0</v>
      </c>
      <c r="H163" s="454"/>
      <c r="I163" s="454"/>
      <c r="J163" s="454"/>
    </row>
    <row r="164" spans="1:10" x14ac:dyDescent="0.2">
      <c r="C164" s="236" t="s">
        <v>1900</v>
      </c>
      <c r="D164" s="455"/>
      <c r="E164" s="455"/>
      <c r="F164" s="17">
        <f>'Contracts Budget'!F164+'Grants Budget'!F164+'In-House Budget'!F164</f>
        <v>0</v>
      </c>
      <c r="G164" s="17">
        <f>F164*G1</f>
        <v>0</v>
      </c>
      <c r="H164" s="454"/>
      <c r="I164" s="454"/>
      <c r="J164" s="454"/>
    </row>
    <row r="165" spans="1:10" x14ac:dyDescent="0.2">
      <c r="C165" s="236" t="s">
        <v>1972</v>
      </c>
      <c r="D165" s="455"/>
      <c r="E165" s="455"/>
      <c r="F165" s="17">
        <f>'Contracts Budget'!F165+'Grants Budget'!F165+'In-House Budget'!F165</f>
        <v>0</v>
      </c>
      <c r="G165" s="17">
        <f>F165*G1</f>
        <v>0</v>
      </c>
      <c r="H165" s="454"/>
      <c r="I165" s="454"/>
      <c r="J165" s="454"/>
    </row>
    <row r="166" spans="1:10" x14ac:dyDescent="0.2">
      <c r="C166" s="236" t="s">
        <v>1899</v>
      </c>
      <c r="D166" s="455"/>
      <c r="E166" s="455"/>
      <c r="F166" s="17">
        <f>'Contracts Budget'!F166+'Grants Budget'!F166+'In-House Budget'!F166</f>
        <v>0</v>
      </c>
      <c r="G166" s="17">
        <f>F166*G1</f>
        <v>0</v>
      </c>
      <c r="H166" s="454"/>
      <c r="I166" s="454"/>
      <c r="J166" s="454"/>
    </row>
    <row r="167" spans="1:10" x14ac:dyDescent="0.2">
      <c r="B167" s="236"/>
      <c r="C167" s="236" t="s">
        <v>1045</v>
      </c>
      <c r="D167" s="455"/>
      <c r="E167" s="455"/>
      <c r="F167" s="17">
        <f>'Contracts Budget'!F167+'Grants Budget'!F167+'In-House Budget'!F167</f>
        <v>0</v>
      </c>
      <c r="G167" s="17">
        <f>F167*G1</f>
        <v>0</v>
      </c>
      <c r="H167" s="454"/>
      <c r="I167" s="454"/>
      <c r="J167" s="454"/>
    </row>
    <row r="168" spans="1:10" x14ac:dyDescent="0.2">
      <c r="C168" s="236" t="s">
        <v>1971</v>
      </c>
      <c r="D168" s="455"/>
      <c r="E168" s="455"/>
      <c r="F168" s="17">
        <f>'Contracts Budget'!F168+'Grants Budget'!F168+'In-House Budget'!F168</f>
        <v>0</v>
      </c>
      <c r="G168" s="17">
        <f>F168*G1</f>
        <v>0</v>
      </c>
      <c r="H168" s="454"/>
      <c r="I168" s="454"/>
      <c r="J168" s="454"/>
    </row>
    <row r="169" spans="1:10" x14ac:dyDescent="0.2">
      <c r="C169" s="236" t="s">
        <v>74</v>
      </c>
      <c r="D169" s="455"/>
      <c r="E169" s="455"/>
      <c r="F169" s="17">
        <f>'Contracts Budget'!F169+'Grants Budget'!F169+'In-House Budget'!F169</f>
        <v>0</v>
      </c>
      <c r="G169" s="17">
        <f>F169*G1</f>
        <v>0</v>
      </c>
      <c r="H169" s="454"/>
      <c r="I169" s="454"/>
      <c r="J169" s="454"/>
    </row>
    <row r="170" spans="1:10" x14ac:dyDescent="0.2">
      <c r="C170" s="236" t="s">
        <v>1976</v>
      </c>
      <c r="D170" s="428"/>
      <c r="E170" s="455"/>
      <c r="F170" s="17">
        <f>SUM(F162:F169)</f>
        <v>0</v>
      </c>
      <c r="G170" s="17">
        <f>F170*G1</f>
        <v>0</v>
      </c>
      <c r="H170" s="454"/>
      <c r="I170" s="454"/>
      <c r="J170" s="454"/>
    </row>
    <row r="171" spans="1:10" ht="15.75" x14ac:dyDescent="0.3">
      <c r="A171" s="236" t="s">
        <v>2004</v>
      </c>
      <c r="B171" s="466" t="s">
        <v>2003</v>
      </c>
      <c r="D171" s="17"/>
      <c r="E171" s="17"/>
      <c r="F171" s="17"/>
      <c r="G171" s="17"/>
      <c r="H171" s="454"/>
      <c r="I171" s="454"/>
      <c r="J171" s="454"/>
    </row>
    <row r="172" spans="1:10" x14ac:dyDescent="0.2">
      <c r="B172" s="236"/>
      <c r="C172" s="236" t="s">
        <v>82</v>
      </c>
      <c r="D172" s="455"/>
      <c r="E172" s="455"/>
      <c r="F172" s="17">
        <f>'Contracts Budget'!F172+'Grants Budget'!F172+'In-House Budget'!F172</f>
        <v>0</v>
      </c>
      <c r="G172" s="17">
        <f>F172*G1</f>
        <v>0</v>
      </c>
      <c r="H172" s="454"/>
      <c r="I172" s="454"/>
      <c r="J172" s="454"/>
    </row>
    <row r="173" spans="1:10" x14ac:dyDescent="0.2">
      <c r="C173" s="236" t="s">
        <v>322</v>
      </c>
      <c r="D173" s="455"/>
      <c r="E173" s="455"/>
      <c r="F173" s="17">
        <f>'Contracts Budget'!F173+'Grants Budget'!F173+'In-House Budget'!F173</f>
        <v>0</v>
      </c>
      <c r="G173" s="17">
        <f>F173*G1</f>
        <v>0</v>
      </c>
      <c r="H173" s="454"/>
      <c r="I173" s="454"/>
      <c r="J173" s="454"/>
    </row>
    <row r="174" spans="1:10" x14ac:dyDescent="0.2">
      <c r="C174" s="236" t="s">
        <v>1900</v>
      </c>
      <c r="D174" s="455"/>
      <c r="E174" s="455"/>
      <c r="F174" s="17">
        <f>'Contracts Budget'!F174+'Grants Budget'!F174+'In-House Budget'!F174</f>
        <v>0</v>
      </c>
      <c r="G174" s="17">
        <f>F174*G1</f>
        <v>0</v>
      </c>
      <c r="H174" s="454"/>
      <c r="I174" s="454"/>
      <c r="J174" s="454"/>
    </row>
    <row r="175" spans="1:10" x14ac:dyDescent="0.2">
      <c r="C175" s="236" t="s">
        <v>1972</v>
      </c>
      <c r="D175" s="455"/>
      <c r="E175" s="455"/>
      <c r="F175" s="17">
        <f>'Contracts Budget'!F175+'Grants Budget'!F175+'In-House Budget'!F175</f>
        <v>0</v>
      </c>
      <c r="G175" s="17">
        <f>F175*G1</f>
        <v>0</v>
      </c>
      <c r="H175" s="454"/>
      <c r="I175" s="454"/>
      <c r="J175" s="454"/>
    </row>
    <row r="176" spans="1:10" x14ac:dyDescent="0.2">
      <c r="C176" s="236" t="s">
        <v>1899</v>
      </c>
      <c r="D176" s="455"/>
      <c r="E176" s="455"/>
      <c r="F176" s="17">
        <f>'Contracts Budget'!F176+'Grants Budget'!F176+'In-House Budget'!F176</f>
        <v>0</v>
      </c>
      <c r="G176" s="17">
        <f>F176*G1</f>
        <v>0</v>
      </c>
      <c r="H176" s="454"/>
      <c r="I176" s="454"/>
      <c r="J176" s="454"/>
    </row>
    <row r="177" spans="1:12" x14ac:dyDescent="0.2">
      <c r="B177" s="236"/>
      <c r="C177" s="236" t="s">
        <v>1045</v>
      </c>
      <c r="D177" s="455"/>
      <c r="E177" s="455"/>
      <c r="F177" s="17">
        <f>'Contracts Budget'!F177+'Grants Budget'!F177+'In-House Budget'!F177</f>
        <v>0</v>
      </c>
      <c r="G177" s="17">
        <f>F177*G1</f>
        <v>0</v>
      </c>
      <c r="H177" s="454"/>
      <c r="I177" s="454"/>
      <c r="J177" s="454"/>
    </row>
    <row r="178" spans="1:12" x14ac:dyDescent="0.2">
      <c r="C178" s="236" t="s">
        <v>1971</v>
      </c>
      <c r="D178" s="455"/>
      <c r="E178" s="455"/>
      <c r="F178" s="17">
        <f>'Contracts Budget'!F178+'Grants Budget'!F178+'In-House Budget'!F178</f>
        <v>0</v>
      </c>
      <c r="G178" s="17">
        <f>F178*G1</f>
        <v>0</v>
      </c>
      <c r="H178" s="454"/>
      <c r="I178" s="454"/>
      <c r="J178" s="454"/>
    </row>
    <row r="179" spans="1:12" ht="25.5" x14ac:dyDescent="0.2">
      <c r="B179" s="466" t="s">
        <v>2006</v>
      </c>
      <c r="C179" s="236" t="s">
        <v>74</v>
      </c>
      <c r="D179" s="455"/>
      <c r="E179" s="455"/>
      <c r="F179" s="17">
        <f>'Contracts Budget'!F179+'Grants Budget'!F179+'In-House Budget'!F179</f>
        <v>0</v>
      </c>
      <c r="G179" s="17">
        <f>F179*G1</f>
        <v>0</v>
      </c>
      <c r="H179" s="454"/>
      <c r="I179" s="454"/>
      <c r="J179" s="454"/>
    </row>
    <row r="180" spans="1:12" x14ac:dyDescent="0.2">
      <c r="C180" s="236" t="s">
        <v>1976</v>
      </c>
      <c r="D180" s="428"/>
      <c r="E180" s="455"/>
      <c r="F180" s="17">
        <f>SUM(F172:F179)</f>
        <v>0</v>
      </c>
      <c r="G180" s="17">
        <f>F180*G1</f>
        <v>0</v>
      </c>
      <c r="H180" s="454"/>
      <c r="I180" s="454"/>
      <c r="J180" s="454"/>
    </row>
    <row r="181" spans="1:12" x14ac:dyDescent="0.2">
      <c r="D181" s="17"/>
      <c r="E181" s="17"/>
      <c r="F181" s="17"/>
      <c r="G181" s="17"/>
      <c r="H181" s="463" t="s">
        <v>1906</v>
      </c>
      <c r="I181" s="454"/>
      <c r="J181" s="454"/>
    </row>
    <row r="182" spans="1:12" x14ac:dyDescent="0.2">
      <c r="D182" s="17"/>
      <c r="E182" s="17"/>
      <c r="F182" s="363" t="s">
        <v>1053</v>
      </c>
      <c r="G182" s="17">
        <f>G20+G30+G40+G50+G60+G70+G80+G90+G100+G110+G120+G130+G140+G150+G160+G170+G180</f>
        <v>55430</v>
      </c>
      <c r="H182" s="454" t="str">
        <f>IF(G182=H3,"OK","ERROR")</f>
        <v>OK</v>
      </c>
      <c r="I182" s="454"/>
      <c r="J182" s="454"/>
    </row>
    <row r="183" spans="1:12" x14ac:dyDescent="0.2">
      <c r="D183" s="17"/>
      <c r="E183" s="17"/>
      <c r="F183" s="17"/>
      <c r="G183" s="17"/>
      <c r="H183" s="454"/>
      <c r="I183" s="454"/>
      <c r="J183" s="454"/>
    </row>
    <row r="184" spans="1:12" x14ac:dyDescent="0.2">
      <c r="D184" s="17"/>
      <c r="E184" s="17"/>
      <c r="F184" s="17"/>
      <c r="G184" s="17"/>
      <c r="H184" s="454"/>
      <c r="I184" s="454"/>
      <c r="J184" s="454"/>
    </row>
    <row r="185" spans="1:12" x14ac:dyDescent="0.2">
      <c r="D185" s="17"/>
      <c r="E185" s="17"/>
      <c r="F185" s="17"/>
      <c r="G185" s="17"/>
      <c r="H185" s="454"/>
      <c r="I185" s="454"/>
      <c r="J185" s="454"/>
    </row>
    <row r="186" spans="1:12" x14ac:dyDescent="0.2">
      <c r="D186" s="17"/>
      <c r="E186" s="17"/>
      <c r="F186" s="17"/>
      <c r="G186" s="17"/>
      <c r="H186" s="454"/>
      <c r="I186" s="454"/>
      <c r="J186" s="454"/>
    </row>
    <row r="187" spans="1:12" x14ac:dyDescent="0.2">
      <c r="D187" s="17"/>
      <c r="E187" s="17"/>
      <c r="F187" s="17"/>
      <c r="G187" s="17"/>
      <c r="H187" s="454"/>
      <c r="I187" s="454"/>
      <c r="J187" s="454"/>
    </row>
    <row r="188" spans="1:12" ht="15.75" x14ac:dyDescent="0.25">
      <c r="A188" s="454"/>
      <c r="B188" s="467" t="s">
        <v>2054</v>
      </c>
      <c r="C188" s="5"/>
      <c r="D188" s="5"/>
      <c r="G188" s="17"/>
      <c r="H188" s="454"/>
      <c r="I188" s="467" t="s">
        <v>2184</v>
      </c>
      <c r="J188" s="454"/>
      <c r="K188" s="503">
        <f>'Itemized Data Entry'!E838</f>
        <v>7</v>
      </c>
      <c r="L188" s="5" t="s">
        <v>2185</v>
      </c>
    </row>
    <row r="189" spans="1:12" x14ac:dyDescent="0.2">
      <c r="A189" s="454"/>
      <c r="B189" s="467" t="s">
        <v>2018</v>
      </c>
      <c r="C189" s="5"/>
      <c r="D189" s="5"/>
      <c r="G189" s="17"/>
      <c r="H189" s="454"/>
      <c r="I189" s="454"/>
      <c r="J189" s="454"/>
    </row>
    <row r="190" spans="1:12" x14ac:dyDescent="0.2">
      <c r="A190" s="454"/>
      <c r="B190" s="467"/>
      <c r="C190" s="5" t="s">
        <v>2019</v>
      </c>
      <c r="D190" s="5" t="s">
        <v>2020</v>
      </c>
      <c r="G190" s="17"/>
      <c r="H190" s="454"/>
      <c r="I190" s="454"/>
      <c r="J190" s="454"/>
    </row>
    <row r="191" spans="1:12" ht="15.75" x14ac:dyDescent="0.3">
      <c r="A191" s="236" t="s">
        <v>1974</v>
      </c>
      <c r="B191" s="236" t="s">
        <v>1970</v>
      </c>
      <c r="C191" s="17">
        <f>G20</f>
        <v>1400</v>
      </c>
      <c r="D191" s="101">
        <f>100*(C191/C208)</f>
        <v>2.5257081003066935</v>
      </c>
      <c r="G191" s="17"/>
      <c r="H191" s="454"/>
      <c r="I191" s="454"/>
      <c r="J191" s="454"/>
    </row>
    <row r="192" spans="1:12" ht="15.75" x14ac:dyDescent="0.3">
      <c r="A192" s="236" t="s">
        <v>1975</v>
      </c>
      <c r="B192" s="236" t="s">
        <v>1707</v>
      </c>
      <c r="C192" s="17">
        <f>G30</f>
        <v>0</v>
      </c>
      <c r="D192" s="101">
        <f>100*(C192/C208)</f>
        <v>0</v>
      </c>
      <c r="G192" s="17"/>
      <c r="H192" s="454"/>
      <c r="I192" s="454"/>
      <c r="J192" s="454"/>
    </row>
    <row r="193" spans="1:10" ht="15.75" x14ac:dyDescent="0.3">
      <c r="A193" s="236" t="s">
        <v>1977</v>
      </c>
      <c r="B193" s="236" t="s">
        <v>834</v>
      </c>
      <c r="C193" s="17">
        <f>G40</f>
        <v>3720</v>
      </c>
      <c r="D193" s="101">
        <f>100*(C193/C208)</f>
        <v>6.7111672379577856</v>
      </c>
      <c r="G193" s="17"/>
      <c r="H193" s="454"/>
      <c r="I193" s="454"/>
      <c r="J193" s="454"/>
    </row>
    <row r="194" spans="1:10" ht="39.75" x14ac:dyDescent="0.3">
      <c r="A194" s="236" t="s">
        <v>1978</v>
      </c>
      <c r="B194" s="466" t="s">
        <v>330</v>
      </c>
      <c r="C194" s="17">
        <f>G50</f>
        <v>246</v>
      </c>
      <c r="D194" s="101">
        <f>100*(C194/C208)</f>
        <v>0.44380299476817608</v>
      </c>
      <c r="G194" s="17"/>
      <c r="H194" s="454"/>
      <c r="I194" s="454"/>
      <c r="J194" s="454"/>
    </row>
    <row r="195" spans="1:10" ht="27" x14ac:dyDescent="0.3">
      <c r="A195" s="236" t="s">
        <v>2010</v>
      </c>
      <c r="B195" s="466" t="s">
        <v>1979</v>
      </c>
      <c r="C195" s="17">
        <f>G60</f>
        <v>0</v>
      </c>
      <c r="D195" s="101">
        <f>100*(C195/C208)</f>
        <v>0</v>
      </c>
      <c r="G195" s="17"/>
      <c r="H195" s="454"/>
      <c r="I195" s="454"/>
      <c r="J195" s="454"/>
    </row>
    <row r="196" spans="1:10" ht="27" x14ac:dyDescent="0.3">
      <c r="A196" s="236" t="s">
        <v>1980</v>
      </c>
      <c r="B196" s="466" t="s">
        <v>1981</v>
      </c>
      <c r="C196" s="17">
        <f>G70</f>
        <v>0</v>
      </c>
      <c r="D196" s="101">
        <f>100*(C196/C208)</f>
        <v>0</v>
      </c>
      <c r="G196" s="17"/>
      <c r="H196" s="454"/>
      <c r="I196" s="454"/>
      <c r="J196" s="454"/>
    </row>
    <row r="197" spans="1:10" ht="15.75" x14ac:dyDescent="0.3">
      <c r="A197" s="236" t="s">
        <v>1982</v>
      </c>
      <c r="B197" s="466" t="s">
        <v>1983</v>
      </c>
      <c r="C197" s="17">
        <f>G80</f>
        <v>2772</v>
      </c>
      <c r="D197" s="101">
        <f>100*(C197/C208)</f>
        <v>5.0009020386072525</v>
      </c>
      <c r="G197" s="17"/>
      <c r="H197" s="454"/>
      <c r="I197" s="454"/>
      <c r="J197" s="454"/>
    </row>
    <row r="198" spans="1:10" ht="15.75" x14ac:dyDescent="0.3">
      <c r="A198" s="236" t="s">
        <v>2011</v>
      </c>
      <c r="B198" s="466" t="s">
        <v>1984</v>
      </c>
      <c r="C198" s="17">
        <f>G90</f>
        <v>2894</v>
      </c>
      <c r="D198" s="101">
        <f>100*(C198/C208)</f>
        <v>5.220999458776836</v>
      </c>
      <c r="G198" s="17"/>
      <c r="H198" s="454"/>
      <c r="I198" s="454"/>
      <c r="J198" s="454"/>
    </row>
    <row r="199" spans="1:10" ht="15.75" x14ac:dyDescent="0.3">
      <c r="A199" s="236" t="s">
        <v>1985</v>
      </c>
      <c r="B199" s="466" t="s">
        <v>1987</v>
      </c>
      <c r="C199" s="17">
        <f>G100</f>
        <v>0</v>
      </c>
      <c r="D199" s="101">
        <f>100*(C199/C208)</f>
        <v>0</v>
      </c>
      <c r="G199" s="17"/>
      <c r="H199" s="454"/>
      <c r="I199" s="454"/>
      <c r="J199" s="454"/>
    </row>
    <row r="200" spans="1:10" ht="27" x14ac:dyDescent="0.3">
      <c r="A200" s="236" t="s">
        <v>1989</v>
      </c>
      <c r="B200" s="466" t="s">
        <v>1988</v>
      </c>
      <c r="C200" s="17">
        <f>G110</f>
        <v>27762</v>
      </c>
      <c r="D200" s="101">
        <f>100*(C200/C208)</f>
        <v>50.084791629081728</v>
      </c>
      <c r="G200" s="17"/>
      <c r="H200" s="454"/>
      <c r="I200" s="454"/>
      <c r="J200" s="454"/>
    </row>
    <row r="201" spans="1:10" ht="15.75" x14ac:dyDescent="0.3">
      <c r="A201" s="236" t="s">
        <v>1990</v>
      </c>
      <c r="B201" s="466" t="s">
        <v>1991</v>
      </c>
      <c r="C201" s="17">
        <f>G120</f>
        <v>0</v>
      </c>
      <c r="D201" s="101">
        <f>100*(C201/C208)</f>
        <v>0</v>
      </c>
      <c r="G201" s="17"/>
      <c r="H201" s="454"/>
      <c r="I201" s="454"/>
      <c r="J201" s="454"/>
    </row>
    <row r="202" spans="1:10" ht="15.75" x14ac:dyDescent="0.3">
      <c r="A202" s="236" t="s">
        <v>1993</v>
      </c>
      <c r="B202" s="466" t="s">
        <v>1992</v>
      </c>
      <c r="C202" s="17">
        <f>G130</f>
        <v>6006</v>
      </c>
      <c r="D202" s="101">
        <f>100*(C202/C208)</f>
        <v>10.835287750315715</v>
      </c>
      <c r="G202" s="17"/>
      <c r="H202" s="454"/>
      <c r="I202" s="454"/>
      <c r="J202" s="454"/>
    </row>
    <row r="203" spans="1:10" ht="15.75" x14ac:dyDescent="0.3">
      <c r="A203" s="236" t="s">
        <v>1994</v>
      </c>
      <c r="B203" s="466" t="s">
        <v>1995</v>
      </c>
      <c r="C203" s="17">
        <f>G140</f>
        <v>5990</v>
      </c>
      <c r="D203" s="101">
        <f>100*(C203/C208)</f>
        <v>10.806422514883637</v>
      </c>
      <c r="G203" s="17"/>
      <c r="H203" s="454"/>
      <c r="I203" s="454"/>
      <c r="J203" s="454"/>
    </row>
    <row r="204" spans="1:10" ht="15.75" x14ac:dyDescent="0.3">
      <c r="A204" s="236" t="s">
        <v>1997</v>
      </c>
      <c r="B204" s="466" t="s">
        <v>1996</v>
      </c>
      <c r="C204" s="17">
        <f>G150</f>
        <v>4640</v>
      </c>
      <c r="D204" s="101">
        <f>100*(C204/C208)</f>
        <v>8.3709182753021825</v>
      </c>
      <c r="G204" s="17"/>
      <c r="H204" s="454"/>
      <c r="I204" s="454"/>
      <c r="J204" s="454"/>
    </row>
    <row r="205" spans="1:10" ht="27" x14ac:dyDescent="0.3">
      <c r="A205" s="236" t="s">
        <v>2000</v>
      </c>
      <c r="B205" s="466" t="s">
        <v>1998</v>
      </c>
      <c r="C205" s="17">
        <f>G160</f>
        <v>0</v>
      </c>
      <c r="D205" s="101">
        <f>100*(C205/C208)</f>
        <v>0</v>
      </c>
      <c r="E205" s="454"/>
      <c r="F205" s="454"/>
      <c r="G205" s="454"/>
      <c r="H205" s="454"/>
      <c r="I205" s="454"/>
      <c r="J205" s="454"/>
    </row>
    <row r="206" spans="1:10" ht="27" x14ac:dyDescent="0.3">
      <c r="A206" s="236" t="s">
        <v>2009</v>
      </c>
      <c r="B206" s="466" t="s">
        <v>2002</v>
      </c>
      <c r="C206" s="17">
        <f>G170</f>
        <v>0</v>
      </c>
      <c r="D206" s="101">
        <f>100*(C206/C208)</f>
        <v>0</v>
      </c>
      <c r="E206" s="454"/>
      <c r="F206" s="454"/>
      <c r="G206" s="454"/>
      <c r="H206" s="454"/>
      <c r="I206" s="454"/>
      <c r="J206" s="454"/>
    </row>
    <row r="207" spans="1:10" ht="15.75" x14ac:dyDescent="0.3">
      <c r="A207" s="236" t="s">
        <v>2004</v>
      </c>
      <c r="B207" s="466" t="s">
        <v>2003</v>
      </c>
      <c r="C207" s="17">
        <f>G180</f>
        <v>0</v>
      </c>
      <c r="D207" s="101">
        <f>100*(C207/C208)</f>
        <v>0</v>
      </c>
      <c r="E207" s="454"/>
      <c r="F207" s="454"/>
      <c r="G207" s="454"/>
      <c r="H207" s="454"/>
      <c r="I207" s="454"/>
      <c r="J207" s="454"/>
    </row>
    <row r="208" spans="1:10" x14ac:dyDescent="0.2">
      <c r="B208" s="468" t="s">
        <v>1053</v>
      </c>
      <c r="C208" s="72">
        <f>SUM(C191:C207)</f>
        <v>55430</v>
      </c>
      <c r="D208" s="467">
        <f>SUM(D191:D207)</f>
        <v>100.00000000000001</v>
      </c>
      <c r="E208" s="454">
        <f>'Itemized Data Entry'!E838</f>
        <v>7</v>
      </c>
      <c r="F208" s="463" t="s">
        <v>2183</v>
      </c>
      <c r="G208" s="454"/>
      <c r="H208" s="454"/>
      <c r="I208" s="454"/>
      <c r="J208" s="454"/>
    </row>
    <row r="209" spans="1:10" x14ac:dyDescent="0.2">
      <c r="D209" s="454"/>
      <c r="E209" s="454"/>
      <c r="F209" s="454"/>
      <c r="G209" s="454"/>
      <c r="H209" s="454"/>
      <c r="I209" s="454"/>
      <c r="J209" s="454"/>
    </row>
    <row r="210" spans="1:10" x14ac:dyDescent="0.2">
      <c r="B210" s="236"/>
      <c r="D210" s="454"/>
      <c r="E210" s="454"/>
      <c r="F210" s="454"/>
      <c r="G210" s="454"/>
      <c r="H210" s="454"/>
      <c r="I210" s="454"/>
      <c r="J210" s="454"/>
    </row>
    <row r="211" spans="1:10" x14ac:dyDescent="0.2">
      <c r="A211" s="454"/>
      <c r="B211" s="467" t="s">
        <v>2054</v>
      </c>
      <c r="C211" s="5"/>
      <c r="D211" s="5"/>
      <c r="E211" s="454"/>
      <c r="F211" s="454"/>
      <c r="G211" s="454"/>
      <c r="H211" s="454"/>
      <c r="I211" s="454"/>
      <c r="J211" s="454"/>
    </row>
    <row r="212" spans="1:10" x14ac:dyDescent="0.2">
      <c r="A212" s="454"/>
      <c r="B212" s="467" t="s">
        <v>2056</v>
      </c>
      <c r="C212" s="5"/>
      <c r="D212" s="5"/>
      <c r="E212" s="454"/>
      <c r="F212" s="454"/>
      <c r="G212" s="454"/>
      <c r="H212" s="454"/>
      <c r="I212" s="454"/>
      <c r="J212" s="454"/>
    </row>
    <row r="213" spans="1:10" x14ac:dyDescent="0.2">
      <c r="A213" s="454"/>
      <c r="B213" s="467"/>
      <c r="C213" s="5" t="s">
        <v>2019</v>
      </c>
      <c r="D213" s="5" t="s">
        <v>2020</v>
      </c>
      <c r="E213" s="454"/>
      <c r="F213" s="454"/>
      <c r="G213" s="454"/>
      <c r="H213" s="454"/>
      <c r="I213" s="454"/>
      <c r="J213" s="454"/>
    </row>
    <row r="214" spans="1:10" x14ac:dyDescent="0.2">
      <c r="B214" s="236" t="s">
        <v>82</v>
      </c>
      <c r="C214" s="17">
        <f>G12+G22+G32+G42+G52+G62+G72+G82+G92+G102+G112+G122+G132+G142+G152+G162+G172</f>
        <v>194</v>
      </c>
      <c r="D214" s="101">
        <f>100*(C214/C222)</f>
        <v>0.34999097961392744</v>
      </c>
      <c r="E214" s="454"/>
      <c r="F214" s="454"/>
      <c r="G214" s="454"/>
      <c r="H214" s="454"/>
      <c r="I214" s="454"/>
      <c r="J214" s="454"/>
    </row>
    <row r="215" spans="1:10" x14ac:dyDescent="0.2">
      <c r="B215" s="236" t="s">
        <v>322</v>
      </c>
      <c r="C215" s="17">
        <f t="shared" ref="C215:C221" si="7">G13+G23+G33+G43+G53+G63+G73+G83+G93+G103+G113+G123+G133+G143+G153+G163+G173</f>
        <v>6006</v>
      </c>
      <c r="D215" s="101">
        <f>100*(C215/C222)</f>
        <v>10.835287750315715</v>
      </c>
      <c r="E215" s="454"/>
      <c r="F215" s="454"/>
      <c r="G215" s="454"/>
      <c r="H215" s="454"/>
      <c r="I215" s="454"/>
      <c r="J215" s="454"/>
    </row>
    <row r="216" spans="1:10" x14ac:dyDescent="0.2">
      <c r="B216" s="236" t="s">
        <v>1900</v>
      </c>
      <c r="C216" s="17">
        <f t="shared" si="7"/>
        <v>0</v>
      </c>
      <c r="D216" s="101">
        <f>100*(C216/C222)</f>
        <v>0</v>
      </c>
      <c r="E216" s="454"/>
      <c r="F216" s="454"/>
      <c r="G216" s="454"/>
      <c r="H216" s="454"/>
      <c r="I216" s="454"/>
      <c r="J216" s="454"/>
    </row>
    <row r="217" spans="1:10" x14ac:dyDescent="0.2">
      <c r="B217" s="236" t="s">
        <v>1972</v>
      </c>
      <c r="C217" s="17">
        <f t="shared" si="7"/>
        <v>168</v>
      </c>
      <c r="D217" s="101">
        <f>100*(C217/C222)</f>
        <v>0.30308497203680318</v>
      </c>
      <c r="E217" s="454"/>
      <c r="F217" s="454"/>
      <c r="G217" s="454"/>
      <c r="H217" s="454"/>
      <c r="I217" s="454"/>
      <c r="J217" s="454"/>
    </row>
    <row r="218" spans="1:10" x14ac:dyDescent="0.2">
      <c r="B218" s="236" t="s">
        <v>1899</v>
      </c>
      <c r="C218" s="17">
        <f t="shared" si="7"/>
        <v>39203</v>
      </c>
      <c r="D218" s="101">
        <f>100*(C218/C222)</f>
        <v>70.725239040230932</v>
      </c>
      <c r="E218" s="454"/>
      <c r="F218" s="454"/>
      <c r="G218" s="454"/>
      <c r="H218" s="454"/>
      <c r="I218" s="454"/>
      <c r="J218" s="454"/>
    </row>
    <row r="219" spans="1:10" x14ac:dyDescent="0.2">
      <c r="B219" s="236" t="s">
        <v>1045</v>
      </c>
      <c r="C219" s="17">
        <f t="shared" si="7"/>
        <v>52</v>
      </c>
      <c r="D219" s="101">
        <f>100*(C219/C222)</f>
        <v>9.3812015154248599E-2</v>
      </c>
      <c r="E219" s="454"/>
      <c r="F219" s="454"/>
      <c r="G219" s="454"/>
      <c r="H219" s="454"/>
      <c r="I219" s="454"/>
      <c r="J219" s="454"/>
    </row>
    <row r="220" spans="1:10" x14ac:dyDescent="0.2">
      <c r="B220" s="236" t="s">
        <v>1971</v>
      </c>
      <c r="C220" s="17">
        <f t="shared" si="7"/>
        <v>8085.0000000000018</v>
      </c>
      <c r="D220" s="101">
        <f>100*(C220/C222)</f>
        <v>14.585964279271158</v>
      </c>
      <c r="E220" s="454"/>
      <c r="F220" s="454"/>
      <c r="G220" s="454"/>
      <c r="H220" s="454"/>
      <c r="I220" s="454"/>
      <c r="J220" s="454"/>
    </row>
    <row r="221" spans="1:10" x14ac:dyDescent="0.2">
      <c r="B221" s="236" t="s">
        <v>74</v>
      </c>
      <c r="C221" s="17">
        <f t="shared" si="7"/>
        <v>1722</v>
      </c>
      <c r="D221" s="101">
        <f>100*(C221/C222)</f>
        <v>3.1066209633772326</v>
      </c>
      <c r="E221" s="454"/>
      <c r="F221" s="454"/>
      <c r="G221" s="454"/>
      <c r="H221" s="454"/>
      <c r="I221" s="454"/>
      <c r="J221" s="454"/>
    </row>
    <row r="222" spans="1:10" x14ac:dyDescent="0.2">
      <c r="B222" s="469" t="s">
        <v>1053</v>
      </c>
      <c r="C222" s="72">
        <f>SUM(C214:C221)</f>
        <v>55430</v>
      </c>
      <c r="D222" s="467">
        <f>SUM(D214:D221)</f>
        <v>100.00000000000001</v>
      </c>
      <c r="E222" s="454">
        <f>'Itemized Data Entry'!E838</f>
        <v>7</v>
      </c>
      <c r="F222" s="463" t="s">
        <v>2183</v>
      </c>
      <c r="G222" s="454"/>
      <c r="H222" s="454"/>
      <c r="I222" s="454"/>
      <c r="J222" s="454"/>
    </row>
    <row r="223" spans="1:10" x14ac:dyDescent="0.2">
      <c r="D223" s="17"/>
      <c r="E223" s="17"/>
      <c r="F223" s="17"/>
      <c r="G223" s="17"/>
      <c r="H223" s="454"/>
      <c r="I223" s="454"/>
      <c r="J223" s="454"/>
    </row>
    <row r="224" spans="1:10" ht="15.75" x14ac:dyDescent="0.3">
      <c r="A224" s="236" t="s">
        <v>2038</v>
      </c>
      <c r="B224" s="236" t="s">
        <v>2069</v>
      </c>
      <c r="D224" s="17"/>
      <c r="E224" s="17"/>
      <c r="F224" s="17"/>
      <c r="G224" s="17"/>
      <c r="H224" s="454"/>
      <c r="I224" s="454"/>
      <c r="J224" s="454"/>
    </row>
    <row r="225" spans="1:10" x14ac:dyDescent="0.2">
      <c r="B225" s="236" t="s">
        <v>2070</v>
      </c>
      <c r="D225" s="17"/>
      <c r="E225" s="17"/>
      <c r="F225" s="17"/>
      <c r="G225" s="17"/>
      <c r="H225" s="454"/>
      <c r="I225" s="454"/>
      <c r="J225" s="454"/>
    </row>
    <row r="226" spans="1:10" ht="15.75" x14ac:dyDescent="0.3">
      <c r="B226" s="236" t="s">
        <v>2072</v>
      </c>
      <c r="D226" s="17"/>
      <c r="E226" s="17"/>
      <c r="F226" s="17"/>
      <c r="G226" s="17"/>
      <c r="H226" s="454"/>
      <c r="I226" s="454"/>
      <c r="J226" s="454"/>
    </row>
    <row r="227" spans="1:10" ht="15.75" x14ac:dyDescent="0.3">
      <c r="A227" s="236" t="s">
        <v>2038</v>
      </c>
      <c r="B227" s="236" t="s">
        <v>2073</v>
      </c>
      <c r="D227" s="17"/>
      <c r="E227" s="17"/>
      <c r="F227" s="17"/>
      <c r="G227" s="17"/>
      <c r="H227" s="454"/>
      <c r="I227" s="454"/>
      <c r="J227" s="454"/>
    </row>
    <row r="228" spans="1:10" x14ac:dyDescent="0.2">
      <c r="B228" s="236" t="s">
        <v>2074</v>
      </c>
      <c r="D228" s="17"/>
      <c r="E228" s="17"/>
      <c r="F228" s="17"/>
      <c r="G228" s="17"/>
      <c r="H228" s="454"/>
      <c r="I228" s="454"/>
      <c r="J228" s="454"/>
    </row>
    <row r="229" spans="1:10" x14ac:dyDescent="0.2">
      <c r="D229" s="17"/>
      <c r="E229" s="17"/>
      <c r="F229" s="17"/>
      <c r="G229" s="17"/>
      <c r="H229" s="454"/>
      <c r="I229" s="454"/>
      <c r="J229" s="454"/>
    </row>
    <row r="230" spans="1:10" x14ac:dyDescent="0.2">
      <c r="D230" s="17"/>
      <c r="E230" s="17"/>
      <c r="F230" s="17"/>
      <c r="G230" s="17"/>
      <c r="H230" s="454"/>
      <c r="I230" s="454"/>
      <c r="J230" s="454"/>
    </row>
    <row r="231" spans="1:10" x14ac:dyDescent="0.2">
      <c r="D231" s="17"/>
      <c r="E231" s="17"/>
      <c r="F231" s="17"/>
      <c r="G231" s="17"/>
      <c r="H231" s="454"/>
      <c r="I231" s="454"/>
      <c r="J231" s="454"/>
    </row>
    <row r="232" spans="1:10" x14ac:dyDescent="0.2">
      <c r="D232" s="17"/>
      <c r="E232" s="17"/>
      <c r="F232" s="17"/>
      <c r="G232" s="17"/>
      <c r="H232" s="454"/>
      <c r="I232" s="454"/>
      <c r="J232" s="454"/>
    </row>
    <row r="233" spans="1:10" x14ac:dyDescent="0.2">
      <c r="D233" s="17"/>
      <c r="E233" s="17"/>
      <c r="F233" s="17"/>
      <c r="G233" s="17"/>
      <c r="H233" s="454"/>
      <c r="I233" s="454"/>
      <c r="J233" s="454"/>
    </row>
    <row r="234" spans="1:10" x14ac:dyDescent="0.2">
      <c r="D234" s="17"/>
      <c r="E234" s="17"/>
      <c r="F234" s="17"/>
      <c r="G234" s="17"/>
      <c r="H234" s="454"/>
      <c r="I234" s="454"/>
      <c r="J234" s="454"/>
    </row>
    <row r="235" spans="1:10" x14ac:dyDescent="0.2">
      <c r="D235" s="17"/>
      <c r="E235" s="17"/>
      <c r="F235" s="17"/>
      <c r="G235" s="17"/>
      <c r="H235" s="454"/>
      <c r="I235" s="454"/>
      <c r="J235" s="454"/>
    </row>
    <row r="236" spans="1:10" x14ac:dyDescent="0.2">
      <c r="D236" s="17"/>
      <c r="E236" s="17"/>
      <c r="F236" s="17"/>
      <c r="G236" s="17"/>
      <c r="H236" s="454"/>
      <c r="I236" s="454"/>
      <c r="J236" s="454"/>
    </row>
    <row r="237" spans="1:10" x14ac:dyDescent="0.2">
      <c r="D237" s="17"/>
      <c r="E237" s="17"/>
      <c r="F237" s="17"/>
      <c r="G237" s="17"/>
      <c r="H237" s="454"/>
      <c r="I237" s="454"/>
      <c r="J237" s="454"/>
    </row>
    <row r="238" spans="1:10" x14ac:dyDescent="0.2">
      <c r="D238" s="17"/>
      <c r="E238" s="17"/>
      <c r="F238" s="17"/>
      <c r="G238" s="17"/>
      <c r="H238" s="454"/>
      <c r="I238" s="454"/>
      <c r="J238" s="454"/>
    </row>
    <row r="239" spans="1:10" x14ac:dyDescent="0.2">
      <c r="D239" s="17"/>
      <c r="E239" s="17"/>
      <c r="F239" s="17"/>
      <c r="G239" s="17"/>
      <c r="H239" s="454"/>
      <c r="I239" s="454"/>
      <c r="J239" s="454"/>
    </row>
    <row r="240" spans="1:10" x14ac:dyDescent="0.2">
      <c r="D240" s="17"/>
      <c r="E240" s="17"/>
      <c r="F240" s="17"/>
      <c r="G240" s="17"/>
      <c r="H240" s="454"/>
      <c r="I240" s="454"/>
      <c r="J240" s="454"/>
    </row>
    <row r="241" spans="2:10" x14ac:dyDescent="0.2">
      <c r="D241" s="17"/>
      <c r="E241" s="17"/>
      <c r="F241" s="17"/>
      <c r="G241" s="17"/>
      <c r="H241" s="454"/>
      <c r="I241" s="454"/>
      <c r="J241" s="454"/>
    </row>
    <row r="242" spans="2:10" x14ac:dyDescent="0.2">
      <c r="D242" s="17"/>
      <c r="E242" s="17"/>
      <c r="F242" s="17"/>
      <c r="G242" s="17"/>
      <c r="H242" s="454"/>
      <c r="I242" s="454"/>
      <c r="J242" s="454"/>
    </row>
    <row r="243" spans="2:10" x14ac:dyDescent="0.2">
      <c r="D243" s="17"/>
      <c r="E243" s="17"/>
      <c r="F243" s="17"/>
      <c r="G243" s="17"/>
      <c r="H243" s="454"/>
      <c r="I243" s="454"/>
      <c r="J243" s="454"/>
    </row>
    <row r="244" spans="2:10" x14ac:dyDescent="0.2">
      <c r="D244" s="17"/>
      <c r="E244" s="17"/>
      <c r="F244" s="17"/>
      <c r="G244" s="17"/>
      <c r="H244" s="454"/>
      <c r="I244" s="454"/>
      <c r="J244" s="454"/>
    </row>
    <row r="245" spans="2:10" x14ac:dyDescent="0.2">
      <c r="B245" s="467" t="s">
        <v>2054</v>
      </c>
      <c r="C245" s="5"/>
      <c r="D245" s="5"/>
      <c r="E245" s="17"/>
      <c r="F245" s="17"/>
      <c r="G245" s="17"/>
      <c r="H245" s="454"/>
      <c r="I245" s="454"/>
      <c r="J245" s="454"/>
    </row>
    <row r="246" spans="2:10" x14ac:dyDescent="0.2">
      <c r="B246" s="467" t="s">
        <v>2055</v>
      </c>
      <c r="C246" s="5"/>
      <c r="D246" s="5"/>
      <c r="E246" s="17"/>
      <c r="F246" s="17"/>
      <c r="G246" s="17"/>
      <c r="H246" s="454"/>
      <c r="I246" s="454"/>
      <c r="J246" s="454"/>
    </row>
    <row r="247" spans="2:10" x14ac:dyDescent="0.2">
      <c r="B247" s="467"/>
      <c r="C247" s="5" t="s">
        <v>2019</v>
      </c>
      <c r="D247" s="5" t="s">
        <v>2020</v>
      </c>
      <c r="E247" s="17"/>
      <c r="F247" s="17"/>
      <c r="G247" s="17"/>
      <c r="H247" s="454"/>
      <c r="I247" s="454"/>
      <c r="J247" s="454"/>
    </row>
    <row r="248" spans="2:10" x14ac:dyDescent="0.2">
      <c r="B248" s="236" t="s">
        <v>1918</v>
      </c>
      <c r="C248" s="17">
        <f>'In-House Budget'!H3</f>
        <v>0</v>
      </c>
      <c r="D248" s="101">
        <f>100*(C248/C251)</f>
        <v>0</v>
      </c>
      <c r="E248" s="17"/>
      <c r="F248" s="17"/>
      <c r="G248" s="17"/>
      <c r="H248" s="454"/>
      <c r="I248" s="454"/>
      <c r="J248" s="454"/>
    </row>
    <row r="249" spans="2:10" x14ac:dyDescent="0.2">
      <c r="B249" s="236" t="s">
        <v>2</v>
      </c>
      <c r="C249" s="17">
        <f>'Contracts Budget'!H3</f>
        <v>55430</v>
      </c>
      <c r="D249" s="101">
        <f>100*(C249/C251)</f>
        <v>100</v>
      </c>
      <c r="E249" s="17"/>
      <c r="F249" s="17"/>
      <c r="G249" s="17"/>
      <c r="H249" s="454"/>
      <c r="I249" s="454"/>
      <c r="J249" s="454"/>
    </row>
    <row r="250" spans="2:10" x14ac:dyDescent="0.2">
      <c r="B250" s="236" t="s">
        <v>1</v>
      </c>
      <c r="C250" s="17">
        <f>'Grants Budget'!H3</f>
        <v>0</v>
      </c>
      <c r="D250" s="101">
        <f>100*(C250/C251)</f>
        <v>0</v>
      </c>
      <c r="E250" s="17"/>
      <c r="F250" s="17"/>
      <c r="G250" s="17"/>
      <c r="H250" s="454"/>
      <c r="I250" s="454"/>
      <c r="J250" s="454"/>
    </row>
    <row r="251" spans="2:10" x14ac:dyDescent="0.2">
      <c r="B251" s="469" t="s">
        <v>1053</v>
      </c>
      <c r="C251" s="72">
        <f>SUM(C248:C250)</f>
        <v>55430</v>
      </c>
      <c r="D251" s="467">
        <f>SUM(D248:D250)</f>
        <v>100</v>
      </c>
      <c r="E251" s="17"/>
      <c r="F251" s="17"/>
      <c r="G251" s="17"/>
      <c r="H251" s="454"/>
      <c r="I251" s="454"/>
      <c r="J251" s="454"/>
    </row>
    <row r="252" spans="2:10" x14ac:dyDescent="0.2">
      <c r="D252" s="17"/>
      <c r="E252" s="17"/>
      <c r="F252" s="17"/>
      <c r="G252" s="17"/>
      <c r="H252" s="454"/>
      <c r="I252" s="454"/>
      <c r="J252" s="454"/>
    </row>
    <row r="253" spans="2:10" x14ac:dyDescent="0.2">
      <c r="D253" s="17"/>
      <c r="E253" s="17"/>
      <c r="F253" s="17"/>
      <c r="G253" s="17"/>
      <c r="H253" s="454"/>
      <c r="I253" s="454"/>
      <c r="J253" s="454"/>
    </row>
    <row r="254" spans="2:10" x14ac:dyDescent="0.2">
      <c r="D254" s="17"/>
      <c r="E254" s="17"/>
      <c r="F254" s="17"/>
      <c r="G254" s="17"/>
      <c r="H254" s="454"/>
      <c r="I254" s="454"/>
      <c r="J254" s="454"/>
    </row>
    <row r="255" spans="2:10" x14ac:dyDescent="0.2">
      <c r="D255" s="17"/>
      <c r="E255" s="17"/>
      <c r="F255" s="17"/>
      <c r="G255" s="17"/>
      <c r="H255" s="454"/>
      <c r="I255" s="454"/>
      <c r="J255" s="454"/>
    </row>
    <row r="256" spans="2:10" x14ac:dyDescent="0.2">
      <c r="D256" s="17"/>
      <c r="E256" s="17"/>
      <c r="F256" s="17"/>
      <c r="G256" s="17"/>
      <c r="H256" s="454"/>
      <c r="I256" s="454"/>
      <c r="J256" s="454"/>
    </row>
    <row r="257" spans="4:10" x14ac:dyDescent="0.2">
      <c r="D257" s="17"/>
      <c r="E257" s="17"/>
      <c r="F257" s="17"/>
      <c r="G257" s="17"/>
      <c r="H257" s="454"/>
      <c r="I257" s="454"/>
      <c r="J257" s="454"/>
    </row>
    <row r="258" spans="4:10" x14ac:dyDescent="0.2">
      <c r="D258" s="17"/>
      <c r="E258" s="17"/>
      <c r="F258" s="17"/>
      <c r="G258" s="17"/>
      <c r="H258" s="454"/>
      <c r="I258" s="454"/>
      <c r="J258" s="454"/>
    </row>
    <row r="259" spans="4:10" x14ac:dyDescent="0.2">
      <c r="D259" s="17"/>
      <c r="E259" s="17"/>
      <c r="F259" s="17"/>
      <c r="G259" s="17"/>
      <c r="H259" s="454"/>
      <c r="I259" s="454"/>
      <c r="J259" s="454"/>
    </row>
    <row r="260" spans="4:10" x14ac:dyDescent="0.2">
      <c r="D260" s="17"/>
      <c r="E260" s="17"/>
      <c r="F260" s="17"/>
      <c r="G260" s="17"/>
      <c r="H260" s="454"/>
      <c r="I260" s="454"/>
      <c r="J260" s="454"/>
    </row>
    <row r="261" spans="4:10" x14ac:dyDescent="0.2">
      <c r="D261" s="17"/>
      <c r="E261" s="17"/>
      <c r="F261" s="17"/>
      <c r="G261" s="17"/>
      <c r="H261" s="454"/>
      <c r="I261" s="454"/>
      <c r="J261" s="454"/>
    </row>
    <row r="262" spans="4:10" x14ac:dyDescent="0.2">
      <c r="D262" s="17"/>
      <c r="E262" s="17"/>
      <c r="F262" s="17"/>
      <c r="G262" s="17"/>
      <c r="H262" s="454"/>
      <c r="I262" s="454"/>
      <c r="J262" s="454"/>
    </row>
    <row r="263" spans="4:10" x14ac:dyDescent="0.2">
      <c r="D263" s="17"/>
      <c r="E263" s="17"/>
      <c r="F263" s="17"/>
      <c r="G263" s="17"/>
      <c r="H263" s="454"/>
      <c r="I263" s="454"/>
      <c r="J263" s="454"/>
    </row>
    <row r="264" spans="4:10" x14ac:dyDescent="0.2">
      <c r="D264" s="17"/>
      <c r="E264" s="17"/>
      <c r="F264" s="17"/>
      <c r="G264" s="17"/>
      <c r="H264" s="454"/>
      <c r="I264" s="454"/>
      <c r="J264" s="454"/>
    </row>
    <row r="265" spans="4:10" x14ac:dyDescent="0.2">
      <c r="D265" s="17"/>
      <c r="E265" s="17"/>
      <c r="F265" s="17"/>
      <c r="G265" s="17"/>
      <c r="H265" s="454"/>
      <c r="I265" s="454"/>
      <c r="J265" s="454"/>
    </row>
    <row r="266" spans="4:10" x14ac:dyDescent="0.2">
      <c r="D266" s="17"/>
      <c r="E266" s="17"/>
      <c r="F266" s="17"/>
      <c r="G266" s="17"/>
      <c r="H266" s="454"/>
      <c r="I266" s="454"/>
      <c r="J266" s="454"/>
    </row>
    <row r="267" spans="4:10" x14ac:dyDescent="0.2">
      <c r="D267" s="17"/>
      <c r="E267" s="17"/>
      <c r="F267" s="17"/>
      <c r="G267" s="17"/>
      <c r="H267" s="454"/>
      <c r="I267" s="454"/>
      <c r="J267" s="454"/>
    </row>
    <row r="268" spans="4:10" x14ac:dyDescent="0.2">
      <c r="D268" s="17"/>
      <c r="E268" s="17"/>
      <c r="F268" s="17"/>
      <c r="G268" s="17"/>
      <c r="H268" s="454"/>
      <c r="I268" s="454"/>
      <c r="J268" s="454"/>
    </row>
    <row r="269" spans="4:10" x14ac:dyDescent="0.2">
      <c r="D269" s="17"/>
      <c r="E269" s="17"/>
      <c r="F269" s="17"/>
      <c r="G269" s="17"/>
      <c r="H269" s="454"/>
      <c r="I269" s="454"/>
      <c r="J269" s="454"/>
    </row>
    <row r="270" spans="4:10" x14ac:dyDescent="0.2">
      <c r="D270" s="17"/>
      <c r="E270" s="17"/>
      <c r="F270" s="17"/>
      <c r="G270" s="17"/>
      <c r="H270" s="454"/>
      <c r="I270" s="454"/>
      <c r="J270" s="454"/>
    </row>
    <row r="271" spans="4:10" x14ac:dyDescent="0.2">
      <c r="D271" s="454"/>
      <c r="E271" s="454"/>
      <c r="F271" s="454"/>
      <c r="G271" s="454"/>
      <c r="H271" s="454"/>
      <c r="I271" s="454"/>
      <c r="J271" s="454"/>
    </row>
    <row r="272" spans="4:10" x14ac:dyDescent="0.2">
      <c r="D272" s="454"/>
      <c r="E272" s="454"/>
      <c r="F272" s="454"/>
      <c r="G272" s="454"/>
      <c r="H272" s="454"/>
      <c r="I272" s="454"/>
      <c r="J272" s="454"/>
    </row>
    <row r="273" spans="4:10" x14ac:dyDescent="0.2">
      <c r="D273" s="454"/>
      <c r="E273" s="454"/>
      <c r="F273" s="454"/>
      <c r="G273" s="454"/>
      <c r="H273" s="454"/>
      <c r="I273" s="454"/>
      <c r="J273" s="454"/>
    </row>
    <row r="274" spans="4:10" x14ac:dyDescent="0.2">
      <c r="D274" s="454"/>
      <c r="E274" s="454"/>
      <c r="F274" s="454"/>
      <c r="G274" s="454"/>
      <c r="H274" s="454"/>
      <c r="I274" s="454"/>
      <c r="J274" s="454"/>
    </row>
    <row r="275" spans="4:10" x14ac:dyDescent="0.2">
      <c r="D275" s="454"/>
      <c r="E275" s="454"/>
      <c r="F275" s="454"/>
      <c r="G275" s="454"/>
      <c r="H275" s="454"/>
      <c r="I275" s="454"/>
      <c r="J275" s="454"/>
    </row>
    <row r="276" spans="4:10" x14ac:dyDescent="0.2">
      <c r="D276" s="454"/>
      <c r="E276" s="454"/>
      <c r="F276" s="454"/>
      <c r="G276" s="454"/>
      <c r="H276" s="454"/>
      <c r="I276" s="454"/>
      <c r="J276" s="454"/>
    </row>
    <row r="277" spans="4:10" x14ac:dyDescent="0.2">
      <c r="D277" s="454"/>
      <c r="E277" s="454"/>
      <c r="F277" s="454"/>
      <c r="G277" s="454"/>
      <c r="H277" s="454"/>
      <c r="I277" s="454"/>
      <c r="J277" s="454"/>
    </row>
    <row r="278" spans="4:10" x14ac:dyDescent="0.2">
      <c r="D278" s="17"/>
      <c r="E278" s="17"/>
      <c r="F278" s="17"/>
      <c r="G278" s="17"/>
      <c r="H278" s="454"/>
      <c r="I278" s="454"/>
      <c r="J278" s="454"/>
    </row>
    <row r="279" spans="4:10" x14ac:dyDescent="0.2">
      <c r="D279" s="17"/>
      <c r="E279" s="17"/>
      <c r="F279" s="17"/>
      <c r="G279" s="17"/>
      <c r="H279" s="454"/>
      <c r="I279" s="454"/>
      <c r="J279" s="454"/>
    </row>
    <row r="280" spans="4:10" x14ac:dyDescent="0.2">
      <c r="D280" s="17"/>
      <c r="E280" s="17"/>
      <c r="F280" s="17"/>
      <c r="G280" s="17"/>
      <c r="H280" s="454"/>
      <c r="I280" s="454"/>
      <c r="J280" s="454"/>
    </row>
    <row r="281" spans="4:10" x14ac:dyDescent="0.2">
      <c r="D281" s="17"/>
      <c r="E281" s="17"/>
      <c r="F281" s="17"/>
      <c r="G281" s="17"/>
      <c r="H281" s="454"/>
      <c r="I281" s="454"/>
      <c r="J281" s="454"/>
    </row>
    <row r="282" spans="4:10" x14ac:dyDescent="0.2">
      <c r="D282" s="17"/>
      <c r="E282" s="17"/>
      <c r="F282" s="17"/>
      <c r="G282" s="17"/>
      <c r="H282" s="454"/>
      <c r="I282" s="454"/>
      <c r="J282" s="454"/>
    </row>
    <row r="283" spans="4:10" x14ac:dyDescent="0.2">
      <c r="D283" s="17"/>
      <c r="E283" s="17"/>
      <c r="F283" s="17"/>
      <c r="G283" s="17"/>
      <c r="H283" s="454"/>
      <c r="I283" s="454"/>
      <c r="J283" s="454"/>
    </row>
    <row r="284" spans="4:10" x14ac:dyDescent="0.2">
      <c r="D284" s="17"/>
      <c r="E284" s="17"/>
      <c r="F284" s="17"/>
      <c r="G284" s="17"/>
      <c r="H284" s="454"/>
      <c r="I284" s="454"/>
      <c r="J284" s="454"/>
    </row>
    <row r="285" spans="4:10" x14ac:dyDescent="0.2">
      <c r="D285" s="17"/>
      <c r="E285" s="17"/>
      <c r="F285" s="17"/>
      <c r="G285" s="17"/>
      <c r="H285" s="454"/>
      <c r="I285" s="454"/>
      <c r="J285" s="454"/>
    </row>
    <row r="286" spans="4:10" x14ac:dyDescent="0.2">
      <c r="D286" s="17"/>
      <c r="E286" s="17"/>
      <c r="F286" s="17"/>
      <c r="G286" s="17"/>
      <c r="H286" s="454"/>
      <c r="I286" s="454"/>
      <c r="J286" s="454"/>
    </row>
    <row r="287" spans="4:10" x14ac:dyDescent="0.2">
      <c r="D287" s="17"/>
      <c r="E287" s="17"/>
      <c r="F287" s="17"/>
      <c r="G287" s="17"/>
      <c r="H287" s="454"/>
      <c r="I287" s="454"/>
      <c r="J287" s="454"/>
    </row>
    <row r="288" spans="4:10" x14ac:dyDescent="0.2">
      <c r="D288" s="17"/>
      <c r="E288" s="17"/>
      <c r="F288" s="17"/>
      <c r="G288" s="17"/>
      <c r="H288" s="454"/>
      <c r="I288" s="454"/>
      <c r="J288" s="454"/>
    </row>
    <row r="289" spans="4:10" x14ac:dyDescent="0.2">
      <c r="D289" s="17"/>
      <c r="E289" s="17"/>
      <c r="F289" s="17"/>
      <c r="G289" s="17"/>
      <c r="H289" s="454"/>
      <c r="I289" s="454"/>
      <c r="J289" s="454"/>
    </row>
    <row r="290" spans="4:10" x14ac:dyDescent="0.2">
      <c r="D290" s="17"/>
      <c r="E290" s="17"/>
      <c r="F290" s="17"/>
      <c r="G290" s="17"/>
      <c r="H290" s="454"/>
      <c r="I290" s="454"/>
      <c r="J290" s="454"/>
    </row>
    <row r="291" spans="4:10" x14ac:dyDescent="0.2">
      <c r="D291" s="17"/>
      <c r="E291" s="17"/>
      <c r="F291" s="17"/>
      <c r="G291" s="17"/>
      <c r="H291" s="454"/>
      <c r="I291" s="454"/>
      <c r="J291" s="454"/>
    </row>
    <row r="292" spans="4:10" x14ac:dyDescent="0.2">
      <c r="D292" s="17"/>
      <c r="E292" s="17"/>
      <c r="F292" s="17"/>
      <c r="G292" s="17"/>
      <c r="H292" s="454"/>
      <c r="I292" s="454"/>
      <c r="J292" s="454"/>
    </row>
    <row r="293" spans="4:10" x14ac:dyDescent="0.2">
      <c r="D293" s="17"/>
      <c r="E293" s="17"/>
      <c r="F293" s="17"/>
      <c r="G293" s="17"/>
      <c r="H293" s="454"/>
      <c r="I293" s="454"/>
      <c r="J293" s="454"/>
    </row>
    <row r="294" spans="4:10" x14ac:dyDescent="0.2">
      <c r="D294" s="17"/>
      <c r="E294" s="17"/>
      <c r="F294" s="17"/>
      <c r="G294" s="17"/>
      <c r="H294" s="454"/>
      <c r="I294" s="454"/>
      <c r="J294" s="454"/>
    </row>
    <row r="295" spans="4:10" x14ac:dyDescent="0.2">
      <c r="D295" s="17"/>
      <c r="E295" s="17"/>
      <c r="F295" s="17"/>
      <c r="G295" s="17"/>
      <c r="H295" s="454"/>
      <c r="I295" s="454"/>
      <c r="J295" s="454"/>
    </row>
    <row r="296" spans="4:10" x14ac:dyDescent="0.2">
      <c r="D296" s="17"/>
      <c r="E296" s="17"/>
      <c r="F296" s="17"/>
      <c r="G296" s="17"/>
      <c r="H296" s="454"/>
      <c r="I296" s="454"/>
      <c r="J296" s="454"/>
    </row>
    <row r="297" spans="4:10" x14ac:dyDescent="0.2">
      <c r="D297" s="17"/>
      <c r="E297" s="17"/>
      <c r="F297" s="17"/>
      <c r="G297" s="17"/>
      <c r="H297" s="454"/>
      <c r="I297" s="454"/>
      <c r="J297" s="454"/>
    </row>
    <row r="298" spans="4:10" x14ac:dyDescent="0.2">
      <c r="D298" s="17"/>
      <c r="E298" s="17"/>
      <c r="F298" s="17"/>
      <c r="G298" s="17"/>
      <c r="H298" s="454"/>
      <c r="I298" s="454"/>
      <c r="J298" s="454"/>
    </row>
    <row r="299" spans="4:10" x14ac:dyDescent="0.2">
      <c r="D299" s="17"/>
      <c r="E299" s="17"/>
      <c r="F299" s="17"/>
      <c r="G299" s="17"/>
      <c r="H299" s="454"/>
      <c r="I299" s="454"/>
      <c r="J299" s="454"/>
    </row>
    <row r="300" spans="4:10" x14ac:dyDescent="0.2">
      <c r="D300" s="17"/>
      <c r="E300" s="17"/>
      <c r="F300" s="17"/>
      <c r="G300" s="17"/>
      <c r="H300" s="454"/>
      <c r="I300" s="454"/>
      <c r="J300" s="454"/>
    </row>
    <row r="301" spans="4:10" x14ac:dyDescent="0.2">
      <c r="D301" s="17"/>
      <c r="E301" s="17"/>
      <c r="F301" s="17"/>
      <c r="G301" s="17"/>
      <c r="H301" s="454"/>
      <c r="I301" s="454"/>
      <c r="J301" s="454"/>
    </row>
    <row r="302" spans="4:10" x14ac:dyDescent="0.2">
      <c r="D302" s="17"/>
      <c r="E302" s="17"/>
      <c r="F302" s="17"/>
      <c r="G302" s="17"/>
      <c r="H302" s="454"/>
      <c r="I302" s="454"/>
      <c r="J302" s="454"/>
    </row>
    <row r="303" spans="4:10" x14ac:dyDescent="0.2">
      <c r="D303" s="17"/>
      <c r="E303" s="17"/>
      <c r="F303" s="17"/>
      <c r="G303" s="17"/>
      <c r="H303" s="454"/>
      <c r="I303" s="454"/>
      <c r="J303" s="454"/>
    </row>
    <row r="304" spans="4:10" x14ac:dyDescent="0.2">
      <c r="D304" s="17"/>
      <c r="E304" s="17"/>
      <c r="F304" s="17"/>
      <c r="G304" s="17"/>
      <c r="H304" s="454"/>
      <c r="I304" s="454"/>
      <c r="J304" s="454"/>
    </row>
    <row r="305" spans="4:10" x14ac:dyDescent="0.2">
      <c r="D305" s="17"/>
      <c r="E305" s="17"/>
      <c r="F305" s="17"/>
      <c r="G305" s="17"/>
      <c r="H305" s="454"/>
      <c r="I305" s="454"/>
      <c r="J305" s="454"/>
    </row>
    <row r="306" spans="4:10" x14ac:dyDescent="0.2">
      <c r="D306" s="17"/>
      <c r="E306" s="17"/>
      <c r="F306" s="17"/>
      <c r="G306" s="17"/>
      <c r="H306" s="454"/>
      <c r="I306" s="454"/>
      <c r="J306" s="454"/>
    </row>
    <row r="307" spans="4:10" x14ac:dyDescent="0.2">
      <c r="D307" s="17"/>
      <c r="E307" s="17"/>
      <c r="F307" s="17"/>
      <c r="G307" s="17"/>
      <c r="H307" s="454"/>
      <c r="I307" s="454"/>
      <c r="J307" s="454"/>
    </row>
    <row r="308" spans="4:10" x14ac:dyDescent="0.2">
      <c r="D308" s="17"/>
      <c r="E308" s="17"/>
      <c r="F308" s="17"/>
      <c r="G308" s="17"/>
      <c r="H308" s="454"/>
      <c r="I308" s="454"/>
      <c r="J308" s="454"/>
    </row>
    <row r="309" spans="4:10" x14ac:dyDescent="0.2">
      <c r="D309" s="17"/>
      <c r="E309" s="17"/>
      <c r="F309" s="17"/>
      <c r="G309" s="17"/>
      <c r="H309" s="454"/>
      <c r="I309" s="454"/>
      <c r="J309" s="454"/>
    </row>
    <row r="310" spans="4:10" x14ac:dyDescent="0.2">
      <c r="D310" s="454"/>
      <c r="E310" s="454"/>
      <c r="F310" s="454"/>
      <c r="G310" s="454"/>
      <c r="H310" s="454"/>
      <c r="I310" s="454"/>
      <c r="J310" s="454"/>
    </row>
    <row r="311" spans="4:10" x14ac:dyDescent="0.2">
      <c r="D311" s="454"/>
      <c r="E311" s="454"/>
      <c r="F311" s="454"/>
      <c r="G311" s="454"/>
      <c r="H311" s="454"/>
      <c r="I311" s="454"/>
      <c r="J311" s="454"/>
    </row>
    <row r="312" spans="4:10" x14ac:dyDescent="0.2">
      <c r="D312" s="454"/>
      <c r="E312" s="454"/>
      <c r="F312" s="454"/>
      <c r="G312" s="454"/>
      <c r="H312" s="454"/>
      <c r="I312" s="454"/>
      <c r="J312" s="454"/>
    </row>
    <row r="313" spans="4:10" x14ac:dyDescent="0.2">
      <c r="D313" s="454"/>
      <c r="E313" s="454"/>
      <c r="F313" s="454"/>
      <c r="G313" s="454"/>
      <c r="H313" s="454"/>
      <c r="I313" s="454"/>
      <c r="J313" s="454"/>
    </row>
    <row r="314" spans="4:10" x14ac:dyDescent="0.2">
      <c r="D314" s="454"/>
      <c r="E314" s="454"/>
      <c r="F314" s="454"/>
      <c r="G314" s="454"/>
      <c r="H314" s="454"/>
      <c r="I314" s="454"/>
      <c r="J314" s="454"/>
    </row>
    <row r="315" spans="4:10" x14ac:dyDescent="0.2">
      <c r="D315" s="454"/>
      <c r="E315" s="454"/>
      <c r="F315" s="454"/>
      <c r="G315" s="454"/>
      <c r="H315" s="454"/>
      <c r="I315" s="454"/>
      <c r="J315" s="454"/>
    </row>
    <row r="316" spans="4:10" x14ac:dyDescent="0.2">
      <c r="D316" s="454"/>
      <c r="E316" s="454"/>
      <c r="F316" s="454"/>
      <c r="G316" s="454"/>
      <c r="H316" s="454"/>
      <c r="I316" s="454"/>
      <c r="J316" s="454"/>
    </row>
    <row r="317" spans="4:10" x14ac:dyDescent="0.2">
      <c r="D317" s="454"/>
      <c r="E317" s="454"/>
      <c r="F317" s="454"/>
      <c r="G317" s="454"/>
      <c r="H317" s="454"/>
      <c r="I317" s="454"/>
      <c r="J317" s="454"/>
    </row>
    <row r="318" spans="4:10" x14ac:dyDescent="0.2">
      <c r="D318" s="454"/>
      <c r="E318" s="454"/>
      <c r="F318" s="454"/>
      <c r="G318" s="454"/>
      <c r="H318" s="454"/>
      <c r="I318" s="454"/>
      <c r="J318" s="454"/>
    </row>
    <row r="319" spans="4:10" x14ac:dyDescent="0.2">
      <c r="D319" s="454"/>
      <c r="E319" s="454"/>
      <c r="F319" s="454"/>
      <c r="G319" s="454"/>
      <c r="H319" s="454"/>
      <c r="I319" s="454"/>
      <c r="J319" s="454"/>
    </row>
    <row r="320" spans="4:10" x14ac:dyDescent="0.2">
      <c r="D320" s="454"/>
      <c r="E320" s="454"/>
      <c r="F320" s="454"/>
      <c r="G320" s="454"/>
      <c r="H320" s="454"/>
      <c r="I320" s="454"/>
      <c r="J320" s="454"/>
    </row>
    <row r="321" spans="4:10" x14ac:dyDescent="0.2">
      <c r="D321" s="454"/>
      <c r="E321" s="454"/>
      <c r="F321" s="454"/>
      <c r="G321" s="454"/>
      <c r="H321" s="454"/>
      <c r="I321" s="454"/>
      <c r="J321" s="454"/>
    </row>
    <row r="322" spans="4:10" x14ac:dyDescent="0.2">
      <c r="D322" s="454"/>
      <c r="E322" s="454"/>
      <c r="F322" s="454"/>
      <c r="G322" s="454"/>
      <c r="H322" s="454"/>
      <c r="I322" s="454"/>
      <c r="J322" s="454"/>
    </row>
    <row r="323" spans="4:10" x14ac:dyDescent="0.2">
      <c r="D323" s="454"/>
      <c r="E323" s="454"/>
      <c r="F323" s="454"/>
      <c r="G323" s="454"/>
      <c r="H323" s="454"/>
      <c r="I323" s="454"/>
      <c r="J323" s="454"/>
    </row>
    <row r="324" spans="4:10" x14ac:dyDescent="0.2">
      <c r="D324" s="454"/>
      <c r="E324" s="454"/>
      <c r="F324" s="454"/>
      <c r="G324" s="454"/>
      <c r="H324" s="454"/>
      <c r="I324" s="454"/>
      <c r="J324" s="454"/>
    </row>
    <row r="325" spans="4:10" x14ac:dyDescent="0.2">
      <c r="D325" s="454"/>
      <c r="E325" s="454"/>
      <c r="F325" s="454"/>
      <c r="G325" s="454"/>
      <c r="H325" s="454"/>
      <c r="I325" s="454"/>
      <c r="J325" s="454"/>
    </row>
    <row r="326" spans="4:10" x14ac:dyDescent="0.2">
      <c r="D326" s="454"/>
      <c r="E326" s="454"/>
      <c r="F326" s="454"/>
      <c r="G326" s="454"/>
      <c r="H326" s="454"/>
      <c r="I326" s="454"/>
      <c r="J326" s="454"/>
    </row>
    <row r="327" spans="4:10" x14ac:dyDescent="0.2">
      <c r="D327" s="454"/>
      <c r="E327" s="454"/>
      <c r="F327" s="454"/>
      <c r="G327" s="454"/>
      <c r="H327" s="454"/>
      <c r="I327" s="454"/>
      <c r="J327" s="454"/>
    </row>
    <row r="328" spans="4:10" x14ac:dyDescent="0.2">
      <c r="D328" s="454"/>
      <c r="E328" s="454"/>
      <c r="F328" s="454"/>
      <c r="G328" s="454"/>
      <c r="H328" s="454"/>
      <c r="I328" s="454"/>
      <c r="J328" s="454"/>
    </row>
    <row r="329" spans="4:10" x14ac:dyDescent="0.2">
      <c r="D329" s="454"/>
      <c r="E329" s="454"/>
      <c r="F329" s="454"/>
      <c r="G329" s="454"/>
      <c r="H329" s="454"/>
      <c r="I329" s="454"/>
      <c r="J329" s="454"/>
    </row>
    <row r="330" spans="4:10" x14ac:dyDescent="0.2">
      <c r="D330" s="454"/>
      <c r="E330" s="454"/>
      <c r="F330" s="454"/>
      <c r="G330" s="454"/>
      <c r="H330" s="454"/>
      <c r="I330" s="454"/>
      <c r="J330" s="454"/>
    </row>
    <row r="331" spans="4:10" x14ac:dyDescent="0.2">
      <c r="D331" s="454"/>
      <c r="E331" s="454"/>
      <c r="F331" s="454"/>
      <c r="G331" s="454"/>
      <c r="H331" s="454"/>
      <c r="I331" s="454"/>
      <c r="J331" s="454"/>
    </row>
    <row r="332" spans="4:10" x14ac:dyDescent="0.2">
      <c r="D332" s="454"/>
      <c r="E332" s="454"/>
      <c r="F332" s="454"/>
      <c r="G332" s="454"/>
      <c r="H332" s="454"/>
      <c r="I332" s="454"/>
      <c r="J332" s="454"/>
    </row>
    <row r="333" spans="4:10" x14ac:dyDescent="0.2">
      <c r="D333" s="454"/>
      <c r="E333" s="454"/>
      <c r="F333" s="454"/>
      <c r="G333" s="454"/>
      <c r="H333" s="454"/>
      <c r="I333" s="454"/>
      <c r="J333" s="454"/>
    </row>
    <row r="334" spans="4:10" x14ac:dyDescent="0.2">
      <c r="D334" s="454"/>
      <c r="E334" s="454"/>
      <c r="F334" s="454"/>
      <c r="G334" s="454"/>
      <c r="H334" s="454"/>
      <c r="I334" s="454"/>
      <c r="J334" s="454"/>
    </row>
    <row r="335" spans="4:10" x14ac:dyDescent="0.2">
      <c r="D335" s="454"/>
      <c r="E335" s="454"/>
      <c r="F335" s="454"/>
      <c r="G335" s="454"/>
      <c r="H335" s="454"/>
      <c r="I335" s="454"/>
      <c r="J335" s="454"/>
    </row>
    <row r="336" spans="4:10" x14ac:dyDescent="0.2">
      <c r="D336" s="454"/>
      <c r="E336" s="454"/>
      <c r="F336" s="454"/>
      <c r="G336" s="454"/>
      <c r="H336" s="454"/>
      <c r="I336" s="454"/>
      <c r="J336" s="454"/>
    </row>
    <row r="337" spans="4:10" x14ac:dyDescent="0.2">
      <c r="D337" s="454"/>
      <c r="E337" s="454"/>
      <c r="F337" s="454"/>
      <c r="G337" s="454"/>
      <c r="H337" s="454"/>
      <c r="I337" s="454"/>
      <c r="J337" s="454"/>
    </row>
    <row r="338" spans="4:10" x14ac:dyDescent="0.2">
      <c r="D338" s="454"/>
      <c r="E338" s="454"/>
      <c r="F338" s="454"/>
      <c r="G338" s="454"/>
      <c r="H338" s="454"/>
      <c r="I338" s="454"/>
      <c r="J338" s="454"/>
    </row>
    <row r="339" spans="4:10" x14ac:dyDescent="0.2">
      <c r="D339" s="454"/>
      <c r="E339" s="454"/>
      <c r="F339" s="454"/>
      <c r="G339" s="454"/>
      <c r="H339" s="454"/>
      <c r="I339" s="454"/>
      <c r="J339" s="454"/>
    </row>
    <row r="340" spans="4:10" x14ac:dyDescent="0.2">
      <c r="D340" s="454"/>
      <c r="E340" s="454"/>
      <c r="F340" s="454"/>
      <c r="G340" s="454"/>
      <c r="H340" s="454"/>
      <c r="I340" s="454"/>
      <c r="J340" s="454"/>
    </row>
    <row r="341" spans="4:10" x14ac:dyDescent="0.2">
      <c r="D341" s="454"/>
      <c r="E341" s="454"/>
      <c r="F341" s="454"/>
      <c r="G341" s="454"/>
      <c r="H341" s="454"/>
      <c r="I341" s="454"/>
      <c r="J341" s="454"/>
    </row>
    <row r="342" spans="4:10" x14ac:dyDescent="0.2">
      <c r="D342" s="454"/>
      <c r="E342" s="454"/>
      <c r="F342" s="454"/>
      <c r="G342" s="454"/>
      <c r="H342" s="454"/>
      <c r="I342" s="454"/>
      <c r="J342" s="454"/>
    </row>
    <row r="343" spans="4:10" x14ac:dyDescent="0.2">
      <c r="D343" s="454"/>
      <c r="E343" s="454"/>
      <c r="F343" s="454"/>
      <c r="G343" s="454"/>
      <c r="H343" s="454"/>
      <c r="I343" s="454"/>
      <c r="J343" s="454"/>
    </row>
    <row r="344" spans="4:10" x14ac:dyDescent="0.2">
      <c r="D344" s="454"/>
      <c r="E344" s="454"/>
      <c r="F344" s="454"/>
      <c r="G344" s="454"/>
      <c r="H344" s="454"/>
      <c r="I344" s="454"/>
      <c r="J344" s="454"/>
    </row>
    <row r="345" spans="4:10" x14ac:dyDescent="0.2">
      <c r="D345" s="454"/>
      <c r="E345" s="454"/>
      <c r="F345" s="454"/>
      <c r="G345" s="454"/>
      <c r="H345" s="454"/>
      <c r="I345" s="454"/>
      <c r="J345" s="454"/>
    </row>
    <row r="346" spans="4:10" x14ac:dyDescent="0.2">
      <c r="D346" s="454"/>
      <c r="E346" s="454"/>
      <c r="F346" s="454"/>
      <c r="G346" s="454"/>
      <c r="H346" s="454"/>
      <c r="I346" s="454"/>
      <c r="J346" s="454"/>
    </row>
    <row r="347" spans="4:10" x14ac:dyDescent="0.2">
      <c r="D347" s="454"/>
      <c r="E347" s="454"/>
      <c r="F347" s="454"/>
      <c r="G347" s="454"/>
      <c r="H347" s="454"/>
      <c r="I347" s="454"/>
      <c r="J347" s="454"/>
    </row>
    <row r="348" spans="4:10" x14ac:dyDescent="0.2">
      <c r="D348" s="454"/>
      <c r="E348" s="454"/>
      <c r="F348" s="454"/>
      <c r="G348" s="454"/>
      <c r="H348" s="454"/>
      <c r="I348" s="454"/>
      <c r="J348" s="454"/>
    </row>
    <row r="349" spans="4:10" x14ac:dyDescent="0.2">
      <c r="D349" s="454"/>
      <c r="E349" s="454"/>
      <c r="F349" s="454"/>
      <c r="G349" s="454"/>
      <c r="H349" s="454"/>
      <c r="I349" s="454"/>
      <c r="J349" s="454"/>
    </row>
    <row r="350" spans="4:10" x14ac:dyDescent="0.2">
      <c r="D350" s="454"/>
      <c r="E350" s="454"/>
      <c r="F350" s="454"/>
      <c r="G350" s="454"/>
      <c r="H350" s="454"/>
      <c r="I350" s="454"/>
      <c r="J350" s="454"/>
    </row>
    <row r="351" spans="4:10" x14ac:dyDescent="0.2">
      <c r="D351" s="454"/>
      <c r="E351" s="454"/>
      <c r="F351" s="454"/>
      <c r="G351" s="454"/>
      <c r="H351" s="454"/>
      <c r="I351" s="454"/>
      <c r="J351" s="454"/>
    </row>
    <row r="352" spans="4:10" x14ac:dyDescent="0.2">
      <c r="D352" s="454"/>
      <c r="E352" s="454"/>
      <c r="F352" s="454"/>
      <c r="G352" s="454"/>
      <c r="H352" s="454"/>
      <c r="I352" s="454"/>
      <c r="J352" s="454"/>
    </row>
    <row r="353" spans="4:10" x14ac:dyDescent="0.2">
      <c r="D353" s="454"/>
      <c r="E353" s="454"/>
      <c r="F353" s="454"/>
      <c r="G353" s="454"/>
      <c r="H353" s="454"/>
      <c r="I353" s="454"/>
      <c r="J353" s="454"/>
    </row>
    <row r="354" spans="4:10" x14ac:dyDescent="0.2">
      <c r="D354" s="454"/>
      <c r="E354" s="454"/>
      <c r="F354" s="454"/>
      <c r="G354" s="454"/>
      <c r="H354" s="454"/>
      <c r="I354" s="454"/>
      <c r="J354" s="454"/>
    </row>
    <row r="355" spans="4:10" x14ac:dyDescent="0.2">
      <c r="D355" s="454"/>
      <c r="E355" s="454"/>
      <c r="F355" s="454"/>
      <c r="G355" s="454"/>
      <c r="H355" s="454"/>
      <c r="I355" s="454"/>
      <c r="J355" s="454"/>
    </row>
    <row r="356" spans="4:10" x14ac:dyDescent="0.2">
      <c r="D356" s="454"/>
      <c r="E356" s="454"/>
      <c r="F356" s="454"/>
      <c r="G356" s="454"/>
      <c r="H356" s="454"/>
      <c r="I356" s="454"/>
      <c r="J356" s="454"/>
    </row>
    <row r="357" spans="4:10" x14ac:dyDescent="0.2">
      <c r="D357" s="454"/>
      <c r="E357" s="454"/>
      <c r="F357" s="454"/>
      <c r="G357" s="454"/>
      <c r="H357" s="454"/>
      <c r="I357" s="454"/>
      <c r="J357" s="454"/>
    </row>
    <row r="358" spans="4:10" x14ac:dyDescent="0.2">
      <c r="D358" s="454"/>
      <c r="E358" s="454"/>
      <c r="F358" s="454"/>
      <c r="G358" s="454"/>
      <c r="H358" s="454"/>
      <c r="I358" s="454"/>
      <c r="J358" s="454"/>
    </row>
    <row r="359" spans="4:10" x14ac:dyDescent="0.2">
      <c r="D359" s="454"/>
      <c r="E359" s="454"/>
      <c r="F359" s="454"/>
      <c r="G359" s="454"/>
      <c r="H359" s="454"/>
      <c r="I359" s="454"/>
      <c r="J359" s="454"/>
    </row>
    <row r="360" spans="4:10" x14ac:dyDescent="0.2">
      <c r="D360" s="454"/>
      <c r="E360" s="454"/>
      <c r="F360" s="454"/>
      <c r="G360" s="454"/>
      <c r="H360" s="454"/>
      <c r="I360" s="454"/>
      <c r="J360" s="454"/>
    </row>
    <row r="361" spans="4:10" x14ac:dyDescent="0.2">
      <c r="D361" s="454"/>
      <c r="E361" s="454"/>
      <c r="F361" s="454"/>
      <c r="G361" s="454"/>
      <c r="H361" s="454"/>
      <c r="I361" s="454"/>
      <c r="J361" s="454"/>
    </row>
    <row r="362" spans="4:10" x14ac:dyDescent="0.2">
      <c r="D362" s="454"/>
      <c r="E362" s="454"/>
      <c r="F362" s="454"/>
      <c r="G362" s="454"/>
      <c r="H362" s="454"/>
      <c r="I362" s="454"/>
      <c r="J362" s="454"/>
    </row>
    <row r="363" spans="4:10" x14ac:dyDescent="0.2">
      <c r="D363" s="454"/>
      <c r="E363" s="454"/>
      <c r="F363" s="454"/>
      <c r="G363" s="454"/>
      <c r="H363" s="454"/>
      <c r="I363" s="454"/>
      <c r="J363" s="454"/>
    </row>
    <row r="364" spans="4:10" x14ac:dyDescent="0.2">
      <c r="D364" s="454"/>
      <c r="E364" s="454"/>
      <c r="F364" s="454"/>
      <c r="G364" s="454"/>
      <c r="H364" s="454"/>
      <c r="I364" s="454"/>
      <c r="J364" s="454"/>
    </row>
    <row r="365" spans="4:10" x14ac:dyDescent="0.2">
      <c r="D365" s="454"/>
      <c r="E365" s="454"/>
      <c r="F365" s="454"/>
      <c r="G365" s="454"/>
      <c r="H365" s="454"/>
      <c r="I365" s="454"/>
      <c r="J365" s="454"/>
    </row>
    <row r="366" spans="4:10" x14ac:dyDescent="0.2">
      <c r="D366" s="454"/>
      <c r="E366" s="454"/>
      <c r="F366" s="454"/>
      <c r="G366" s="454"/>
      <c r="H366" s="454"/>
      <c r="I366" s="454"/>
      <c r="J366" s="454"/>
    </row>
    <row r="367" spans="4:10" x14ac:dyDescent="0.2">
      <c r="D367" s="454"/>
      <c r="E367" s="454"/>
      <c r="F367" s="454"/>
      <c r="G367" s="454"/>
      <c r="H367" s="454"/>
      <c r="I367" s="454"/>
      <c r="J367" s="454"/>
    </row>
    <row r="368" spans="4:10" x14ac:dyDescent="0.2">
      <c r="D368" s="454"/>
      <c r="E368" s="454"/>
      <c r="F368" s="454"/>
      <c r="G368" s="454"/>
      <c r="H368" s="454"/>
      <c r="I368" s="454"/>
      <c r="J368" s="454"/>
    </row>
    <row r="369" spans="4:10" x14ac:dyDescent="0.2">
      <c r="D369" s="454"/>
      <c r="E369" s="454"/>
      <c r="F369" s="454"/>
      <c r="G369" s="454"/>
      <c r="H369" s="454"/>
      <c r="I369" s="454"/>
      <c r="J369" s="454"/>
    </row>
    <row r="370" spans="4:10" x14ac:dyDescent="0.2">
      <c r="D370" s="454"/>
      <c r="E370" s="454"/>
      <c r="F370" s="454"/>
      <c r="G370" s="454"/>
      <c r="H370" s="454"/>
      <c r="I370" s="454"/>
      <c r="J370" s="454"/>
    </row>
    <row r="371" spans="4:10" x14ac:dyDescent="0.2">
      <c r="D371" s="454"/>
      <c r="E371" s="454"/>
      <c r="F371" s="454"/>
      <c r="G371" s="454"/>
      <c r="H371" s="454"/>
      <c r="I371" s="454"/>
      <c r="J371" s="454"/>
    </row>
    <row r="372" spans="4:10" x14ac:dyDescent="0.2">
      <c r="D372" s="454"/>
      <c r="E372" s="454"/>
      <c r="F372" s="454"/>
      <c r="G372" s="454"/>
      <c r="H372" s="454"/>
      <c r="I372" s="454"/>
      <c r="J372" s="454"/>
    </row>
    <row r="373" spans="4:10" x14ac:dyDescent="0.2">
      <c r="D373" s="454"/>
      <c r="E373" s="454"/>
      <c r="F373" s="454"/>
      <c r="G373" s="454"/>
      <c r="H373" s="454"/>
      <c r="I373" s="454"/>
      <c r="J373" s="454"/>
    </row>
    <row r="374" spans="4:10" x14ac:dyDescent="0.2">
      <c r="D374" s="454"/>
      <c r="E374" s="454"/>
      <c r="F374" s="454"/>
      <c r="G374" s="454"/>
      <c r="H374" s="454"/>
      <c r="I374" s="454"/>
      <c r="J374" s="454"/>
    </row>
    <row r="375" spans="4:10" x14ac:dyDescent="0.2">
      <c r="D375" s="454"/>
      <c r="E375" s="454"/>
      <c r="F375" s="454"/>
      <c r="G375" s="454"/>
      <c r="H375" s="454"/>
      <c r="I375" s="454"/>
      <c r="J375" s="454"/>
    </row>
    <row r="376" spans="4:10" x14ac:dyDescent="0.2">
      <c r="D376" s="454"/>
      <c r="E376" s="454"/>
      <c r="F376" s="454"/>
      <c r="G376" s="454"/>
      <c r="H376" s="454"/>
      <c r="I376" s="454"/>
      <c r="J376" s="454"/>
    </row>
    <row r="377" spans="4:10" x14ac:dyDescent="0.2">
      <c r="D377" s="454"/>
      <c r="E377" s="454"/>
      <c r="F377" s="454"/>
      <c r="G377" s="454"/>
      <c r="H377" s="454"/>
      <c r="I377" s="454"/>
      <c r="J377" s="454"/>
    </row>
    <row r="378" spans="4:10" x14ac:dyDescent="0.2">
      <c r="D378" s="454"/>
      <c r="E378" s="454"/>
      <c r="F378" s="454"/>
      <c r="G378" s="454"/>
      <c r="H378" s="454"/>
      <c r="I378" s="454"/>
      <c r="J378" s="454"/>
    </row>
    <row r="379" spans="4:10" x14ac:dyDescent="0.2">
      <c r="D379" s="454"/>
      <c r="E379" s="454"/>
      <c r="F379" s="454"/>
      <c r="G379" s="454"/>
      <c r="H379" s="454"/>
      <c r="I379" s="454"/>
      <c r="J379" s="454"/>
    </row>
    <row r="380" spans="4:10" x14ac:dyDescent="0.2">
      <c r="D380" s="454"/>
      <c r="E380" s="454"/>
      <c r="F380" s="454"/>
      <c r="G380" s="454"/>
      <c r="H380" s="454"/>
      <c r="I380" s="454"/>
      <c r="J380" s="454"/>
    </row>
    <row r="381" spans="4:10" x14ac:dyDescent="0.2">
      <c r="D381" s="454"/>
      <c r="E381" s="454"/>
      <c r="F381" s="454"/>
      <c r="G381" s="454"/>
      <c r="H381" s="454"/>
      <c r="I381" s="454"/>
      <c r="J381" s="454"/>
    </row>
    <row r="382" spans="4:10" x14ac:dyDescent="0.2">
      <c r="D382" s="454"/>
      <c r="E382" s="454"/>
      <c r="F382" s="454"/>
      <c r="G382" s="454"/>
      <c r="H382" s="454"/>
      <c r="I382" s="454"/>
      <c r="J382" s="454"/>
    </row>
    <row r="383" spans="4:10" x14ac:dyDescent="0.2">
      <c r="D383" s="454"/>
      <c r="E383" s="454"/>
      <c r="F383" s="454"/>
      <c r="G383" s="454"/>
      <c r="H383" s="454"/>
      <c r="I383" s="454"/>
      <c r="J383" s="454"/>
    </row>
    <row r="384" spans="4:10" x14ac:dyDescent="0.2">
      <c r="D384" s="454"/>
      <c r="E384" s="454"/>
      <c r="F384" s="454"/>
      <c r="G384" s="454"/>
      <c r="H384" s="454"/>
      <c r="I384" s="454"/>
      <c r="J384" s="454"/>
    </row>
    <row r="385" spans="4:10" x14ac:dyDescent="0.2">
      <c r="D385" s="454"/>
      <c r="E385" s="454"/>
      <c r="F385" s="454"/>
      <c r="G385" s="454"/>
      <c r="H385" s="454"/>
      <c r="I385" s="454"/>
      <c r="J385" s="454"/>
    </row>
    <row r="386" spans="4:10" x14ac:dyDescent="0.2">
      <c r="D386" s="454"/>
      <c r="E386" s="454"/>
      <c r="F386" s="454"/>
      <c r="G386" s="454"/>
      <c r="H386" s="454"/>
      <c r="I386" s="454"/>
      <c r="J386" s="454"/>
    </row>
    <row r="387" spans="4:10" x14ac:dyDescent="0.2">
      <c r="D387" s="454"/>
      <c r="E387" s="454"/>
      <c r="F387" s="454"/>
      <c r="G387" s="454"/>
      <c r="H387" s="454"/>
      <c r="I387" s="454"/>
      <c r="J387" s="454"/>
    </row>
    <row r="388" spans="4:10" x14ac:dyDescent="0.2">
      <c r="D388" s="454"/>
      <c r="E388" s="454"/>
      <c r="F388" s="454"/>
      <c r="G388" s="454"/>
      <c r="H388" s="454"/>
      <c r="I388" s="454"/>
      <c r="J388" s="454"/>
    </row>
    <row r="389" spans="4:10" x14ac:dyDescent="0.2">
      <c r="D389" s="454"/>
      <c r="E389" s="454"/>
      <c r="F389" s="454"/>
      <c r="G389" s="454"/>
      <c r="H389" s="454"/>
      <c r="I389" s="454"/>
      <c r="J389" s="454"/>
    </row>
    <row r="390" spans="4:10" x14ac:dyDescent="0.2">
      <c r="D390" s="454"/>
      <c r="E390" s="454"/>
      <c r="F390" s="454"/>
      <c r="G390" s="454"/>
      <c r="H390" s="454"/>
      <c r="I390" s="454"/>
      <c r="J390" s="454"/>
    </row>
    <row r="391" spans="4:10" x14ac:dyDescent="0.2">
      <c r="D391" s="454"/>
      <c r="E391" s="454"/>
      <c r="F391" s="454"/>
      <c r="G391" s="454"/>
      <c r="H391" s="454"/>
      <c r="I391" s="454"/>
      <c r="J391" s="454"/>
    </row>
    <row r="392" spans="4:10" x14ac:dyDescent="0.2">
      <c r="D392" s="454"/>
      <c r="E392" s="454"/>
      <c r="F392" s="454"/>
      <c r="G392" s="454"/>
      <c r="H392" s="454"/>
      <c r="I392" s="454"/>
      <c r="J392" s="454"/>
    </row>
    <row r="393" spans="4:10" x14ac:dyDescent="0.2">
      <c r="D393" s="454"/>
      <c r="E393" s="454"/>
      <c r="F393" s="454"/>
      <c r="G393" s="454"/>
      <c r="H393" s="454"/>
      <c r="I393" s="454"/>
      <c r="J393" s="454"/>
    </row>
    <row r="394" spans="4:10" x14ac:dyDescent="0.2">
      <c r="D394" s="454"/>
      <c r="E394" s="454"/>
      <c r="F394" s="454"/>
      <c r="G394" s="454"/>
      <c r="H394" s="454"/>
      <c r="I394" s="454"/>
      <c r="J394" s="454"/>
    </row>
    <row r="395" spans="4:10" x14ac:dyDescent="0.2">
      <c r="D395" s="454"/>
      <c r="E395" s="454"/>
      <c r="F395" s="454"/>
      <c r="G395" s="454"/>
      <c r="H395" s="454"/>
      <c r="I395" s="454"/>
      <c r="J395" s="454"/>
    </row>
    <row r="396" spans="4:10" x14ac:dyDescent="0.2">
      <c r="D396" s="454"/>
      <c r="E396" s="454"/>
      <c r="F396" s="454"/>
      <c r="G396" s="454"/>
      <c r="H396" s="454"/>
      <c r="I396" s="454"/>
      <c r="J396" s="454"/>
    </row>
    <row r="397" spans="4:10" x14ac:dyDescent="0.2">
      <c r="D397" s="454"/>
      <c r="E397" s="454"/>
      <c r="F397" s="454"/>
      <c r="G397" s="454"/>
      <c r="H397" s="454"/>
      <c r="I397" s="454"/>
      <c r="J397" s="454"/>
    </row>
    <row r="398" spans="4:10" x14ac:dyDescent="0.2">
      <c r="D398" s="454"/>
      <c r="E398" s="454"/>
      <c r="F398" s="454"/>
      <c r="G398" s="454"/>
      <c r="H398" s="454"/>
      <c r="I398" s="454"/>
      <c r="J398" s="454"/>
    </row>
    <row r="399" spans="4:10" x14ac:dyDescent="0.2">
      <c r="D399" s="454"/>
      <c r="E399" s="454"/>
      <c r="F399" s="454"/>
      <c r="G399" s="454"/>
      <c r="H399" s="454"/>
      <c r="I399" s="454"/>
      <c r="J399" s="454"/>
    </row>
    <row r="400" spans="4:10" x14ac:dyDescent="0.2">
      <c r="D400" s="454"/>
      <c r="E400" s="454"/>
      <c r="F400" s="454"/>
      <c r="G400" s="454"/>
      <c r="H400" s="454"/>
      <c r="I400" s="454"/>
      <c r="J400" s="454"/>
    </row>
    <row r="401" spans="4:10" x14ac:dyDescent="0.2">
      <c r="D401" s="454"/>
      <c r="E401" s="454"/>
      <c r="F401" s="454"/>
      <c r="G401" s="454"/>
      <c r="H401" s="454"/>
      <c r="I401" s="454"/>
      <c r="J401" s="454"/>
    </row>
    <row r="402" spans="4:10" x14ac:dyDescent="0.2">
      <c r="D402" s="454"/>
      <c r="E402" s="454"/>
      <c r="F402" s="454"/>
      <c r="G402" s="454"/>
      <c r="H402" s="454"/>
      <c r="I402" s="454"/>
      <c r="J402" s="454"/>
    </row>
    <row r="403" spans="4:10" x14ac:dyDescent="0.2">
      <c r="D403" s="454"/>
      <c r="E403" s="454"/>
      <c r="F403" s="454"/>
      <c r="G403" s="454"/>
      <c r="H403" s="454"/>
      <c r="I403" s="454"/>
      <c r="J403" s="454"/>
    </row>
    <row r="404" spans="4:10" x14ac:dyDescent="0.2">
      <c r="D404" s="454"/>
      <c r="E404" s="454"/>
      <c r="F404" s="454"/>
      <c r="G404" s="454"/>
      <c r="H404" s="454"/>
      <c r="I404" s="454"/>
      <c r="J404" s="454"/>
    </row>
    <row r="405" spans="4:10" x14ac:dyDescent="0.2">
      <c r="D405" s="454"/>
      <c r="E405" s="454"/>
      <c r="F405" s="454"/>
      <c r="G405" s="454"/>
      <c r="H405" s="454"/>
      <c r="I405" s="454"/>
      <c r="J405" s="454"/>
    </row>
    <row r="406" spans="4:10" x14ac:dyDescent="0.2">
      <c r="D406" s="454"/>
      <c r="E406" s="454"/>
      <c r="F406" s="454"/>
      <c r="G406" s="454"/>
      <c r="H406" s="454"/>
      <c r="I406" s="454"/>
      <c r="J406" s="454"/>
    </row>
    <row r="407" spans="4:10" x14ac:dyDescent="0.2">
      <c r="D407" s="454"/>
      <c r="E407" s="454"/>
      <c r="F407" s="454"/>
      <c r="G407" s="454"/>
      <c r="H407" s="454"/>
      <c r="I407" s="454"/>
      <c r="J407" s="454"/>
    </row>
    <row r="408" spans="4:10" x14ac:dyDescent="0.2">
      <c r="D408" s="454"/>
      <c r="E408" s="454"/>
      <c r="F408" s="454"/>
      <c r="G408" s="454"/>
      <c r="H408" s="454"/>
      <c r="I408" s="454"/>
      <c r="J408" s="454"/>
    </row>
    <row r="409" spans="4:10" x14ac:dyDescent="0.2">
      <c r="D409" s="454"/>
      <c r="E409" s="454"/>
      <c r="F409" s="454"/>
      <c r="G409" s="454"/>
      <c r="H409" s="454"/>
      <c r="I409" s="454"/>
      <c r="J409" s="454"/>
    </row>
    <row r="410" spans="4:10" x14ac:dyDescent="0.2">
      <c r="D410" s="454"/>
      <c r="E410" s="454"/>
      <c r="F410" s="454"/>
      <c r="G410" s="454"/>
      <c r="H410" s="454"/>
      <c r="I410" s="454"/>
      <c r="J410" s="454"/>
    </row>
    <row r="411" spans="4:10" x14ac:dyDescent="0.2">
      <c r="D411" s="454"/>
      <c r="E411" s="454"/>
      <c r="F411" s="454"/>
      <c r="G411" s="454"/>
      <c r="H411" s="454"/>
      <c r="I411" s="454"/>
      <c r="J411" s="454"/>
    </row>
    <row r="412" spans="4:10" x14ac:dyDescent="0.2">
      <c r="D412" s="454"/>
      <c r="E412" s="454"/>
      <c r="F412" s="454"/>
      <c r="G412" s="454"/>
      <c r="H412" s="454"/>
      <c r="I412" s="454"/>
      <c r="J412" s="454"/>
    </row>
    <row r="413" spans="4:10" x14ac:dyDescent="0.2">
      <c r="D413" s="454"/>
      <c r="E413" s="454"/>
      <c r="F413" s="454"/>
      <c r="G413" s="454"/>
      <c r="H413" s="454"/>
      <c r="I413" s="454"/>
      <c r="J413" s="454"/>
    </row>
    <row r="414" spans="4:10" x14ac:dyDescent="0.2">
      <c r="D414" s="454"/>
      <c r="E414" s="454"/>
      <c r="F414" s="454"/>
      <c r="G414" s="454"/>
      <c r="H414" s="454"/>
      <c r="I414" s="454"/>
      <c r="J414" s="454"/>
    </row>
    <row r="415" spans="4:10" x14ac:dyDescent="0.2">
      <c r="D415" s="454"/>
      <c r="E415" s="454"/>
      <c r="F415" s="454"/>
      <c r="G415" s="454"/>
      <c r="H415" s="454"/>
      <c r="I415" s="454"/>
      <c r="J415" s="454"/>
    </row>
    <row r="416" spans="4:10" x14ac:dyDescent="0.2">
      <c r="D416" s="454"/>
      <c r="E416" s="454"/>
      <c r="F416" s="454"/>
      <c r="G416" s="454"/>
      <c r="H416" s="454"/>
      <c r="I416" s="454"/>
      <c r="J416" s="454"/>
    </row>
    <row r="417" spans="4:10" x14ac:dyDescent="0.2">
      <c r="D417" s="454"/>
      <c r="E417" s="454"/>
      <c r="F417" s="454"/>
      <c r="G417" s="454"/>
      <c r="H417" s="454"/>
      <c r="I417" s="454"/>
      <c r="J417" s="454"/>
    </row>
    <row r="418" spans="4:10" x14ac:dyDescent="0.2">
      <c r="D418" s="454"/>
      <c r="E418" s="454"/>
      <c r="F418" s="454"/>
      <c r="G418" s="454"/>
      <c r="H418" s="454"/>
      <c r="I418" s="454"/>
      <c r="J418" s="454"/>
    </row>
    <row r="419" spans="4:10" x14ac:dyDescent="0.2">
      <c r="D419" s="454"/>
      <c r="E419" s="454"/>
      <c r="F419" s="454"/>
      <c r="G419" s="454"/>
      <c r="H419" s="454"/>
      <c r="I419" s="454"/>
      <c r="J419" s="454"/>
    </row>
    <row r="420" spans="4:10" x14ac:dyDescent="0.2">
      <c r="D420" s="454"/>
      <c r="E420" s="454"/>
      <c r="F420" s="454"/>
      <c r="G420" s="454"/>
      <c r="H420" s="454"/>
      <c r="I420" s="454"/>
      <c r="J420" s="454"/>
    </row>
    <row r="421" spans="4:10" x14ac:dyDescent="0.2">
      <c r="D421" s="454"/>
      <c r="E421" s="454"/>
      <c r="F421" s="454"/>
      <c r="G421" s="454"/>
      <c r="H421" s="454"/>
      <c r="I421" s="454"/>
      <c r="J421" s="454"/>
    </row>
    <row r="422" spans="4:10" x14ac:dyDescent="0.2">
      <c r="D422" s="454"/>
      <c r="E422" s="454"/>
      <c r="F422" s="454"/>
      <c r="G422" s="454"/>
      <c r="H422" s="454"/>
      <c r="I422" s="454"/>
      <c r="J422" s="454"/>
    </row>
    <row r="423" spans="4:10" x14ac:dyDescent="0.2">
      <c r="D423" s="454"/>
      <c r="E423" s="454"/>
      <c r="F423" s="454"/>
      <c r="G423" s="454"/>
      <c r="H423" s="454"/>
      <c r="I423" s="454"/>
      <c r="J423" s="454"/>
    </row>
    <row r="424" spans="4:10" x14ac:dyDescent="0.2">
      <c r="D424" s="454"/>
      <c r="E424" s="454"/>
      <c r="F424" s="454"/>
      <c r="G424" s="454"/>
      <c r="H424" s="454"/>
      <c r="I424" s="454"/>
      <c r="J424" s="454"/>
    </row>
    <row r="425" spans="4:10" x14ac:dyDescent="0.2">
      <c r="D425" s="454"/>
      <c r="E425" s="454"/>
      <c r="F425" s="454"/>
      <c r="G425" s="454"/>
      <c r="H425" s="454"/>
      <c r="I425" s="454"/>
      <c r="J425" s="454"/>
    </row>
    <row r="426" spans="4:10" x14ac:dyDescent="0.2">
      <c r="D426" s="454"/>
      <c r="E426" s="454"/>
      <c r="F426" s="454"/>
      <c r="G426" s="454"/>
      <c r="H426" s="454"/>
      <c r="I426" s="454"/>
      <c r="J426" s="454"/>
    </row>
    <row r="427" spans="4:10" x14ac:dyDescent="0.2">
      <c r="D427" s="454"/>
      <c r="E427" s="454"/>
      <c r="F427" s="454"/>
      <c r="G427" s="454"/>
      <c r="H427" s="454"/>
      <c r="I427" s="454"/>
      <c r="J427" s="454"/>
    </row>
    <row r="428" spans="4:10" x14ac:dyDescent="0.2">
      <c r="D428" s="454"/>
      <c r="E428" s="454"/>
      <c r="F428" s="454"/>
      <c r="G428" s="454"/>
      <c r="H428" s="454"/>
      <c r="I428" s="454"/>
      <c r="J428" s="454"/>
    </row>
    <row r="429" spans="4:10" x14ac:dyDescent="0.2">
      <c r="D429" s="454"/>
      <c r="E429" s="454"/>
      <c r="F429" s="454"/>
      <c r="G429" s="454"/>
      <c r="H429" s="454"/>
      <c r="I429" s="454"/>
      <c r="J429" s="454"/>
    </row>
    <row r="430" spans="4:10" x14ac:dyDescent="0.2">
      <c r="D430" s="454"/>
      <c r="E430" s="454"/>
      <c r="F430" s="454"/>
      <c r="G430" s="454"/>
      <c r="H430" s="454"/>
      <c r="I430" s="454"/>
      <c r="J430" s="454"/>
    </row>
    <row r="431" spans="4:10" x14ac:dyDescent="0.2">
      <c r="D431" s="454"/>
      <c r="E431" s="454"/>
      <c r="F431" s="454"/>
      <c r="G431" s="454"/>
      <c r="H431" s="454"/>
      <c r="I431" s="454"/>
      <c r="J431" s="454"/>
    </row>
    <row r="432" spans="4:10" x14ac:dyDescent="0.2">
      <c r="D432" s="454"/>
      <c r="E432" s="454"/>
      <c r="F432" s="454"/>
      <c r="G432" s="454"/>
      <c r="H432" s="454"/>
      <c r="I432" s="454"/>
      <c r="J432" s="454"/>
    </row>
    <row r="433" spans="4:10" x14ac:dyDescent="0.2">
      <c r="D433" s="454"/>
      <c r="E433" s="454"/>
      <c r="F433" s="454"/>
      <c r="G433" s="454"/>
      <c r="H433" s="454"/>
      <c r="I433" s="454"/>
      <c r="J433" s="454"/>
    </row>
    <row r="434" spans="4:10" x14ac:dyDescent="0.2">
      <c r="D434" s="454"/>
      <c r="E434" s="454"/>
      <c r="F434" s="454"/>
      <c r="G434" s="454"/>
      <c r="H434" s="454"/>
      <c r="I434" s="454"/>
      <c r="J434" s="454"/>
    </row>
    <row r="435" spans="4:10" x14ac:dyDescent="0.2">
      <c r="D435" s="454"/>
      <c r="E435" s="454"/>
      <c r="F435" s="454"/>
      <c r="G435" s="454"/>
      <c r="H435" s="454"/>
      <c r="I435" s="454"/>
      <c r="J435" s="454"/>
    </row>
    <row r="436" spans="4:10" x14ac:dyDescent="0.2">
      <c r="D436" s="454"/>
      <c r="E436" s="454"/>
      <c r="F436" s="454"/>
      <c r="G436" s="454"/>
      <c r="H436" s="454"/>
      <c r="I436" s="454"/>
      <c r="J436" s="454"/>
    </row>
    <row r="437" spans="4:10" x14ac:dyDescent="0.2">
      <c r="D437" s="454"/>
      <c r="E437" s="454"/>
      <c r="F437" s="454"/>
      <c r="G437" s="454"/>
      <c r="H437" s="454"/>
      <c r="I437" s="454"/>
      <c r="J437" s="454"/>
    </row>
    <row r="438" spans="4:10" x14ac:dyDescent="0.2">
      <c r="D438" s="454"/>
      <c r="E438" s="454"/>
      <c r="F438" s="454"/>
      <c r="G438" s="454"/>
      <c r="H438" s="454"/>
      <c r="I438" s="454"/>
      <c r="J438" s="454"/>
    </row>
    <row r="439" spans="4:10" x14ac:dyDescent="0.2">
      <c r="D439" s="454"/>
      <c r="E439" s="454"/>
      <c r="F439" s="454"/>
      <c r="G439" s="454"/>
      <c r="H439" s="454"/>
      <c r="I439" s="454"/>
      <c r="J439" s="454"/>
    </row>
    <row r="440" spans="4:10" x14ac:dyDescent="0.2">
      <c r="D440" s="454"/>
      <c r="E440" s="454"/>
      <c r="F440" s="454"/>
      <c r="G440" s="454"/>
      <c r="H440" s="454"/>
      <c r="I440" s="454"/>
      <c r="J440" s="454"/>
    </row>
    <row r="441" spans="4:10" x14ac:dyDescent="0.2">
      <c r="D441" s="454"/>
      <c r="E441" s="454"/>
      <c r="F441" s="454"/>
      <c r="G441" s="454"/>
      <c r="H441" s="454"/>
      <c r="I441" s="454"/>
      <c r="J441" s="454"/>
    </row>
    <row r="442" spans="4:10" x14ac:dyDescent="0.2">
      <c r="D442" s="454"/>
      <c r="E442" s="454"/>
      <c r="F442" s="454"/>
      <c r="G442" s="454"/>
      <c r="H442" s="454"/>
      <c r="I442" s="454"/>
      <c r="J442" s="454"/>
    </row>
    <row r="443" spans="4:10" x14ac:dyDescent="0.2">
      <c r="D443" s="454"/>
      <c r="E443" s="454"/>
      <c r="F443" s="454"/>
      <c r="G443" s="454"/>
      <c r="H443" s="454"/>
      <c r="I443" s="454"/>
      <c r="J443" s="454"/>
    </row>
    <row r="444" spans="4:10" x14ac:dyDescent="0.2">
      <c r="D444" s="454"/>
      <c r="E444" s="454"/>
      <c r="F444" s="454"/>
      <c r="G444" s="454"/>
      <c r="H444" s="454"/>
      <c r="I444" s="454"/>
      <c r="J444" s="454"/>
    </row>
    <row r="445" spans="4:10" x14ac:dyDescent="0.2">
      <c r="D445" s="454"/>
      <c r="E445" s="454"/>
      <c r="F445" s="454"/>
      <c r="G445" s="454"/>
      <c r="H445" s="454"/>
      <c r="I445" s="454"/>
      <c r="J445" s="454"/>
    </row>
    <row r="446" spans="4:10" x14ac:dyDescent="0.2">
      <c r="D446" s="454"/>
      <c r="E446" s="454"/>
      <c r="F446" s="454"/>
      <c r="G446" s="454"/>
      <c r="H446" s="454"/>
      <c r="I446" s="454"/>
      <c r="J446" s="454"/>
    </row>
    <row r="447" spans="4:10" x14ac:dyDescent="0.2">
      <c r="D447" s="454"/>
      <c r="E447" s="454"/>
      <c r="F447" s="454"/>
      <c r="G447" s="454"/>
      <c r="H447" s="454"/>
      <c r="I447" s="454"/>
      <c r="J447" s="454"/>
    </row>
    <row r="448" spans="4:10" x14ac:dyDescent="0.2">
      <c r="D448" s="454"/>
      <c r="E448" s="454"/>
      <c r="F448" s="454"/>
      <c r="G448" s="454"/>
      <c r="H448" s="454"/>
      <c r="I448" s="454"/>
      <c r="J448" s="454"/>
    </row>
    <row r="449" spans="4:10" x14ac:dyDescent="0.2">
      <c r="D449" s="454"/>
      <c r="E449" s="454"/>
      <c r="F449" s="454"/>
      <c r="G449" s="454"/>
      <c r="H449" s="454"/>
      <c r="I449" s="454"/>
      <c r="J449" s="454"/>
    </row>
    <row r="450" spans="4:10" x14ac:dyDescent="0.2">
      <c r="D450" s="454"/>
      <c r="E450" s="454"/>
      <c r="F450" s="454"/>
      <c r="G450" s="454"/>
      <c r="H450" s="454"/>
      <c r="I450" s="454"/>
      <c r="J450" s="454"/>
    </row>
    <row r="451" spans="4:10" x14ac:dyDescent="0.2">
      <c r="D451" s="454"/>
      <c r="E451" s="454"/>
      <c r="F451" s="454"/>
      <c r="G451" s="454"/>
      <c r="H451" s="454"/>
      <c r="I451" s="454"/>
      <c r="J451" s="454"/>
    </row>
    <row r="452" spans="4:10" x14ac:dyDescent="0.2">
      <c r="D452" s="454"/>
      <c r="E452" s="454"/>
      <c r="F452" s="454"/>
      <c r="G452" s="454"/>
      <c r="H452" s="454"/>
      <c r="I452" s="454"/>
      <c r="J452" s="454"/>
    </row>
    <row r="453" spans="4:10" x14ac:dyDescent="0.2">
      <c r="D453" s="454"/>
      <c r="E453" s="454"/>
      <c r="F453" s="454"/>
      <c r="G453" s="454"/>
      <c r="H453" s="454"/>
      <c r="I453" s="454"/>
      <c r="J453" s="454"/>
    </row>
    <row r="454" spans="4:10" x14ac:dyDescent="0.2">
      <c r="D454" s="454"/>
      <c r="E454" s="454"/>
      <c r="F454" s="454"/>
      <c r="G454" s="454"/>
      <c r="H454" s="454"/>
      <c r="I454" s="454"/>
      <c r="J454" s="454"/>
    </row>
    <row r="455" spans="4:10" x14ac:dyDescent="0.2">
      <c r="D455" s="454"/>
      <c r="E455" s="454"/>
      <c r="F455" s="454"/>
      <c r="G455" s="454"/>
      <c r="H455" s="454"/>
      <c r="I455" s="454"/>
      <c r="J455" s="454"/>
    </row>
    <row r="456" spans="4:10" x14ac:dyDescent="0.2">
      <c r="D456" s="454"/>
      <c r="E456" s="454"/>
      <c r="F456" s="454"/>
      <c r="G456" s="454"/>
      <c r="H456" s="454"/>
      <c r="I456" s="454"/>
      <c r="J456" s="454"/>
    </row>
    <row r="457" spans="4:10" x14ac:dyDescent="0.2">
      <c r="D457" s="454"/>
      <c r="E457" s="454"/>
      <c r="F457" s="454"/>
      <c r="G457" s="454"/>
      <c r="H457" s="454"/>
      <c r="I457" s="454"/>
      <c r="J457" s="454"/>
    </row>
    <row r="458" spans="4:10" x14ac:dyDescent="0.2">
      <c r="D458" s="454"/>
      <c r="E458" s="454"/>
      <c r="F458" s="454"/>
      <c r="G458" s="454"/>
      <c r="H458" s="454"/>
      <c r="I458" s="454"/>
      <c r="J458" s="454"/>
    </row>
    <row r="459" spans="4:10" x14ac:dyDescent="0.2">
      <c r="D459" s="454"/>
      <c r="E459" s="454"/>
      <c r="F459" s="454"/>
      <c r="G459" s="454"/>
      <c r="H459" s="454"/>
      <c r="I459" s="454"/>
      <c r="J459" s="454"/>
    </row>
    <row r="460" spans="4:10" x14ac:dyDescent="0.2">
      <c r="D460" s="454"/>
      <c r="E460" s="454"/>
      <c r="F460" s="454"/>
      <c r="G460" s="454"/>
      <c r="H460" s="454"/>
      <c r="I460" s="454"/>
      <c r="J460" s="454"/>
    </row>
    <row r="461" spans="4:10" x14ac:dyDescent="0.2">
      <c r="D461" s="454"/>
      <c r="E461" s="454"/>
      <c r="F461" s="454"/>
      <c r="G461" s="454"/>
      <c r="H461" s="454"/>
      <c r="I461" s="454"/>
      <c r="J461" s="454"/>
    </row>
    <row r="462" spans="4:10" x14ac:dyDescent="0.2">
      <c r="D462" s="454"/>
      <c r="E462" s="454"/>
      <c r="F462" s="454"/>
      <c r="G462" s="454"/>
      <c r="H462" s="454"/>
      <c r="I462" s="454"/>
      <c r="J462" s="454"/>
    </row>
    <row r="463" spans="4:10" x14ac:dyDescent="0.2">
      <c r="D463" s="454"/>
      <c r="E463" s="454"/>
      <c r="F463" s="454"/>
      <c r="G463" s="454"/>
      <c r="H463" s="454"/>
      <c r="I463" s="454"/>
      <c r="J463" s="454"/>
    </row>
    <row r="464" spans="4:10" x14ac:dyDescent="0.2">
      <c r="D464" s="454"/>
      <c r="E464" s="454"/>
      <c r="F464" s="454"/>
      <c r="G464" s="454"/>
      <c r="H464" s="454"/>
      <c r="I464" s="454"/>
      <c r="J464" s="454"/>
    </row>
    <row r="465" spans="4:10" x14ac:dyDescent="0.2">
      <c r="D465" s="454"/>
      <c r="E465" s="454"/>
      <c r="F465" s="454"/>
      <c r="G465" s="454"/>
      <c r="H465" s="454"/>
      <c r="I465" s="454"/>
      <c r="J465" s="454"/>
    </row>
    <row r="466" spans="4:10" x14ac:dyDescent="0.2">
      <c r="D466" s="454"/>
      <c r="E466" s="454"/>
      <c r="F466" s="454"/>
      <c r="G466" s="454"/>
      <c r="H466" s="454"/>
      <c r="I466" s="454"/>
      <c r="J466" s="454"/>
    </row>
    <row r="467" spans="4:10" x14ac:dyDescent="0.2">
      <c r="D467" s="454"/>
      <c r="E467" s="454"/>
      <c r="F467" s="454"/>
      <c r="G467" s="454"/>
      <c r="H467" s="454"/>
      <c r="I467" s="454"/>
      <c r="J467" s="454"/>
    </row>
    <row r="468" spans="4:10" x14ac:dyDescent="0.2">
      <c r="D468" s="454"/>
      <c r="E468" s="454"/>
      <c r="F468" s="454"/>
      <c r="G468" s="454"/>
      <c r="H468" s="454"/>
      <c r="I468" s="454"/>
      <c r="J468" s="454"/>
    </row>
    <row r="469" spans="4:10" x14ac:dyDescent="0.2">
      <c r="D469" s="454"/>
      <c r="E469" s="454"/>
      <c r="F469" s="454"/>
      <c r="G469" s="454"/>
      <c r="H469" s="454"/>
      <c r="I469" s="454"/>
      <c r="J469" s="454"/>
    </row>
    <row r="470" spans="4:10" x14ac:dyDescent="0.2">
      <c r="D470" s="454"/>
      <c r="E470" s="454"/>
      <c r="F470" s="454"/>
      <c r="G470" s="454"/>
      <c r="H470" s="454"/>
      <c r="I470" s="454"/>
      <c r="J470" s="454"/>
    </row>
    <row r="471" spans="4:10" x14ac:dyDescent="0.2">
      <c r="D471" s="454"/>
      <c r="E471" s="454"/>
      <c r="F471" s="454"/>
      <c r="G471" s="454"/>
      <c r="H471" s="454"/>
      <c r="I471" s="454"/>
      <c r="J471" s="454"/>
    </row>
    <row r="472" spans="4:10" x14ac:dyDescent="0.2">
      <c r="D472" s="454"/>
      <c r="E472" s="454"/>
      <c r="F472" s="454"/>
      <c r="G472" s="454"/>
      <c r="H472" s="454"/>
      <c r="I472" s="454"/>
      <c r="J472" s="454"/>
    </row>
    <row r="473" spans="4:10" x14ac:dyDescent="0.2">
      <c r="D473" s="454"/>
      <c r="E473" s="454"/>
      <c r="F473" s="454"/>
      <c r="G473" s="454"/>
      <c r="H473" s="454"/>
      <c r="I473" s="454"/>
      <c r="J473" s="454"/>
    </row>
    <row r="474" spans="4:10" x14ac:dyDescent="0.2">
      <c r="D474" s="454"/>
      <c r="E474" s="454"/>
      <c r="F474" s="454"/>
      <c r="G474" s="454"/>
      <c r="H474" s="454"/>
      <c r="I474" s="454"/>
      <c r="J474" s="454"/>
    </row>
    <row r="475" spans="4:10" x14ac:dyDescent="0.2">
      <c r="D475" s="454"/>
      <c r="E475" s="454"/>
      <c r="F475" s="454"/>
      <c r="G475" s="454"/>
      <c r="H475" s="454"/>
      <c r="I475" s="454"/>
      <c r="J475" s="454"/>
    </row>
    <row r="476" spans="4:10" x14ac:dyDescent="0.2">
      <c r="D476" s="454"/>
      <c r="E476" s="454"/>
      <c r="F476" s="454"/>
      <c r="G476" s="454"/>
      <c r="H476" s="454"/>
      <c r="I476" s="454"/>
      <c r="J476" s="454"/>
    </row>
    <row r="477" spans="4:10" x14ac:dyDescent="0.2">
      <c r="D477" s="454"/>
      <c r="E477" s="454"/>
      <c r="F477" s="454"/>
      <c r="G477" s="454"/>
      <c r="H477" s="454"/>
      <c r="I477" s="454"/>
      <c r="J477" s="454"/>
    </row>
    <row r="478" spans="4:10" x14ac:dyDescent="0.2">
      <c r="D478" s="454"/>
      <c r="E478" s="454"/>
      <c r="F478" s="454"/>
      <c r="G478" s="454"/>
      <c r="H478" s="454"/>
      <c r="I478" s="454"/>
      <c r="J478" s="454"/>
    </row>
    <row r="479" spans="4:10" x14ac:dyDescent="0.2">
      <c r="D479" s="454"/>
      <c r="E479" s="454"/>
      <c r="F479" s="454"/>
      <c r="G479" s="454"/>
      <c r="H479" s="454"/>
      <c r="I479" s="454"/>
      <c r="J479" s="454"/>
    </row>
    <row r="480" spans="4:10" x14ac:dyDescent="0.2">
      <c r="D480" s="454"/>
      <c r="E480" s="454"/>
      <c r="F480" s="454"/>
      <c r="G480" s="454"/>
      <c r="H480" s="454"/>
      <c r="I480" s="454"/>
      <c r="J480" s="454"/>
    </row>
    <row r="481" spans="4:10" x14ac:dyDescent="0.2">
      <c r="D481" s="454"/>
      <c r="E481" s="454"/>
      <c r="F481" s="454"/>
      <c r="G481" s="454"/>
      <c r="H481" s="454"/>
      <c r="I481" s="454"/>
      <c r="J481" s="454"/>
    </row>
    <row r="482" spans="4:10" x14ac:dyDescent="0.2">
      <c r="D482" s="454"/>
      <c r="E482" s="454"/>
      <c r="F482" s="454"/>
      <c r="G482" s="454"/>
      <c r="H482" s="454"/>
      <c r="I482" s="454"/>
      <c r="J482" s="454"/>
    </row>
    <row r="483" spans="4:10" x14ac:dyDescent="0.2">
      <c r="D483" s="454"/>
      <c r="E483" s="454"/>
      <c r="F483" s="454"/>
      <c r="G483" s="454"/>
      <c r="H483" s="454"/>
      <c r="I483" s="454"/>
      <c r="J483" s="454"/>
    </row>
    <row r="484" spans="4:10" x14ac:dyDescent="0.2">
      <c r="D484" s="454"/>
      <c r="E484" s="454"/>
      <c r="F484" s="454"/>
      <c r="G484" s="454"/>
      <c r="H484" s="454"/>
      <c r="I484" s="454"/>
      <c r="J484" s="454"/>
    </row>
    <row r="485" spans="4:10" x14ac:dyDescent="0.2">
      <c r="D485" s="454"/>
      <c r="E485" s="454"/>
      <c r="F485" s="454"/>
      <c r="G485" s="454"/>
      <c r="H485" s="454"/>
      <c r="I485" s="454"/>
      <c r="J485" s="454"/>
    </row>
    <row r="486" spans="4:10" x14ac:dyDescent="0.2">
      <c r="D486" s="454"/>
      <c r="E486" s="454"/>
      <c r="F486" s="454"/>
      <c r="G486" s="454"/>
      <c r="H486" s="454"/>
      <c r="I486" s="454"/>
      <c r="J486" s="454"/>
    </row>
    <row r="487" spans="4:10" x14ac:dyDescent="0.2">
      <c r="D487" s="454"/>
      <c r="E487" s="454"/>
      <c r="F487" s="454"/>
      <c r="G487" s="454"/>
      <c r="H487" s="454"/>
      <c r="I487" s="454"/>
      <c r="J487" s="454"/>
    </row>
    <row r="488" spans="4:10" x14ac:dyDescent="0.2">
      <c r="D488" s="454"/>
      <c r="E488" s="454"/>
      <c r="F488" s="454"/>
      <c r="G488" s="454"/>
      <c r="H488" s="454"/>
      <c r="I488" s="454"/>
      <c r="J488" s="454"/>
    </row>
    <row r="489" spans="4:10" x14ac:dyDescent="0.2">
      <c r="D489" s="454"/>
      <c r="E489" s="454"/>
      <c r="F489" s="454"/>
      <c r="G489" s="454"/>
      <c r="H489" s="454"/>
      <c r="I489" s="454"/>
      <c r="J489" s="454"/>
    </row>
    <row r="490" spans="4:10" x14ac:dyDescent="0.2">
      <c r="D490" s="454"/>
      <c r="E490" s="454"/>
      <c r="F490" s="454"/>
      <c r="G490" s="454"/>
      <c r="H490" s="454"/>
      <c r="I490" s="454"/>
      <c r="J490" s="454"/>
    </row>
    <row r="491" spans="4:10" x14ac:dyDescent="0.2">
      <c r="D491" s="454"/>
      <c r="E491" s="454"/>
      <c r="F491" s="454"/>
      <c r="G491" s="454"/>
      <c r="H491" s="454"/>
      <c r="I491" s="454"/>
      <c r="J491" s="454"/>
    </row>
    <row r="492" spans="4:10" x14ac:dyDescent="0.2">
      <c r="D492" s="454"/>
      <c r="E492" s="454"/>
      <c r="F492" s="454"/>
      <c r="G492" s="454"/>
      <c r="H492" s="454"/>
      <c r="I492" s="454"/>
      <c r="J492" s="454"/>
    </row>
    <row r="493" spans="4:10" x14ac:dyDescent="0.2">
      <c r="D493" s="454"/>
      <c r="E493" s="454"/>
      <c r="F493" s="454"/>
      <c r="G493" s="454"/>
      <c r="H493" s="454"/>
      <c r="I493" s="454"/>
      <c r="J493" s="454"/>
    </row>
    <row r="494" spans="4:10" x14ac:dyDescent="0.2">
      <c r="D494" s="454"/>
      <c r="E494" s="454"/>
      <c r="F494" s="454"/>
      <c r="G494" s="454"/>
      <c r="H494" s="454"/>
      <c r="I494" s="454"/>
      <c r="J494" s="454"/>
    </row>
    <row r="495" spans="4:10" x14ac:dyDescent="0.2">
      <c r="D495" s="454"/>
      <c r="E495" s="454"/>
      <c r="F495" s="454"/>
      <c r="G495" s="454"/>
      <c r="H495" s="454"/>
      <c r="I495" s="454"/>
      <c r="J495" s="454"/>
    </row>
    <row r="496" spans="4:10" x14ac:dyDescent="0.2">
      <c r="D496" s="454"/>
      <c r="E496" s="454"/>
      <c r="F496" s="454"/>
      <c r="G496" s="454"/>
      <c r="H496" s="454"/>
      <c r="I496" s="454"/>
      <c r="J496" s="454"/>
    </row>
    <row r="497" spans="4:10" x14ac:dyDescent="0.2">
      <c r="D497" s="454"/>
      <c r="E497" s="454"/>
      <c r="F497" s="454"/>
      <c r="G497" s="454"/>
      <c r="H497" s="454"/>
      <c r="I497" s="454"/>
      <c r="J497" s="454"/>
    </row>
    <row r="498" spans="4:10" x14ac:dyDescent="0.2">
      <c r="D498" s="454"/>
      <c r="E498" s="454"/>
      <c r="F498" s="454"/>
      <c r="G498" s="454"/>
      <c r="H498" s="454"/>
      <c r="I498" s="454"/>
      <c r="J498" s="454"/>
    </row>
    <row r="499" spans="4:10" x14ac:dyDescent="0.2">
      <c r="D499" s="454"/>
      <c r="E499" s="454"/>
      <c r="F499" s="454"/>
      <c r="G499" s="454"/>
      <c r="H499" s="454"/>
      <c r="I499" s="454"/>
      <c r="J499" s="454"/>
    </row>
    <row r="500" spans="4:10" x14ac:dyDescent="0.2">
      <c r="D500" s="454"/>
      <c r="E500" s="454"/>
      <c r="F500" s="454"/>
      <c r="G500" s="454"/>
      <c r="H500" s="454"/>
      <c r="I500" s="454"/>
      <c r="J500" s="454"/>
    </row>
    <row r="501" spans="4:10" x14ac:dyDescent="0.2">
      <c r="D501" s="454"/>
      <c r="E501" s="454"/>
      <c r="F501" s="454"/>
      <c r="G501" s="454"/>
      <c r="H501" s="454"/>
      <c r="I501" s="454"/>
      <c r="J501" s="454"/>
    </row>
    <row r="502" spans="4:10" x14ac:dyDescent="0.2">
      <c r="D502" s="454"/>
      <c r="E502" s="454"/>
      <c r="F502" s="454"/>
      <c r="G502" s="454"/>
      <c r="H502" s="454"/>
      <c r="I502" s="454"/>
      <c r="J502" s="454"/>
    </row>
    <row r="503" spans="4:10" x14ac:dyDescent="0.2">
      <c r="D503" s="454"/>
      <c r="E503" s="454"/>
      <c r="F503" s="454"/>
      <c r="G503" s="454"/>
      <c r="H503" s="454"/>
      <c r="I503" s="454"/>
      <c r="J503" s="454"/>
    </row>
    <row r="504" spans="4:10" x14ac:dyDescent="0.2">
      <c r="D504" s="454"/>
      <c r="E504" s="454"/>
      <c r="F504" s="454"/>
      <c r="G504" s="454"/>
      <c r="H504" s="454"/>
      <c r="I504" s="454"/>
      <c r="J504" s="454"/>
    </row>
    <row r="505" spans="4:10" x14ac:dyDescent="0.2">
      <c r="D505" s="454"/>
      <c r="E505" s="454"/>
      <c r="F505" s="454"/>
      <c r="G505" s="454"/>
      <c r="H505" s="454"/>
      <c r="I505" s="454"/>
      <c r="J505" s="454"/>
    </row>
    <row r="506" spans="4:10" x14ac:dyDescent="0.2">
      <c r="D506" s="454"/>
      <c r="E506" s="454"/>
      <c r="F506" s="454"/>
      <c r="G506" s="454"/>
      <c r="H506" s="454"/>
      <c r="I506" s="454"/>
      <c r="J506" s="454"/>
    </row>
    <row r="507" spans="4:10" x14ac:dyDescent="0.2">
      <c r="D507" s="454"/>
      <c r="E507" s="454"/>
      <c r="F507" s="454"/>
      <c r="G507" s="454"/>
      <c r="H507" s="454"/>
      <c r="I507" s="454"/>
      <c r="J507" s="454"/>
    </row>
    <row r="508" spans="4:10" x14ac:dyDescent="0.2">
      <c r="D508" s="454"/>
      <c r="E508" s="454"/>
      <c r="F508" s="454"/>
      <c r="G508" s="454"/>
      <c r="H508" s="454"/>
      <c r="I508" s="454"/>
      <c r="J508" s="454"/>
    </row>
    <row r="509" spans="4:10" x14ac:dyDescent="0.2">
      <c r="D509" s="454"/>
      <c r="E509" s="454"/>
      <c r="F509" s="454"/>
      <c r="G509" s="454"/>
      <c r="H509" s="454"/>
      <c r="I509" s="454"/>
      <c r="J509" s="454"/>
    </row>
    <row r="510" spans="4:10" x14ac:dyDescent="0.2">
      <c r="D510" s="454"/>
      <c r="E510" s="454"/>
      <c r="F510" s="454"/>
      <c r="G510" s="454"/>
      <c r="H510" s="454"/>
      <c r="I510" s="454"/>
      <c r="J510" s="454"/>
    </row>
    <row r="511" spans="4:10" x14ac:dyDescent="0.2">
      <c r="D511" s="454"/>
      <c r="E511" s="454"/>
      <c r="F511" s="454"/>
      <c r="G511" s="454"/>
      <c r="H511" s="454"/>
      <c r="I511" s="454"/>
      <c r="J511" s="454"/>
    </row>
    <row r="512" spans="4:10" x14ac:dyDescent="0.2">
      <c r="D512" s="454"/>
      <c r="E512" s="454"/>
      <c r="F512" s="454"/>
      <c r="G512" s="454"/>
      <c r="H512" s="454"/>
      <c r="I512" s="454"/>
      <c r="J512" s="454"/>
    </row>
    <row r="513" spans="4:10" x14ac:dyDescent="0.2">
      <c r="D513" s="454"/>
      <c r="E513" s="454"/>
      <c r="F513" s="454"/>
      <c r="G513" s="454"/>
      <c r="H513" s="454"/>
      <c r="I513" s="454"/>
      <c r="J513" s="454"/>
    </row>
    <row r="514" spans="4:10" x14ac:dyDescent="0.2">
      <c r="D514" s="454"/>
      <c r="E514" s="454"/>
      <c r="F514" s="454"/>
      <c r="G514" s="454"/>
      <c r="H514" s="454"/>
      <c r="I514" s="454"/>
      <c r="J514" s="454"/>
    </row>
    <row r="515" spans="4:10" x14ac:dyDescent="0.2">
      <c r="D515" s="454"/>
      <c r="E515" s="454"/>
      <c r="F515" s="454"/>
      <c r="G515" s="454"/>
      <c r="H515" s="454"/>
      <c r="I515" s="454"/>
      <c r="J515" s="454"/>
    </row>
    <row r="516" spans="4:10" x14ac:dyDescent="0.2">
      <c r="D516" s="454"/>
      <c r="E516" s="454"/>
      <c r="F516" s="454"/>
      <c r="G516" s="454"/>
      <c r="H516" s="454"/>
      <c r="I516" s="454"/>
      <c r="J516" s="454"/>
    </row>
    <row r="517" spans="4:10" x14ac:dyDescent="0.2">
      <c r="D517" s="454"/>
      <c r="E517" s="454"/>
      <c r="F517" s="454"/>
      <c r="G517" s="454"/>
      <c r="H517" s="454"/>
      <c r="I517" s="454"/>
      <c r="J517" s="454"/>
    </row>
    <row r="518" spans="4:10" x14ac:dyDescent="0.2">
      <c r="D518" s="454"/>
      <c r="E518" s="454"/>
      <c r="F518" s="454"/>
      <c r="G518" s="454"/>
      <c r="H518" s="454"/>
      <c r="I518" s="454"/>
      <c r="J518" s="454"/>
    </row>
    <row r="519" spans="4:10" x14ac:dyDescent="0.2">
      <c r="D519" s="454"/>
      <c r="E519" s="454"/>
      <c r="F519" s="454"/>
      <c r="G519" s="454"/>
      <c r="H519" s="454"/>
      <c r="I519" s="454"/>
      <c r="J519" s="454"/>
    </row>
    <row r="520" spans="4:10" x14ac:dyDescent="0.2">
      <c r="D520" s="454"/>
      <c r="E520" s="454"/>
      <c r="F520" s="454"/>
      <c r="G520" s="454"/>
      <c r="H520" s="454"/>
      <c r="I520" s="454"/>
      <c r="J520" s="454"/>
    </row>
    <row r="521" spans="4:10" x14ac:dyDescent="0.2">
      <c r="D521" s="454"/>
      <c r="E521" s="454"/>
      <c r="F521" s="454"/>
      <c r="G521" s="454"/>
      <c r="H521" s="454"/>
      <c r="I521" s="454"/>
      <c r="J521" s="454"/>
    </row>
    <row r="522" spans="4:10" x14ac:dyDescent="0.2">
      <c r="D522" s="454"/>
      <c r="E522" s="454"/>
      <c r="F522" s="454"/>
      <c r="G522" s="454"/>
      <c r="H522" s="454"/>
      <c r="I522" s="454"/>
      <c r="J522" s="454"/>
    </row>
    <row r="523" spans="4:10" x14ac:dyDescent="0.2">
      <c r="D523" s="454"/>
      <c r="E523" s="454"/>
      <c r="F523" s="454"/>
      <c r="G523" s="454"/>
      <c r="H523" s="454"/>
      <c r="I523" s="454"/>
      <c r="J523" s="454"/>
    </row>
    <row r="524" spans="4:10" x14ac:dyDescent="0.2">
      <c r="D524" s="454"/>
      <c r="E524" s="454"/>
      <c r="F524" s="454"/>
      <c r="G524" s="454"/>
      <c r="H524" s="454"/>
      <c r="I524" s="454"/>
      <c r="J524" s="454"/>
    </row>
    <row r="525" spans="4:10" x14ac:dyDescent="0.2">
      <c r="D525" s="454"/>
      <c r="E525" s="454"/>
      <c r="F525" s="454"/>
      <c r="G525" s="454"/>
      <c r="H525" s="454"/>
      <c r="I525" s="454"/>
      <c r="J525" s="454"/>
    </row>
    <row r="526" spans="4:10" x14ac:dyDescent="0.2">
      <c r="D526" s="454"/>
      <c r="E526" s="454"/>
      <c r="F526" s="454"/>
      <c r="G526" s="454"/>
      <c r="H526" s="454"/>
      <c r="I526" s="454"/>
      <c r="J526" s="454"/>
    </row>
    <row r="527" spans="4:10" x14ac:dyDescent="0.2">
      <c r="D527" s="454"/>
      <c r="E527" s="454"/>
      <c r="F527" s="454"/>
      <c r="G527" s="454"/>
      <c r="H527" s="454"/>
      <c r="I527" s="454"/>
      <c r="J527" s="454"/>
    </row>
    <row r="528" spans="4:10" x14ac:dyDescent="0.2">
      <c r="D528" s="454"/>
      <c r="E528" s="454"/>
      <c r="F528" s="454"/>
      <c r="G528" s="454"/>
      <c r="H528" s="454"/>
      <c r="I528" s="454"/>
      <c r="J528" s="454"/>
    </row>
    <row r="529" spans="4:10" x14ac:dyDescent="0.2">
      <c r="D529" s="454"/>
      <c r="E529" s="454"/>
      <c r="F529" s="454"/>
      <c r="G529" s="454"/>
      <c r="H529" s="454"/>
      <c r="I529" s="454"/>
      <c r="J529" s="454"/>
    </row>
    <row r="530" spans="4:10" x14ac:dyDescent="0.2">
      <c r="D530" s="454"/>
      <c r="E530" s="454"/>
      <c r="F530" s="454"/>
      <c r="G530" s="454"/>
      <c r="H530" s="454"/>
      <c r="I530" s="454"/>
      <c r="J530" s="454"/>
    </row>
    <row r="531" spans="4:10" x14ac:dyDescent="0.2">
      <c r="D531" s="454"/>
      <c r="E531" s="454"/>
      <c r="F531" s="454"/>
      <c r="G531" s="454"/>
      <c r="H531" s="454"/>
      <c r="I531" s="454"/>
      <c r="J531" s="454"/>
    </row>
    <row r="532" spans="4:10" x14ac:dyDescent="0.2">
      <c r="D532" s="454"/>
      <c r="E532" s="454"/>
      <c r="F532" s="454"/>
      <c r="G532" s="454"/>
      <c r="H532" s="454"/>
      <c r="I532" s="454"/>
      <c r="J532" s="454"/>
    </row>
    <row r="533" spans="4:10" x14ac:dyDescent="0.2">
      <c r="D533" s="454"/>
      <c r="E533" s="454"/>
      <c r="F533" s="454"/>
      <c r="G533" s="454"/>
      <c r="H533" s="454"/>
      <c r="I533" s="454"/>
      <c r="J533" s="454"/>
    </row>
    <row r="534" spans="4:10" x14ac:dyDescent="0.2">
      <c r="D534" s="454"/>
      <c r="E534" s="454"/>
      <c r="F534" s="454"/>
      <c r="G534" s="454"/>
      <c r="H534" s="454"/>
      <c r="I534" s="454"/>
      <c r="J534" s="454"/>
    </row>
    <row r="535" spans="4:10" x14ac:dyDescent="0.2">
      <c r="D535" s="454"/>
      <c r="E535" s="454"/>
      <c r="F535" s="454"/>
      <c r="G535" s="454"/>
      <c r="H535" s="454"/>
      <c r="I535" s="454"/>
      <c r="J535" s="454"/>
    </row>
    <row r="536" spans="4:10" x14ac:dyDescent="0.2">
      <c r="D536" s="454"/>
      <c r="E536" s="454"/>
      <c r="F536" s="454"/>
      <c r="G536" s="454"/>
      <c r="H536" s="454"/>
      <c r="I536" s="454"/>
      <c r="J536" s="454"/>
    </row>
    <row r="537" spans="4:10" x14ac:dyDescent="0.2">
      <c r="D537" s="454"/>
      <c r="E537" s="454"/>
      <c r="F537" s="454"/>
      <c r="G537" s="454"/>
      <c r="H537" s="454"/>
      <c r="I537" s="454"/>
      <c r="J537" s="454"/>
    </row>
    <row r="538" spans="4:10" x14ac:dyDescent="0.2">
      <c r="D538" s="454"/>
      <c r="E538" s="454"/>
      <c r="F538" s="454"/>
      <c r="G538" s="454"/>
      <c r="H538" s="454"/>
      <c r="I538" s="454"/>
      <c r="J538" s="454"/>
    </row>
    <row r="539" spans="4:10" x14ac:dyDescent="0.2">
      <c r="D539" s="454"/>
      <c r="E539" s="454"/>
      <c r="F539" s="454"/>
      <c r="G539" s="454"/>
      <c r="H539" s="454"/>
      <c r="I539" s="454"/>
      <c r="J539" s="454"/>
    </row>
    <row r="540" spans="4:10" x14ac:dyDescent="0.2">
      <c r="D540" s="454"/>
      <c r="E540" s="454"/>
      <c r="F540" s="454"/>
      <c r="G540" s="454"/>
      <c r="H540" s="454"/>
      <c r="I540" s="454"/>
      <c r="J540" s="454"/>
    </row>
    <row r="541" spans="4:10" x14ac:dyDescent="0.2">
      <c r="D541" s="454"/>
      <c r="E541" s="454"/>
      <c r="F541" s="454"/>
      <c r="G541" s="454"/>
      <c r="H541" s="454"/>
      <c r="I541" s="454"/>
      <c r="J541" s="454"/>
    </row>
    <row r="542" spans="4:10" x14ac:dyDescent="0.2">
      <c r="D542" s="454"/>
      <c r="E542" s="454"/>
      <c r="F542" s="454"/>
      <c r="G542" s="454"/>
      <c r="H542" s="454"/>
      <c r="I542" s="454"/>
      <c r="J542" s="454"/>
    </row>
    <row r="543" spans="4:10" x14ac:dyDescent="0.2">
      <c r="D543" s="454"/>
      <c r="E543" s="454"/>
      <c r="F543" s="454"/>
      <c r="G543" s="454"/>
      <c r="H543" s="454"/>
      <c r="I543" s="454"/>
      <c r="J543" s="454"/>
    </row>
    <row r="544" spans="4:10" x14ac:dyDescent="0.2">
      <c r="D544" s="454"/>
      <c r="E544" s="454"/>
      <c r="F544" s="454"/>
      <c r="G544" s="454"/>
      <c r="H544" s="454"/>
      <c r="I544" s="454"/>
      <c r="J544" s="454"/>
    </row>
    <row r="545" spans="4:10" x14ac:dyDescent="0.2">
      <c r="D545" s="454"/>
      <c r="E545" s="454"/>
      <c r="F545" s="454"/>
      <c r="G545" s="454"/>
      <c r="H545" s="454"/>
      <c r="I545" s="454"/>
      <c r="J545" s="454"/>
    </row>
    <row r="546" spans="4:10" x14ac:dyDescent="0.2">
      <c r="D546" s="454"/>
      <c r="E546" s="454"/>
      <c r="F546" s="454"/>
      <c r="G546" s="454"/>
      <c r="H546" s="454"/>
      <c r="I546" s="454"/>
      <c r="J546" s="454"/>
    </row>
    <row r="547" spans="4:10" x14ac:dyDescent="0.2">
      <c r="D547" s="454"/>
      <c r="E547" s="454"/>
      <c r="F547" s="454"/>
      <c r="G547" s="454"/>
      <c r="H547" s="454"/>
      <c r="I547" s="454"/>
      <c r="J547" s="454"/>
    </row>
    <row r="548" spans="4:10" x14ac:dyDescent="0.2">
      <c r="D548" s="454"/>
      <c r="E548" s="454"/>
      <c r="F548" s="454"/>
      <c r="G548" s="454"/>
      <c r="H548" s="454"/>
      <c r="I548" s="454"/>
      <c r="J548" s="454"/>
    </row>
    <row r="549" spans="4:10" x14ac:dyDescent="0.2">
      <c r="D549" s="454"/>
      <c r="E549" s="454"/>
      <c r="F549" s="454"/>
      <c r="G549" s="454"/>
      <c r="H549" s="454"/>
      <c r="I549" s="454"/>
      <c r="J549" s="454"/>
    </row>
    <row r="550" spans="4:10" x14ac:dyDescent="0.2">
      <c r="D550" s="454"/>
      <c r="E550" s="454"/>
      <c r="F550" s="454"/>
      <c r="G550" s="454"/>
      <c r="H550" s="454"/>
      <c r="I550" s="454"/>
      <c r="J550" s="454"/>
    </row>
    <row r="551" spans="4:10" x14ac:dyDescent="0.2">
      <c r="D551" s="454"/>
      <c r="E551" s="454"/>
      <c r="F551" s="454"/>
      <c r="G551" s="454"/>
      <c r="H551" s="454"/>
      <c r="I551" s="454"/>
      <c r="J551" s="454"/>
    </row>
    <row r="552" spans="4:10" x14ac:dyDescent="0.2">
      <c r="D552" s="454"/>
      <c r="E552" s="454"/>
      <c r="F552" s="454"/>
      <c r="G552" s="454"/>
      <c r="H552" s="454"/>
      <c r="I552" s="454"/>
      <c r="J552" s="454"/>
    </row>
    <row r="553" spans="4:10" x14ac:dyDescent="0.2">
      <c r="D553" s="454"/>
      <c r="E553" s="454"/>
      <c r="F553" s="454"/>
      <c r="G553" s="454"/>
      <c r="H553" s="454"/>
      <c r="I553" s="454"/>
      <c r="J553" s="454"/>
    </row>
    <row r="554" spans="4:10" x14ac:dyDescent="0.2">
      <c r="D554" s="454"/>
      <c r="E554" s="454"/>
      <c r="F554" s="454"/>
      <c r="G554" s="454"/>
      <c r="H554" s="454"/>
      <c r="I554" s="454"/>
      <c r="J554" s="454"/>
    </row>
    <row r="555" spans="4:10" x14ac:dyDescent="0.2">
      <c r="D555" s="454"/>
      <c r="E555" s="454"/>
      <c r="F555" s="454"/>
      <c r="G555" s="454"/>
      <c r="H555" s="454"/>
      <c r="I555" s="454"/>
      <c r="J555" s="454"/>
    </row>
    <row r="556" spans="4:10" x14ac:dyDescent="0.2">
      <c r="D556" s="454"/>
      <c r="E556" s="454"/>
      <c r="F556" s="454"/>
      <c r="G556" s="454"/>
      <c r="H556" s="454"/>
      <c r="I556" s="454"/>
      <c r="J556" s="454"/>
    </row>
    <row r="557" spans="4:10" x14ac:dyDescent="0.2">
      <c r="D557" s="454"/>
      <c r="E557" s="454"/>
      <c r="F557" s="454"/>
      <c r="G557" s="454"/>
      <c r="H557" s="454"/>
      <c r="I557" s="454"/>
      <c r="J557" s="454"/>
    </row>
    <row r="558" spans="4:10" x14ac:dyDescent="0.2">
      <c r="D558" s="454"/>
      <c r="E558" s="454"/>
      <c r="F558" s="454"/>
      <c r="G558" s="454"/>
      <c r="H558" s="454"/>
      <c r="I558" s="454"/>
      <c r="J558" s="454"/>
    </row>
    <row r="559" spans="4:10" x14ac:dyDescent="0.2">
      <c r="D559" s="454"/>
      <c r="E559" s="454"/>
      <c r="F559" s="454"/>
      <c r="G559" s="454"/>
      <c r="H559" s="454"/>
      <c r="I559" s="454"/>
      <c r="J559" s="454"/>
    </row>
    <row r="560" spans="4:10" x14ac:dyDescent="0.2">
      <c r="D560" s="454"/>
      <c r="E560" s="454"/>
      <c r="F560" s="454"/>
      <c r="G560" s="454"/>
      <c r="H560" s="454"/>
      <c r="I560" s="454"/>
      <c r="J560" s="454"/>
    </row>
    <row r="561" spans="4:10" x14ac:dyDescent="0.2">
      <c r="D561" s="454"/>
      <c r="E561" s="454"/>
      <c r="F561" s="454"/>
      <c r="G561" s="454"/>
      <c r="H561" s="454"/>
      <c r="I561" s="454"/>
      <c r="J561" s="454"/>
    </row>
    <row r="562" spans="4:10" x14ac:dyDescent="0.2">
      <c r="D562" s="454"/>
      <c r="E562" s="454"/>
      <c r="F562" s="454"/>
      <c r="G562" s="454"/>
      <c r="H562" s="454"/>
      <c r="I562" s="454"/>
      <c r="J562" s="454"/>
    </row>
    <row r="563" spans="4:10" x14ac:dyDescent="0.2">
      <c r="D563" s="454"/>
      <c r="E563" s="454"/>
      <c r="F563" s="454"/>
      <c r="G563" s="454"/>
      <c r="H563" s="454"/>
      <c r="I563" s="454"/>
      <c r="J563" s="454"/>
    </row>
    <row r="564" spans="4:10" x14ac:dyDescent="0.2">
      <c r="D564" s="454"/>
      <c r="E564" s="454"/>
      <c r="F564" s="454"/>
      <c r="G564" s="454"/>
      <c r="H564" s="454"/>
      <c r="I564" s="454"/>
      <c r="J564" s="454"/>
    </row>
    <row r="565" spans="4:10" x14ac:dyDescent="0.2">
      <c r="D565" s="454"/>
      <c r="E565" s="454"/>
      <c r="F565" s="454"/>
      <c r="G565" s="454"/>
      <c r="H565" s="454"/>
      <c r="I565" s="454"/>
      <c r="J565" s="454"/>
    </row>
    <row r="566" spans="4:10" x14ac:dyDescent="0.2">
      <c r="D566" s="454"/>
      <c r="E566" s="454"/>
      <c r="F566" s="454"/>
      <c r="G566" s="454"/>
      <c r="H566" s="454"/>
      <c r="I566" s="454"/>
      <c r="J566" s="454"/>
    </row>
    <row r="567" spans="4:10" x14ac:dyDescent="0.2">
      <c r="D567" s="454"/>
      <c r="E567" s="454"/>
      <c r="F567" s="454"/>
      <c r="G567" s="454"/>
      <c r="H567" s="454"/>
      <c r="I567" s="454"/>
      <c r="J567" s="454"/>
    </row>
    <row r="568" spans="4:10" x14ac:dyDescent="0.2">
      <c r="D568" s="454"/>
      <c r="E568" s="454"/>
      <c r="F568" s="454"/>
      <c r="G568" s="454"/>
      <c r="H568" s="454"/>
      <c r="I568" s="454"/>
      <c r="J568" s="454"/>
    </row>
    <row r="569" spans="4:10" x14ac:dyDescent="0.2">
      <c r="D569" s="454"/>
      <c r="E569" s="454"/>
      <c r="F569" s="454"/>
      <c r="G569" s="454"/>
      <c r="H569" s="454"/>
      <c r="I569" s="454"/>
      <c r="J569" s="454"/>
    </row>
    <row r="570" spans="4:10" x14ac:dyDescent="0.2">
      <c r="D570" s="454"/>
      <c r="E570" s="454"/>
      <c r="F570" s="454"/>
      <c r="G570" s="454"/>
      <c r="H570" s="454"/>
      <c r="I570" s="454"/>
      <c r="J570" s="454"/>
    </row>
    <row r="571" spans="4:10" x14ac:dyDescent="0.2">
      <c r="D571" s="454"/>
      <c r="E571" s="454"/>
      <c r="F571" s="454"/>
      <c r="G571" s="454"/>
      <c r="H571" s="454"/>
      <c r="I571" s="454"/>
      <c r="J571" s="454"/>
    </row>
    <row r="572" spans="4:10" x14ac:dyDescent="0.2">
      <c r="D572" s="454"/>
      <c r="E572" s="454"/>
      <c r="F572" s="454"/>
      <c r="G572" s="454"/>
      <c r="H572" s="454"/>
      <c r="I572" s="454"/>
      <c r="J572" s="454"/>
    </row>
    <row r="573" spans="4:10" x14ac:dyDescent="0.2">
      <c r="D573" s="454"/>
      <c r="E573" s="454"/>
      <c r="F573" s="454"/>
      <c r="G573" s="454"/>
      <c r="H573" s="454"/>
      <c r="I573" s="454"/>
      <c r="J573" s="454"/>
    </row>
    <row r="574" spans="4:10" x14ac:dyDescent="0.2">
      <c r="D574" s="454"/>
      <c r="E574" s="454"/>
      <c r="F574" s="454"/>
      <c r="G574" s="454"/>
      <c r="H574" s="454"/>
      <c r="I574" s="454"/>
      <c r="J574" s="454"/>
    </row>
    <row r="575" spans="4:10" x14ac:dyDescent="0.2">
      <c r="D575" s="454"/>
      <c r="E575" s="454"/>
      <c r="F575" s="454"/>
      <c r="G575" s="454"/>
      <c r="H575" s="454"/>
      <c r="I575" s="454"/>
      <c r="J575" s="454"/>
    </row>
    <row r="576" spans="4:10" x14ac:dyDescent="0.2">
      <c r="D576" s="454"/>
      <c r="E576" s="454"/>
      <c r="F576" s="454"/>
      <c r="G576" s="454"/>
      <c r="H576" s="454"/>
      <c r="I576" s="454"/>
      <c r="J576" s="454"/>
    </row>
    <row r="577" spans="4:10" x14ac:dyDescent="0.2">
      <c r="D577" s="454"/>
      <c r="E577" s="454"/>
      <c r="F577" s="454"/>
      <c r="G577" s="454"/>
      <c r="H577" s="454"/>
      <c r="I577" s="454"/>
      <c r="J577" s="454"/>
    </row>
    <row r="578" spans="4:10" x14ac:dyDescent="0.2">
      <c r="D578" s="454"/>
      <c r="E578" s="454"/>
      <c r="F578" s="454"/>
      <c r="G578" s="454"/>
      <c r="H578" s="454"/>
      <c r="I578" s="454"/>
      <c r="J578" s="454"/>
    </row>
    <row r="579" spans="4:10" x14ac:dyDescent="0.2">
      <c r="D579" s="454"/>
      <c r="E579" s="454"/>
      <c r="F579" s="454"/>
      <c r="G579" s="454"/>
      <c r="H579" s="454"/>
      <c r="I579" s="454"/>
      <c r="J579" s="454"/>
    </row>
    <row r="580" spans="4:10" x14ac:dyDescent="0.2">
      <c r="D580" s="454"/>
      <c r="E580" s="454"/>
      <c r="F580" s="454"/>
      <c r="G580" s="454"/>
      <c r="H580" s="454"/>
      <c r="I580" s="454"/>
      <c r="J580" s="454"/>
    </row>
    <row r="581" spans="4:10" x14ac:dyDescent="0.2">
      <c r="D581" s="454"/>
      <c r="E581" s="454"/>
      <c r="F581" s="454"/>
      <c r="G581" s="454"/>
      <c r="H581" s="454"/>
      <c r="I581" s="454"/>
      <c r="J581" s="454"/>
    </row>
    <row r="582" spans="4:10" x14ac:dyDescent="0.2">
      <c r="D582" s="454"/>
      <c r="E582" s="454"/>
      <c r="F582" s="454"/>
      <c r="G582" s="454"/>
      <c r="H582" s="454"/>
      <c r="I582" s="454"/>
      <c r="J582" s="454"/>
    </row>
    <row r="583" spans="4:10" x14ac:dyDescent="0.2">
      <c r="D583" s="454"/>
      <c r="E583" s="454"/>
      <c r="F583" s="454"/>
      <c r="G583" s="454"/>
      <c r="H583" s="454"/>
      <c r="I583" s="454"/>
      <c r="J583" s="454"/>
    </row>
    <row r="584" spans="4:10" x14ac:dyDescent="0.2">
      <c r="D584" s="454"/>
      <c r="E584" s="454"/>
      <c r="F584" s="454"/>
      <c r="G584" s="454"/>
      <c r="H584" s="454"/>
      <c r="I584" s="454"/>
      <c r="J584" s="454"/>
    </row>
    <row r="585" spans="4:10" x14ac:dyDescent="0.2">
      <c r="D585" s="454"/>
      <c r="E585" s="454"/>
      <c r="F585" s="454"/>
      <c r="G585" s="454"/>
      <c r="H585" s="454"/>
      <c r="I585" s="454"/>
      <c r="J585" s="454"/>
    </row>
    <row r="586" spans="4:10" x14ac:dyDescent="0.2">
      <c r="D586" s="454"/>
      <c r="E586" s="454"/>
      <c r="F586" s="454"/>
      <c r="G586" s="454"/>
      <c r="H586" s="454"/>
      <c r="I586" s="454"/>
      <c r="J586" s="454"/>
    </row>
    <row r="587" spans="4:10" x14ac:dyDescent="0.2">
      <c r="D587" s="454"/>
      <c r="E587" s="454"/>
      <c r="F587" s="454"/>
      <c r="G587" s="454"/>
      <c r="H587" s="454"/>
      <c r="I587" s="454"/>
      <c r="J587" s="454"/>
    </row>
    <row r="588" spans="4:10" x14ac:dyDescent="0.2">
      <c r="D588" s="454"/>
      <c r="E588" s="454"/>
      <c r="F588" s="454"/>
      <c r="G588" s="454"/>
      <c r="H588" s="454"/>
      <c r="I588" s="454"/>
      <c r="J588" s="454"/>
    </row>
    <row r="589" spans="4:10" x14ac:dyDescent="0.2">
      <c r="D589" s="454"/>
      <c r="E589" s="454"/>
      <c r="F589" s="454"/>
      <c r="G589" s="454"/>
      <c r="H589" s="454"/>
      <c r="I589" s="454"/>
      <c r="J589" s="454"/>
    </row>
    <row r="590" spans="4:10" x14ac:dyDescent="0.2">
      <c r="D590" s="454"/>
      <c r="E590" s="454"/>
      <c r="F590" s="454"/>
      <c r="G590" s="454"/>
      <c r="H590" s="454"/>
      <c r="I590" s="454"/>
      <c r="J590" s="454"/>
    </row>
    <row r="591" spans="4:10" x14ac:dyDescent="0.2">
      <c r="D591" s="454"/>
      <c r="E591" s="454"/>
      <c r="F591" s="454"/>
      <c r="G591" s="454"/>
      <c r="H591" s="454"/>
      <c r="I591" s="454"/>
      <c r="J591" s="454"/>
    </row>
    <row r="592" spans="4:10" x14ac:dyDescent="0.2">
      <c r="D592" s="454"/>
      <c r="E592" s="454"/>
      <c r="F592" s="454"/>
      <c r="G592" s="454"/>
      <c r="H592" s="454"/>
      <c r="I592" s="454"/>
      <c r="J592" s="454"/>
    </row>
    <row r="593" spans="4:10" x14ac:dyDescent="0.2">
      <c r="D593" s="454"/>
      <c r="E593" s="454"/>
      <c r="F593" s="454"/>
      <c r="G593" s="454"/>
      <c r="H593" s="454"/>
      <c r="I593" s="454"/>
      <c r="J593" s="454"/>
    </row>
    <row r="594" spans="4:10" x14ac:dyDescent="0.2">
      <c r="D594" s="454"/>
      <c r="E594" s="454"/>
      <c r="F594" s="454"/>
      <c r="G594" s="454"/>
      <c r="H594" s="454"/>
      <c r="I594" s="454"/>
      <c r="J594" s="454"/>
    </row>
    <row r="595" spans="4:10" x14ac:dyDescent="0.2">
      <c r="D595" s="454"/>
      <c r="E595" s="454"/>
      <c r="F595" s="454"/>
      <c r="G595" s="454"/>
      <c r="H595" s="454"/>
      <c r="I595" s="454"/>
      <c r="J595" s="454"/>
    </row>
    <row r="596" spans="4:10" x14ac:dyDescent="0.2">
      <c r="D596" s="454"/>
      <c r="E596" s="454"/>
      <c r="F596" s="454"/>
      <c r="G596" s="454"/>
      <c r="H596" s="454"/>
      <c r="I596" s="454"/>
      <c r="J596" s="454"/>
    </row>
    <row r="597" spans="4:10" x14ac:dyDescent="0.2">
      <c r="D597" s="454"/>
      <c r="E597" s="454"/>
      <c r="F597" s="454"/>
      <c r="G597" s="454"/>
      <c r="H597" s="454"/>
      <c r="I597" s="454"/>
      <c r="J597" s="454"/>
    </row>
    <row r="598" spans="4:10" x14ac:dyDescent="0.2">
      <c r="D598" s="454"/>
      <c r="E598" s="454"/>
      <c r="F598" s="454"/>
      <c r="G598" s="454"/>
      <c r="H598" s="454"/>
      <c r="I598" s="454"/>
      <c r="J598" s="454"/>
    </row>
    <row r="599" spans="4:10" x14ac:dyDescent="0.2">
      <c r="D599" s="454"/>
      <c r="E599" s="454"/>
      <c r="F599" s="454"/>
      <c r="G599" s="454"/>
      <c r="H599" s="454"/>
      <c r="I599" s="454"/>
      <c r="J599" s="454"/>
    </row>
    <row r="600" spans="4:10" x14ac:dyDescent="0.2">
      <c r="D600" s="454"/>
      <c r="E600" s="454"/>
      <c r="F600" s="454"/>
      <c r="G600" s="454"/>
      <c r="H600" s="454"/>
      <c r="I600" s="454"/>
      <c r="J600" s="454"/>
    </row>
    <row r="601" spans="4:10" x14ac:dyDescent="0.2">
      <c r="D601" s="454"/>
      <c r="E601" s="454"/>
      <c r="F601" s="454"/>
      <c r="G601" s="454"/>
      <c r="H601" s="454"/>
      <c r="I601" s="454"/>
      <c r="J601" s="454"/>
    </row>
    <row r="602" spans="4:10" x14ac:dyDescent="0.2">
      <c r="D602" s="454"/>
      <c r="E602" s="454"/>
      <c r="F602" s="454"/>
      <c r="G602" s="454"/>
      <c r="H602" s="454"/>
      <c r="I602" s="454"/>
      <c r="J602" s="454"/>
    </row>
    <row r="603" spans="4:10" x14ac:dyDescent="0.2">
      <c r="D603" s="454"/>
      <c r="E603" s="454"/>
      <c r="F603" s="454"/>
      <c r="G603" s="454"/>
      <c r="H603" s="454"/>
      <c r="I603" s="454"/>
      <c r="J603" s="454"/>
    </row>
    <row r="604" spans="4:10" x14ac:dyDescent="0.2">
      <c r="D604" s="454"/>
      <c r="E604" s="454"/>
      <c r="F604" s="454"/>
      <c r="G604" s="454"/>
      <c r="H604" s="454"/>
      <c r="I604" s="454"/>
      <c r="J604" s="454"/>
    </row>
    <row r="605" spans="4:10" x14ac:dyDescent="0.2">
      <c r="D605" s="454"/>
      <c r="E605" s="454"/>
      <c r="F605" s="454"/>
      <c r="G605" s="454"/>
      <c r="H605" s="454"/>
      <c r="I605" s="454"/>
      <c r="J605" s="454"/>
    </row>
    <row r="606" spans="4:10" x14ac:dyDescent="0.2">
      <c r="D606" s="454"/>
      <c r="E606" s="454"/>
      <c r="F606" s="454"/>
      <c r="G606" s="454"/>
      <c r="H606" s="454"/>
      <c r="I606" s="454"/>
      <c r="J606" s="454"/>
    </row>
    <row r="607" spans="4:10" x14ac:dyDescent="0.2">
      <c r="D607" s="454"/>
      <c r="E607" s="454"/>
      <c r="F607" s="454"/>
      <c r="G607" s="454"/>
      <c r="H607" s="454"/>
      <c r="I607" s="454"/>
      <c r="J607" s="454"/>
    </row>
    <row r="608" spans="4:10" x14ac:dyDescent="0.2">
      <c r="D608" s="454"/>
      <c r="E608" s="454"/>
      <c r="F608" s="454"/>
      <c r="G608" s="454"/>
      <c r="H608" s="454"/>
      <c r="I608" s="454"/>
      <c r="J608" s="454"/>
    </row>
    <row r="609" spans="4:10" x14ac:dyDescent="0.2">
      <c r="D609" s="454"/>
      <c r="E609" s="454"/>
      <c r="F609" s="454"/>
      <c r="G609" s="454"/>
      <c r="H609" s="454"/>
      <c r="I609" s="454"/>
      <c r="J609" s="454"/>
    </row>
    <row r="610" spans="4:10" x14ac:dyDescent="0.2">
      <c r="D610" s="454"/>
      <c r="E610" s="454"/>
      <c r="F610" s="454"/>
      <c r="G610" s="454"/>
      <c r="H610" s="454"/>
      <c r="I610" s="454"/>
      <c r="J610" s="454"/>
    </row>
    <row r="611" spans="4:10" x14ac:dyDescent="0.2">
      <c r="D611" s="454"/>
      <c r="E611" s="454"/>
      <c r="F611" s="454"/>
      <c r="G611" s="454"/>
      <c r="H611" s="454"/>
      <c r="I611" s="454"/>
      <c r="J611" s="454"/>
    </row>
    <row r="612" spans="4:10" x14ac:dyDescent="0.2">
      <c r="D612" s="454"/>
      <c r="E612" s="454"/>
      <c r="F612" s="454"/>
      <c r="G612" s="454"/>
      <c r="H612" s="454"/>
      <c r="I612" s="454"/>
      <c r="J612" s="454"/>
    </row>
    <row r="613" spans="4:10" x14ac:dyDescent="0.2">
      <c r="D613" s="454"/>
      <c r="E613" s="454"/>
      <c r="F613" s="454"/>
      <c r="G613" s="454"/>
      <c r="H613" s="454"/>
      <c r="I613" s="454"/>
      <c r="J613" s="454"/>
    </row>
    <row r="614" spans="4:10" x14ac:dyDescent="0.2">
      <c r="D614" s="454"/>
      <c r="E614" s="454"/>
      <c r="F614" s="454"/>
      <c r="G614" s="454"/>
      <c r="H614" s="454"/>
      <c r="I614" s="454"/>
      <c r="J614" s="454"/>
    </row>
    <row r="615" spans="4:10" x14ac:dyDescent="0.2">
      <c r="D615" s="454"/>
      <c r="E615" s="454"/>
      <c r="F615" s="454"/>
      <c r="G615" s="454"/>
      <c r="H615" s="454"/>
      <c r="I615" s="454"/>
      <c r="J615" s="454"/>
    </row>
    <row r="616" spans="4:10" x14ac:dyDescent="0.2">
      <c r="D616" s="454"/>
      <c r="E616" s="454"/>
      <c r="F616" s="454"/>
      <c r="G616" s="454"/>
      <c r="H616" s="454"/>
      <c r="I616" s="454"/>
      <c r="J616" s="454"/>
    </row>
    <row r="617" spans="4:10" x14ac:dyDescent="0.2">
      <c r="D617" s="454"/>
      <c r="E617" s="454"/>
      <c r="F617" s="454"/>
      <c r="G617" s="454"/>
      <c r="H617" s="454"/>
      <c r="I617" s="454"/>
      <c r="J617" s="454"/>
    </row>
    <row r="618" spans="4:10" x14ac:dyDescent="0.2">
      <c r="D618" s="454"/>
      <c r="E618" s="454"/>
      <c r="F618" s="454"/>
      <c r="G618" s="454"/>
      <c r="H618" s="454"/>
      <c r="I618" s="454"/>
      <c r="J618" s="454"/>
    </row>
    <row r="619" spans="4:10" x14ac:dyDescent="0.2">
      <c r="D619" s="454"/>
      <c r="E619" s="454"/>
      <c r="F619" s="454"/>
      <c r="G619" s="454"/>
      <c r="H619" s="454"/>
      <c r="I619" s="454"/>
      <c r="J619" s="454"/>
    </row>
    <row r="620" spans="4:10" x14ac:dyDescent="0.2">
      <c r="D620" s="454"/>
      <c r="E620" s="454"/>
      <c r="F620" s="454"/>
      <c r="G620" s="454"/>
      <c r="H620" s="454"/>
      <c r="I620" s="454"/>
      <c r="J620" s="454"/>
    </row>
    <row r="621" spans="4:10" x14ac:dyDescent="0.2">
      <c r="D621" s="454"/>
      <c r="E621" s="454"/>
      <c r="F621" s="454"/>
      <c r="G621" s="454"/>
      <c r="H621" s="454"/>
      <c r="I621" s="454"/>
      <c r="J621" s="454"/>
    </row>
    <row r="622" spans="4:10" x14ac:dyDescent="0.2">
      <c r="D622" s="454"/>
      <c r="E622" s="454"/>
      <c r="F622" s="454"/>
      <c r="G622" s="454"/>
      <c r="H622" s="454"/>
      <c r="I622" s="454"/>
      <c r="J622" s="454"/>
    </row>
    <row r="623" spans="4:10" x14ac:dyDescent="0.2">
      <c r="D623" s="454"/>
      <c r="E623" s="454"/>
      <c r="F623" s="454"/>
      <c r="G623" s="454"/>
      <c r="H623" s="454"/>
      <c r="I623" s="454"/>
      <c r="J623" s="454"/>
    </row>
    <row r="624" spans="4:10" x14ac:dyDescent="0.2">
      <c r="D624" s="454"/>
      <c r="E624" s="454"/>
      <c r="F624" s="454"/>
      <c r="G624" s="454"/>
      <c r="H624" s="454"/>
      <c r="I624" s="454"/>
      <c r="J624" s="454"/>
    </row>
    <row r="625" spans="4:10" x14ac:dyDescent="0.2">
      <c r="D625" s="454"/>
      <c r="E625" s="454"/>
      <c r="F625" s="454"/>
      <c r="G625" s="454"/>
      <c r="H625" s="454"/>
      <c r="I625" s="454"/>
      <c r="J625" s="454"/>
    </row>
    <row r="626" spans="4:10" x14ac:dyDescent="0.2">
      <c r="D626" s="454"/>
      <c r="E626" s="454"/>
      <c r="F626" s="454"/>
      <c r="G626" s="454"/>
      <c r="H626" s="454"/>
      <c r="I626" s="454"/>
      <c r="J626" s="454"/>
    </row>
    <row r="627" spans="4:10" x14ac:dyDescent="0.2">
      <c r="D627" s="454"/>
      <c r="E627" s="454"/>
      <c r="F627" s="454"/>
      <c r="G627" s="454"/>
      <c r="H627" s="454"/>
      <c r="I627" s="454"/>
      <c r="J627" s="454"/>
    </row>
    <row r="628" spans="4:10" x14ac:dyDescent="0.2">
      <c r="D628" s="454"/>
      <c r="E628" s="454"/>
      <c r="F628" s="454"/>
      <c r="G628" s="454"/>
      <c r="H628" s="454"/>
      <c r="I628" s="454"/>
      <c r="J628" s="454"/>
    </row>
    <row r="629" spans="4:10" x14ac:dyDescent="0.2">
      <c r="D629" s="454"/>
      <c r="E629" s="454"/>
      <c r="F629" s="454"/>
      <c r="G629" s="454"/>
      <c r="H629" s="454"/>
      <c r="I629" s="454"/>
      <c r="J629" s="454"/>
    </row>
    <row r="630" spans="4:10" x14ac:dyDescent="0.2">
      <c r="D630" s="454"/>
      <c r="E630" s="454"/>
      <c r="F630" s="454"/>
      <c r="G630" s="454"/>
      <c r="H630" s="454"/>
      <c r="I630" s="454"/>
      <c r="J630" s="454"/>
    </row>
    <row r="631" spans="4:10" x14ac:dyDescent="0.2">
      <c r="D631" s="454"/>
      <c r="E631" s="454"/>
      <c r="F631" s="454"/>
      <c r="G631" s="454"/>
      <c r="H631" s="454"/>
      <c r="I631" s="454"/>
      <c r="J631" s="454"/>
    </row>
    <row r="632" spans="4:10" x14ac:dyDescent="0.2">
      <c r="D632" s="454"/>
      <c r="E632" s="454"/>
      <c r="F632" s="454"/>
      <c r="G632" s="454"/>
      <c r="H632" s="454"/>
      <c r="I632" s="454"/>
      <c r="J632" s="454"/>
    </row>
    <row r="633" spans="4:10" x14ac:dyDescent="0.2">
      <c r="D633" s="454"/>
      <c r="E633" s="454"/>
      <c r="F633" s="454"/>
      <c r="G633" s="454"/>
      <c r="H633" s="454"/>
      <c r="I633" s="454"/>
      <c r="J633" s="454"/>
    </row>
    <row r="634" spans="4:10" x14ac:dyDescent="0.2">
      <c r="D634" s="454"/>
      <c r="E634" s="454"/>
      <c r="F634" s="454"/>
      <c r="G634" s="454"/>
      <c r="H634" s="454"/>
      <c r="I634" s="454"/>
      <c r="J634" s="454"/>
    </row>
    <row r="635" spans="4:10" x14ac:dyDescent="0.2">
      <c r="D635" s="454"/>
      <c r="E635" s="454"/>
      <c r="F635" s="454"/>
      <c r="G635" s="454"/>
      <c r="H635" s="454"/>
      <c r="I635" s="454"/>
      <c r="J635" s="454"/>
    </row>
    <row r="636" spans="4:10" x14ac:dyDescent="0.2">
      <c r="D636" s="454"/>
      <c r="E636" s="454"/>
      <c r="F636" s="454"/>
      <c r="G636" s="454"/>
      <c r="H636" s="454"/>
      <c r="I636" s="454"/>
      <c r="J636" s="454"/>
    </row>
    <row r="637" spans="4:10" x14ac:dyDescent="0.2">
      <c r="D637" s="454"/>
      <c r="E637" s="454"/>
      <c r="F637" s="454"/>
      <c r="G637" s="454"/>
      <c r="H637" s="454"/>
      <c r="I637" s="454"/>
      <c r="J637" s="454"/>
    </row>
    <row r="638" spans="4:10" x14ac:dyDescent="0.2">
      <c r="D638" s="454"/>
      <c r="E638" s="454"/>
      <c r="F638" s="454"/>
      <c r="G638" s="454"/>
      <c r="H638" s="454"/>
      <c r="I638" s="454"/>
      <c r="J638" s="454"/>
    </row>
    <row r="639" spans="4:10" x14ac:dyDescent="0.2">
      <c r="D639" s="454"/>
      <c r="E639" s="454"/>
      <c r="F639" s="454"/>
      <c r="G639" s="454"/>
      <c r="H639" s="454"/>
      <c r="I639" s="454"/>
      <c r="J639" s="454"/>
    </row>
    <row r="640" spans="4:10" x14ac:dyDescent="0.2">
      <c r="D640" s="454"/>
      <c r="E640" s="454"/>
      <c r="F640" s="454"/>
      <c r="G640" s="454"/>
      <c r="H640" s="454"/>
      <c r="I640" s="454"/>
      <c r="J640" s="454"/>
    </row>
    <row r="641" spans="4:10" x14ac:dyDescent="0.2">
      <c r="D641" s="454"/>
      <c r="E641" s="454"/>
      <c r="F641" s="454"/>
      <c r="G641" s="454"/>
      <c r="H641" s="454"/>
      <c r="I641" s="454"/>
      <c r="J641" s="454"/>
    </row>
    <row r="642" spans="4:10" x14ac:dyDescent="0.2">
      <c r="D642" s="454"/>
      <c r="E642" s="454"/>
      <c r="F642" s="454"/>
      <c r="G642" s="454"/>
      <c r="H642" s="454"/>
      <c r="I642" s="454"/>
      <c r="J642" s="454"/>
    </row>
    <row r="643" spans="4:10" x14ac:dyDescent="0.2">
      <c r="D643" s="454"/>
      <c r="E643" s="454"/>
      <c r="F643" s="454"/>
      <c r="G643" s="454"/>
      <c r="H643" s="454"/>
      <c r="I643" s="454"/>
      <c r="J643" s="454"/>
    </row>
    <row r="644" spans="4:10" x14ac:dyDescent="0.2">
      <c r="D644" s="454"/>
      <c r="E644" s="454"/>
      <c r="F644" s="454"/>
      <c r="G644" s="454"/>
      <c r="H644" s="454"/>
      <c r="I644" s="454"/>
      <c r="J644" s="454"/>
    </row>
    <row r="645" spans="4:10" x14ac:dyDescent="0.2">
      <c r="D645" s="454"/>
      <c r="E645" s="454"/>
      <c r="F645" s="454"/>
      <c r="G645" s="454"/>
      <c r="H645" s="454"/>
      <c r="I645" s="454"/>
      <c r="J645" s="454"/>
    </row>
    <row r="646" spans="4:10" x14ac:dyDescent="0.2">
      <c r="D646" s="454"/>
      <c r="E646" s="454"/>
      <c r="F646" s="454"/>
      <c r="G646" s="454"/>
      <c r="H646" s="454"/>
      <c r="I646" s="454"/>
      <c r="J646" s="454"/>
    </row>
    <row r="647" spans="4:10" x14ac:dyDescent="0.2">
      <c r="D647" s="454"/>
      <c r="E647" s="454"/>
      <c r="F647" s="454"/>
      <c r="G647" s="454"/>
      <c r="H647" s="454"/>
      <c r="I647" s="454"/>
      <c r="J647" s="454"/>
    </row>
    <row r="648" spans="4:10" x14ac:dyDescent="0.2">
      <c r="D648" s="454"/>
      <c r="E648" s="454"/>
      <c r="F648" s="454"/>
      <c r="G648" s="454"/>
      <c r="H648" s="454"/>
      <c r="I648" s="454"/>
      <c r="J648" s="454"/>
    </row>
    <row r="649" spans="4:10" x14ac:dyDescent="0.2">
      <c r="D649" s="454"/>
      <c r="E649" s="454"/>
      <c r="F649" s="454"/>
      <c r="G649" s="454"/>
      <c r="H649" s="454"/>
      <c r="I649" s="454"/>
      <c r="J649" s="454"/>
    </row>
    <row r="650" spans="4:10" x14ac:dyDescent="0.2">
      <c r="D650" s="454"/>
      <c r="E650" s="454"/>
      <c r="F650" s="454"/>
      <c r="G650" s="454"/>
      <c r="H650" s="454"/>
      <c r="I650" s="454"/>
      <c r="J650" s="454"/>
    </row>
    <row r="651" spans="4:10" x14ac:dyDescent="0.2">
      <c r="D651" s="454"/>
      <c r="E651" s="454"/>
      <c r="F651" s="454"/>
      <c r="G651" s="454"/>
      <c r="H651" s="454"/>
      <c r="I651" s="454"/>
      <c r="J651" s="454"/>
    </row>
    <row r="652" spans="4:10" x14ac:dyDescent="0.2">
      <c r="D652" s="454"/>
      <c r="E652" s="454"/>
      <c r="F652" s="454"/>
      <c r="G652" s="454"/>
      <c r="H652" s="454"/>
      <c r="I652" s="454"/>
      <c r="J652" s="454"/>
    </row>
    <row r="653" spans="4:10" x14ac:dyDescent="0.2">
      <c r="D653" s="454"/>
      <c r="E653" s="454"/>
      <c r="F653" s="454"/>
      <c r="G653" s="454"/>
      <c r="H653" s="454"/>
      <c r="I653" s="454"/>
      <c r="J653" s="454"/>
    </row>
    <row r="654" spans="4:10" x14ac:dyDescent="0.2">
      <c r="D654" s="454"/>
      <c r="E654" s="454"/>
      <c r="F654" s="454"/>
      <c r="G654" s="454"/>
      <c r="H654" s="454"/>
      <c r="I654" s="454"/>
      <c r="J654" s="454"/>
    </row>
    <row r="655" spans="4:10" x14ac:dyDescent="0.2">
      <c r="D655" s="454"/>
      <c r="E655" s="454"/>
      <c r="F655" s="454"/>
      <c r="G655" s="454"/>
      <c r="H655" s="454"/>
      <c r="I655" s="454"/>
      <c r="J655" s="454"/>
    </row>
    <row r="656" spans="4:10" x14ac:dyDescent="0.2">
      <c r="D656" s="454"/>
      <c r="E656" s="454"/>
      <c r="F656" s="454"/>
      <c r="G656" s="454"/>
      <c r="H656" s="454"/>
      <c r="I656" s="454"/>
      <c r="J656" s="454"/>
    </row>
    <row r="657" spans="4:10" x14ac:dyDescent="0.2">
      <c r="D657" s="454"/>
      <c r="E657" s="454"/>
      <c r="F657" s="454"/>
      <c r="G657" s="454"/>
      <c r="H657" s="454"/>
      <c r="I657" s="454"/>
      <c r="J657" s="454"/>
    </row>
    <row r="658" spans="4:10" x14ac:dyDescent="0.2">
      <c r="D658" s="454"/>
      <c r="E658" s="454"/>
      <c r="F658" s="454"/>
      <c r="G658" s="454"/>
      <c r="H658" s="454"/>
      <c r="I658" s="454"/>
      <c r="J658" s="454"/>
    </row>
    <row r="659" spans="4:10" x14ac:dyDescent="0.2">
      <c r="D659" s="454"/>
      <c r="E659" s="454"/>
      <c r="F659" s="454"/>
      <c r="G659" s="454"/>
      <c r="H659" s="454"/>
      <c r="I659" s="454"/>
      <c r="J659" s="454"/>
    </row>
    <row r="660" spans="4:10" x14ac:dyDescent="0.2">
      <c r="D660" s="454"/>
      <c r="E660" s="454"/>
      <c r="F660" s="454"/>
      <c r="G660" s="454"/>
      <c r="H660" s="454"/>
      <c r="I660" s="454"/>
      <c r="J660" s="454"/>
    </row>
    <row r="661" spans="4:10" x14ac:dyDescent="0.2">
      <c r="D661" s="454"/>
      <c r="E661" s="454"/>
      <c r="F661" s="454"/>
      <c r="G661" s="454"/>
      <c r="H661" s="454"/>
      <c r="I661" s="454"/>
      <c r="J661" s="454"/>
    </row>
    <row r="662" spans="4:10" x14ac:dyDescent="0.2">
      <c r="D662" s="454"/>
      <c r="E662" s="454"/>
      <c r="F662" s="454"/>
      <c r="G662" s="454"/>
      <c r="H662" s="454"/>
      <c r="I662" s="454"/>
      <c r="J662" s="454"/>
    </row>
    <row r="663" spans="4:10" x14ac:dyDescent="0.2">
      <c r="D663" s="454"/>
      <c r="E663" s="454"/>
      <c r="F663" s="454"/>
      <c r="G663" s="454"/>
      <c r="H663" s="454"/>
      <c r="I663" s="454"/>
      <c r="J663" s="454"/>
    </row>
    <row r="664" spans="4:10" x14ac:dyDescent="0.2">
      <c r="D664" s="454"/>
      <c r="E664" s="454"/>
      <c r="F664" s="454"/>
      <c r="G664" s="454"/>
      <c r="H664" s="454"/>
      <c r="I664" s="454"/>
      <c r="J664" s="454"/>
    </row>
    <row r="665" spans="4:10" x14ac:dyDescent="0.2">
      <c r="D665" s="454"/>
      <c r="E665" s="454"/>
      <c r="F665" s="454"/>
      <c r="G665" s="454"/>
      <c r="H665" s="454"/>
      <c r="I665" s="454"/>
      <c r="J665" s="454"/>
    </row>
    <row r="666" spans="4:10" x14ac:dyDescent="0.2">
      <c r="D666" s="454"/>
      <c r="E666" s="454"/>
      <c r="F666" s="454"/>
      <c r="G666" s="454"/>
      <c r="H666" s="454"/>
      <c r="I666" s="454"/>
      <c r="J666" s="454"/>
    </row>
    <row r="667" spans="4:10" x14ac:dyDescent="0.2">
      <c r="D667" s="454"/>
      <c r="E667" s="454"/>
      <c r="F667" s="454"/>
      <c r="G667" s="454"/>
      <c r="H667" s="454"/>
      <c r="I667" s="454"/>
      <c r="J667" s="454"/>
    </row>
    <row r="668" spans="4:10" x14ac:dyDescent="0.2">
      <c r="D668" s="454"/>
      <c r="E668" s="454"/>
      <c r="F668" s="454"/>
      <c r="G668" s="454"/>
      <c r="H668" s="454"/>
      <c r="I668" s="454"/>
      <c r="J668" s="454"/>
    </row>
    <row r="669" spans="4:10" x14ac:dyDescent="0.2">
      <c r="D669" s="454"/>
      <c r="E669" s="454"/>
      <c r="F669" s="454"/>
      <c r="G669" s="454"/>
      <c r="H669" s="454"/>
      <c r="I669" s="454"/>
      <c r="J669" s="454"/>
    </row>
    <row r="670" spans="4:10" x14ac:dyDescent="0.2">
      <c r="D670" s="454"/>
      <c r="E670" s="454"/>
      <c r="F670" s="454"/>
      <c r="G670" s="454"/>
      <c r="H670" s="454"/>
      <c r="I670" s="454"/>
      <c r="J670" s="454"/>
    </row>
    <row r="671" spans="4:10" x14ac:dyDescent="0.2">
      <c r="D671" s="454"/>
      <c r="E671" s="454"/>
      <c r="F671" s="454"/>
      <c r="G671" s="454"/>
      <c r="H671" s="454"/>
      <c r="I671" s="454"/>
      <c r="J671" s="454"/>
    </row>
    <row r="672" spans="4:10" x14ac:dyDescent="0.2">
      <c r="D672" s="454"/>
      <c r="E672" s="454"/>
      <c r="F672" s="454"/>
      <c r="G672" s="454"/>
      <c r="H672" s="454"/>
      <c r="I672" s="454"/>
      <c r="J672" s="454"/>
    </row>
    <row r="673" spans="4:10" x14ac:dyDescent="0.2">
      <c r="D673" s="454"/>
      <c r="E673" s="454"/>
      <c r="F673" s="454"/>
      <c r="G673" s="454"/>
      <c r="H673" s="454"/>
      <c r="I673" s="454"/>
      <c r="J673" s="454"/>
    </row>
    <row r="674" spans="4:10" x14ac:dyDescent="0.2">
      <c r="D674" s="454"/>
      <c r="E674" s="454"/>
      <c r="F674" s="454"/>
      <c r="G674" s="454"/>
      <c r="H674" s="454"/>
      <c r="I674" s="454"/>
      <c r="J674" s="454"/>
    </row>
    <row r="675" spans="4:10" x14ac:dyDescent="0.2">
      <c r="D675" s="454"/>
      <c r="E675" s="454"/>
      <c r="F675" s="454"/>
      <c r="G675" s="454"/>
      <c r="H675" s="454"/>
      <c r="I675" s="454"/>
      <c r="J675" s="454"/>
    </row>
    <row r="676" spans="4:10" x14ac:dyDescent="0.2">
      <c r="D676" s="454"/>
      <c r="E676" s="454"/>
      <c r="F676" s="454"/>
      <c r="G676" s="454"/>
      <c r="H676" s="454"/>
      <c r="I676" s="454"/>
      <c r="J676" s="454"/>
    </row>
    <row r="677" spans="4:10" x14ac:dyDescent="0.2">
      <c r="D677" s="454"/>
      <c r="E677" s="454"/>
      <c r="F677" s="454"/>
      <c r="G677" s="454"/>
      <c r="H677" s="454"/>
      <c r="I677" s="454"/>
      <c r="J677" s="454"/>
    </row>
    <row r="678" spans="4:10" x14ac:dyDescent="0.2">
      <c r="D678" s="454"/>
      <c r="E678" s="454"/>
      <c r="F678" s="454"/>
      <c r="G678" s="454"/>
      <c r="H678" s="454"/>
      <c r="I678" s="454"/>
      <c r="J678" s="454"/>
    </row>
    <row r="679" spans="4:10" x14ac:dyDescent="0.2">
      <c r="D679" s="454"/>
      <c r="E679" s="454"/>
      <c r="F679" s="454"/>
      <c r="G679" s="454"/>
      <c r="H679" s="454"/>
      <c r="I679" s="454"/>
      <c r="J679" s="454"/>
    </row>
    <row r="680" spans="4:10" x14ac:dyDescent="0.2">
      <c r="D680" s="454"/>
      <c r="E680" s="454"/>
      <c r="F680" s="454"/>
      <c r="G680" s="454"/>
      <c r="H680" s="454"/>
      <c r="I680" s="454"/>
      <c r="J680" s="454"/>
    </row>
    <row r="681" spans="4:10" x14ac:dyDescent="0.2">
      <c r="D681" s="454"/>
      <c r="E681" s="454"/>
      <c r="F681" s="454"/>
      <c r="G681" s="454"/>
      <c r="H681" s="454"/>
      <c r="I681" s="454"/>
      <c r="J681" s="454"/>
    </row>
    <row r="682" spans="4:10" x14ac:dyDescent="0.2">
      <c r="D682" s="454"/>
      <c r="E682" s="454"/>
      <c r="F682" s="454"/>
      <c r="G682" s="454"/>
      <c r="H682" s="454"/>
      <c r="I682" s="454"/>
      <c r="J682" s="454"/>
    </row>
    <row r="683" spans="4:10" x14ac:dyDescent="0.2">
      <c r="D683" s="454"/>
      <c r="E683" s="454"/>
      <c r="F683" s="454"/>
      <c r="G683" s="454"/>
      <c r="H683" s="454"/>
      <c r="I683" s="454"/>
      <c r="J683" s="454"/>
    </row>
    <row r="684" spans="4:10" x14ac:dyDescent="0.2">
      <c r="D684" s="454"/>
      <c r="E684" s="454"/>
      <c r="F684" s="454"/>
      <c r="G684" s="454"/>
      <c r="H684" s="454"/>
      <c r="I684" s="454"/>
      <c r="J684" s="454"/>
    </row>
    <row r="685" spans="4:10" x14ac:dyDescent="0.2">
      <c r="D685" s="454"/>
      <c r="E685" s="454"/>
      <c r="F685" s="454"/>
      <c r="G685" s="454"/>
      <c r="H685" s="454"/>
      <c r="I685" s="454"/>
      <c r="J685" s="454"/>
    </row>
    <row r="686" spans="4:10" x14ac:dyDescent="0.2">
      <c r="D686" s="454"/>
      <c r="E686" s="454"/>
      <c r="F686" s="454"/>
      <c r="G686" s="454"/>
      <c r="H686" s="454"/>
      <c r="I686" s="454"/>
      <c r="J686" s="454"/>
    </row>
    <row r="687" spans="4:10" x14ac:dyDescent="0.2">
      <c r="D687" s="454"/>
      <c r="E687" s="454"/>
      <c r="F687" s="454"/>
      <c r="G687" s="454"/>
      <c r="H687" s="454"/>
      <c r="I687" s="454"/>
      <c r="J687" s="454"/>
    </row>
    <row r="688" spans="4:10" x14ac:dyDescent="0.2">
      <c r="D688" s="454"/>
      <c r="E688" s="454"/>
      <c r="F688" s="454"/>
      <c r="G688" s="454"/>
      <c r="H688" s="454"/>
      <c r="I688" s="454"/>
      <c r="J688" s="454"/>
    </row>
    <row r="689" spans="4:10" x14ac:dyDescent="0.2">
      <c r="D689" s="454"/>
      <c r="E689" s="454"/>
      <c r="F689" s="454"/>
      <c r="G689" s="454"/>
      <c r="H689" s="454"/>
      <c r="I689" s="454"/>
      <c r="J689" s="454"/>
    </row>
    <row r="690" spans="4:10" x14ac:dyDescent="0.2">
      <c r="D690" s="454"/>
      <c r="E690" s="454"/>
      <c r="F690" s="454"/>
      <c r="G690" s="454"/>
      <c r="H690" s="454"/>
      <c r="I690" s="454"/>
      <c r="J690" s="454"/>
    </row>
    <row r="691" spans="4:10" x14ac:dyDescent="0.2">
      <c r="D691" s="454"/>
      <c r="E691" s="454"/>
      <c r="F691" s="454"/>
      <c r="G691" s="454"/>
      <c r="H691" s="454"/>
      <c r="I691" s="454"/>
      <c r="J691" s="454"/>
    </row>
    <row r="692" spans="4:10" x14ac:dyDescent="0.2">
      <c r="D692" s="454"/>
      <c r="E692" s="454"/>
      <c r="F692" s="454"/>
      <c r="G692" s="454"/>
      <c r="H692" s="454"/>
      <c r="I692" s="454"/>
      <c r="J692" s="454"/>
    </row>
    <row r="693" spans="4:10" x14ac:dyDescent="0.2">
      <c r="D693" s="454"/>
      <c r="E693" s="454"/>
      <c r="F693" s="454"/>
      <c r="G693" s="454"/>
      <c r="H693" s="454"/>
      <c r="I693" s="454"/>
      <c r="J693" s="454"/>
    </row>
    <row r="694" spans="4:10" x14ac:dyDescent="0.2">
      <c r="D694" s="454"/>
      <c r="E694" s="454"/>
      <c r="F694" s="454"/>
      <c r="G694" s="454"/>
      <c r="H694" s="454"/>
      <c r="I694" s="454"/>
      <c r="J694" s="454"/>
    </row>
    <row r="695" spans="4:10" x14ac:dyDescent="0.2">
      <c r="D695" s="454"/>
      <c r="E695" s="454"/>
      <c r="F695" s="454"/>
      <c r="G695" s="454"/>
      <c r="H695" s="454"/>
      <c r="I695" s="454"/>
      <c r="J695" s="454"/>
    </row>
    <row r="696" spans="4:10" x14ac:dyDescent="0.2">
      <c r="D696" s="454"/>
      <c r="E696" s="454"/>
      <c r="F696" s="454"/>
      <c r="G696" s="454"/>
      <c r="H696" s="454"/>
      <c r="I696" s="454"/>
      <c r="J696" s="454"/>
    </row>
    <row r="697" spans="4:10" x14ac:dyDescent="0.2">
      <c r="D697" s="454"/>
      <c r="E697" s="454"/>
      <c r="F697" s="454"/>
      <c r="G697" s="454"/>
      <c r="H697" s="454"/>
      <c r="I697" s="454"/>
      <c r="J697" s="454"/>
    </row>
    <row r="698" spans="4:10" x14ac:dyDescent="0.2">
      <c r="D698" s="454"/>
      <c r="E698" s="454"/>
      <c r="F698" s="454"/>
      <c r="G698" s="454"/>
      <c r="H698" s="454"/>
      <c r="I698" s="454"/>
      <c r="J698" s="454"/>
    </row>
    <row r="699" spans="4:10" x14ac:dyDescent="0.2">
      <c r="D699" s="454"/>
      <c r="E699" s="454"/>
      <c r="F699" s="454"/>
      <c r="G699" s="454"/>
      <c r="H699" s="454"/>
      <c r="I699" s="454"/>
      <c r="J699" s="454"/>
    </row>
    <row r="700" spans="4:10" x14ac:dyDescent="0.2">
      <c r="D700" s="454"/>
      <c r="E700" s="454"/>
      <c r="F700" s="454"/>
      <c r="G700" s="454"/>
      <c r="H700" s="454"/>
      <c r="I700" s="454"/>
      <c r="J700" s="454"/>
    </row>
    <row r="701" spans="4:10" x14ac:dyDescent="0.2">
      <c r="D701" s="454"/>
      <c r="E701" s="454"/>
      <c r="F701" s="454"/>
      <c r="G701" s="454"/>
      <c r="H701" s="454"/>
      <c r="I701" s="454"/>
      <c r="J701" s="454"/>
    </row>
    <row r="702" spans="4:10" x14ac:dyDescent="0.2">
      <c r="D702" s="454"/>
      <c r="E702" s="454"/>
      <c r="F702" s="454"/>
      <c r="G702" s="454"/>
      <c r="H702" s="454"/>
      <c r="I702" s="454"/>
      <c r="J702" s="454"/>
    </row>
    <row r="703" spans="4:10" x14ac:dyDescent="0.2">
      <c r="D703" s="454"/>
      <c r="E703" s="454"/>
      <c r="F703" s="454"/>
      <c r="G703" s="454"/>
      <c r="H703" s="454"/>
      <c r="I703" s="454"/>
      <c r="J703" s="454"/>
    </row>
    <row r="704" spans="4:10" x14ac:dyDescent="0.2">
      <c r="D704" s="454"/>
      <c r="E704" s="454"/>
      <c r="F704" s="454"/>
      <c r="G704" s="454"/>
      <c r="H704" s="454"/>
      <c r="I704" s="454"/>
      <c r="J704" s="454"/>
    </row>
    <row r="705" spans="4:10" x14ac:dyDescent="0.2">
      <c r="D705" s="454"/>
      <c r="E705" s="454"/>
      <c r="F705" s="454"/>
      <c r="G705" s="454"/>
      <c r="H705" s="454"/>
      <c r="I705" s="454"/>
      <c r="J705" s="454"/>
    </row>
    <row r="706" spans="4:10" x14ac:dyDescent="0.2">
      <c r="D706" s="454"/>
      <c r="E706" s="454"/>
      <c r="F706" s="454"/>
      <c r="G706" s="454"/>
      <c r="H706" s="454"/>
      <c r="I706" s="454"/>
      <c r="J706" s="454"/>
    </row>
    <row r="707" spans="4:10" x14ac:dyDescent="0.2">
      <c r="D707" s="454"/>
      <c r="E707" s="454"/>
      <c r="F707" s="454"/>
      <c r="G707" s="454"/>
      <c r="H707" s="454"/>
      <c r="I707" s="454"/>
      <c r="J707" s="454"/>
    </row>
    <row r="708" spans="4:10" x14ac:dyDescent="0.2">
      <c r="D708" s="454"/>
      <c r="E708" s="454"/>
      <c r="F708" s="454"/>
      <c r="G708" s="454"/>
      <c r="H708" s="454"/>
      <c r="I708" s="454"/>
      <c r="J708" s="454"/>
    </row>
    <row r="709" spans="4:10" x14ac:dyDescent="0.2">
      <c r="D709" s="454"/>
      <c r="E709" s="454"/>
      <c r="F709" s="454"/>
      <c r="G709" s="454"/>
      <c r="H709" s="454"/>
      <c r="I709" s="454"/>
      <c r="J709" s="454"/>
    </row>
    <row r="710" spans="4:10" x14ac:dyDescent="0.2">
      <c r="D710" s="454"/>
      <c r="E710" s="454"/>
      <c r="F710" s="454"/>
      <c r="G710" s="454"/>
      <c r="H710" s="454"/>
      <c r="I710" s="454"/>
      <c r="J710" s="454"/>
    </row>
    <row r="711" spans="4:10" x14ac:dyDescent="0.2">
      <c r="D711" s="454"/>
      <c r="E711" s="454"/>
      <c r="F711" s="454"/>
      <c r="G711" s="454"/>
      <c r="H711" s="454"/>
      <c r="I711" s="454"/>
      <c r="J711" s="454"/>
    </row>
    <row r="712" spans="4:10" x14ac:dyDescent="0.2">
      <c r="D712" s="454"/>
      <c r="E712" s="454"/>
      <c r="F712" s="454"/>
      <c r="G712" s="454"/>
      <c r="H712" s="454"/>
      <c r="I712" s="454"/>
      <c r="J712" s="454"/>
    </row>
    <row r="713" spans="4:10" x14ac:dyDescent="0.2">
      <c r="D713" s="454"/>
      <c r="E713" s="454"/>
      <c r="F713" s="454"/>
      <c r="G713" s="454"/>
      <c r="H713" s="454"/>
      <c r="I713" s="454"/>
      <c r="J713" s="454"/>
    </row>
    <row r="714" spans="4:10" x14ac:dyDescent="0.2">
      <c r="D714" s="454"/>
      <c r="E714" s="454"/>
      <c r="F714" s="454"/>
      <c r="G714" s="454"/>
      <c r="H714" s="454"/>
      <c r="I714" s="454"/>
      <c r="J714" s="454"/>
    </row>
    <row r="715" spans="4:10" x14ac:dyDescent="0.2">
      <c r="D715" s="454"/>
      <c r="E715" s="454"/>
      <c r="F715" s="454"/>
      <c r="G715" s="454"/>
      <c r="H715" s="454"/>
      <c r="I715" s="454"/>
      <c r="J715" s="454"/>
    </row>
    <row r="716" spans="4:10" x14ac:dyDescent="0.2">
      <c r="D716" s="454"/>
      <c r="E716" s="454"/>
      <c r="F716" s="454"/>
      <c r="G716" s="454"/>
      <c r="H716" s="454"/>
      <c r="I716" s="454"/>
      <c r="J716" s="454"/>
    </row>
    <row r="717" spans="4:10" x14ac:dyDescent="0.2">
      <c r="D717" s="454"/>
      <c r="E717" s="454"/>
      <c r="F717" s="454"/>
      <c r="G717" s="454"/>
      <c r="H717" s="454"/>
      <c r="I717" s="454"/>
      <c r="J717" s="454"/>
    </row>
    <row r="718" spans="4:10" x14ac:dyDescent="0.2">
      <c r="D718" s="454"/>
      <c r="E718" s="454"/>
      <c r="F718" s="454"/>
      <c r="G718" s="454"/>
      <c r="H718" s="454"/>
      <c r="I718" s="454"/>
      <c r="J718" s="454"/>
    </row>
    <row r="719" spans="4:10" x14ac:dyDescent="0.2">
      <c r="D719" s="454"/>
      <c r="E719" s="454"/>
      <c r="F719" s="454"/>
      <c r="G719" s="454"/>
      <c r="H719" s="454"/>
      <c r="I719" s="454"/>
      <c r="J719" s="454"/>
    </row>
    <row r="720" spans="4:10" x14ac:dyDescent="0.2">
      <c r="D720" s="454"/>
      <c r="E720" s="454"/>
      <c r="F720" s="454"/>
      <c r="G720" s="454"/>
      <c r="H720" s="454"/>
      <c r="I720" s="454"/>
      <c r="J720" s="454"/>
    </row>
    <row r="721" spans="4:10" x14ac:dyDescent="0.2">
      <c r="D721" s="454"/>
      <c r="E721" s="454"/>
      <c r="F721" s="454"/>
      <c r="G721" s="454"/>
      <c r="H721" s="454"/>
      <c r="I721" s="454"/>
      <c r="J721" s="454"/>
    </row>
    <row r="722" spans="4:10" x14ac:dyDescent="0.2">
      <c r="D722" s="454"/>
      <c r="E722" s="454"/>
      <c r="F722" s="454"/>
      <c r="G722" s="454"/>
      <c r="H722" s="454"/>
      <c r="I722" s="454"/>
      <c r="J722" s="454"/>
    </row>
    <row r="723" spans="4:10" x14ac:dyDescent="0.2">
      <c r="D723" s="454"/>
      <c r="E723" s="454"/>
      <c r="F723" s="454"/>
      <c r="G723" s="454"/>
      <c r="H723" s="454"/>
      <c r="I723" s="454"/>
      <c r="J723" s="454"/>
    </row>
    <row r="724" spans="4:10" x14ac:dyDescent="0.2">
      <c r="D724" s="454"/>
      <c r="E724" s="454"/>
      <c r="F724" s="454"/>
      <c r="G724" s="454"/>
      <c r="H724" s="454"/>
      <c r="I724" s="454"/>
      <c r="J724" s="454"/>
    </row>
    <row r="725" spans="4:10" x14ac:dyDescent="0.2">
      <c r="D725" s="454"/>
      <c r="E725" s="454"/>
      <c r="F725" s="454"/>
      <c r="G725" s="454"/>
      <c r="H725" s="454"/>
      <c r="I725" s="454"/>
      <c r="J725" s="454"/>
    </row>
    <row r="726" spans="4:10" x14ac:dyDescent="0.2">
      <c r="D726" s="454"/>
      <c r="E726" s="454"/>
      <c r="F726" s="454"/>
      <c r="G726" s="454"/>
      <c r="H726" s="454"/>
      <c r="I726" s="454"/>
      <c r="J726" s="454"/>
    </row>
    <row r="727" spans="4:10" x14ac:dyDescent="0.2">
      <c r="D727" s="454"/>
      <c r="E727" s="454"/>
      <c r="F727" s="454"/>
      <c r="G727" s="454"/>
      <c r="H727" s="454"/>
      <c r="I727" s="454"/>
      <c r="J727" s="454"/>
    </row>
    <row r="728" spans="4:10" x14ac:dyDescent="0.2">
      <c r="D728" s="454"/>
      <c r="E728" s="454"/>
      <c r="F728" s="454"/>
      <c r="G728" s="454"/>
      <c r="H728" s="454"/>
      <c r="I728" s="454"/>
      <c r="J728" s="454"/>
    </row>
    <row r="729" spans="4:10" x14ac:dyDescent="0.2">
      <c r="D729" s="454"/>
      <c r="E729" s="454"/>
      <c r="F729" s="454"/>
      <c r="G729" s="454"/>
      <c r="H729" s="454"/>
      <c r="I729" s="454"/>
      <c r="J729" s="454"/>
    </row>
    <row r="730" spans="4:10" x14ac:dyDescent="0.2">
      <c r="D730" s="454"/>
      <c r="E730" s="454"/>
      <c r="F730" s="454"/>
      <c r="G730" s="454"/>
      <c r="H730" s="454"/>
      <c r="I730" s="454"/>
      <c r="J730" s="454"/>
    </row>
    <row r="731" spans="4:10" x14ac:dyDescent="0.2">
      <c r="D731" s="454"/>
      <c r="E731" s="454"/>
      <c r="F731" s="454"/>
      <c r="G731" s="454"/>
      <c r="H731" s="454"/>
      <c r="I731" s="454"/>
      <c r="J731" s="454"/>
    </row>
    <row r="732" spans="4:10" x14ac:dyDescent="0.2">
      <c r="D732" s="454"/>
      <c r="E732" s="454"/>
      <c r="F732" s="454"/>
      <c r="G732" s="454"/>
      <c r="H732" s="454"/>
      <c r="I732" s="454"/>
      <c r="J732" s="454"/>
    </row>
    <row r="733" spans="4:10" x14ac:dyDescent="0.2">
      <c r="D733" s="454"/>
      <c r="E733" s="454"/>
      <c r="F733" s="454"/>
      <c r="G733" s="454"/>
      <c r="H733" s="454"/>
      <c r="I733" s="454"/>
      <c r="J733" s="454"/>
    </row>
    <row r="734" spans="4:10" x14ac:dyDescent="0.2">
      <c r="D734" s="454"/>
      <c r="E734" s="454"/>
      <c r="F734" s="454"/>
      <c r="G734" s="454"/>
      <c r="H734" s="454"/>
      <c r="I734" s="454"/>
      <c r="J734" s="454"/>
    </row>
    <row r="735" spans="4:10" x14ac:dyDescent="0.2">
      <c r="D735" s="454"/>
      <c r="E735" s="454"/>
      <c r="F735" s="454"/>
      <c r="G735" s="454"/>
      <c r="H735" s="454"/>
      <c r="I735" s="454"/>
      <c r="J735" s="454"/>
    </row>
    <row r="736" spans="4:10" x14ac:dyDescent="0.2">
      <c r="D736" s="454"/>
      <c r="E736" s="454"/>
      <c r="F736" s="454"/>
      <c r="G736" s="454"/>
      <c r="H736" s="454"/>
      <c r="I736" s="454"/>
      <c r="J736" s="454"/>
    </row>
    <row r="737" spans="4:10" x14ac:dyDescent="0.2">
      <c r="D737" s="454"/>
      <c r="E737" s="454"/>
      <c r="F737" s="454"/>
      <c r="G737" s="454"/>
      <c r="H737" s="454"/>
      <c r="I737" s="454"/>
      <c r="J737" s="454"/>
    </row>
    <row r="738" spans="4:10" x14ac:dyDescent="0.2">
      <c r="D738" s="454"/>
      <c r="E738" s="454"/>
      <c r="F738" s="454"/>
      <c r="G738" s="454"/>
      <c r="H738" s="454"/>
      <c r="I738" s="454"/>
      <c r="J738" s="454"/>
    </row>
    <row r="739" spans="4:10" x14ac:dyDescent="0.2">
      <c r="D739" s="454"/>
      <c r="E739" s="454"/>
      <c r="F739" s="454"/>
      <c r="G739" s="454"/>
      <c r="H739" s="454"/>
      <c r="I739" s="454"/>
      <c r="J739" s="454"/>
    </row>
    <row r="740" spans="4:10" x14ac:dyDescent="0.2">
      <c r="D740" s="454"/>
      <c r="E740" s="454"/>
      <c r="F740" s="454"/>
      <c r="G740" s="454"/>
      <c r="H740" s="454"/>
      <c r="I740" s="454"/>
      <c r="J740" s="454"/>
    </row>
    <row r="741" spans="4:10" x14ac:dyDescent="0.2">
      <c r="D741" s="454"/>
      <c r="E741" s="454"/>
      <c r="F741" s="454"/>
      <c r="G741" s="454"/>
      <c r="H741" s="454"/>
      <c r="I741" s="454"/>
      <c r="J741" s="454"/>
    </row>
    <row r="742" spans="4:10" x14ac:dyDescent="0.2">
      <c r="D742" s="454"/>
      <c r="E742" s="454"/>
      <c r="F742" s="454"/>
      <c r="G742" s="454"/>
      <c r="H742" s="454"/>
      <c r="I742" s="454"/>
      <c r="J742" s="454"/>
    </row>
    <row r="743" spans="4:10" x14ac:dyDescent="0.2">
      <c r="D743" s="454"/>
      <c r="E743" s="454"/>
      <c r="F743" s="454"/>
      <c r="G743" s="454"/>
      <c r="H743" s="454"/>
      <c r="I743" s="454"/>
      <c r="J743" s="454"/>
    </row>
    <row r="744" spans="4:10" x14ac:dyDescent="0.2">
      <c r="D744" s="454"/>
      <c r="E744" s="454"/>
      <c r="F744" s="454"/>
      <c r="G744" s="454"/>
      <c r="H744" s="454"/>
      <c r="I744" s="454"/>
      <c r="J744" s="454"/>
    </row>
    <row r="745" spans="4:10" x14ac:dyDescent="0.2">
      <c r="D745" s="454"/>
      <c r="E745" s="454"/>
      <c r="F745" s="454"/>
      <c r="G745" s="454"/>
      <c r="H745" s="454"/>
      <c r="I745" s="454"/>
      <c r="J745" s="454"/>
    </row>
    <row r="746" spans="4:10" x14ac:dyDescent="0.2">
      <c r="D746" s="454"/>
      <c r="E746" s="454"/>
      <c r="F746" s="454"/>
      <c r="G746" s="454"/>
      <c r="H746" s="454"/>
      <c r="I746" s="454"/>
      <c r="J746" s="454"/>
    </row>
    <row r="747" spans="4:10" x14ac:dyDescent="0.2">
      <c r="D747" s="454"/>
      <c r="E747" s="454"/>
      <c r="F747" s="454"/>
      <c r="G747" s="454"/>
      <c r="H747" s="454"/>
      <c r="I747" s="454"/>
      <c r="J747" s="454"/>
    </row>
    <row r="748" spans="4:10" x14ac:dyDescent="0.2">
      <c r="D748" s="454"/>
      <c r="E748" s="454"/>
      <c r="F748" s="454"/>
      <c r="G748" s="454"/>
      <c r="H748" s="454"/>
      <c r="I748" s="454"/>
      <c r="J748" s="454"/>
    </row>
    <row r="749" spans="4:10" x14ac:dyDescent="0.2">
      <c r="D749" s="454"/>
      <c r="E749" s="454"/>
      <c r="F749" s="454"/>
      <c r="G749" s="454"/>
      <c r="H749" s="454"/>
      <c r="I749" s="454"/>
      <c r="J749" s="454"/>
    </row>
    <row r="750" spans="4:10" x14ac:dyDescent="0.2">
      <c r="D750" s="454"/>
      <c r="E750" s="454"/>
      <c r="F750" s="454"/>
      <c r="G750" s="454"/>
      <c r="H750" s="454"/>
      <c r="I750" s="454"/>
      <c r="J750" s="454"/>
    </row>
    <row r="751" spans="4:10" x14ac:dyDescent="0.2">
      <c r="D751" s="454"/>
      <c r="E751" s="454"/>
      <c r="F751" s="454"/>
      <c r="G751" s="454"/>
      <c r="H751" s="454"/>
      <c r="I751" s="454"/>
      <c r="J751" s="454"/>
    </row>
    <row r="752" spans="4:10" x14ac:dyDescent="0.2">
      <c r="D752" s="454"/>
      <c r="E752" s="454"/>
      <c r="F752" s="454"/>
      <c r="G752" s="454"/>
      <c r="H752" s="454"/>
      <c r="I752" s="454"/>
      <c r="J752" s="454"/>
    </row>
    <row r="753" spans="4:10" x14ac:dyDescent="0.2">
      <c r="D753" s="454"/>
      <c r="E753" s="454"/>
      <c r="F753" s="454"/>
      <c r="G753" s="454"/>
      <c r="H753" s="454"/>
      <c r="I753" s="454"/>
      <c r="J753" s="454"/>
    </row>
    <row r="754" spans="4:10" x14ac:dyDescent="0.2">
      <c r="D754" s="454"/>
      <c r="E754" s="454"/>
      <c r="F754" s="454"/>
      <c r="G754" s="454"/>
      <c r="H754" s="454"/>
      <c r="I754" s="454"/>
      <c r="J754" s="454"/>
    </row>
    <row r="755" spans="4:10" x14ac:dyDescent="0.2">
      <c r="D755" s="454"/>
      <c r="E755" s="454"/>
      <c r="F755" s="454"/>
      <c r="G755" s="454"/>
      <c r="H755" s="454"/>
      <c r="I755" s="454"/>
      <c r="J755" s="454"/>
    </row>
    <row r="756" spans="4:10" x14ac:dyDescent="0.2">
      <c r="D756" s="454"/>
      <c r="E756" s="454"/>
      <c r="F756" s="454"/>
      <c r="G756" s="454"/>
      <c r="H756" s="454"/>
      <c r="I756" s="454"/>
      <c r="J756" s="454"/>
    </row>
    <row r="757" spans="4:10" x14ac:dyDescent="0.2">
      <c r="D757" s="454"/>
      <c r="E757" s="454"/>
      <c r="F757" s="454"/>
      <c r="G757" s="454"/>
      <c r="H757" s="454"/>
      <c r="I757" s="454"/>
      <c r="J757" s="454"/>
    </row>
    <row r="758" spans="4:10" x14ac:dyDescent="0.2">
      <c r="D758" s="454"/>
      <c r="E758" s="454"/>
      <c r="F758" s="454"/>
      <c r="G758" s="454"/>
      <c r="H758" s="454"/>
      <c r="I758" s="454"/>
      <c r="J758" s="454"/>
    </row>
    <row r="759" spans="4:10" x14ac:dyDescent="0.2">
      <c r="D759" s="454"/>
      <c r="E759" s="454"/>
      <c r="F759" s="454"/>
      <c r="G759" s="454"/>
      <c r="H759" s="454"/>
      <c r="I759" s="454"/>
      <c r="J759" s="454"/>
    </row>
    <row r="760" spans="4:10" x14ac:dyDescent="0.2">
      <c r="D760" s="454"/>
      <c r="E760" s="454"/>
      <c r="F760" s="454"/>
      <c r="G760" s="454"/>
      <c r="H760" s="454"/>
      <c r="I760" s="454"/>
      <c r="J760" s="454"/>
    </row>
    <row r="761" spans="4:10" x14ac:dyDescent="0.2">
      <c r="D761" s="454"/>
      <c r="E761" s="454"/>
      <c r="F761" s="454"/>
      <c r="G761" s="454"/>
      <c r="H761" s="454"/>
      <c r="I761" s="454"/>
      <c r="J761" s="454"/>
    </row>
    <row r="762" spans="4:10" x14ac:dyDescent="0.2">
      <c r="D762" s="454"/>
      <c r="E762" s="454"/>
      <c r="F762" s="454"/>
      <c r="G762" s="454"/>
      <c r="H762" s="454"/>
      <c r="I762" s="454"/>
      <c r="J762" s="454"/>
    </row>
    <row r="763" spans="4:10" x14ac:dyDescent="0.2">
      <c r="D763" s="454"/>
      <c r="E763" s="454"/>
      <c r="F763" s="454"/>
      <c r="G763" s="454"/>
      <c r="H763" s="454"/>
      <c r="I763" s="454"/>
      <c r="J763" s="454"/>
    </row>
    <row r="764" spans="4:10" x14ac:dyDescent="0.2">
      <c r="D764" s="454"/>
      <c r="E764" s="454"/>
      <c r="F764" s="454"/>
      <c r="G764" s="454"/>
      <c r="H764" s="454"/>
      <c r="I764" s="454"/>
      <c r="J764" s="454"/>
    </row>
    <row r="765" spans="4:10" x14ac:dyDescent="0.2">
      <c r="D765" s="454"/>
      <c r="E765" s="454"/>
      <c r="F765" s="454"/>
      <c r="G765" s="454"/>
      <c r="H765" s="454"/>
      <c r="I765" s="454"/>
      <c r="J765" s="454"/>
    </row>
    <row r="766" spans="4:10" x14ac:dyDescent="0.2">
      <c r="D766" s="454"/>
      <c r="E766" s="454"/>
      <c r="F766" s="454"/>
      <c r="G766" s="454"/>
      <c r="H766" s="454"/>
      <c r="I766" s="454"/>
      <c r="J766" s="454"/>
    </row>
    <row r="767" spans="4:10" x14ac:dyDescent="0.2">
      <c r="D767" s="454"/>
      <c r="E767" s="454"/>
      <c r="F767" s="454"/>
      <c r="G767" s="454"/>
      <c r="H767" s="454"/>
      <c r="I767" s="454"/>
      <c r="J767" s="454"/>
    </row>
    <row r="768" spans="4:10" x14ac:dyDescent="0.2">
      <c r="D768" s="454"/>
      <c r="E768" s="454"/>
      <c r="F768" s="454"/>
      <c r="G768" s="454"/>
      <c r="H768" s="454"/>
      <c r="I768" s="454"/>
      <c r="J768" s="454"/>
    </row>
    <row r="769" spans="4:10" x14ac:dyDescent="0.2">
      <c r="D769" s="454"/>
      <c r="E769" s="454"/>
      <c r="F769" s="454"/>
      <c r="G769" s="454"/>
      <c r="H769" s="454"/>
      <c r="I769" s="454"/>
      <c r="J769" s="454"/>
    </row>
    <row r="770" spans="4:10" x14ac:dyDescent="0.2">
      <c r="D770" s="454"/>
      <c r="E770" s="454"/>
      <c r="F770" s="454"/>
      <c r="G770" s="454"/>
      <c r="H770" s="454"/>
      <c r="I770" s="454"/>
      <c r="J770" s="454"/>
    </row>
    <row r="771" spans="4:10" x14ac:dyDescent="0.2">
      <c r="D771" s="454"/>
      <c r="E771" s="454"/>
      <c r="F771" s="454"/>
      <c r="G771" s="454"/>
      <c r="H771" s="454"/>
      <c r="I771" s="454"/>
      <c r="J771" s="454"/>
    </row>
    <row r="772" spans="4:10" x14ac:dyDescent="0.2">
      <c r="D772" s="454"/>
      <c r="E772" s="454"/>
      <c r="F772" s="454"/>
      <c r="G772" s="454"/>
      <c r="H772" s="454"/>
      <c r="I772" s="454"/>
      <c r="J772" s="454"/>
    </row>
    <row r="773" spans="4:10" x14ac:dyDescent="0.2">
      <c r="D773" s="454"/>
      <c r="E773" s="454"/>
      <c r="F773" s="454"/>
      <c r="G773" s="454"/>
      <c r="H773" s="454"/>
      <c r="I773" s="454"/>
      <c r="J773" s="454"/>
    </row>
    <row r="774" spans="4:10" x14ac:dyDescent="0.2">
      <c r="D774" s="454"/>
      <c r="E774" s="454"/>
      <c r="F774" s="454"/>
      <c r="G774" s="454"/>
      <c r="H774" s="454"/>
      <c r="I774" s="454"/>
      <c r="J774" s="454"/>
    </row>
    <row r="775" spans="4:10" x14ac:dyDescent="0.2">
      <c r="D775" s="454"/>
      <c r="E775" s="454"/>
      <c r="F775" s="454"/>
      <c r="G775" s="454"/>
      <c r="H775" s="454"/>
      <c r="I775" s="454"/>
      <c r="J775" s="454"/>
    </row>
    <row r="776" spans="4:10" x14ac:dyDescent="0.2">
      <c r="D776" s="454"/>
      <c r="E776" s="454"/>
      <c r="F776" s="454"/>
      <c r="G776" s="454"/>
      <c r="H776" s="454"/>
      <c r="I776" s="454"/>
      <c r="J776" s="454"/>
    </row>
    <row r="777" spans="4:10" x14ac:dyDescent="0.2">
      <c r="D777" s="454"/>
      <c r="E777" s="454"/>
      <c r="F777" s="454"/>
      <c r="G777" s="454"/>
      <c r="H777" s="454"/>
      <c r="I777" s="454"/>
      <c r="J777" s="454"/>
    </row>
    <row r="778" spans="4:10" x14ac:dyDescent="0.2">
      <c r="D778" s="454"/>
      <c r="E778" s="454"/>
      <c r="F778" s="454"/>
      <c r="G778" s="454"/>
      <c r="H778" s="454"/>
      <c r="I778" s="454"/>
      <c r="J778" s="454"/>
    </row>
    <row r="779" spans="4:10" x14ac:dyDescent="0.2">
      <c r="D779" s="454"/>
      <c r="E779" s="454"/>
      <c r="F779" s="454"/>
      <c r="G779" s="454"/>
      <c r="H779" s="454"/>
      <c r="I779" s="454"/>
      <c r="J779" s="454"/>
    </row>
    <row r="780" spans="4:10" x14ac:dyDescent="0.2">
      <c r="D780" s="454"/>
      <c r="E780" s="454"/>
      <c r="F780" s="454"/>
      <c r="G780" s="454"/>
      <c r="H780" s="454"/>
      <c r="I780" s="454"/>
      <c r="J780" s="454"/>
    </row>
    <row r="781" spans="4:10" x14ac:dyDescent="0.2">
      <c r="D781" s="454"/>
      <c r="E781" s="454"/>
      <c r="F781" s="454"/>
      <c r="G781" s="454"/>
      <c r="H781" s="454"/>
      <c r="I781" s="454"/>
      <c r="J781" s="454"/>
    </row>
    <row r="782" spans="4:10" x14ac:dyDescent="0.2">
      <c r="D782" s="454"/>
      <c r="E782" s="454"/>
      <c r="F782" s="454"/>
      <c r="G782" s="454"/>
      <c r="H782" s="454"/>
      <c r="I782" s="454"/>
      <c r="J782" s="454"/>
    </row>
    <row r="783" spans="4:10" x14ac:dyDescent="0.2">
      <c r="D783" s="454"/>
      <c r="E783" s="454"/>
      <c r="F783" s="454"/>
      <c r="G783" s="454"/>
      <c r="H783" s="454"/>
      <c r="I783" s="454"/>
      <c r="J783" s="454"/>
    </row>
    <row r="784" spans="4:10" x14ac:dyDescent="0.2">
      <c r="D784" s="454"/>
      <c r="E784" s="454"/>
      <c r="F784" s="454"/>
      <c r="G784" s="454"/>
      <c r="H784" s="454"/>
      <c r="I784" s="454"/>
      <c r="J784" s="454"/>
    </row>
    <row r="785" spans="4:10" x14ac:dyDescent="0.2">
      <c r="D785" s="454"/>
      <c r="E785" s="454"/>
      <c r="F785" s="454"/>
      <c r="G785" s="454"/>
      <c r="H785" s="454"/>
      <c r="I785" s="454"/>
      <c r="J785" s="454"/>
    </row>
    <row r="786" spans="4:10" x14ac:dyDescent="0.2">
      <c r="D786" s="454"/>
      <c r="E786" s="454"/>
      <c r="F786" s="454"/>
      <c r="G786" s="454"/>
      <c r="H786" s="454"/>
      <c r="I786" s="454"/>
      <c r="J786" s="454"/>
    </row>
    <row r="787" spans="4:10" x14ac:dyDescent="0.2">
      <c r="D787" s="454"/>
      <c r="E787" s="454"/>
      <c r="F787" s="454"/>
      <c r="G787" s="454"/>
      <c r="H787" s="454"/>
      <c r="I787" s="454"/>
      <c r="J787" s="454"/>
    </row>
    <row r="788" spans="4:10" x14ac:dyDescent="0.2">
      <c r="D788" s="454"/>
      <c r="E788" s="454"/>
      <c r="F788" s="454"/>
      <c r="G788" s="454"/>
      <c r="H788" s="454"/>
      <c r="I788" s="454"/>
      <c r="J788" s="454"/>
    </row>
    <row r="789" spans="4:10" x14ac:dyDescent="0.2">
      <c r="D789" s="454"/>
      <c r="E789" s="454"/>
      <c r="F789" s="454"/>
      <c r="G789" s="454"/>
      <c r="H789" s="454"/>
      <c r="I789" s="454"/>
      <c r="J789" s="454"/>
    </row>
    <row r="790" spans="4:10" x14ac:dyDescent="0.2">
      <c r="D790" s="454"/>
      <c r="E790" s="454"/>
      <c r="F790" s="454"/>
      <c r="G790" s="454"/>
      <c r="H790" s="454"/>
      <c r="I790" s="454"/>
      <c r="J790" s="454"/>
    </row>
    <row r="791" spans="4:10" x14ac:dyDescent="0.2">
      <c r="D791" s="454"/>
      <c r="E791" s="454"/>
      <c r="F791" s="454"/>
      <c r="G791" s="454"/>
      <c r="H791" s="454"/>
      <c r="I791" s="454"/>
      <c r="J791" s="454"/>
    </row>
    <row r="792" spans="4:10" x14ac:dyDescent="0.2">
      <c r="D792" s="454"/>
      <c r="E792" s="454"/>
      <c r="F792" s="454"/>
      <c r="G792" s="454"/>
      <c r="H792" s="454"/>
      <c r="I792" s="454"/>
      <c r="J792" s="454"/>
    </row>
    <row r="793" spans="4:10" x14ac:dyDescent="0.2">
      <c r="D793" s="454"/>
      <c r="E793" s="454"/>
      <c r="F793" s="454"/>
      <c r="G793" s="454"/>
      <c r="H793" s="454"/>
      <c r="I793" s="454"/>
      <c r="J793" s="454"/>
    </row>
    <row r="794" spans="4:10" x14ac:dyDescent="0.2">
      <c r="D794" s="454"/>
      <c r="E794" s="454"/>
      <c r="F794" s="454"/>
      <c r="G794" s="454"/>
      <c r="H794" s="454"/>
      <c r="I794" s="454"/>
      <c r="J794" s="454"/>
    </row>
    <row r="795" spans="4:10" x14ac:dyDescent="0.2">
      <c r="D795" s="454"/>
      <c r="E795" s="454"/>
      <c r="F795" s="454"/>
      <c r="G795" s="454"/>
      <c r="H795" s="454"/>
      <c r="I795" s="454"/>
      <c r="J795" s="454"/>
    </row>
    <row r="796" spans="4:10" x14ac:dyDescent="0.2">
      <c r="D796" s="454"/>
      <c r="E796" s="454"/>
      <c r="F796" s="454"/>
      <c r="G796" s="454"/>
      <c r="H796" s="454"/>
      <c r="I796" s="454"/>
      <c r="J796" s="454"/>
    </row>
    <row r="797" spans="4:10" x14ac:dyDescent="0.2">
      <c r="D797" s="454"/>
      <c r="E797" s="454"/>
      <c r="F797" s="454"/>
      <c r="G797" s="454"/>
      <c r="H797" s="454"/>
      <c r="I797" s="454"/>
      <c r="J797" s="454"/>
    </row>
    <row r="798" spans="4:10" x14ac:dyDescent="0.2">
      <c r="D798" s="454"/>
      <c r="E798" s="454"/>
      <c r="F798" s="454"/>
      <c r="G798" s="454"/>
      <c r="H798" s="454"/>
      <c r="I798" s="454"/>
      <c r="J798" s="454"/>
    </row>
    <row r="799" spans="4:10" x14ac:dyDescent="0.2">
      <c r="D799" s="454"/>
      <c r="E799" s="454"/>
      <c r="F799" s="454"/>
      <c r="G799" s="454"/>
      <c r="H799" s="454"/>
      <c r="I799" s="454"/>
      <c r="J799" s="454"/>
    </row>
    <row r="800" spans="4:10" x14ac:dyDescent="0.2">
      <c r="D800" s="454"/>
      <c r="E800" s="454"/>
      <c r="F800" s="454"/>
      <c r="G800" s="454"/>
      <c r="H800" s="454"/>
      <c r="I800" s="454"/>
      <c r="J800" s="454"/>
    </row>
    <row r="801" spans="4:10" x14ac:dyDescent="0.2">
      <c r="D801" s="454"/>
      <c r="E801" s="454"/>
      <c r="F801" s="454"/>
      <c r="G801" s="454"/>
      <c r="H801" s="454"/>
      <c r="I801" s="454"/>
      <c r="J801" s="454"/>
    </row>
    <row r="802" spans="4:10" x14ac:dyDescent="0.2">
      <c r="D802" s="454"/>
      <c r="E802" s="454"/>
      <c r="F802" s="454"/>
      <c r="G802" s="454"/>
      <c r="H802" s="454"/>
      <c r="I802" s="454"/>
      <c r="J802" s="454"/>
    </row>
    <row r="803" spans="4:10" x14ac:dyDescent="0.2">
      <c r="D803" s="454"/>
      <c r="E803" s="454"/>
      <c r="F803" s="454"/>
      <c r="G803" s="454"/>
      <c r="H803" s="454"/>
      <c r="I803" s="454"/>
      <c r="J803" s="454"/>
    </row>
    <row r="804" spans="4:10" x14ac:dyDescent="0.2">
      <c r="D804" s="454"/>
      <c r="E804" s="454"/>
      <c r="F804" s="454"/>
      <c r="G804" s="454"/>
      <c r="H804" s="454"/>
      <c r="I804" s="454"/>
      <c r="J804" s="454"/>
    </row>
    <row r="805" spans="4:10" x14ac:dyDescent="0.2">
      <c r="D805" s="454"/>
      <c r="E805" s="454"/>
      <c r="F805" s="454"/>
      <c r="G805" s="454"/>
      <c r="H805" s="454"/>
      <c r="I805" s="454"/>
      <c r="J805" s="454"/>
    </row>
    <row r="806" spans="4:10" x14ac:dyDescent="0.2">
      <c r="D806" s="454"/>
      <c r="E806" s="454"/>
      <c r="F806" s="454"/>
      <c r="G806" s="454"/>
      <c r="H806" s="454"/>
      <c r="I806" s="454"/>
      <c r="J806" s="454"/>
    </row>
    <row r="807" spans="4:10" x14ac:dyDescent="0.2">
      <c r="D807" s="454"/>
      <c r="E807" s="454"/>
      <c r="F807" s="454"/>
      <c r="G807" s="454"/>
      <c r="H807" s="454"/>
      <c r="I807" s="454"/>
      <c r="J807" s="454"/>
    </row>
    <row r="808" spans="4:10" x14ac:dyDescent="0.2">
      <c r="D808" s="454"/>
      <c r="E808" s="454"/>
      <c r="F808" s="454"/>
      <c r="G808" s="454"/>
      <c r="H808" s="454"/>
      <c r="I808" s="454"/>
      <c r="J808" s="454"/>
    </row>
    <row r="809" spans="4:10" x14ac:dyDescent="0.2">
      <c r="D809" s="454"/>
      <c r="E809" s="454"/>
      <c r="F809" s="454"/>
      <c r="G809" s="454"/>
      <c r="H809" s="454"/>
      <c r="I809" s="454"/>
      <c r="J809" s="454"/>
    </row>
    <row r="810" spans="4:10" x14ac:dyDescent="0.2">
      <c r="D810" s="454"/>
      <c r="E810" s="454"/>
      <c r="F810" s="454"/>
      <c r="G810" s="454"/>
      <c r="H810" s="454"/>
      <c r="I810" s="454"/>
      <c r="J810" s="454"/>
    </row>
    <row r="811" spans="4:10" x14ac:dyDescent="0.2">
      <c r="D811" s="454"/>
      <c r="E811" s="454"/>
      <c r="F811" s="454"/>
      <c r="G811" s="454"/>
      <c r="H811" s="454"/>
      <c r="I811" s="454"/>
      <c r="J811" s="454"/>
    </row>
    <row r="812" spans="4:10" x14ac:dyDescent="0.2">
      <c r="D812" s="454"/>
      <c r="E812" s="454"/>
      <c r="F812" s="454"/>
      <c r="G812" s="454"/>
      <c r="H812" s="454"/>
      <c r="I812" s="454"/>
      <c r="J812" s="454"/>
    </row>
    <row r="813" spans="4:10" x14ac:dyDescent="0.2">
      <c r="D813" s="454"/>
      <c r="E813" s="454"/>
      <c r="F813" s="454"/>
      <c r="G813" s="454"/>
      <c r="H813" s="454"/>
      <c r="I813" s="454"/>
      <c r="J813" s="454"/>
    </row>
    <row r="814" spans="4:10" x14ac:dyDescent="0.2">
      <c r="D814" s="454"/>
      <c r="E814" s="454"/>
      <c r="F814" s="454"/>
      <c r="G814" s="454"/>
      <c r="H814" s="454"/>
      <c r="I814" s="454"/>
      <c r="J814" s="454"/>
    </row>
    <row r="815" spans="4:10" x14ac:dyDescent="0.2">
      <c r="D815" s="454"/>
      <c r="E815" s="454"/>
      <c r="F815" s="454"/>
      <c r="G815" s="454"/>
      <c r="H815" s="454"/>
      <c r="I815" s="454"/>
      <c r="J815" s="454"/>
    </row>
    <row r="816" spans="4:10" x14ac:dyDescent="0.2">
      <c r="D816" s="454"/>
      <c r="E816" s="454"/>
      <c r="F816" s="454"/>
      <c r="G816" s="454"/>
      <c r="H816" s="454"/>
      <c r="I816" s="454"/>
      <c r="J816" s="454"/>
    </row>
    <row r="817" spans="4:10" x14ac:dyDescent="0.2">
      <c r="D817" s="454"/>
      <c r="E817" s="454"/>
      <c r="F817" s="454"/>
      <c r="G817" s="454"/>
      <c r="H817" s="454"/>
      <c r="I817" s="454"/>
      <c r="J817" s="454"/>
    </row>
    <row r="818" spans="4:10" x14ac:dyDescent="0.2">
      <c r="D818" s="454"/>
      <c r="E818" s="454"/>
      <c r="F818" s="454"/>
      <c r="G818" s="454"/>
      <c r="H818" s="454"/>
      <c r="I818" s="454"/>
      <c r="J818" s="454"/>
    </row>
    <row r="819" spans="4:10" x14ac:dyDescent="0.2">
      <c r="D819" s="454"/>
      <c r="E819" s="454"/>
      <c r="F819" s="454"/>
      <c r="G819" s="454"/>
      <c r="H819" s="454"/>
      <c r="I819" s="454"/>
      <c r="J819" s="454"/>
    </row>
    <row r="820" spans="4:10" x14ac:dyDescent="0.2">
      <c r="D820" s="454"/>
      <c r="E820" s="454"/>
      <c r="F820" s="454"/>
      <c r="G820" s="454"/>
      <c r="H820" s="454"/>
      <c r="I820" s="454"/>
      <c r="J820" s="454"/>
    </row>
    <row r="821" spans="4:10" x14ac:dyDescent="0.2">
      <c r="D821" s="454"/>
      <c r="E821" s="454"/>
      <c r="F821" s="454"/>
      <c r="G821" s="454"/>
      <c r="H821" s="454"/>
      <c r="I821" s="454"/>
      <c r="J821" s="454"/>
    </row>
    <row r="822" spans="4:10" x14ac:dyDescent="0.2">
      <c r="D822" s="454"/>
      <c r="E822" s="454"/>
      <c r="F822" s="454"/>
      <c r="G822" s="454"/>
      <c r="H822" s="454"/>
      <c r="I822" s="454"/>
      <c r="J822" s="454"/>
    </row>
    <row r="823" spans="4:10" x14ac:dyDescent="0.2">
      <c r="D823" s="454"/>
      <c r="E823" s="454"/>
      <c r="F823" s="454"/>
      <c r="G823" s="454"/>
      <c r="H823" s="454"/>
      <c r="I823" s="454"/>
      <c r="J823" s="454"/>
    </row>
    <row r="824" spans="4:10" x14ac:dyDescent="0.2">
      <c r="D824" s="454"/>
      <c r="E824" s="454"/>
      <c r="F824" s="454"/>
      <c r="G824" s="454"/>
      <c r="H824" s="454"/>
      <c r="I824" s="454"/>
      <c r="J824" s="454"/>
    </row>
    <row r="825" spans="4:10" x14ac:dyDescent="0.2">
      <c r="D825" s="454"/>
      <c r="E825" s="454"/>
      <c r="F825" s="454"/>
      <c r="G825" s="454"/>
      <c r="H825" s="454"/>
      <c r="I825" s="454"/>
      <c r="J825" s="454"/>
    </row>
    <row r="826" spans="4:10" x14ac:dyDescent="0.2">
      <c r="D826" s="454"/>
      <c r="E826" s="454"/>
      <c r="F826" s="454"/>
      <c r="G826" s="454"/>
      <c r="H826" s="454"/>
      <c r="I826" s="454"/>
      <c r="J826" s="454"/>
    </row>
    <row r="827" spans="4:10" x14ac:dyDescent="0.2">
      <c r="D827" s="454"/>
      <c r="E827" s="454"/>
      <c r="F827" s="454"/>
      <c r="G827" s="454"/>
      <c r="H827" s="454"/>
      <c r="I827" s="454"/>
      <c r="J827" s="454"/>
    </row>
    <row r="828" spans="4:10" x14ac:dyDescent="0.2">
      <c r="D828" s="454"/>
      <c r="E828" s="454"/>
      <c r="F828" s="454"/>
      <c r="G828" s="454"/>
      <c r="H828" s="454"/>
      <c r="I828" s="454"/>
      <c r="J828" s="454"/>
    </row>
    <row r="829" spans="4:10" x14ac:dyDescent="0.2">
      <c r="D829" s="454"/>
      <c r="E829" s="454"/>
      <c r="F829" s="454"/>
      <c r="G829" s="454"/>
      <c r="H829" s="454"/>
      <c r="I829" s="454"/>
      <c r="J829" s="454"/>
    </row>
    <row r="830" spans="4:10" x14ac:dyDescent="0.2">
      <c r="D830" s="454"/>
      <c r="E830" s="454"/>
      <c r="F830" s="454"/>
      <c r="G830" s="454"/>
      <c r="H830" s="454"/>
      <c r="I830" s="454"/>
      <c r="J830" s="454"/>
    </row>
    <row r="831" spans="4:10" x14ac:dyDescent="0.2">
      <c r="D831" s="454"/>
      <c r="E831" s="454"/>
      <c r="F831" s="454"/>
      <c r="G831" s="454"/>
      <c r="H831" s="454"/>
      <c r="I831" s="454"/>
      <c r="J831" s="454"/>
    </row>
    <row r="832" spans="4:10" x14ac:dyDescent="0.2">
      <c r="D832" s="454"/>
      <c r="E832" s="454"/>
      <c r="F832" s="454"/>
      <c r="G832" s="454"/>
      <c r="H832" s="454"/>
      <c r="I832" s="454"/>
      <c r="J832" s="454"/>
    </row>
    <row r="833" spans="4:10" x14ac:dyDescent="0.2">
      <c r="D833" s="454"/>
      <c r="E833" s="454"/>
      <c r="F833" s="454"/>
      <c r="G833" s="454"/>
      <c r="H833" s="454"/>
      <c r="I833" s="454"/>
      <c r="J833" s="454"/>
    </row>
    <row r="834" spans="4:10" x14ac:dyDescent="0.2">
      <c r="D834" s="454"/>
      <c r="E834" s="454"/>
      <c r="F834" s="454"/>
      <c r="G834" s="454"/>
      <c r="H834" s="454"/>
      <c r="I834" s="454"/>
      <c r="J834" s="454"/>
    </row>
    <row r="835" spans="4:10" x14ac:dyDescent="0.2">
      <c r="D835" s="454"/>
      <c r="E835" s="454"/>
      <c r="F835" s="454"/>
      <c r="G835" s="454"/>
      <c r="H835" s="454"/>
      <c r="I835" s="454"/>
      <c r="J835" s="454"/>
    </row>
    <row r="836" spans="4:10" x14ac:dyDescent="0.2">
      <c r="D836" s="454"/>
      <c r="E836" s="454"/>
      <c r="F836" s="454"/>
      <c r="G836" s="454"/>
      <c r="H836" s="454"/>
      <c r="I836" s="454"/>
      <c r="J836" s="454"/>
    </row>
    <row r="837" spans="4:10" x14ac:dyDescent="0.2">
      <c r="D837" s="454"/>
      <c r="E837" s="454"/>
      <c r="F837" s="454"/>
      <c r="G837" s="454"/>
      <c r="H837" s="454"/>
      <c r="I837" s="454"/>
      <c r="J837" s="454"/>
    </row>
    <row r="838" spans="4:10" x14ac:dyDescent="0.2">
      <c r="D838" s="454"/>
      <c r="E838" s="454"/>
      <c r="F838" s="454"/>
      <c r="G838" s="454"/>
      <c r="H838" s="454"/>
      <c r="I838" s="454"/>
      <c r="J838" s="454"/>
    </row>
    <row r="839" spans="4:10" x14ac:dyDescent="0.2">
      <c r="D839" s="454"/>
      <c r="E839" s="454"/>
      <c r="F839" s="454"/>
      <c r="G839" s="454"/>
      <c r="H839" s="454"/>
      <c r="I839" s="454"/>
      <c r="J839" s="454"/>
    </row>
    <row r="840" spans="4:10" x14ac:dyDescent="0.2">
      <c r="D840" s="454"/>
      <c r="E840" s="454"/>
      <c r="F840" s="454"/>
      <c r="G840" s="454"/>
      <c r="H840" s="454"/>
      <c r="I840" s="454"/>
      <c r="J840" s="454"/>
    </row>
    <row r="841" spans="4:10" x14ac:dyDescent="0.2">
      <c r="D841" s="454"/>
      <c r="E841" s="454"/>
      <c r="F841" s="454"/>
      <c r="G841" s="454"/>
      <c r="H841" s="454"/>
      <c r="I841" s="454"/>
      <c r="J841" s="454"/>
    </row>
    <row r="842" spans="4:10" x14ac:dyDescent="0.2">
      <c r="D842" s="454"/>
      <c r="E842" s="454"/>
      <c r="F842" s="454"/>
      <c r="G842" s="454"/>
      <c r="H842" s="454"/>
      <c r="I842" s="454"/>
      <c r="J842" s="454"/>
    </row>
    <row r="843" spans="4:10" x14ac:dyDescent="0.2">
      <c r="D843" s="454"/>
      <c r="E843" s="454"/>
      <c r="F843" s="454"/>
      <c r="G843" s="454"/>
      <c r="H843" s="454"/>
      <c r="I843" s="454"/>
      <c r="J843" s="454"/>
    </row>
    <row r="844" spans="4:10" x14ac:dyDescent="0.2">
      <c r="D844" s="454"/>
      <c r="E844" s="454"/>
      <c r="F844" s="454"/>
      <c r="G844" s="454"/>
      <c r="H844" s="454"/>
      <c r="I844" s="454"/>
      <c r="J844" s="454"/>
    </row>
    <row r="845" spans="4:10" x14ac:dyDescent="0.2">
      <c r="D845" s="454"/>
      <c r="E845" s="454"/>
      <c r="F845" s="454"/>
      <c r="G845" s="454"/>
      <c r="H845" s="454"/>
      <c r="I845" s="454"/>
      <c r="J845" s="454"/>
    </row>
    <row r="846" spans="4:10" x14ac:dyDescent="0.2">
      <c r="D846" s="454"/>
      <c r="E846" s="454"/>
      <c r="F846" s="454"/>
      <c r="G846" s="454"/>
      <c r="H846" s="454"/>
      <c r="I846" s="454"/>
      <c r="J846" s="454"/>
    </row>
    <row r="847" spans="4:10" x14ac:dyDescent="0.2">
      <c r="D847" s="454"/>
      <c r="E847" s="454"/>
      <c r="F847" s="454"/>
      <c r="G847" s="454"/>
      <c r="H847" s="454"/>
      <c r="I847" s="454"/>
      <c r="J847" s="454"/>
    </row>
    <row r="848" spans="4:10" x14ac:dyDescent="0.2">
      <c r="D848" s="454"/>
      <c r="E848" s="454"/>
      <c r="F848" s="454"/>
      <c r="G848" s="454"/>
      <c r="H848" s="454"/>
      <c r="I848" s="454"/>
      <c r="J848" s="454"/>
    </row>
    <row r="849" spans="4:10" x14ac:dyDescent="0.2">
      <c r="D849" s="454"/>
      <c r="E849" s="454"/>
      <c r="F849" s="454"/>
      <c r="G849" s="454"/>
      <c r="H849" s="454"/>
      <c r="I849" s="454"/>
      <c r="J849" s="454"/>
    </row>
    <row r="850" spans="4:10" x14ac:dyDescent="0.2">
      <c r="D850" s="454"/>
      <c r="E850" s="454"/>
      <c r="F850" s="454"/>
      <c r="G850" s="454"/>
      <c r="H850" s="454"/>
      <c r="I850" s="454"/>
      <c r="J850" s="454"/>
    </row>
    <row r="851" spans="4:10" x14ac:dyDescent="0.2">
      <c r="D851" s="454"/>
      <c r="E851" s="454"/>
      <c r="F851" s="454"/>
      <c r="G851" s="454"/>
      <c r="H851" s="454"/>
      <c r="I851" s="454"/>
      <c r="J851" s="454"/>
    </row>
    <row r="852" spans="4:10" x14ac:dyDescent="0.2">
      <c r="D852" s="454"/>
      <c r="E852" s="454"/>
      <c r="F852" s="454"/>
      <c r="G852" s="454"/>
      <c r="H852" s="454"/>
      <c r="I852" s="454"/>
      <c r="J852" s="454"/>
    </row>
    <row r="853" spans="4:10" x14ac:dyDescent="0.2">
      <c r="D853" s="454"/>
      <c r="E853" s="454"/>
      <c r="F853" s="454"/>
      <c r="G853" s="454"/>
      <c r="H853" s="454"/>
      <c r="I853" s="454"/>
      <c r="J853" s="454"/>
    </row>
    <row r="854" spans="4:10" x14ac:dyDescent="0.2">
      <c r="D854" s="454"/>
      <c r="E854" s="454"/>
      <c r="F854" s="454"/>
      <c r="G854" s="454"/>
      <c r="H854" s="454"/>
      <c r="I854" s="454"/>
      <c r="J854" s="454"/>
    </row>
    <row r="855" spans="4:10" x14ac:dyDescent="0.2">
      <c r="D855" s="454"/>
      <c r="E855" s="454"/>
      <c r="F855" s="454"/>
      <c r="G855" s="454"/>
      <c r="H855" s="454"/>
      <c r="I855" s="454"/>
      <c r="J855" s="454"/>
    </row>
    <row r="856" spans="4:10" x14ac:dyDescent="0.2">
      <c r="D856" s="454"/>
      <c r="E856" s="454"/>
      <c r="F856" s="454"/>
      <c r="G856" s="454"/>
      <c r="H856" s="454"/>
      <c r="I856" s="454"/>
      <c r="J856" s="454"/>
    </row>
    <row r="857" spans="4:10" x14ac:dyDescent="0.2">
      <c r="D857" s="454"/>
      <c r="E857" s="454"/>
      <c r="F857" s="454"/>
      <c r="G857" s="454"/>
      <c r="H857" s="454"/>
      <c r="I857" s="454"/>
      <c r="J857" s="454"/>
    </row>
    <row r="858" spans="4:10" x14ac:dyDescent="0.2">
      <c r="D858" s="454"/>
      <c r="E858" s="454"/>
      <c r="F858" s="454"/>
      <c r="G858" s="454"/>
      <c r="H858" s="454"/>
      <c r="I858" s="454"/>
      <c r="J858" s="454"/>
    </row>
    <row r="859" spans="4:10" x14ac:dyDescent="0.2">
      <c r="D859" s="454"/>
      <c r="E859" s="454"/>
      <c r="F859" s="454"/>
      <c r="G859" s="454"/>
      <c r="H859" s="454"/>
      <c r="I859" s="454"/>
      <c r="J859" s="454"/>
    </row>
    <row r="860" spans="4:10" x14ac:dyDescent="0.2">
      <c r="D860" s="454"/>
      <c r="E860" s="454"/>
      <c r="F860" s="454"/>
      <c r="G860" s="454"/>
      <c r="H860" s="454"/>
      <c r="I860" s="454"/>
      <c r="J860" s="454"/>
    </row>
    <row r="861" spans="4:10" x14ac:dyDescent="0.2">
      <c r="D861" s="454"/>
      <c r="E861" s="454"/>
      <c r="F861" s="454"/>
      <c r="G861" s="454"/>
      <c r="H861" s="454"/>
      <c r="I861" s="454"/>
      <c r="J861" s="454"/>
    </row>
    <row r="862" spans="4:10" x14ac:dyDescent="0.2">
      <c r="D862" s="454"/>
      <c r="E862" s="454"/>
      <c r="F862" s="454"/>
      <c r="G862" s="454"/>
      <c r="H862" s="454"/>
      <c r="I862" s="454"/>
      <c r="J862" s="454"/>
    </row>
    <row r="863" spans="4:10" x14ac:dyDescent="0.2">
      <c r="D863" s="454"/>
      <c r="E863" s="454"/>
      <c r="F863" s="454"/>
      <c r="G863" s="454"/>
      <c r="H863" s="454"/>
      <c r="I863" s="454"/>
      <c r="J863" s="454"/>
    </row>
    <row r="864" spans="4:10" x14ac:dyDescent="0.2">
      <c r="D864" s="454"/>
      <c r="E864" s="454"/>
      <c r="F864" s="454"/>
      <c r="G864" s="454"/>
      <c r="H864" s="454"/>
      <c r="I864" s="454"/>
      <c r="J864" s="454"/>
    </row>
    <row r="865" spans="4:10" x14ac:dyDescent="0.2">
      <c r="D865" s="454"/>
      <c r="E865" s="454"/>
      <c r="F865" s="454"/>
      <c r="G865" s="454"/>
      <c r="H865" s="454"/>
      <c r="I865" s="454"/>
      <c r="J865" s="454"/>
    </row>
    <row r="866" spans="4:10" x14ac:dyDescent="0.2">
      <c r="D866" s="454"/>
      <c r="E866" s="454"/>
      <c r="F866" s="454"/>
      <c r="G866" s="454"/>
      <c r="H866" s="454"/>
      <c r="I866" s="454"/>
      <c r="J866" s="454"/>
    </row>
    <row r="867" spans="4:10" x14ac:dyDescent="0.2">
      <c r="D867" s="454"/>
      <c r="E867" s="454"/>
      <c r="F867" s="454"/>
      <c r="G867" s="454"/>
      <c r="H867" s="454"/>
      <c r="I867" s="454"/>
      <c r="J867" s="454"/>
    </row>
    <row r="868" spans="4:10" x14ac:dyDescent="0.2">
      <c r="D868" s="454"/>
      <c r="E868" s="454"/>
      <c r="F868" s="454"/>
      <c r="G868" s="454"/>
      <c r="H868" s="454"/>
      <c r="I868" s="454"/>
      <c r="J868" s="454"/>
    </row>
    <row r="869" spans="4:10" x14ac:dyDescent="0.2">
      <c r="D869" s="454"/>
      <c r="E869" s="454"/>
      <c r="F869" s="454"/>
      <c r="G869" s="454"/>
      <c r="H869" s="454"/>
      <c r="I869" s="454"/>
      <c r="J869" s="454"/>
    </row>
    <row r="870" spans="4:10" x14ac:dyDescent="0.2">
      <c r="D870" s="454"/>
      <c r="E870" s="454"/>
      <c r="F870" s="454"/>
      <c r="G870" s="454"/>
      <c r="H870" s="454"/>
      <c r="I870" s="454"/>
      <c r="J870" s="454"/>
    </row>
    <row r="871" spans="4:10" x14ac:dyDescent="0.2">
      <c r="D871" s="454"/>
      <c r="E871" s="454"/>
      <c r="F871" s="454"/>
      <c r="G871" s="454"/>
      <c r="H871" s="454"/>
      <c r="I871" s="454"/>
      <c r="J871" s="454"/>
    </row>
    <row r="872" spans="4:10" x14ac:dyDescent="0.2">
      <c r="D872" s="454"/>
      <c r="E872" s="454"/>
      <c r="F872" s="454"/>
      <c r="G872" s="454"/>
      <c r="H872" s="454"/>
      <c r="I872" s="454"/>
      <c r="J872" s="454"/>
    </row>
    <row r="873" spans="4:10" x14ac:dyDescent="0.2">
      <c r="D873" s="454"/>
      <c r="E873" s="454"/>
      <c r="F873" s="454"/>
      <c r="G873" s="454"/>
      <c r="H873" s="454"/>
      <c r="I873" s="454"/>
      <c r="J873" s="454"/>
    </row>
    <row r="874" spans="4:10" x14ac:dyDescent="0.2">
      <c r="D874" s="454"/>
      <c r="E874" s="454"/>
      <c r="F874" s="454"/>
      <c r="G874" s="454"/>
      <c r="H874" s="454"/>
      <c r="I874" s="454"/>
      <c r="J874" s="454"/>
    </row>
    <row r="875" spans="4:10" x14ac:dyDescent="0.2">
      <c r="D875" s="454"/>
      <c r="E875" s="454"/>
      <c r="F875" s="454"/>
      <c r="G875" s="454"/>
      <c r="H875" s="454"/>
      <c r="I875" s="454"/>
      <c r="J875" s="454"/>
    </row>
    <row r="876" spans="4:10" x14ac:dyDescent="0.2">
      <c r="D876" s="454"/>
      <c r="E876" s="454"/>
      <c r="F876" s="454"/>
      <c r="G876" s="454"/>
      <c r="H876" s="454"/>
      <c r="I876" s="454"/>
      <c r="J876" s="454"/>
    </row>
    <row r="877" spans="4:10" x14ac:dyDescent="0.2">
      <c r="D877" s="454"/>
      <c r="E877" s="454"/>
      <c r="F877" s="454"/>
      <c r="G877" s="454"/>
      <c r="H877" s="454"/>
      <c r="I877" s="454"/>
      <c r="J877" s="454"/>
    </row>
    <row r="878" spans="4:10" x14ac:dyDescent="0.2">
      <c r="D878" s="454"/>
      <c r="E878" s="454"/>
      <c r="F878" s="454"/>
      <c r="G878" s="454"/>
      <c r="H878" s="454"/>
      <c r="I878" s="454"/>
      <c r="J878" s="454"/>
    </row>
    <row r="879" spans="4:10" x14ac:dyDescent="0.2">
      <c r="D879" s="454"/>
      <c r="E879" s="454"/>
      <c r="F879" s="454"/>
      <c r="G879" s="454"/>
      <c r="H879" s="454"/>
      <c r="I879" s="454"/>
      <c r="J879" s="454"/>
    </row>
    <row r="880" spans="4:10" x14ac:dyDescent="0.2">
      <c r="D880" s="454"/>
      <c r="E880" s="454"/>
      <c r="F880" s="454"/>
      <c r="G880" s="454"/>
      <c r="H880" s="454"/>
      <c r="I880" s="454"/>
      <c r="J880" s="454"/>
    </row>
    <row r="881" spans="4:10" x14ac:dyDescent="0.2">
      <c r="D881" s="454"/>
      <c r="E881" s="454"/>
      <c r="F881" s="454"/>
      <c r="G881" s="454"/>
      <c r="H881" s="454"/>
      <c r="I881" s="454"/>
      <c r="J881" s="454"/>
    </row>
    <row r="882" spans="4:10" x14ac:dyDescent="0.2">
      <c r="D882" s="454"/>
      <c r="E882" s="454"/>
      <c r="F882" s="454"/>
      <c r="G882" s="454"/>
      <c r="H882" s="454"/>
      <c r="I882" s="454"/>
      <c r="J882" s="454"/>
    </row>
    <row r="883" spans="4:10" x14ac:dyDescent="0.2">
      <c r="D883" s="454"/>
      <c r="E883" s="454"/>
      <c r="F883" s="454"/>
      <c r="G883" s="454"/>
      <c r="H883" s="454"/>
      <c r="I883" s="454"/>
      <c r="J883" s="454"/>
    </row>
    <row r="884" spans="4:10" x14ac:dyDescent="0.2">
      <c r="D884" s="454"/>
      <c r="E884" s="454"/>
      <c r="F884" s="454"/>
      <c r="G884" s="454"/>
      <c r="H884" s="454"/>
      <c r="I884" s="454"/>
      <c r="J884" s="454"/>
    </row>
    <row r="885" spans="4:10" x14ac:dyDescent="0.2">
      <c r="D885" s="454"/>
      <c r="E885" s="454"/>
      <c r="F885" s="454"/>
      <c r="G885" s="454"/>
      <c r="H885" s="454"/>
      <c r="I885" s="454"/>
      <c r="J885" s="454"/>
    </row>
    <row r="886" spans="4:10" x14ac:dyDescent="0.2">
      <c r="D886" s="454"/>
      <c r="E886" s="454"/>
      <c r="F886" s="454"/>
      <c r="G886" s="454"/>
      <c r="H886" s="454"/>
      <c r="I886" s="454"/>
      <c r="J886" s="454"/>
    </row>
    <row r="887" spans="4:10" x14ac:dyDescent="0.2">
      <c r="D887" s="454"/>
      <c r="E887" s="454"/>
      <c r="F887" s="454"/>
      <c r="G887" s="454"/>
      <c r="H887" s="454"/>
      <c r="I887" s="454"/>
      <c r="J887" s="454"/>
    </row>
    <row r="888" spans="4:10" x14ac:dyDescent="0.2">
      <c r="D888" s="454"/>
      <c r="E888" s="454"/>
      <c r="F888" s="454"/>
      <c r="G888" s="454"/>
      <c r="H888" s="454"/>
      <c r="I888" s="454"/>
      <c r="J888" s="454"/>
    </row>
    <row r="889" spans="4:10" x14ac:dyDescent="0.2">
      <c r="D889" s="454"/>
      <c r="E889" s="454"/>
      <c r="F889" s="454"/>
      <c r="G889" s="454"/>
      <c r="H889" s="454"/>
      <c r="I889" s="454"/>
      <c r="J889" s="454"/>
    </row>
    <row r="890" spans="4:10" x14ac:dyDescent="0.2">
      <c r="D890" s="454"/>
      <c r="E890" s="454"/>
      <c r="F890" s="454"/>
      <c r="G890" s="454"/>
      <c r="H890" s="454"/>
      <c r="I890" s="454"/>
      <c r="J890" s="454"/>
    </row>
    <row r="891" spans="4:10" x14ac:dyDescent="0.2">
      <c r="D891" s="454"/>
      <c r="E891" s="454"/>
      <c r="F891" s="454"/>
      <c r="G891" s="454"/>
      <c r="H891" s="454"/>
      <c r="I891" s="454"/>
      <c r="J891" s="454"/>
    </row>
    <row r="892" spans="4:10" x14ac:dyDescent="0.2">
      <c r="D892" s="454"/>
      <c r="E892" s="454"/>
      <c r="F892" s="454"/>
      <c r="G892" s="454"/>
      <c r="H892" s="454"/>
      <c r="I892" s="454"/>
      <c r="J892" s="454"/>
    </row>
    <row r="893" spans="4:10" x14ac:dyDescent="0.2">
      <c r="D893" s="454"/>
      <c r="E893" s="454"/>
      <c r="F893" s="454"/>
      <c r="G893" s="454"/>
      <c r="H893" s="454"/>
      <c r="I893" s="454"/>
      <c r="J893" s="454"/>
    </row>
    <row r="894" spans="4:10" x14ac:dyDescent="0.2">
      <c r="D894" s="454"/>
      <c r="E894" s="454"/>
      <c r="F894" s="454"/>
      <c r="G894" s="454"/>
      <c r="H894" s="454"/>
      <c r="I894" s="454"/>
      <c r="J894" s="454"/>
    </row>
    <row r="895" spans="4:10" x14ac:dyDescent="0.2">
      <c r="D895" s="454"/>
      <c r="E895" s="454"/>
      <c r="F895" s="454"/>
      <c r="G895" s="454"/>
      <c r="H895" s="454"/>
      <c r="I895" s="454"/>
      <c r="J895" s="454"/>
    </row>
    <row r="896" spans="4:10" x14ac:dyDescent="0.2">
      <c r="D896" s="454"/>
      <c r="E896" s="454"/>
      <c r="F896" s="454"/>
      <c r="G896" s="454"/>
      <c r="H896" s="454"/>
      <c r="I896" s="454"/>
      <c r="J896" s="454"/>
    </row>
    <row r="897" spans="4:10" x14ac:dyDescent="0.2">
      <c r="D897" s="454"/>
      <c r="E897" s="454"/>
      <c r="F897" s="454"/>
      <c r="G897" s="454"/>
      <c r="H897" s="454"/>
      <c r="I897" s="454"/>
      <c r="J897" s="454"/>
    </row>
    <row r="898" spans="4:10" x14ac:dyDescent="0.2">
      <c r="D898" s="454"/>
      <c r="E898" s="454"/>
      <c r="F898" s="454"/>
      <c r="G898" s="454"/>
      <c r="H898" s="454"/>
      <c r="I898" s="454"/>
      <c r="J898" s="454"/>
    </row>
    <row r="899" spans="4:10" x14ac:dyDescent="0.2">
      <c r="D899" s="454"/>
      <c r="E899" s="454"/>
      <c r="F899" s="454"/>
      <c r="G899" s="454"/>
      <c r="H899" s="454"/>
      <c r="I899" s="454"/>
      <c r="J899" s="454"/>
    </row>
    <row r="900" spans="4:10" x14ac:dyDescent="0.2">
      <c r="D900" s="454"/>
      <c r="E900" s="454"/>
      <c r="F900" s="454"/>
      <c r="G900" s="454"/>
      <c r="H900" s="454"/>
      <c r="I900" s="454"/>
      <c r="J900" s="454"/>
    </row>
    <row r="901" spans="4:10" x14ac:dyDescent="0.2">
      <c r="D901" s="454"/>
      <c r="E901" s="454"/>
      <c r="F901" s="454"/>
      <c r="G901" s="454"/>
      <c r="H901" s="454"/>
      <c r="I901" s="454"/>
      <c r="J901" s="454"/>
    </row>
    <row r="902" spans="4:10" x14ac:dyDescent="0.2">
      <c r="D902" s="454"/>
      <c r="E902" s="454"/>
      <c r="F902" s="454"/>
      <c r="G902" s="454"/>
      <c r="H902" s="454"/>
      <c r="I902" s="454"/>
      <c r="J902" s="454"/>
    </row>
    <row r="903" spans="4:10" x14ac:dyDescent="0.2">
      <c r="D903" s="454"/>
      <c r="E903" s="454"/>
      <c r="F903" s="454"/>
      <c r="G903" s="454"/>
      <c r="H903" s="454"/>
      <c r="I903" s="454"/>
      <c r="J903" s="454"/>
    </row>
    <row r="904" spans="4:10" x14ac:dyDescent="0.2">
      <c r="D904" s="454"/>
      <c r="E904" s="454"/>
      <c r="F904" s="454"/>
      <c r="G904" s="454"/>
      <c r="H904" s="454"/>
      <c r="I904" s="454"/>
      <c r="J904" s="454"/>
    </row>
    <row r="905" spans="4:10" x14ac:dyDescent="0.2">
      <c r="D905" s="454"/>
      <c r="E905" s="454"/>
      <c r="F905" s="454"/>
      <c r="G905" s="454"/>
      <c r="H905" s="454"/>
      <c r="I905" s="454"/>
      <c r="J905" s="454"/>
    </row>
    <row r="906" spans="4:10" x14ac:dyDescent="0.2">
      <c r="D906" s="454"/>
      <c r="E906" s="454"/>
      <c r="F906" s="454"/>
      <c r="G906" s="454"/>
      <c r="H906" s="454"/>
      <c r="I906" s="454"/>
      <c r="J906" s="454"/>
    </row>
    <row r="907" spans="4:10" x14ac:dyDescent="0.2">
      <c r="D907" s="454"/>
      <c r="E907" s="454"/>
      <c r="F907" s="454"/>
      <c r="G907" s="454"/>
      <c r="H907" s="454"/>
      <c r="I907" s="454"/>
      <c r="J907" s="454"/>
    </row>
    <row r="908" spans="4:10" x14ac:dyDescent="0.2">
      <c r="D908" s="454"/>
      <c r="E908" s="454"/>
      <c r="F908" s="454"/>
      <c r="G908" s="454"/>
      <c r="H908" s="454"/>
      <c r="I908" s="454"/>
      <c r="J908" s="454"/>
    </row>
    <row r="909" spans="4:10" x14ac:dyDescent="0.2">
      <c r="D909" s="454"/>
      <c r="E909" s="454"/>
      <c r="F909" s="454"/>
      <c r="G909" s="454"/>
      <c r="H909" s="454"/>
      <c r="I909" s="454"/>
      <c r="J909" s="454"/>
    </row>
    <row r="910" spans="4:10" x14ac:dyDescent="0.2">
      <c r="D910" s="454"/>
      <c r="E910" s="454"/>
      <c r="F910" s="454"/>
      <c r="G910" s="454"/>
      <c r="H910" s="454"/>
      <c r="I910" s="454"/>
      <c r="J910" s="454"/>
    </row>
    <row r="911" spans="4:10" x14ac:dyDescent="0.2">
      <c r="D911" s="454"/>
      <c r="E911" s="454"/>
      <c r="F911" s="454"/>
      <c r="G911" s="454"/>
      <c r="H911" s="454"/>
      <c r="I911" s="454"/>
      <c r="J911" s="454"/>
    </row>
    <row r="912" spans="4:10" x14ac:dyDescent="0.2">
      <c r="D912" s="454"/>
      <c r="E912" s="454"/>
      <c r="F912" s="454"/>
      <c r="G912" s="454"/>
      <c r="H912" s="454"/>
      <c r="I912" s="454"/>
      <c r="J912" s="454"/>
    </row>
    <row r="913" spans="4:10" x14ac:dyDescent="0.2">
      <c r="D913" s="454"/>
      <c r="E913" s="454"/>
      <c r="F913" s="454"/>
      <c r="G913" s="454"/>
      <c r="H913" s="454"/>
      <c r="I913" s="454"/>
      <c r="J913" s="454"/>
    </row>
    <row r="914" spans="4:10" x14ac:dyDescent="0.2">
      <c r="D914" s="454"/>
      <c r="E914" s="454"/>
      <c r="F914" s="454"/>
      <c r="G914" s="454"/>
      <c r="H914" s="454"/>
      <c r="I914" s="454"/>
      <c r="J914" s="454"/>
    </row>
    <row r="915" spans="4:10" x14ac:dyDescent="0.2">
      <c r="D915" s="454"/>
      <c r="E915" s="454"/>
      <c r="F915" s="454"/>
      <c r="G915" s="454"/>
      <c r="H915" s="454"/>
      <c r="I915" s="454"/>
      <c r="J915" s="454"/>
    </row>
    <row r="916" spans="4:10" x14ac:dyDescent="0.2">
      <c r="D916" s="454"/>
      <c r="E916" s="454"/>
      <c r="F916" s="454"/>
      <c r="G916" s="454"/>
      <c r="H916" s="454"/>
      <c r="I916" s="454"/>
      <c r="J916" s="454"/>
    </row>
    <row r="917" spans="4:10" x14ac:dyDescent="0.2">
      <c r="D917" s="454"/>
      <c r="E917" s="454"/>
      <c r="F917" s="454"/>
      <c r="G917" s="454"/>
      <c r="H917" s="454"/>
      <c r="I917" s="454"/>
      <c r="J917" s="454"/>
    </row>
    <row r="918" spans="4:10" x14ac:dyDescent="0.2">
      <c r="D918" s="454"/>
      <c r="E918" s="454"/>
      <c r="F918" s="454"/>
      <c r="G918" s="454"/>
      <c r="H918" s="454"/>
      <c r="I918" s="454"/>
      <c r="J918" s="454"/>
    </row>
    <row r="919" spans="4:10" x14ac:dyDescent="0.2">
      <c r="D919" s="454"/>
      <c r="E919" s="454"/>
      <c r="F919" s="454"/>
      <c r="G919" s="454"/>
      <c r="H919" s="454"/>
      <c r="I919" s="454"/>
      <c r="J919" s="454"/>
    </row>
    <row r="920" spans="4:10" x14ac:dyDescent="0.2">
      <c r="D920" s="454"/>
      <c r="E920" s="454"/>
      <c r="F920" s="454"/>
      <c r="G920" s="454"/>
      <c r="H920" s="454"/>
      <c r="I920" s="454"/>
      <c r="J920" s="454"/>
    </row>
    <row r="921" spans="4:10" x14ac:dyDescent="0.2">
      <c r="D921" s="454"/>
      <c r="E921" s="454"/>
      <c r="F921" s="454"/>
      <c r="G921" s="454"/>
      <c r="H921" s="454"/>
      <c r="I921" s="454"/>
      <c r="J921" s="454"/>
    </row>
    <row r="922" spans="4:10" x14ac:dyDescent="0.2">
      <c r="D922" s="454"/>
      <c r="E922" s="454"/>
      <c r="F922" s="454"/>
      <c r="G922" s="454"/>
      <c r="H922" s="454"/>
      <c r="I922" s="454"/>
      <c r="J922" s="454"/>
    </row>
    <row r="923" spans="4:10" x14ac:dyDescent="0.2">
      <c r="D923" s="454"/>
      <c r="E923" s="454"/>
      <c r="F923" s="454"/>
      <c r="G923" s="454"/>
      <c r="H923" s="454"/>
      <c r="I923" s="454"/>
      <c r="J923" s="454"/>
    </row>
    <row r="924" spans="4:10" x14ac:dyDescent="0.2">
      <c r="D924" s="454"/>
      <c r="E924" s="454"/>
      <c r="F924" s="454"/>
      <c r="G924" s="454"/>
      <c r="H924" s="454"/>
      <c r="I924" s="454"/>
      <c r="J924" s="454"/>
    </row>
    <row r="925" spans="4:10" x14ac:dyDescent="0.2">
      <c r="D925" s="454"/>
      <c r="E925" s="454"/>
      <c r="F925" s="454"/>
      <c r="G925" s="454"/>
      <c r="H925" s="454"/>
      <c r="I925" s="454"/>
      <c r="J925" s="454"/>
    </row>
    <row r="926" spans="4:10" x14ac:dyDescent="0.2">
      <c r="D926" s="454"/>
      <c r="E926" s="454"/>
      <c r="F926" s="454"/>
      <c r="G926" s="454"/>
      <c r="H926" s="454"/>
      <c r="I926" s="454"/>
      <c r="J926" s="454"/>
    </row>
    <row r="927" spans="4:10" x14ac:dyDescent="0.2">
      <c r="D927" s="454"/>
      <c r="E927" s="454"/>
      <c r="F927" s="454"/>
      <c r="G927" s="454"/>
      <c r="H927" s="454"/>
      <c r="I927" s="454"/>
      <c r="J927" s="454"/>
    </row>
    <row r="928" spans="4:10" x14ac:dyDescent="0.2">
      <c r="D928" s="454"/>
      <c r="E928" s="454"/>
      <c r="F928" s="454"/>
      <c r="G928" s="454"/>
      <c r="H928" s="454"/>
      <c r="I928" s="454"/>
      <c r="J928" s="454"/>
    </row>
    <row r="929" spans="4:10" x14ac:dyDescent="0.2">
      <c r="D929" s="454"/>
      <c r="E929" s="454"/>
      <c r="F929" s="454"/>
      <c r="G929" s="454"/>
      <c r="H929" s="454"/>
      <c r="I929" s="454"/>
      <c r="J929" s="454"/>
    </row>
    <row r="930" spans="4:10" x14ac:dyDescent="0.2">
      <c r="D930" s="454"/>
      <c r="E930" s="454"/>
      <c r="F930" s="454"/>
      <c r="G930" s="454"/>
      <c r="H930" s="454"/>
      <c r="I930" s="454"/>
      <c r="J930" s="454"/>
    </row>
    <row r="931" spans="4:10" x14ac:dyDescent="0.2">
      <c r="D931" s="454"/>
      <c r="E931" s="454"/>
      <c r="F931" s="454"/>
      <c r="G931" s="454"/>
      <c r="H931" s="454"/>
      <c r="I931" s="454"/>
      <c r="J931" s="454"/>
    </row>
    <row r="932" spans="4:10" x14ac:dyDescent="0.2">
      <c r="D932" s="454"/>
      <c r="E932" s="454"/>
      <c r="F932" s="454"/>
      <c r="G932" s="454"/>
      <c r="H932" s="454"/>
      <c r="I932" s="454"/>
      <c r="J932" s="454"/>
    </row>
  </sheetData>
  <pageMargins left="0.7" right="0.7" top="0.75" bottom="0.75" header="0.3" footer="0.3"/>
  <pageSetup orientation="portrait" horizontalDpi="0"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election activeCell="E21" sqref="E21"/>
    </sheetView>
  </sheetViews>
  <sheetFormatPr defaultRowHeight="12.75" x14ac:dyDescent="0.2"/>
  <cols>
    <col min="1" max="1" width="16.28515625" customWidth="1"/>
  </cols>
  <sheetData>
    <row r="1" spans="1:1" x14ac:dyDescent="0.2">
      <c r="A1" s="236" t="s">
        <v>2318</v>
      </c>
    </row>
    <row r="2" spans="1:1" x14ac:dyDescent="0.2">
      <c r="A2" s="236" t="s">
        <v>2321</v>
      </c>
    </row>
    <row r="3" spans="1:1" x14ac:dyDescent="0.2">
      <c r="A3" s="236" t="s">
        <v>2323</v>
      </c>
    </row>
    <row r="4" spans="1:1" x14ac:dyDescent="0.2">
      <c r="A4" s="236" t="s">
        <v>2319</v>
      </c>
    </row>
    <row r="5" spans="1:1" x14ac:dyDescent="0.2">
      <c r="A5" s="236" t="s">
        <v>2322</v>
      </c>
    </row>
    <row r="6" spans="1:1" x14ac:dyDescent="0.2">
      <c r="A6" s="236" t="s">
        <v>2320</v>
      </c>
    </row>
    <row r="7" spans="1:1" x14ac:dyDescent="0.2">
      <c r="A7" s="236" t="s">
        <v>2317</v>
      </c>
    </row>
  </sheetData>
  <sortState ref="A1:XFD7">
    <sortCondition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D11" sqref="D11"/>
    </sheetView>
  </sheetViews>
  <sheetFormatPr defaultRowHeight="12.75" x14ac:dyDescent="0.2"/>
  <cols>
    <col min="1" max="1" width="17.42578125" customWidth="1"/>
    <col min="2" max="2" width="12.140625" customWidth="1"/>
  </cols>
  <sheetData>
    <row r="1" spans="1:2" x14ac:dyDescent="0.2">
      <c r="A1" t="s">
        <v>2324</v>
      </c>
      <c r="B1" t="s">
        <v>1546</v>
      </c>
    </row>
    <row r="2" spans="1:2" x14ac:dyDescent="0.2">
      <c r="A2" s="236" t="s">
        <v>2318</v>
      </c>
      <c r="B2">
        <v>2</v>
      </c>
    </row>
    <row r="3" spans="1:2" x14ac:dyDescent="0.2">
      <c r="A3" s="236" t="s">
        <v>2321</v>
      </c>
      <c r="B3" t="s">
        <v>2325</v>
      </c>
    </row>
    <row r="4" spans="1:2" x14ac:dyDescent="0.2">
      <c r="A4" s="236" t="s">
        <v>2323</v>
      </c>
      <c r="B4" t="s">
        <v>2325</v>
      </c>
    </row>
    <row r="5" spans="1:2" x14ac:dyDescent="0.2">
      <c r="A5" s="236" t="s">
        <v>2319</v>
      </c>
      <c r="B5">
        <v>2</v>
      </c>
    </row>
    <row r="6" spans="1:2" x14ac:dyDescent="0.2">
      <c r="A6" s="236" t="s">
        <v>2322</v>
      </c>
      <c r="B6" t="s">
        <v>2325</v>
      </c>
    </row>
    <row r="7" spans="1:2" x14ac:dyDescent="0.2">
      <c r="A7" s="236" t="s">
        <v>2320</v>
      </c>
      <c r="B7" t="s">
        <v>2325</v>
      </c>
    </row>
    <row r="8" spans="1:2" x14ac:dyDescent="0.2">
      <c r="A8" s="236" t="s">
        <v>2317</v>
      </c>
      <c r="B8">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A7" sqref="A7"/>
    </sheetView>
  </sheetViews>
  <sheetFormatPr defaultRowHeight="12.75" x14ac:dyDescent="0.2"/>
  <cols>
    <col min="1" max="1" width="9.85546875" customWidth="1"/>
    <col min="2" max="2" width="27.28515625" customWidth="1"/>
    <col min="3" max="3" width="51.42578125" customWidth="1"/>
  </cols>
  <sheetData>
    <row r="1" spans="1:2" x14ac:dyDescent="0.2">
      <c r="A1" t="s">
        <v>2327</v>
      </c>
      <c r="B1" t="s">
        <v>2328</v>
      </c>
    </row>
    <row r="2" spans="1:2" x14ac:dyDescent="0.2">
      <c r="A2" t="s">
        <v>1868</v>
      </c>
      <c r="B2">
        <v>34</v>
      </c>
    </row>
    <row r="3" spans="1:2" x14ac:dyDescent="0.2">
      <c r="A3" t="s">
        <v>1866</v>
      </c>
      <c r="B3">
        <v>56</v>
      </c>
    </row>
    <row r="4" spans="1:2" x14ac:dyDescent="0.2">
      <c r="A4" t="s">
        <v>1874</v>
      </c>
      <c r="B4">
        <v>80</v>
      </c>
    </row>
    <row r="5" spans="1:2" x14ac:dyDescent="0.2">
      <c r="A5" t="s">
        <v>1867</v>
      </c>
      <c r="B5">
        <v>130</v>
      </c>
    </row>
  </sheetData>
  <sortState ref="A2:XFD5">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9"/>
  <sheetViews>
    <sheetView topLeftCell="A124" zoomScale="90" workbookViewId="0">
      <selection activeCell="F132" sqref="F132"/>
    </sheetView>
  </sheetViews>
  <sheetFormatPr defaultRowHeight="12.75" x14ac:dyDescent="0.2"/>
  <cols>
    <col min="7" max="7" width="14.140625" customWidth="1"/>
    <col min="16" max="16" width="3" customWidth="1"/>
    <col min="17" max="17" width="9.140625" style="196"/>
    <col min="18" max="18" width="28.85546875" style="196" customWidth="1"/>
    <col min="19" max="16384" width="9.140625" style="196"/>
  </cols>
  <sheetData>
    <row r="1" spans="2:20" x14ac:dyDescent="0.2">
      <c r="B1" s="238" t="s">
        <v>1726</v>
      </c>
      <c r="C1" s="238"/>
      <c r="D1" s="238"/>
      <c r="E1" s="238"/>
      <c r="F1" s="238"/>
      <c r="G1" s="238"/>
      <c r="H1" s="238"/>
      <c r="I1" s="238"/>
      <c r="J1" s="238"/>
      <c r="K1" s="238"/>
      <c r="L1" s="238"/>
      <c r="P1" s="237"/>
    </row>
    <row r="2" spans="2:20" ht="13.5" thickBot="1" x14ac:dyDescent="0.25">
      <c r="P2" s="237"/>
    </row>
    <row r="3" spans="2:20" ht="19.5" thickTop="1" thickBot="1" x14ac:dyDescent="0.3">
      <c r="B3" s="547" t="s">
        <v>537</v>
      </c>
      <c r="C3" s="548"/>
      <c r="D3" s="548"/>
      <c r="E3" s="548"/>
      <c r="F3" s="548"/>
      <c r="G3" s="548"/>
      <c r="H3" s="548"/>
      <c r="I3" s="548"/>
      <c r="J3" s="548"/>
      <c r="K3" s="548"/>
      <c r="L3" s="548"/>
      <c r="M3" s="548"/>
      <c r="N3" s="548"/>
      <c r="O3" s="549"/>
      <c r="P3" s="242"/>
      <c r="Q3" s="244"/>
    </row>
    <row r="4" spans="2:20" ht="18.75" thickTop="1" x14ac:dyDescent="0.25">
      <c r="D4" s="83"/>
      <c r="E4" s="83"/>
      <c r="F4" s="83"/>
      <c r="G4" s="83"/>
      <c r="P4" s="237"/>
    </row>
    <row r="5" spans="2:20" ht="18" x14ac:dyDescent="0.25">
      <c r="B5" s="4" t="s">
        <v>536</v>
      </c>
      <c r="C5" s="83"/>
      <c r="D5" s="83"/>
      <c r="E5" s="83"/>
      <c r="F5" s="83"/>
      <c r="G5" s="83"/>
      <c r="P5" s="237"/>
    </row>
    <row r="6" spans="2:20" ht="18" x14ac:dyDescent="0.25">
      <c r="B6" s="4" t="s">
        <v>589</v>
      </c>
      <c r="C6" s="83"/>
      <c r="D6" s="83"/>
      <c r="E6" s="83"/>
      <c r="F6" s="83"/>
      <c r="G6" s="83"/>
      <c r="P6" s="237"/>
    </row>
    <row r="7" spans="2:20" ht="18.75" thickBot="1" x14ac:dyDescent="0.3">
      <c r="C7" s="83"/>
      <c r="D7" s="83"/>
      <c r="E7" s="83"/>
      <c r="F7" s="83"/>
      <c r="G7" s="83"/>
      <c r="P7" s="237"/>
    </row>
    <row r="8" spans="2:20" ht="24.75" thickTop="1" thickBot="1" x14ac:dyDescent="0.4">
      <c r="B8" s="550" t="s">
        <v>1253</v>
      </c>
      <c r="C8" s="551"/>
      <c r="D8" s="548"/>
      <c r="E8" s="548"/>
      <c r="F8" s="549"/>
      <c r="P8" s="237"/>
    </row>
    <row r="9" spans="2:20" ht="16.5" thickTop="1" x14ac:dyDescent="0.25">
      <c r="B9" s="4" t="s">
        <v>1120</v>
      </c>
      <c r="C9" s="5" t="s">
        <v>1143</v>
      </c>
      <c r="D9" s="5"/>
      <c r="E9" s="5"/>
      <c r="F9" s="5"/>
      <c r="P9" s="237"/>
      <c r="R9" s="340"/>
    </row>
    <row r="10" spans="2:20" x14ac:dyDescent="0.2">
      <c r="C10" t="s">
        <v>535</v>
      </c>
      <c r="P10" s="237"/>
    </row>
    <row r="11" spans="2:20" x14ac:dyDescent="0.2">
      <c r="P11" s="237"/>
      <c r="R11" s="341"/>
      <c r="T11" s="341"/>
    </row>
    <row r="12" spans="2:20" ht="15.75" x14ac:dyDescent="0.25">
      <c r="C12" s="30" t="s">
        <v>1529</v>
      </c>
      <c r="D12" s="31">
        <f>'Total and Annual Costs'!D10</f>
        <v>55430</v>
      </c>
      <c r="P12" s="237"/>
      <c r="R12" s="342"/>
      <c r="T12" s="343"/>
    </row>
    <row r="13" spans="2:20" x14ac:dyDescent="0.2">
      <c r="P13" s="237"/>
      <c r="R13" s="342"/>
      <c r="T13" s="343"/>
    </row>
    <row r="14" spans="2:20" ht="15.75" x14ac:dyDescent="0.25">
      <c r="B14" s="4" t="s">
        <v>1520</v>
      </c>
      <c r="C14" s="5" t="s">
        <v>1521</v>
      </c>
      <c r="P14" s="237"/>
      <c r="R14" s="342"/>
      <c r="T14" s="343"/>
    </row>
    <row r="15" spans="2:20" ht="15.75" x14ac:dyDescent="0.25">
      <c r="B15" s="4"/>
      <c r="C15" s="236" t="s">
        <v>1522</v>
      </c>
      <c r="P15" s="237"/>
      <c r="R15" s="342"/>
      <c r="T15" s="343"/>
    </row>
    <row r="16" spans="2:20" x14ac:dyDescent="0.2">
      <c r="P16" s="237"/>
      <c r="R16" s="342"/>
      <c r="T16" s="343"/>
    </row>
    <row r="17" spans="1:20" ht="15.75" x14ac:dyDescent="0.25">
      <c r="C17" s="30" t="s">
        <v>1523</v>
      </c>
      <c r="D17" s="31">
        <f>'Itemized Data Entry'!C159</f>
        <v>1400</v>
      </c>
      <c r="P17" s="237"/>
      <c r="R17" s="342"/>
      <c r="T17" s="343"/>
    </row>
    <row r="18" spans="1:20" ht="15.75" x14ac:dyDescent="0.25">
      <c r="B18" s="11"/>
      <c r="C18" s="77"/>
      <c r="D18" s="74"/>
      <c r="P18" s="237"/>
      <c r="R18" s="342"/>
      <c r="T18" s="343"/>
    </row>
    <row r="19" spans="1:20" ht="15.75" x14ac:dyDescent="0.25">
      <c r="B19" s="4" t="s">
        <v>1530</v>
      </c>
      <c r="C19" s="5" t="s">
        <v>1531</v>
      </c>
      <c r="P19" s="237"/>
      <c r="R19" s="342"/>
      <c r="T19" s="343"/>
    </row>
    <row r="20" spans="1:20" ht="15.75" x14ac:dyDescent="0.25">
      <c r="B20" s="4"/>
      <c r="C20" s="236" t="s">
        <v>1532</v>
      </c>
      <c r="P20" s="237"/>
    </row>
    <row r="21" spans="1:20" x14ac:dyDescent="0.2">
      <c r="P21" s="237"/>
      <c r="R21" s="342"/>
      <c r="T21" s="343"/>
    </row>
    <row r="22" spans="1:20" ht="15.75" x14ac:dyDescent="0.25">
      <c r="C22" s="30" t="s">
        <v>1533</v>
      </c>
      <c r="D22" s="31">
        <f>'Itemized Data Entry'!C239</f>
        <v>0</v>
      </c>
      <c r="P22" s="237"/>
    </row>
    <row r="23" spans="1:20" ht="15.75" x14ac:dyDescent="0.25">
      <c r="B23" s="11"/>
      <c r="C23" s="77"/>
      <c r="D23" s="74"/>
      <c r="P23" s="237"/>
    </row>
    <row r="24" spans="1:20" ht="15.75" x14ac:dyDescent="0.25">
      <c r="B24" s="4" t="s">
        <v>1144</v>
      </c>
      <c r="C24" s="5" t="s">
        <v>1132</v>
      </c>
      <c r="D24" s="5"/>
      <c r="E24" s="5"/>
      <c r="F24" s="5"/>
      <c r="P24" s="237"/>
    </row>
    <row r="25" spans="1:20" s="245" customFormat="1" ht="15" x14ac:dyDescent="0.2">
      <c r="A25" s="6"/>
      <c r="B25" s="2"/>
      <c r="C25" s="6" t="s">
        <v>477</v>
      </c>
      <c r="D25" s="6"/>
      <c r="E25" s="6"/>
      <c r="F25" s="6"/>
      <c r="G25" s="6"/>
      <c r="H25" s="6"/>
      <c r="I25" s="6"/>
      <c r="J25" s="6"/>
      <c r="K25" s="6"/>
      <c r="L25" s="6"/>
      <c r="M25" s="6"/>
      <c r="N25" s="6"/>
      <c r="O25" s="6"/>
      <c r="P25" s="243"/>
    </row>
    <row r="26" spans="1:20" x14ac:dyDescent="0.2">
      <c r="C26" t="s">
        <v>473</v>
      </c>
      <c r="P26" s="237"/>
    </row>
    <row r="27" spans="1:20" x14ac:dyDescent="0.2">
      <c r="D27" t="s">
        <v>474</v>
      </c>
      <c r="P27" s="237"/>
    </row>
    <row r="28" spans="1:20" x14ac:dyDescent="0.2">
      <c r="C28" t="s">
        <v>478</v>
      </c>
      <c r="P28" s="237"/>
    </row>
    <row r="29" spans="1:20" x14ac:dyDescent="0.2">
      <c r="D29" t="s">
        <v>479</v>
      </c>
      <c r="P29" s="237"/>
    </row>
    <row r="30" spans="1:20" x14ac:dyDescent="0.2">
      <c r="D30" t="s">
        <v>480</v>
      </c>
      <c r="P30" s="237"/>
    </row>
    <row r="31" spans="1:20" x14ac:dyDescent="0.2">
      <c r="C31" t="s">
        <v>485</v>
      </c>
      <c r="P31" s="237"/>
    </row>
    <row r="32" spans="1:20" x14ac:dyDescent="0.2">
      <c r="C32" t="s">
        <v>475</v>
      </c>
      <c r="P32" s="237"/>
    </row>
    <row r="33" spans="2:16" x14ac:dyDescent="0.2">
      <c r="C33" t="s">
        <v>476</v>
      </c>
      <c r="P33" s="237"/>
    </row>
    <row r="34" spans="2:16" x14ac:dyDescent="0.2">
      <c r="C34" t="s">
        <v>481</v>
      </c>
      <c r="P34" s="237"/>
    </row>
    <row r="35" spans="2:16" x14ac:dyDescent="0.2">
      <c r="C35" t="s">
        <v>482</v>
      </c>
      <c r="P35" s="237"/>
    </row>
    <row r="36" spans="2:16" x14ac:dyDescent="0.2">
      <c r="C36" t="s">
        <v>483</v>
      </c>
      <c r="P36" s="237"/>
    </row>
    <row r="37" spans="2:16" x14ac:dyDescent="0.2">
      <c r="D37" t="s">
        <v>484</v>
      </c>
      <c r="P37" s="237"/>
    </row>
    <row r="38" spans="2:16" x14ac:dyDescent="0.2">
      <c r="C38" t="s">
        <v>486</v>
      </c>
      <c r="P38" s="237"/>
    </row>
    <row r="39" spans="2:16" x14ac:dyDescent="0.2">
      <c r="P39" s="237"/>
    </row>
    <row r="40" spans="2:16" ht="15.75" x14ac:dyDescent="0.25">
      <c r="C40" s="30" t="s">
        <v>92</v>
      </c>
      <c r="D40" s="31">
        <f>'Itemized Data Entry'!C357</f>
        <v>3720</v>
      </c>
      <c r="P40" s="237"/>
    </row>
    <row r="41" spans="2:16" ht="15.75" x14ac:dyDescent="0.25">
      <c r="C41" s="4"/>
      <c r="P41" s="237"/>
    </row>
    <row r="42" spans="2:16" ht="15.75" x14ac:dyDescent="0.25">
      <c r="B42" s="4" t="s">
        <v>1156</v>
      </c>
      <c r="C42" s="5" t="s">
        <v>331</v>
      </c>
      <c r="D42" s="5"/>
      <c r="E42" s="5"/>
      <c r="F42" s="5"/>
      <c r="G42" s="5"/>
      <c r="P42" s="237"/>
    </row>
    <row r="43" spans="2:16" x14ac:dyDescent="0.2">
      <c r="C43" t="s">
        <v>1157</v>
      </c>
      <c r="P43" s="237"/>
    </row>
    <row r="44" spans="2:16" x14ac:dyDescent="0.2">
      <c r="C44" t="s">
        <v>329</v>
      </c>
      <c r="P44" s="237"/>
    </row>
    <row r="45" spans="2:16" x14ac:dyDescent="0.2">
      <c r="C45" t="s">
        <v>489</v>
      </c>
      <c r="P45" s="237"/>
    </row>
    <row r="46" spans="2:16" x14ac:dyDescent="0.2">
      <c r="D46" t="s">
        <v>490</v>
      </c>
      <c r="P46" s="237"/>
    </row>
    <row r="47" spans="2:16" x14ac:dyDescent="0.2">
      <c r="D47" t="s">
        <v>491</v>
      </c>
      <c r="P47" s="237"/>
    </row>
    <row r="48" spans="2:16" x14ac:dyDescent="0.2">
      <c r="D48" t="s">
        <v>492</v>
      </c>
      <c r="P48" s="237"/>
    </row>
    <row r="49" spans="1:16" x14ac:dyDescent="0.2">
      <c r="P49" s="237"/>
    </row>
    <row r="50" spans="1:16" ht="15.75" x14ac:dyDescent="0.25">
      <c r="C50" s="30" t="s">
        <v>916</v>
      </c>
      <c r="D50" s="31">
        <f>'Itemized Data Entry'!C365</f>
        <v>246</v>
      </c>
      <c r="P50" s="237"/>
    </row>
    <row r="51" spans="1:16" x14ac:dyDescent="0.2">
      <c r="P51" s="237"/>
    </row>
    <row r="52" spans="1:16" ht="15.75" x14ac:dyDescent="0.25">
      <c r="B52" s="4" t="s">
        <v>721</v>
      </c>
      <c r="C52" s="5" t="s">
        <v>1046</v>
      </c>
      <c r="D52" s="5"/>
      <c r="P52" s="237"/>
    </row>
    <row r="53" spans="1:16" ht="15" x14ac:dyDescent="0.2">
      <c r="A53" s="6"/>
      <c r="B53" s="2"/>
      <c r="C53" s="6" t="s">
        <v>723</v>
      </c>
      <c r="D53" s="6"/>
      <c r="E53" s="6"/>
      <c r="F53" s="6"/>
      <c r="G53" s="6"/>
      <c r="H53" s="6"/>
      <c r="I53" s="6"/>
      <c r="P53" s="237"/>
    </row>
    <row r="54" spans="1:16" ht="15" x14ac:dyDescent="0.2">
      <c r="A54" s="6"/>
      <c r="B54" s="2"/>
      <c r="C54" s="6"/>
      <c r="D54" s="6"/>
      <c r="E54" s="6"/>
      <c r="F54" s="6"/>
      <c r="G54" s="6"/>
      <c r="H54" s="6"/>
      <c r="I54" s="6"/>
      <c r="P54" s="237"/>
    </row>
    <row r="55" spans="1:16" ht="15.75" x14ac:dyDescent="0.25">
      <c r="C55" s="30" t="s">
        <v>922</v>
      </c>
      <c r="D55" s="31">
        <f>'Itemized Data Entry'!C444</f>
        <v>0</v>
      </c>
      <c r="P55" s="237"/>
    </row>
    <row r="56" spans="1:16" x14ac:dyDescent="0.2">
      <c r="P56" s="237"/>
    </row>
    <row r="57" spans="1:16" ht="15.75" x14ac:dyDescent="0.25">
      <c r="B57" s="4" t="s">
        <v>517</v>
      </c>
      <c r="C57" s="5" t="s">
        <v>771</v>
      </c>
      <c r="D57" s="5"/>
      <c r="P57" s="237"/>
    </row>
    <row r="58" spans="1:16" ht="15" x14ac:dyDescent="0.2">
      <c r="B58" s="2"/>
      <c r="C58" s="6" t="s">
        <v>772</v>
      </c>
      <c r="D58" s="6"/>
      <c r="P58" s="237"/>
    </row>
    <row r="59" spans="1:16" ht="15" x14ac:dyDescent="0.2">
      <c r="B59" s="2"/>
      <c r="C59" s="28" t="s">
        <v>493</v>
      </c>
      <c r="D59" s="6"/>
      <c r="P59" s="237"/>
    </row>
    <row r="60" spans="1:16" ht="15" x14ac:dyDescent="0.2">
      <c r="B60" s="2"/>
      <c r="C60" s="6"/>
      <c r="D60" s="6"/>
      <c r="P60" s="237"/>
    </row>
    <row r="61" spans="1:16" ht="15.75" x14ac:dyDescent="0.25">
      <c r="C61" s="30" t="s">
        <v>773</v>
      </c>
      <c r="D61" s="31">
        <f>'Itemized Data Entry'!C526</f>
        <v>0</v>
      </c>
      <c r="P61" s="237"/>
    </row>
    <row r="62" spans="1:16" x14ac:dyDescent="0.2">
      <c r="P62" s="237"/>
    </row>
    <row r="63" spans="1:16" ht="15.75" x14ac:dyDescent="0.25">
      <c r="B63" s="4" t="s">
        <v>718</v>
      </c>
      <c r="C63" s="5" t="s">
        <v>352</v>
      </c>
      <c r="P63" s="237"/>
    </row>
    <row r="64" spans="1:16" x14ac:dyDescent="0.2">
      <c r="C64" t="s">
        <v>336</v>
      </c>
      <c r="P64" s="237"/>
    </row>
    <row r="65" spans="2:16" x14ac:dyDescent="0.2">
      <c r="C65" t="s">
        <v>932</v>
      </c>
      <c r="P65" s="237"/>
    </row>
    <row r="66" spans="2:16" x14ac:dyDescent="0.2">
      <c r="C66" s="11" t="s">
        <v>1191</v>
      </c>
      <c r="P66" s="237"/>
    </row>
    <row r="67" spans="2:16" x14ac:dyDescent="0.2">
      <c r="C67" s="11" t="s">
        <v>344</v>
      </c>
      <c r="P67" s="237"/>
    </row>
    <row r="68" spans="2:16" x14ac:dyDescent="0.2">
      <c r="P68" s="237"/>
    </row>
    <row r="69" spans="2:16" ht="15.75" x14ac:dyDescent="0.25">
      <c r="C69" s="30" t="s">
        <v>354</v>
      </c>
      <c r="D69" s="31">
        <f>'Itemized Data Entry'!C679</f>
        <v>2772</v>
      </c>
      <c r="P69" s="237"/>
    </row>
    <row r="70" spans="2:16" x14ac:dyDescent="0.2">
      <c r="P70" s="237"/>
    </row>
    <row r="71" spans="2:16" ht="15.75" x14ac:dyDescent="0.25">
      <c r="B71" s="4" t="s">
        <v>717</v>
      </c>
      <c r="C71" s="5" t="s">
        <v>353</v>
      </c>
      <c r="P71" s="237"/>
    </row>
    <row r="72" spans="2:16" x14ac:dyDescent="0.2">
      <c r="C72" t="s">
        <v>337</v>
      </c>
      <c r="P72" s="237"/>
    </row>
    <row r="73" spans="2:16" x14ac:dyDescent="0.2">
      <c r="C73" t="s">
        <v>932</v>
      </c>
      <c r="P73" s="237"/>
    </row>
    <row r="74" spans="2:16" x14ac:dyDescent="0.2">
      <c r="C74" s="11" t="s">
        <v>1191</v>
      </c>
      <c r="P74" s="237"/>
    </row>
    <row r="75" spans="2:16" x14ac:dyDescent="0.2">
      <c r="C75" s="11" t="s">
        <v>344</v>
      </c>
      <c r="P75" s="237"/>
    </row>
    <row r="76" spans="2:16" x14ac:dyDescent="0.2">
      <c r="P76" s="237"/>
    </row>
    <row r="77" spans="2:16" ht="15.75" x14ac:dyDescent="0.25">
      <c r="C77" s="30" t="s">
        <v>355</v>
      </c>
      <c r="D77" s="31">
        <f>'Itemized Data Entry'!C833</f>
        <v>2894</v>
      </c>
      <c r="P77" s="237"/>
    </row>
    <row r="78" spans="2:16" x14ac:dyDescent="0.2">
      <c r="P78" s="237"/>
    </row>
    <row r="79" spans="2:16" ht="15.75" x14ac:dyDescent="0.25">
      <c r="B79" s="4" t="s">
        <v>1145</v>
      </c>
      <c r="C79" s="5" t="s">
        <v>1059</v>
      </c>
      <c r="D79" s="5"/>
      <c r="E79" s="5"/>
      <c r="F79" s="5"/>
      <c r="G79" s="5"/>
      <c r="P79" s="237"/>
    </row>
    <row r="80" spans="2:16" x14ac:dyDescent="0.2">
      <c r="C80" t="s">
        <v>1153</v>
      </c>
      <c r="P80" s="237"/>
    </row>
    <row r="81" spans="2:16" x14ac:dyDescent="0.2">
      <c r="P81" s="237"/>
    </row>
    <row r="82" spans="2:16" ht="15.75" x14ac:dyDescent="0.25">
      <c r="C82" s="30" t="s">
        <v>923</v>
      </c>
      <c r="D82" s="31">
        <f>'Itemized Data Entry'!C853</f>
        <v>0</v>
      </c>
      <c r="P82" s="237"/>
    </row>
    <row r="83" spans="2:16" x14ac:dyDescent="0.2">
      <c r="P83" s="237"/>
    </row>
    <row r="84" spans="2:16" ht="15.75" x14ac:dyDescent="0.25">
      <c r="B84" s="4" t="s">
        <v>1312</v>
      </c>
      <c r="C84" s="5" t="s">
        <v>1329</v>
      </c>
      <c r="P84" s="237"/>
    </row>
    <row r="85" spans="2:16" x14ac:dyDescent="0.2">
      <c r="C85" t="s">
        <v>1314</v>
      </c>
      <c r="P85" s="237"/>
    </row>
    <row r="86" spans="2:16" x14ac:dyDescent="0.2">
      <c r="P86" s="237"/>
    </row>
    <row r="87" spans="2:16" ht="15.75" x14ac:dyDescent="0.25">
      <c r="C87" s="30" t="s">
        <v>1313</v>
      </c>
      <c r="D87" s="280">
        <f>'Itemized Data Entry'!C979</f>
        <v>0</v>
      </c>
      <c r="P87" s="237"/>
    </row>
    <row r="88" spans="2:16" x14ac:dyDescent="0.2">
      <c r="P88" s="237"/>
    </row>
    <row r="89" spans="2:16" ht="15.75" x14ac:dyDescent="0.25">
      <c r="B89" s="4" t="s">
        <v>1146</v>
      </c>
      <c r="C89" s="5" t="s">
        <v>1134</v>
      </c>
      <c r="D89" s="5"/>
      <c r="E89" s="5"/>
      <c r="F89" s="5"/>
      <c r="G89" s="5"/>
      <c r="P89" s="237"/>
    </row>
    <row r="90" spans="2:16" x14ac:dyDescent="0.2">
      <c r="C90" t="s">
        <v>229</v>
      </c>
      <c r="P90" s="237"/>
    </row>
    <row r="91" spans="2:16" x14ac:dyDescent="0.2">
      <c r="C91" t="s">
        <v>494</v>
      </c>
      <c r="P91" s="237"/>
    </row>
    <row r="92" spans="2:16" x14ac:dyDescent="0.2">
      <c r="C92" t="s">
        <v>1159</v>
      </c>
      <c r="P92" s="237"/>
    </row>
    <row r="93" spans="2:16" ht="15" x14ac:dyDescent="0.2">
      <c r="C93" t="s">
        <v>719</v>
      </c>
      <c r="P93" s="237"/>
    </row>
    <row r="94" spans="2:16" x14ac:dyDescent="0.2">
      <c r="P94" s="237"/>
    </row>
    <row r="95" spans="2:16" ht="15.75" x14ac:dyDescent="0.25">
      <c r="C95" s="30" t="s">
        <v>926</v>
      </c>
      <c r="D95" s="31">
        <f>'Itemized Data Entry'!C919</f>
        <v>3966</v>
      </c>
      <c r="P95" s="237"/>
    </row>
    <row r="96" spans="2:16" x14ac:dyDescent="0.2">
      <c r="P96" s="237"/>
    </row>
    <row r="97" spans="2:16" ht="15.75" x14ac:dyDescent="0.25">
      <c r="B97" s="4" t="s">
        <v>215</v>
      </c>
      <c r="C97" s="5" t="s">
        <v>1135</v>
      </c>
      <c r="D97" s="5"/>
      <c r="E97" s="5"/>
      <c r="F97" s="5"/>
      <c r="G97" s="5"/>
      <c r="P97" s="237"/>
    </row>
    <row r="98" spans="2:16" x14ac:dyDescent="0.2">
      <c r="C98" t="s">
        <v>1160</v>
      </c>
      <c r="P98" s="237"/>
    </row>
    <row r="99" spans="2:16" x14ac:dyDescent="0.2">
      <c r="C99" t="s">
        <v>1161</v>
      </c>
      <c r="P99" s="237"/>
    </row>
    <row r="100" spans="2:16" x14ac:dyDescent="0.2">
      <c r="C100" t="s">
        <v>1299</v>
      </c>
      <c r="P100" s="237"/>
    </row>
    <row r="101" spans="2:16" x14ac:dyDescent="0.2">
      <c r="P101" s="237"/>
    </row>
    <row r="102" spans="2:16" ht="15.75" x14ac:dyDescent="0.25">
      <c r="C102" s="30" t="s">
        <v>216</v>
      </c>
      <c r="D102" s="31">
        <f>'Itemized Data Entry'!C1058</f>
        <v>858</v>
      </c>
      <c r="P102" s="237"/>
    </row>
    <row r="103" spans="2:16" ht="15.75" x14ac:dyDescent="0.25">
      <c r="C103" s="4"/>
      <c r="D103" s="8"/>
      <c r="P103" s="237"/>
    </row>
    <row r="104" spans="2:16" ht="15.75" x14ac:dyDescent="0.25">
      <c r="B104" s="4" t="s">
        <v>1148</v>
      </c>
      <c r="C104" s="5" t="s">
        <v>1136</v>
      </c>
      <c r="D104" s="5"/>
      <c r="E104" s="5"/>
      <c r="F104" s="5"/>
      <c r="G104" s="5"/>
      <c r="P104" s="237"/>
    </row>
    <row r="105" spans="2:16" x14ac:dyDescent="0.2">
      <c r="C105" t="s">
        <v>1162</v>
      </c>
      <c r="P105" s="237"/>
    </row>
    <row r="106" spans="2:16" x14ac:dyDescent="0.2">
      <c r="C106" t="s">
        <v>1163</v>
      </c>
      <c r="P106" s="237"/>
    </row>
    <row r="107" spans="2:16" ht="15" x14ac:dyDescent="0.2">
      <c r="C107" t="s">
        <v>1166</v>
      </c>
      <c r="P107" s="237"/>
    </row>
    <row r="108" spans="2:16" x14ac:dyDescent="0.2">
      <c r="P108" s="237"/>
    </row>
    <row r="109" spans="2:16" ht="15.75" x14ac:dyDescent="0.25">
      <c r="C109" s="30" t="s">
        <v>936</v>
      </c>
      <c r="D109" s="31">
        <f>'Itemized Data Entry'!C1128</f>
        <v>1198</v>
      </c>
      <c r="P109" s="237"/>
    </row>
    <row r="110" spans="2:16" x14ac:dyDescent="0.2">
      <c r="P110" s="237"/>
    </row>
    <row r="111" spans="2:16" ht="15.75" x14ac:dyDescent="0.25">
      <c r="B111" s="4" t="s">
        <v>1149</v>
      </c>
      <c r="C111" s="5" t="s">
        <v>1137</v>
      </c>
      <c r="D111" s="5"/>
      <c r="E111" s="5"/>
      <c r="F111" s="5"/>
      <c r="G111" s="5"/>
      <c r="P111" s="237"/>
    </row>
    <row r="112" spans="2:16" x14ac:dyDescent="0.2">
      <c r="C112" t="s">
        <v>1164</v>
      </c>
      <c r="P112" s="237"/>
    </row>
    <row r="113" spans="2:16" ht="15" x14ac:dyDescent="0.2">
      <c r="C113" t="s">
        <v>1165</v>
      </c>
      <c r="P113" s="237"/>
    </row>
    <row r="114" spans="2:16" x14ac:dyDescent="0.2">
      <c r="P114" s="237"/>
    </row>
    <row r="115" spans="2:16" ht="15.75" x14ac:dyDescent="0.25">
      <c r="C115" s="30" t="s">
        <v>194</v>
      </c>
      <c r="D115" s="31">
        <f>'Itemized Data Entry'!C1208</f>
        <v>928</v>
      </c>
      <c r="P115" s="237"/>
    </row>
    <row r="116" spans="2:16" x14ac:dyDescent="0.2">
      <c r="P116" s="237"/>
    </row>
    <row r="117" spans="2:16" ht="15.75" x14ac:dyDescent="0.25">
      <c r="B117" s="4" t="s">
        <v>1150</v>
      </c>
      <c r="C117" s="5" t="s">
        <v>1138</v>
      </c>
      <c r="D117" s="5"/>
      <c r="E117" s="5"/>
      <c r="F117" s="5"/>
      <c r="G117" s="5"/>
      <c r="P117" s="237"/>
    </row>
    <row r="118" spans="2:16" x14ac:dyDescent="0.2">
      <c r="P118" s="237"/>
    </row>
    <row r="119" spans="2:16" x14ac:dyDescent="0.2">
      <c r="C119" t="s">
        <v>1324</v>
      </c>
      <c r="P119" s="237"/>
    </row>
    <row r="120" spans="2:16" ht="15" x14ac:dyDescent="0.2">
      <c r="C120" t="s">
        <v>1325</v>
      </c>
      <c r="P120" s="237"/>
    </row>
    <row r="121" spans="2:16" ht="15" x14ac:dyDescent="0.2">
      <c r="D121" t="s">
        <v>1326</v>
      </c>
      <c r="P121" s="237"/>
    </row>
    <row r="122" spans="2:16" x14ac:dyDescent="0.2">
      <c r="C122" t="s">
        <v>1327</v>
      </c>
      <c r="P122" s="237"/>
    </row>
    <row r="123" spans="2:16" x14ac:dyDescent="0.2">
      <c r="P123" s="237"/>
    </row>
    <row r="124" spans="2:16" ht="15.75" x14ac:dyDescent="0.25">
      <c r="C124" s="30" t="s">
        <v>201</v>
      </c>
      <c r="D124" s="31">
        <f>'Itemized Data Entry'!D1266</f>
        <v>0</v>
      </c>
      <c r="P124" s="237"/>
    </row>
    <row r="125" spans="2:16" x14ac:dyDescent="0.2">
      <c r="P125" s="237"/>
    </row>
    <row r="126" spans="2:16" ht="15.75" x14ac:dyDescent="0.25">
      <c r="B126" s="4" t="s">
        <v>1151</v>
      </c>
      <c r="C126" s="5" t="s">
        <v>218</v>
      </c>
      <c r="D126" s="5"/>
      <c r="E126" s="5"/>
      <c r="F126" s="5"/>
      <c r="G126" s="5"/>
      <c r="P126" s="237"/>
    </row>
    <row r="127" spans="2:16" ht="15" x14ac:dyDescent="0.2">
      <c r="C127" s="236" t="s">
        <v>98</v>
      </c>
      <c r="P127" s="237"/>
    </row>
    <row r="128" spans="2:16" x14ac:dyDescent="0.2">
      <c r="C128" t="s">
        <v>1247</v>
      </c>
      <c r="P128" s="237"/>
    </row>
    <row r="129" spans="1:16" x14ac:dyDescent="0.2">
      <c r="C129" t="s">
        <v>1328</v>
      </c>
      <c r="P129" s="237"/>
    </row>
    <row r="130" spans="1:16" x14ac:dyDescent="0.2">
      <c r="P130" s="237"/>
    </row>
    <row r="131" spans="1:16" ht="15.75" x14ac:dyDescent="0.25">
      <c r="C131" s="30" t="s">
        <v>206</v>
      </c>
      <c r="D131" s="31">
        <f>'Itemized Data Entry'!C1280</f>
        <v>0</v>
      </c>
      <c r="P131" s="237"/>
    </row>
    <row r="132" spans="1:16" x14ac:dyDescent="0.2">
      <c r="P132" s="237"/>
    </row>
    <row r="133" spans="1:16" ht="15.75" x14ac:dyDescent="0.25">
      <c r="B133" s="4" t="s">
        <v>1152</v>
      </c>
      <c r="C133" s="5" t="s">
        <v>1139</v>
      </c>
      <c r="D133" s="5"/>
      <c r="E133" s="5"/>
      <c r="F133" s="5"/>
      <c r="G133" s="5"/>
      <c r="P133" s="237"/>
    </row>
    <row r="134" spans="1:16" x14ac:dyDescent="0.2">
      <c r="C134" t="s">
        <v>724</v>
      </c>
      <c r="P134" s="237"/>
    </row>
    <row r="135" spans="1:16" x14ac:dyDescent="0.2">
      <c r="C135" t="s">
        <v>725</v>
      </c>
      <c r="P135" s="237"/>
    </row>
    <row r="136" spans="1:16" x14ac:dyDescent="0.2">
      <c r="P136" s="237"/>
    </row>
    <row r="137" spans="1:16" ht="15.75" x14ac:dyDescent="0.25">
      <c r="C137" s="30" t="s">
        <v>207</v>
      </c>
      <c r="D137" s="31">
        <f>'Itemized Data Entry'!C1412</f>
        <v>0</v>
      </c>
      <c r="P137" s="237"/>
    </row>
    <row r="138" spans="1:16" x14ac:dyDescent="0.2">
      <c r="P138" s="237"/>
    </row>
    <row r="139" spans="1:16" ht="15.75" x14ac:dyDescent="0.25">
      <c r="B139" s="4" t="s">
        <v>1130</v>
      </c>
      <c r="C139" s="5" t="s">
        <v>1131</v>
      </c>
      <c r="D139" s="5"/>
      <c r="E139" s="5"/>
      <c r="F139" s="5"/>
      <c r="G139" s="5"/>
      <c r="P139" s="237"/>
    </row>
    <row r="140" spans="1:16" s="245" customFormat="1" ht="15" x14ac:dyDescent="0.2">
      <c r="A140" s="6"/>
      <c r="B140" s="2"/>
      <c r="C140" s="6" t="s">
        <v>1248</v>
      </c>
      <c r="D140" s="6"/>
      <c r="E140" s="6"/>
      <c r="F140" s="6"/>
      <c r="G140" s="6"/>
      <c r="H140" s="6"/>
      <c r="I140" s="6"/>
      <c r="J140" s="6"/>
      <c r="K140" s="6"/>
      <c r="L140" s="6"/>
      <c r="M140" s="6"/>
      <c r="N140" s="6"/>
      <c r="O140" s="6"/>
      <c r="P140" s="243"/>
    </row>
    <row r="141" spans="1:16" ht="15.75" x14ac:dyDescent="0.25">
      <c r="B141" s="4"/>
      <c r="C141" s="5"/>
      <c r="D141" s="5"/>
      <c r="E141" s="5"/>
      <c r="F141" s="5"/>
      <c r="G141" s="5"/>
      <c r="P141" s="237"/>
    </row>
    <row r="142" spans="1:16" ht="15.75" x14ac:dyDescent="0.25">
      <c r="B142" s="4"/>
      <c r="C142" s="35" t="s">
        <v>924</v>
      </c>
      <c r="D142" s="36">
        <f>'Itemized Data Entry'!E838</f>
        <v>7</v>
      </c>
      <c r="E142" s="5"/>
      <c r="F142" s="5"/>
      <c r="G142" s="5"/>
      <c r="P142" s="237"/>
    </row>
    <row r="143" spans="1:16" ht="15.75" x14ac:dyDescent="0.25">
      <c r="B143" s="4"/>
      <c r="C143" s="5"/>
      <c r="D143" s="5"/>
      <c r="E143" s="5"/>
      <c r="F143" s="5"/>
      <c r="G143" s="5"/>
      <c r="P143" s="237"/>
    </row>
    <row r="144" spans="1:16" ht="15.75" x14ac:dyDescent="0.25">
      <c r="B144" s="4" t="s">
        <v>1147</v>
      </c>
      <c r="C144" s="5" t="s">
        <v>1142</v>
      </c>
      <c r="D144" s="5"/>
      <c r="E144" s="5"/>
      <c r="F144" s="5"/>
      <c r="G144" s="5"/>
      <c r="P144" s="237"/>
    </row>
    <row r="145" spans="1:16" x14ac:dyDescent="0.2">
      <c r="C145" t="s">
        <v>1249</v>
      </c>
      <c r="P145" s="237"/>
    </row>
    <row r="146" spans="1:16" x14ac:dyDescent="0.2">
      <c r="C146" t="s">
        <v>1250</v>
      </c>
      <c r="P146" s="237"/>
    </row>
    <row r="147" spans="1:16" x14ac:dyDescent="0.2">
      <c r="P147" s="237"/>
    </row>
    <row r="148" spans="1:16" ht="15.75" x14ac:dyDescent="0.25">
      <c r="C148" s="35" t="s">
        <v>1528</v>
      </c>
      <c r="D148" s="31">
        <f>'Total and Annual Costs'!F20</f>
        <v>7918.5714285714284</v>
      </c>
      <c r="P148" s="237"/>
    </row>
    <row r="149" spans="1:16" x14ac:dyDescent="0.2">
      <c r="P149" s="237"/>
    </row>
    <row r="150" spans="1:16" x14ac:dyDescent="0.2">
      <c r="A150" s="237"/>
      <c r="B150" s="237"/>
      <c r="C150" s="237"/>
      <c r="D150" s="237"/>
      <c r="E150" s="237"/>
      <c r="F150" s="237"/>
      <c r="G150" s="237"/>
      <c r="H150" s="237"/>
      <c r="I150" s="237"/>
      <c r="J150" s="237"/>
      <c r="K150" s="237"/>
      <c r="L150" s="237"/>
      <c r="M150" s="237"/>
      <c r="N150" s="237"/>
      <c r="O150" s="237"/>
      <c r="P150" s="237"/>
    </row>
    <row r="151" spans="1:16" x14ac:dyDescent="0.2">
      <c r="A151" s="196"/>
      <c r="B151" s="196"/>
      <c r="C151" s="196"/>
      <c r="D151" s="196"/>
      <c r="E151" s="196"/>
      <c r="F151" s="196"/>
      <c r="G151" s="196"/>
      <c r="H151" s="196"/>
      <c r="I151" s="196"/>
      <c r="J151" s="196"/>
      <c r="K151" s="196"/>
      <c r="L151" s="196"/>
      <c r="M151" s="196"/>
      <c r="N151" s="196"/>
      <c r="O151" s="196"/>
      <c r="P151" s="196"/>
    </row>
    <row r="152" spans="1:16" x14ac:dyDescent="0.2">
      <c r="A152" s="196"/>
      <c r="B152" s="196"/>
      <c r="C152" s="196"/>
      <c r="D152" s="196"/>
      <c r="E152" s="196"/>
      <c r="F152" s="196"/>
      <c r="G152" s="196"/>
      <c r="H152" s="196"/>
      <c r="I152" s="196"/>
      <c r="J152" s="196"/>
      <c r="K152" s="196"/>
      <c r="L152" s="196"/>
      <c r="M152" s="196"/>
      <c r="N152" s="196"/>
      <c r="O152" s="196"/>
      <c r="P152" s="196"/>
    </row>
    <row r="153" spans="1:16" x14ac:dyDescent="0.2">
      <c r="A153" s="196"/>
      <c r="B153" s="196"/>
      <c r="C153" s="196"/>
      <c r="D153" s="196"/>
      <c r="E153" s="196"/>
      <c r="F153" s="196"/>
      <c r="G153" s="196"/>
      <c r="H153" s="196"/>
      <c r="I153" s="196"/>
      <c r="J153" s="196"/>
      <c r="K153" s="196"/>
      <c r="L153" s="196"/>
      <c r="M153" s="196"/>
      <c r="N153" s="196"/>
      <c r="O153" s="196"/>
      <c r="P153" s="196"/>
    </row>
    <row r="154" spans="1:16" x14ac:dyDescent="0.2">
      <c r="A154" s="196"/>
      <c r="B154" s="196"/>
      <c r="C154" s="196"/>
      <c r="D154" s="196"/>
      <c r="E154" s="196"/>
      <c r="F154" s="196"/>
      <c r="G154" s="196"/>
      <c r="H154" s="196"/>
      <c r="I154" s="196"/>
      <c r="J154" s="196"/>
      <c r="K154" s="196"/>
      <c r="L154" s="196"/>
      <c r="M154" s="196"/>
      <c r="N154" s="196"/>
      <c r="O154" s="196"/>
      <c r="P154" s="196"/>
    </row>
    <row r="155" spans="1:16" x14ac:dyDescent="0.2">
      <c r="A155" s="196"/>
      <c r="B155" s="196"/>
      <c r="C155" s="196"/>
      <c r="D155" s="196"/>
      <c r="E155" s="196"/>
      <c r="F155" s="196"/>
      <c r="G155" s="196"/>
      <c r="H155" s="196"/>
      <c r="I155" s="196"/>
      <c r="J155" s="196"/>
      <c r="K155" s="196"/>
      <c r="L155" s="196"/>
      <c r="M155" s="196"/>
      <c r="N155" s="196"/>
      <c r="O155" s="196"/>
      <c r="P155" s="196"/>
    </row>
    <row r="156" spans="1:16" x14ac:dyDescent="0.2">
      <c r="A156" s="196"/>
      <c r="B156" s="196"/>
      <c r="C156" s="196"/>
      <c r="D156" s="196"/>
      <c r="E156" s="196"/>
      <c r="F156" s="196"/>
      <c r="G156" s="196"/>
      <c r="H156" s="196"/>
      <c r="I156" s="196"/>
      <c r="J156" s="196"/>
      <c r="K156" s="196"/>
      <c r="L156" s="196"/>
      <c r="M156" s="196"/>
      <c r="N156" s="196"/>
      <c r="O156" s="196"/>
      <c r="P156" s="196"/>
    </row>
    <row r="157" spans="1:16" x14ac:dyDescent="0.2">
      <c r="A157" s="196"/>
      <c r="B157" s="196"/>
      <c r="C157" s="196"/>
      <c r="D157" s="196"/>
      <c r="E157" s="196"/>
      <c r="F157" s="196"/>
      <c r="G157" s="196"/>
      <c r="H157" s="196"/>
      <c r="I157" s="196"/>
      <c r="J157" s="196"/>
      <c r="K157" s="196"/>
      <c r="L157" s="196"/>
      <c r="M157" s="196"/>
      <c r="N157" s="196"/>
      <c r="O157" s="196"/>
      <c r="P157" s="196"/>
    </row>
    <row r="158" spans="1:16" x14ac:dyDescent="0.2">
      <c r="A158" s="196"/>
      <c r="B158" s="196"/>
      <c r="C158" s="196"/>
      <c r="D158" s="196"/>
      <c r="E158" s="196"/>
      <c r="F158" s="196"/>
      <c r="G158" s="196"/>
      <c r="H158" s="196"/>
      <c r="I158" s="196"/>
      <c r="J158" s="196"/>
      <c r="K158" s="196"/>
      <c r="L158" s="196"/>
      <c r="M158" s="196"/>
      <c r="N158" s="196"/>
      <c r="O158" s="196"/>
      <c r="P158" s="196"/>
    </row>
    <row r="159" spans="1:16" x14ac:dyDescent="0.2">
      <c r="A159" s="196"/>
      <c r="B159" s="196"/>
      <c r="C159" s="196"/>
      <c r="D159" s="196"/>
      <c r="E159" s="196"/>
      <c r="F159" s="196"/>
      <c r="G159" s="196"/>
      <c r="H159" s="196"/>
      <c r="I159" s="196"/>
      <c r="J159" s="196"/>
      <c r="K159" s="196"/>
      <c r="L159" s="196"/>
      <c r="M159" s="196"/>
      <c r="N159" s="196"/>
      <c r="O159" s="196"/>
      <c r="P159" s="196"/>
    </row>
    <row r="160" spans="1:16" x14ac:dyDescent="0.2">
      <c r="A160" s="196"/>
      <c r="B160" s="196"/>
      <c r="C160" s="196"/>
      <c r="D160" s="196"/>
      <c r="E160" s="196"/>
      <c r="F160" s="196"/>
      <c r="G160" s="196"/>
      <c r="H160" s="196"/>
      <c r="I160" s="196"/>
      <c r="J160" s="196"/>
      <c r="K160" s="196"/>
      <c r="L160" s="196"/>
      <c r="M160" s="196"/>
      <c r="N160" s="196"/>
      <c r="O160" s="196"/>
      <c r="P160" s="196"/>
    </row>
    <row r="161" spans="1:16" x14ac:dyDescent="0.2">
      <c r="A161" s="196"/>
      <c r="B161" s="196"/>
      <c r="C161" s="196"/>
      <c r="D161" s="196"/>
      <c r="E161" s="196"/>
      <c r="F161" s="196"/>
      <c r="G161" s="196"/>
      <c r="H161" s="196"/>
      <c r="I161" s="196"/>
      <c r="J161" s="196"/>
      <c r="K161" s="196"/>
      <c r="L161" s="196"/>
      <c r="M161" s="196"/>
      <c r="N161" s="196"/>
      <c r="O161" s="196"/>
      <c r="P161" s="196"/>
    </row>
    <row r="162" spans="1:16" x14ac:dyDescent="0.2">
      <c r="A162" s="196"/>
      <c r="B162" s="196"/>
      <c r="C162" s="196"/>
      <c r="D162" s="196"/>
      <c r="E162" s="196"/>
      <c r="F162" s="196"/>
      <c r="G162" s="196"/>
      <c r="H162" s="196"/>
      <c r="I162" s="196"/>
      <c r="J162" s="196"/>
      <c r="K162" s="196"/>
      <c r="L162" s="196"/>
      <c r="M162" s="196"/>
      <c r="N162" s="196"/>
      <c r="O162" s="196"/>
      <c r="P162" s="196"/>
    </row>
    <row r="163" spans="1:16" x14ac:dyDescent="0.2">
      <c r="A163" s="196"/>
      <c r="B163" s="196"/>
      <c r="C163" s="196"/>
      <c r="D163" s="196"/>
      <c r="E163" s="196"/>
      <c r="F163" s="196"/>
      <c r="G163" s="196"/>
      <c r="H163" s="196"/>
      <c r="I163" s="196"/>
      <c r="J163" s="196"/>
      <c r="K163" s="196"/>
      <c r="L163" s="196"/>
      <c r="M163" s="196"/>
      <c r="N163" s="196"/>
      <c r="O163" s="196"/>
      <c r="P163" s="196"/>
    </row>
    <row r="164" spans="1:16" x14ac:dyDescent="0.2">
      <c r="A164" s="196"/>
      <c r="B164" s="196"/>
      <c r="C164" s="196"/>
      <c r="D164" s="196"/>
      <c r="E164" s="196"/>
      <c r="F164" s="196"/>
      <c r="G164" s="196"/>
      <c r="H164" s="196"/>
      <c r="I164" s="196"/>
      <c r="J164" s="196"/>
      <c r="K164" s="196"/>
      <c r="L164" s="196"/>
      <c r="M164" s="196"/>
      <c r="N164" s="196"/>
      <c r="O164" s="196"/>
      <c r="P164" s="196"/>
    </row>
    <row r="165" spans="1:16" x14ac:dyDescent="0.2">
      <c r="A165" s="196"/>
      <c r="B165" s="196"/>
      <c r="C165" s="196"/>
      <c r="D165" s="196"/>
      <c r="E165" s="196"/>
      <c r="F165" s="196"/>
      <c r="G165" s="196"/>
      <c r="H165" s="196"/>
      <c r="I165" s="196"/>
      <c r="J165" s="196"/>
      <c r="K165" s="196"/>
      <c r="L165" s="196"/>
      <c r="M165" s="196"/>
      <c r="N165" s="196"/>
      <c r="O165" s="196"/>
      <c r="P165" s="196"/>
    </row>
    <row r="166" spans="1:16" x14ac:dyDescent="0.2">
      <c r="A166" s="196"/>
      <c r="B166" s="196"/>
      <c r="C166" s="196"/>
      <c r="D166" s="196"/>
      <c r="E166" s="196"/>
      <c r="F166" s="196"/>
      <c r="G166" s="196"/>
      <c r="H166" s="196"/>
      <c r="I166" s="196"/>
      <c r="J166" s="196"/>
      <c r="K166" s="196"/>
      <c r="L166" s="196"/>
      <c r="M166" s="196"/>
      <c r="N166" s="196"/>
      <c r="O166" s="196"/>
      <c r="P166" s="196"/>
    </row>
    <row r="167" spans="1:16" x14ac:dyDescent="0.2">
      <c r="A167" s="196"/>
      <c r="B167" s="196"/>
      <c r="C167" s="196"/>
      <c r="D167" s="196"/>
      <c r="E167" s="196"/>
      <c r="F167" s="196"/>
      <c r="G167" s="196"/>
      <c r="H167" s="196"/>
      <c r="I167" s="196"/>
      <c r="J167" s="196"/>
      <c r="K167" s="196"/>
      <c r="L167" s="196"/>
      <c r="M167" s="196"/>
      <c r="N167" s="196"/>
      <c r="O167" s="196"/>
      <c r="P167" s="196"/>
    </row>
    <row r="168" spans="1:16" x14ac:dyDescent="0.2">
      <c r="A168" s="196"/>
      <c r="B168" s="196"/>
      <c r="C168" s="196"/>
      <c r="D168" s="196"/>
      <c r="E168" s="196"/>
      <c r="F168" s="196"/>
      <c r="G168" s="196"/>
      <c r="H168" s="196"/>
      <c r="I168" s="196"/>
      <c r="J168" s="196"/>
      <c r="K168" s="196"/>
      <c r="L168" s="196"/>
      <c r="M168" s="196"/>
      <c r="N168" s="196"/>
      <c r="O168" s="196"/>
      <c r="P168" s="196"/>
    </row>
    <row r="169" spans="1:16" x14ac:dyDescent="0.2">
      <c r="A169" s="196"/>
      <c r="B169" s="196"/>
      <c r="C169" s="196"/>
      <c r="D169" s="196"/>
      <c r="E169" s="196"/>
      <c r="F169" s="196"/>
      <c r="G169" s="196"/>
      <c r="H169" s="196"/>
      <c r="I169" s="196"/>
      <c r="J169" s="196"/>
      <c r="K169" s="196"/>
      <c r="L169" s="196"/>
      <c r="M169" s="196"/>
      <c r="N169" s="196"/>
      <c r="O169" s="196"/>
      <c r="P169" s="196"/>
    </row>
    <row r="170" spans="1:16" x14ac:dyDescent="0.2">
      <c r="A170" s="196"/>
      <c r="B170" s="196"/>
      <c r="C170" s="196"/>
      <c r="D170" s="196"/>
      <c r="E170" s="196"/>
      <c r="F170" s="196"/>
      <c r="G170" s="196"/>
      <c r="H170" s="196"/>
      <c r="I170" s="196"/>
      <c r="J170" s="196"/>
      <c r="K170" s="196"/>
      <c r="L170" s="196"/>
      <c r="M170" s="196"/>
      <c r="N170" s="196"/>
      <c r="O170" s="196"/>
      <c r="P170" s="196"/>
    </row>
    <row r="171" spans="1:16" x14ac:dyDescent="0.2">
      <c r="A171" s="196"/>
      <c r="B171" s="196"/>
      <c r="C171" s="196"/>
      <c r="D171" s="196"/>
      <c r="E171" s="196"/>
      <c r="F171" s="196"/>
      <c r="G171" s="196"/>
      <c r="H171" s="196"/>
      <c r="I171" s="196"/>
      <c r="J171" s="196"/>
      <c r="K171" s="196"/>
      <c r="L171" s="196"/>
      <c r="M171" s="196"/>
      <c r="N171" s="196"/>
      <c r="O171" s="196"/>
      <c r="P171" s="196"/>
    </row>
    <row r="172" spans="1:16" x14ac:dyDescent="0.2">
      <c r="A172" s="196"/>
      <c r="B172" s="196"/>
      <c r="C172" s="196"/>
      <c r="D172" s="196"/>
      <c r="E172" s="196"/>
      <c r="F172" s="196"/>
      <c r="G172" s="196"/>
      <c r="H172" s="196"/>
      <c r="I172" s="196"/>
      <c r="J172" s="196"/>
      <c r="K172" s="196"/>
      <c r="L172" s="196"/>
      <c r="M172" s="196"/>
      <c r="N172" s="196"/>
      <c r="O172" s="196"/>
      <c r="P172" s="196"/>
    </row>
    <row r="173" spans="1:16" x14ac:dyDescent="0.2">
      <c r="A173" s="196"/>
      <c r="B173" s="196"/>
      <c r="C173" s="196"/>
      <c r="D173" s="196"/>
      <c r="E173" s="196"/>
      <c r="F173" s="196"/>
      <c r="G173" s="196"/>
      <c r="H173" s="196"/>
      <c r="I173" s="196"/>
      <c r="J173" s="196"/>
      <c r="K173" s="196"/>
      <c r="L173" s="196"/>
      <c r="M173" s="196"/>
      <c r="N173" s="196"/>
      <c r="O173" s="196"/>
      <c r="P173" s="196"/>
    </row>
    <row r="174" spans="1:16" x14ac:dyDescent="0.2">
      <c r="A174" s="196"/>
      <c r="B174" s="196"/>
      <c r="C174" s="196"/>
      <c r="D174" s="196"/>
      <c r="E174" s="196"/>
      <c r="F174" s="196"/>
      <c r="G174" s="196"/>
      <c r="H174" s="196"/>
      <c r="I174" s="196"/>
      <c r="J174" s="196"/>
      <c r="K174" s="196"/>
      <c r="L174" s="196"/>
      <c r="M174" s="196"/>
      <c r="N174" s="196"/>
      <c r="O174" s="196"/>
      <c r="P174" s="196"/>
    </row>
    <row r="175" spans="1:16" x14ac:dyDescent="0.2">
      <c r="A175" s="196"/>
      <c r="B175" s="196"/>
      <c r="C175" s="196"/>
      <c r="D175" s="196"/>
      <c r="E175" s="196"/>
      <c r="F175" s="196"/>
      <c r="G175" s="196"/>
      <c r="H175" s="196"/>
      <c r="I175" s="196"/>
      <c r="J175" s="196"/>
      <c r="K175" s="196"/>
      <c r="L175" s="196"/>
      <c r="M175" s="196"/>
      <c r="N175" s="196"/>
      <c r="O175" s="196"/>
      <c r="P175" s="196"/>
    </row>
    <row r="176" spans="1:16" x14ac:dyDescent="0.2">
      <c r="A176" s="196"/>
      <c r="B176" s="196"/>
      <c r="C176" s="196"/>
      <c r="D176" s="196"/>
      <c r="E176" s="196"/>
      <c r="F176" s="196"/>
      <c r="G176" s="196"/>
      <c r="H176" s="196"/>
      <c r="I176" s="196"/>
      <c r="J176" s="196"/>
      <c r="K176" s="196"/>
      <c r="L176" s="196"/>
      <c r="M176" s="196"/>
      <c r="N176" s="196"/>
      <c r="O176" s="196"/>
      <c r="P176" s="196"/>
    </row>
    <row r="177" spans="1:16" x14ac:dyDescent="0.2">
      <c r="A177" s="196"/>
      <c r="B177" s="196"/>
      <c r="C177" s="196"/>
      <c r="D177" s="196"/>
      <c r="E177" s="196"/>
      <c r="F177" s="196"/>
      <c r="G177" s="196"/>
      <c r="H177" s="196"/>
      <c r="I177" s="196"/>
      <c r="J177" s="196"/>
      <c r="K177" s="196"/>
      <c r="L177" s="196"/>
      <c r="M177" s="196"/>
      <c r="N177" s="196"/>
      <c r="O177" s="196"/>
      <c r="P177" s="196"/>
    </row>
    <row r="178" spans="1:16" x14ac:dyDescent="0.2">
      <c r="A178" s="196"/>
      <c r="B178" s="196"/>
      <c r="C178" s="196"/>
      <c r="D178" s="196"/>
      <c r="E178" s="196"/>
      <c r="F178" s="196"/>
      <c r="G178" s="196"/>
      <c r="H178" s="196"/>
      <c r="I178" s="196"/>
      <c r="J178" s="196"/>
      <c r="K178" s="196"/>
      <c r="L178" s="196"/>
      <c r="M178" s="196"/>
      <c r="N178" s="196"/>
      <c r="O178" s="196"/>
      <c r="P178" s="196"/>
    </row>
    <row r="179" spans="1:16" x14ac:dyDescent="0.2">
      <c r="A179" s="196"/>
      <c r="B179" s="196"/>
      <c r="C179" s="196"/>
      <c r="D179" s="196"/>
      <c r="E179" s="196"/>
      <c r="F179" s="196"/>
      <c r="G179" s="196"/>
      <c r="H179" s="196"/>
      <c r="I179" s="196"/>
      <c r="J179" s="196"/>
      <c r="K179" s="196"/>
      <c r="L179" s="196"/>
      <c r="M179" s="196"/>
      <c r="N179" s="196"/>
      <c r="O179" s="196"/>
      <c r="P179" s="196"/>
    </row>
    <row r="180" spans="1:16" x14ac:dyDescent="0.2">
      <c r="A180" s="196"/>
      <c r="B180" s="196"/>
      <c r="C180" s="196"/>
      <c r="D180" s="196"/>
      <c r="E180" s="196"/>
      <c r="F180" s="196"/>
      <c r="G180" s="196"/>
      <c r="H180" s="196"/>
      <c r="I180" s="196"/>
      <c r="J180" s="196"/>
      <c r="K180" s="196"/>
      <c r="L180" s="196"/>
      <c r="M180" s="196"/>
      <c r="N180" s="196"/>
      <c r="O180" s="196"/>
      <c r="P180" s="196"/>
    </row>
    <row r="181" spans="1:16" x14ac:dyDescent="0.2">
      <c r="A181" s="196"/>
      <c r="B181" s="196"/>
      <c r="C181" s="196"/>
      <c r="D181" s="196"/>
      <c r="E181" s="196"/>
      <c r="F181" s="196"/>
      <c r="G181" s="196"/>
      <c r="H181" s="196"/>
      <c r="I181" s="196"/>
      <c r="J181" s="196"/>
      <c r="K181" s="196"/>
      <c r="L181" s="196"/>
      <c r="M181" s="196"/>
      <c r="N181" s="196"/>
      <c r="O181" s="196"/>
      <c r="P181" s="196"/>
    </row>
    <row r="182" spans="1:16" x14ac:dyDescent="0.2">
      <c r="A182" s="196"/>
      <c r="B182" s="196"/>
      <c r="C182" s="196"/>
      <c r="D182" s="196"/>
      <c r="E182" s="196"/>
      <c r="F182" s="196"/>
      <c r="G182" s="196"/>
      <c r="H182" s="196"/>
      <c r="I182" s="196"/>
      <c r="J182" s="196"/>
      <c r="K182" s="196"/>
      <c r="L182" s="196"/>
      <c r="M182" s="196"/>
      <c r="N182" s="196"/>
      <c r="O182" s="196"/>
      <c r="P182" s="196"/>
    </row>
    <row r="183" spans="1:16" x14ac:dyDescent="0.2">
      <c r="A183" s="196"/>
      <c r="B183" s="196"/>
      <c r="C183" s="196"/>
      <c r="D183" s="196"/>
      <c r="E183" s="196"/>
      <c r="F183" s="196"/>
      <c r="G183" s="196"/>
      <c r="H183" s="196"/>
      <c r="I183" s="196"/>
      <c r="J183" s="196"/>
      <c r="K183" s="196"/>
      <c r="L183" s="196"/>
      <c r="M183" s="196"/>
      <c r="N183" s="196"/>
      <c r="O183" s="196"/>
      <c r="P183" s="196"/>
    </row>
    <row r="184" spans="1:16" x14ac:dyDescent="0.2">
      <c r="A184" s="196"/>
      <c r="B184" s="196"/>
      <c r="C184" s="196"/>
      <c r="D184" s="196"/>
      <c r="E184" s="196"/>
      <c r="F184" s="196"/>
      <c r="G184" s="196"/>
      <c r="H184" s="196"/>
      <c r="I184" s="196"/>
      <c r="J184" s="196"/>
      <c r="K184" s="196"/>
      <c r="L184" s="196"/>
      <c r="M184" s="196"/>
      <c r="N184" s="196"/>
      <c r="O184" s="196"/>
      <c r="P184" s="196"/>
    </row>
    <row r="185" spans="1:16" x14ac:dyDescent="0.2">
      <c r="A185" s="196"/>
      <c r="B185" s="196"/>
      <c r="C185" s="196"/>
      <c r="D185" s="196"/>
      <c r="E185" s="196"/>
      <c r="F185" s="196"/>
      <c r="G185" s="196"/>
      <c r="H185" s="196"/>
      <c r="I185" s="196"/>
      <c r="J185" s="196"/>
      <c r="K185" s="196"/>
      <c r="L185" s="196"/>
      <c r="M185" s="196"/>
      <c r="N185" s="196"/>
      <c r="O185" s="196"/>
      <c r="P185" s="196"/>
    </row>
    <row r="186" spans="1:16" x14ac:dyDescent="0.2">
      <c r="A186" s="196"/>
      <c r="B186" s="196"/>
      <c r="C186" s="196"/>
      <c r="D186" s="196"/>
      <c r="E186" s="196"/>
      <c r="F186" s="196"/>
      <c r="G186" s="196"/>
      <c r="H186" s="196"/>
      <c r="I186" s="196"/>
      <c r="J186" s="196"/>
      <c r="K186" s="196"/>
      <c r="L186" s="196"/>
      <c r="M186" s="196"/>
      <c r="N186" s="196"/>
      <c r="O186" s="196"/>
      <c r="P186" s="196"/>
    </row>
    <row r="187" spans="1:16" x14ac:dyDescent="0.2">
      <c r="A187" s="196"/>
      <c r="B187" s="196"/>
      <c r="C187" s="196"/>
      <c r="D187" s="196"/>
      <c r="E187" s="196"/>
      <c r="F187" s="196"/>
      <c r="G187" s="196"/>
      <c r="H187" s="196"/>
      <c r="I187" s="196"/>
      <c r="J187" s="196"/>
      <c r="K187" s="196"/>
      <c r="L187" s="196"/>
      <c r="M187" s="196"/>
      <c r="N187" s="196"/>
      <c r="O187" s="196"/>
      <c r="P187" s="196"/>
    </row>
    <row r="188" spans="1:16" x14ac:dyDescent="0.2">
      <c r="A188" s="196"/>
      <c r="B188" s="196"/>
      <c r="C188" s="196"/>
      <c r="D188" s="196"/>
      <c r="E188" s="196"/>
      <c r="F188" s="196"/>
      <c r="G188" s="196"/>
      <c r="H188" s="196"/>
      <c r="I188" s="196"/>
      <c r="J188" s="196"/>
      <c r="K188" s="196"/>
      <c r="L188" s="196"/>
      <c r="M188" s="196"/>
      <c r="N188" s="196"/>
      <c r="O188" s="196"/>
      <c r="P188" s="196"/>
    </row>
    <row r="189" spans="1:16" x14ac:dyDescent="0.2">
      <c r="A189" s="196"/>
      <c r="B189" s="196"/>
      <c r="C189" s="196"/>
      <c r="D189" s="196"/>
      <c r="E189" s="196"/>
      <c r="F189" s="196"/>
      <c r="G189" s="196"/>
      <c r="H189" s="196"/>
      <c r="I189" s="196"/>
      <c r="J189" s="196"/>
      <c r="K189" s="196"/>
      <c r="L189" s="196"/>
      <c r="M189" s="196"/>
      <c r="N189" s="196"/>
      <c r="O189" s="196"/>
      <c r="P189" s="196"/>
    </row>
    <row r="190" spans="1:16" x14ac:dyDescent="0.2">
      <c r="A190" s="196"/>
      <c r="B190" s="196"/>
      <c r="C190" s="196"/>
      <c r="D190" s="196"/>
      <c r="E190" s="196"/>
      <c r="F190" s="196"/>
      <c r="G190" s="196"/>
      <c r="H190" s="196"/>
      <c r="I190" s="196"/>
      <c r="J190" s="196"/>
      <c r="K190" s="196"/>
      <c r="L190" s="196"/>
      <c r="M190" s="196"/>
      <c r="N190" s="196"/>
      <c r="O190" s="196"/>
      <c r="P190" s="196"/>
    </row>
    <row r="191" spans="1:16" x14ac:dyDescent="0.2">
      <c r="A191" s="196"/>
      <c r="B191" s="196"/>
      <c r="C191" s="196"/>
      <c r="D191" s="196"/>
      <c r="E191" s="196"/>
      <c r="F191" s="196"/>
      <c r="G191" s="196"/>
      <c r="H191" s="196"/>
      <c r="I191" s="196"/>
      <c r="J191" s="196"/>
      <c r="K191" s="196"/>
      <c r="L191" s="196"/>
      <c r="M191" s="196"/>
      <c r="N191" s="196"/>
      <c r="O191" s="196"/>
      <c r="P191" s="196"/>
    </row>
    <row r="192" spans="1:16" x14ac:dyDescent="0.2">
      <c r="A192" s="196"/>
      <c r="B192" s="196"/>
      <c r="C192" s="196"/>
      <c r="D192" s="196"/>
      <c r="E192" s="196"/>
      <c r="F192" s="196"/>
      <c r="G192" s="196"/>
      <c r="H192" s="196"/>
      <c r="I192" s="196"/>
      <c r="J192" s="196"/>
      <c r="K192" s="196"/>
      <c r="L192" s="196"/>
      <c r="M192" s="196"/>
      <c r="N192" s="196"/>
      <c r="O192" s="196"/>
      <c r="P192" s="196"/>
    </row>
    <row r="193" spans="1:16" x14ac:dyDescent="0.2">
      <c r="A193" s="196"/>
      <c r="B193" s="196"/>
      <c r="C193" s="196"/>
      <c r="D193" s="196"/>
      <c r="E193" s="196"/>
      <c r="F193" s="196"/>
      <c r="G193" s="196"/>
      <c r="H193" s="196"/>
      <c r="I193" s="196"/>
      <c r="J193" s="196"/>
      <c r="K193" s="196"/>
      <c r="L193" s="196"/>
      <c r="M193" s="196"/>
      <c r="N193" s="196"/>
      <c r="O193" s="196"/>
      <c r="P193" s="196"/>
    </row>
    <row r="194" spans="1:16" x14ac:dyDescent="0.2">
      <c r="A194" s="196"/>
      <c r="B194" s="196"/>
      <c r="C194" s="196"/>
      <c r="D194" s="196"/>
      <c r="E194" s="196"/>
      <c r="F194" s="196"/>
      <c r="G194" s="196"/>
      <c r="H194" s="196"/>
      <c r="I194" s="196"/>
      <c r="J194" s="196"/>
      <c r="K194" s="196"/>
      <c r="L194" s="196"/>
      <c r="M194" s="196"/>
      <c r="N194" s="196"/>
      <c r="O194" s="196"/>
      <c r="P194" s="196"/>
    </row>
    <row r="195" spans="1:16" x14ac:dyDescent="0.2">
      <c r="A195" s="196"/>
      <c r="B195" s="196"/>
      <c r="C195" s="196"/>
      <c r="D195" s="196"/>
      <c r="E195" s="196"/>
      <c r="F195" s="196"/>
      <c r="G195" s="196"/>
      <c r="H195" s="196"/>
      <c r="I195" s="196"/>
      <c r="J195" s="196"/>
      <c r="K195" s="196"/>
      <c r="L195" s="196"/>
      <c r="M195" s="196"/>
      <c r="N195" s="196"/>
      <c r="O195" s="196"/>
      <c r="P195" s="196"/>
    </row>
    <row r="196" spans="1:16" x14ac:dyDescent="0.2">
      <c r="A196" s="196"/>
      <c r="B196" s="196"/>
      <c r="C196" s="196"/>
      <c r="D196" s="196"/>
      <c r="E196" s="196"/>
      <c r="F196" s="196"/>
      <c r="G196" s="196"/>
      <c r="H196" s="196"/>
      <c r="I196" s="196"/>
      <c r="J196" s="196"/>
      <c r="K196" s="196"/>
      <c r="L196" s="196"/>
      <c r="M196" s="196"/>
      <c r="N196" s="196"/>
      <c r="O196" s="196"/>
      <c r="P196" s="196"/>
    </row>
    <row r="197" spans="1:16" x14ac:dyDescent="0.2">
      <c r="A197" s="196"/>
      <c r="B197" s="196"/>
      <c r="C197" s="196"/>
      <c r="D197" s="196"/>
      <c r="E197" s="196"/>
      <c r="F197" s="196"/>
      <c r="G197" s="196"/>
      <c r="H197" s="196"/>
      <c r="I197" s="196"/>
      <c r="J197" s="196"/>
      <c r="K197" s="196"/>
      <c r="L197" s="196"/>
      <c r="M197" s="196"/>
      <c r="N197" s="196"/>
      <c r="O197" s="196"/>
      <c r="P197" s="196"/>
    </row>
    <row r="198" spans="1:16" x14ac:dyDescent="0.2">
      <c r="A198" s="196"/>
      <c r="B198" s="196"/>
      <c r="C198" s="196"/>
      <c r="D198" s="196"/>
      <c r="E198" s="196"/>
      <c r="F198" s="196"/>
      <c r="G198" s="196"/>
      <c r="H198" s="196"/>
      <c r="I198" s="196"/>
      <c r="J198" s="196"/>
      <c r="K198" s="196"/>
      <c r="L198" s="196"/>
      <c r="M198" s="196"/>
      <c r="N198" s="196"/>
      <c r="O198" s="196"/>
      <c r="P198" s="196"/>
    </row>
    <row r="199" spans="1:16" x14ac:dyDescent="0.2">
      <c r="A199" s="196"/>
      <c r="B199" s="196"/>
      <c r="C199" s="196"/>
      <c r="D199" s="196"/>
      <c r="E199" s="196"/>
      <c r="F199" s="196"/>
      <c r="G199" s="196"/>
      <c r="H199" s="196"/>
      <c r="I199" s="196"/>
      <c r="J199" s="196"/>
      <c r="K199" s="196"/>
      <c r="L199" s="196"/>
      <c r="M199" s="196"/>
      <c r="N199" s="196"/>
      <c r="O199" s="196"/>
      <c r="P199" s="196"/>
    </row>
    <row r="200" spans="1:16" x14ac:dyDescent="0.2">
      <c r="A200" s="196"/>
      <c r="B200" s="196"/>
      <c r="C200" s="196"/>
      <c r="D200" s="196"/>
      <c r="E200" s="196"/>
      <c r="F200" s="196"/>
      <c r="G200" s="196"/>
      <c r="H200" s="196"/>
      <c r="I200" s="196"/>
      <c r="J200" s="196"/>
      <c r="K200" s="196"/>
      <c r="L200" s="196"/>
      <c r="M200" s="196"/>
      <c r="N200" s="196"/>
      <c r="O200" s="196"/>
      <c r="P200" s="196"/>
    </row>
    <row r="201" spans="1:16" x14ac:dyDescent="0.2">
      <c r="A201" s="196"/>
      <c r="B201" s="196"/>
      <c r="C201" s="196"/>
      <c r="D201" s="196"/>
      <c r="E201" s="196"/>
      <c r="F201" s="196"/>
      <c r="G201" s="196"/>
      <c r="H201" s="196"/>
      <c r="I201" s="196"/>
      <c r="J201" s="196"/>
      <c r="K201" s="196"/>
      <c r="L201" s="196"/>
      <c r="M201" s="196"/>
      <c r="N201" s="196"/>
      <c r="O201" s="196"/>
      <c r="P201" s="196"/>
    </row>
    <row r="202" spans="1:16" x14ac:dyDescent="0.2">
      <c r="A202" s="196"/>
      <c r="B202" s="196"/>
      <c r="C202" s="196"/>
      <c r="D202" s="196"/>
      <c r="E202" s="196"/>
      <c r="F202" s="196"/>
      <c r="G202" s="196"/>
      <c r="H202" s="196"/>
      <c r="I202" s="196"/>
      <c r="J202" s="196"/>
      <c r="K202" s="196"/>
      <c r="L202" s="196"/>
      <c r="M202" s="196"/>
      <c r="N202" s="196"/>
      <c r="O202" s="196"/>
      <c r="P202" s="196"/>
    </row>
    <row r="203" spans="1:16" x14ac:dyDescent="0.2">
      <c r="A203" s="196"/>
      <c r="B203" s="196"/>
      <c r="C203" s="196"/>
      <c r="D203" s="196"/>
      <c r="E203" s="196"/>
      <c r="F203" s="196"/>
      <c r="G203" s="196"/>
      <c r="H203" s="196"/>
      <c r="I203" s="196"/>
      <c r="J203" s="196"/>
      <c r="K203" s="196"/>
      <c r="L203" s="196"/>
      <c r="M203" s="196"/>
      <c r="N203" s="196"/>
      <c r="O203" s="196"/>
      <c r="P203" s="196"/>
    </row>
    <row r="204" spans="1:16" x14ac:dyDescent="0.2">
      <c r="A204" s="196"/>
      <c r="B204" s="196"/>
      <c r="C204" s="196"/>
      <c r="D204" s="196"/>
      <c r="E204" s="196"/>
      <c r="F204" s="196"/>
      <c r="G204" s="196"/>
      <c r="H204" s="196"/>
      <c r="I204" s="196"/>
      <c r="J204" s="196"/>
      <c r="K204" s="196"/>
      <c r="L204" s="196"/>
      <c r="M204" s="196"/>
      <c r="N204" s="196"/>
      <c r="O204" s="196"/>
      <c r="P204" s="196"/>
    </row>
    <row r="205" spans="1:16" x14ac:dyDescent="0.2">
      <c r="A205" s="196"/>
      <c r="B205" s="196"/>
      <c r="C205" s="196"/>
      <c r="D205" s="196"/>
      <c r="E205" s="196"/>
      <c r="F205" s="196"/>
      <c r="G205" s="196"/>
      <c r="H205" s="196"/>
      <c r="I205" s="196"/>
      <c r="J205" s="196"/>
      <c r="K205" s="196"/>
      <c r="L205" s="196"/>
      <c r="M205" s="196"/>
      <c r="N205" s="196"/>
      <c r="O205" s="196"/>
      <c r="P205" s="196"/>
    </row>
    <row r="206" spans="1:16" x14ac:dyDescent="0.2">
      <c r="A206" s="196"/>
      <c r="B206" s="196"/>
      <c r="C206" s="196"/>
      <c r="D206" s="196"/>
      <c r="E206" s="196"/>
      <c r="F206" s="196"/>
      <c r="G206" s="196"/>
      <c r="H206" s="196"/>
      <c r="I206" s="196"/>
      <c r="J206" s="196"/>
      <c r="K206" s="196"/>
      <c r="L206" s="196"/>
      <c r="M206" s="196"/>
      <c r="N206" s="196"/>
      <c r="O206" s="196"/>
      <c r="P206" s="196"/>
    </row>
    <row r="207" spans="1:16" x14ac:dyDescent="0.2">
      <c r="A207" s="196"/>
      <c r="B207" s="196"/>
      <c r="C207" s="196"/>
      <c r="D207" s="196"/>
      <c r="E207" s="196"/>
      <c r="F207" s="196"/>
      <c r="G207" s="196"/>
      <c r="H207" s="196"/>
      <c r="I207" s="196"/>
      <c r="J207" s="196"/>
      <c r="K207" s="196"/>
      <c r="L207" s="196"/>
      <c r="M207" s="196"/>
      <c r="N207" s="196"/>
      <c r="O207" s="196"/>
      <c r="P207" s="196"/>
    </row>
    <row r="208" spans="1:16" x14ac:dyDescent="0.2">
      <c r="A208" s="196"/>
      <c r="B208" s="196"/>
      <c r="C208" s="196"/>
      <c r="D208" s="196"/>
      <c r="E208" s="196"/>
      <c r="F208" s="196"/>
      <c r="G208" s="196"/>
      <c r="H208" s="196"/>
      <c r="I208" s="196"/>
      <c r="J208" s="196"/>
      <c r="K208" s="196"/>
      <c r="L208" s="196"/>
      <c r="M208" s="196"/>
      <c r="N208" s="196"/>
      <c r="O208" s="196"/>
      <c r="P208" s="196"/>
    </row>
    <row r="209" spans="1:16" x14ac:dyDescent="0.2">
      <c r="A209" s="196"/>
      <c r="B209" s="196"/>
      <c r="C209" s="196"/>
      <c r="D209" s="196"/>
      <c r="E209" s="196"/>
      <c r="F209" s="196"/>
      <c r="G209" s="196"/>
      <c r="H209" s="196"/>
      <c r="I209" s="196"/>
      <c r="J209" s="196"/>
      <c r="K209" s="196"/>
      <c r="L209" s="196"/>
      <c r="M209" s="196"/>
      <c r="N209" s="196"/>
      <c r="O209" s="196"/>
      <c r="P209" s="196"/>
    </row>
    <row r="210" spans="1:16" x14ac:dyDescent="0.2">
      <c r="A210" s="196"/>
      <c r="B210" s="196"/>
      <c r="C210" s="196"/>
      <c r="D210" s="196"/>
      <c r="E210" s="196"/>
      <c r="F210" s="196"/>
      <c r="G210" s="196"/>
      <c r="H210" s="196"/>
      <c r="I210" s="196"/>
      <c r="J210" s="196"/>
      <c r="K210" s="196"/>
      <c r="L210" s="196"/>
      <c r="M210" s="196"/>
      <c r="N210" s="196"/>
      <c r="O210" s="196"/>
      <c r="P210" s="196"/>
    </row>
    <row r="211" spans="1:16" x14ac:dyDescent="0.2">
      <c r="A211" s="196"/>
      <c r="B211" s="196"/>
      <c r="C211" s="196"/>
      <c r="D211" s="196"/>
      <c r="E211" s="196"/>
      <c r="F211" s="196"/>
      <c r="G211" s="196"/>
      <c r="H211" s="196"/>
      <c r="I211" s="196"/>
      <c r="J211" s="196"/>
      <c r="K211" s="196"/>
      <c r="L211" s="196"/>
      <c r="M211" s="196"/>
      <c r="N211" s="196"/>
      <c r="O211" s="196"/>
      <c r="P211" s="196"/>
    </row>
    <row r="212" spans="1:16" x14ac:dyDescent="0.2">
      <c r="A212" s="196"/>
      <c r="B212" s="196"/>
      <c r="C212" s="196"/>
      <c r="D212" s="196"/>
      <c r="E212" s="196"/>
      <c r="F212" s="196"/>
      <c r="G212" s="196"/>
      <c r="H212" s="196"/>
      <c r="I212" s="196"/>
      <c r="J212" s="196"/>
      <c r="K212" s="196"/>
      <c r="L212" s="196"/>
      <c r="M212" s="196"/>
      <c r="N212" s="196"/>
      <c r="O212" s="196"/>
      <c r="P212" s="196"/>
    </row>
    <row r="213" spans="1:16" x14ac:dyDescent="0.2">
      <c r="A213" s="196"/>
      <c r="B213" s="196"/>
      <c r="C213" s="196"/>
      <c r="D213" s="196"/>
      <c r="E213" s="196"/>
      <c r="F213" s="196"/>
      <c r="G213" s="196"/>
      <c r="H213" s="196"/>
      <c r="I213" s="196"/>
      <c r="J213" s="196"/>
      <c r="K213" s="196"/>
      <c r="L213" s="196"/>
      <c r="M213" s="196"/>
      <c r="N213" s="196"/>
      <c r="O213" s="196"/>
      <c r="P213" s="196"/>
    </row>
    <row r="214" spans="1:16" x14ac:dyDescent="0.2">
      <c r="A214" s="196"/>
      <c r="B214" s="196"/>
      <c r="C214" s="196"/>
      <c r="D214" s="196"/>
      <c r="E214" s="196"/>
      <c r="F214" s="196"/>
      <c r="G214" s="196"/>
      <c r="H214" s="196"/>
      <c r="I214" s="196"/>
      <c r="J214" s="196"/>
      <c r="K214" s="196"/>
      <c r="L214" s="196"/>
      <c r="M214" s="196"/>
      <c r="N214" s="196"/>
      <c r="O214" s="196"/>
      <c r="P214" s="196"/>
    </row>
    <row r="215" spans="1:16" x14ac:dyDescent="0.2">
      <c r="A215" s="196"/>
      <c r="B215" s="196"/>
      <c r="C215" s="196"/>
      <c r="D215" s="196"/>
      <c r="E215" s="196"/>
      <c r="F215" s="196"/>
      <c r="G215" s="196"/>
      <c r="H215" s="196"/>
      <c r="I215" s="196"/>
      <c r="J215" s="196"/>
      <c r="K215" s="196"/>
      <c r="L215" s="196"/>
      <c r="M215" s="196"/>
      <c r="N215" s="196"/>
      <c r="O215" s="196"/>
      <c r="P215" s="196"/>
    </row>
    <row r="216" spans="1:16" x14ac:dyDescent="0.2">
      <c r="A216" s="196"/>
      <c r="B216" s="196"/>
      <c r="C216" s="196"/>
      <c r="D216" s="196"/>
      <c r="E216" s="196"/>
      <c r="F216" s="196"/>
      <c r="G216" s="196"/>
      <c r="H216" s="196"/>
      <c r="I216" s="196"/>
      <c r="J216" s="196"/>
      <c r="K216" s="196"/>
      <c r="L216" s="196"/>
      <c r="M216" s="196"/>
      <c r="N216" s="196"/>
      <c r="O216" s="196"/>
      <c r="P216" s="196"/>
    </row>
    <row r="217" spans="1:16" x14ac:dyDescent="0.2">
      <c r="A217" s="196"/>
      <c r="B217" s="196"/>
      <c r="C217" s="196"/>
      <c r="D217" s="196"/>
      <c r="E217" s="196"/>
      <c r="F217" s="196"/>
      <c r="G217" s="196"/>
      <c r="H217" s="196"/>
      <c r="I217" s="196"/>
      <c r="J217" s="196"/>
      <c r="K217" s="196"/>
      <c r="L217" s="196"/>
      <c r="M217" s="196"/>
      <c r="N217" s="196"/>
      <c r="O217" s="196"/>
      <c r="P217" s="196"/>
    </row>
    <row r="218" spans="1:16" x14ac:dyDescent="0.2">
      <c r="A218" s="196"/>
      <c r="B218" s="196"/>
      <c r="C218" s="196"/>
      <c r="D218" s="196"/>
      <c r="E218" s="196"/>
      <c r="F218" s="196"/>
      <c r="G218" s="196"/>
      <c r="H218" s="196"/>
      <c r="I218" s="196"/>
      <c r="J218" s="196"/>
      <c r="K218" s="196"/>
      <c r="L218" s="196"/>
      <c r="M218" s="196"/>
      <c r="N218" s="196"/>
      <c r="O218" s="196"/>
      <c r="P218" s="196"/>
    </row>
    <row r="219" spans="1:16" x14ac:dyDescent="0.2">
      <c r="A219" s="196"/>
      <c r="B219" s="196"/>
      <c r="C219" s="196"/>
      <c r="D219" s="196"/>
      <c r="E219" s="196"/>
      <c r="F219" s="196"/>
      <c r="G219" s="196"/>
      <c r="H219" s="196"/>
      <c r="I219" s="196"/>
      <c r="J219" s="196"/>
      <c r="K219" s="196"/>
      <c r="L219" s="196"/>
      <c r="M219" s="196"/>
      <c r="N219" s="196"/>
      <c r="O219" s="196"/>
      <c r="P219" s="196"/>
    </row>
    <row r="220" spans="1:16" x14ac:dyDescent="0.2">
      <c r="A220" s="196"/>
      <c r="B220" s="196"/>
      <c r="C220" s="196"/>
      <c r="D220" s="196"/>
      <c r="E220" s="196"/>
      <c r="F220" s="196"/>
      <c r="G220" s="196"/>
      <c r="H220" s="196"/>
      <c r="I220" s="196"/>
      <c r="J220" s="196"/>
      <c r="K220" s="196"/>
      <c r="L220" s="196"/>
      <c r="M220" s="196"/>
      <c r="N220" s="196"/>
      <c r="O220" s="196"/>
      <c r="P220" s="196"/>
    </row>
    <row r="221" spans="1:16" x14ac:dyDescent="0.2">
      <c r="A221" s="196"/>
      <c r="B221" s="196"/>
      <c r="C221" s="196"/>
      <c r="D221" s="196"/>
      <c r="E221" s="196"/>
      <c r="F221" s="196"/>
      <c r="G221" s="196"/>
      <c r="H221" s="196"/>
      <c r="I221" s="196"/>
      <c r="J221" s="196"/>
      <c r="K221" s="196"/>
      <c r="L221" s="196"/>
      <c r="M221" s="196"/>
      <c r="N221" s="196"/>
      <c r="O221" s="196"/>
      <c r="P221" s="196"/>
    </row>
    <row r="222" spans="1:16" x14ac:dyDescent="0.2">
      <c r="A222" s="196"/>
      <c r="B222" s="196"/>
      <c r="C222" s="196"/>
      <c r="D222" s="196"/>
      <c r="E222" s="196"/>
      <c r="F222" s="196"/>
      <c r="G222" s="196"/>
      <c r="H222" s="196"/>
      <c r="I222" s="196"/>
      <c r="J222" s="196"/>
      <c r="K222" s="196"/>
      <c r="L222" s="196"/>
      <c r="M222" s="196"/>
      <c r="N222" s="196"/>
      <c r="O222" s="196"/>
      <c r="P222" s="196"/>
    </row>
    <row r="223" spans="1:16" x14ac:dyDescent="0.2">
      <c r="A223" s="196"/>
      <c r="B223" s="196"/>
      <c r="C223" s="196"/>
      <c r="D223" s="196"/>
      <c r="E223" s="196"/>
      <c r="F223" s="196"/>
      <c r="G223" s="196"/>
      <c r="H223" s="196"/>
      <c r="I223" s="196"/>
      <c r="J223" s="196"/>
      <c r="K223" s="196"/>
      <c r="L223" s="196"/>
      <c r="M223" s="196"/>
      <c r="N223" s="196"/>
      <c r="O223" s="196"/>
      <c r="P223" s="196"/>
    </row>
    <row r="224" spans="1:16" x14ac:dyDescent="0.2">
      <c r="A224" s="196"/>
      <c r="B224" s="196"/>
      <c r="C224" s="196"/>
      <c r="D224" s="196"/>
      <c r="E224" s="196"/>
      <c r="F224" s="196"/>
      <c r="G224" s="196"/>
      <c r="H224" s="196"/>
      <c r="I224" s="196"/>
      <c r="J224" s="196"/>
      <c r="K224" s="196"/>
      <c r="L224" s="196"/>
      <c r="M224" s="196"/>
      <c r="N224" s="196"/>
      <c r="O224" s="196"/>
      <c r="P224" s="196"/>
    </row>
    <row r="225" spans="1:16" x14ac:dyDescent="0.2">
      <c r="A225" s="196"/>
      <c r="B225" s="196"/>
      <c r="C225" s="196"/>
      <c r="D225" s="196"/>
      <c r="E225" s="196"/>
      <c r="F225" s="196"/>
      <c r="G225" s="196"/>
      <c r="H225" s="196"/>
      <c r="I225" s="196"/>
      <c r="J225" s="196"/>
      <c r="K225" s="196"/>
      <c r="L225" s="196"/>
      <c r="M225" s="196"/>
      <c r="N225" s="196"/>
      <c r="O225" s="196"/>
      <c r="P225" s="196"/>
    </row>
    <row r="226" spans="1:16" x14ac:dyDescent="0.2">
      <c r="A226" s="196"/>
      <c r="B226" s="196"/>
      <c r="C226" s="196"/>
      <c r="D226" s="196"/>
      <c r="E226" s="196"/>
      <c r="F226" s="196"/>
      <c r="G226" s="196"/>
      <c r="H226" s="196"/>
      <c r="I226" s="196"/>
      <c r="J226" s="196"/>
      <c r="K226" s="196"/>
      <c r="L226" s="196"/>
      <c r="M226" s="196"/>
      <c r="N226" s="196"/>
      <c r="O226" s="196"/>
      <c r="P226" s="196"/>
    </row>
    <row r="227" spans="1:16" x14ac:dyDescent="0.2">
      <c r="A227" s="196"/>
      <c r="B227" s="196"/>
      <c r="C227" s="196"/>
      <c r="D227" s="196"/>
      <c r="E227" s="196"/>
      <c r="F227" s="196"/>
      <c r="G227" s="196"/>
      <c r="H227" s="196"/>
      <c r="I227" s="196"/>
      <c r="J227" s="196"/>
      <c r="K227" s="196"/>
      <c r="L227" s="196"/>
      <c r="M227" s="196"/>
      <c r="N227" s="196"/>
      <c r="O227" s="196"/>
      <c r="P227" s="196"/>
    </row>
    <row r="228" spans="1:16" x14ac:dyDescent="0.2">
      <c r="A228" s="196"/>
      <c r="B228" s="196"/>
      <c r="C228" s="196"/>
      <c r="D228" s="196"/>
      <c r="E228" s="196"/>
      <c r="F228" s="196"/>
      <c r="G228" s="196"/>
      <c r="H228" s="196"/>
      <c r="I228" s="196"/>
      <c r="J228" s="196"/>
      <c r="K228" s="196"/>
      <c r="L228" s="196"/>
      <c r="M228" s="196"/>
      <c r="N228" s="196"/>
      <c r="O228" s="196"/>
      <c r="P228" s="196"/>
    </row>
    <row r="229" spans="1:16" x14ac:dyDescent="0.2">
      <c r="A229" s="196"/>
      <c r="B229" s="196"/>
      <c r="C229" s="196"/>
      <c r="D229" s="196"/>
      <c r="E229" s="196"/>
      <c r="F229" s="196"/>
      <c r="G229" s="196"/>
      <c r="H229" s="196"/>
      <c r="I229" s="196"/>
      <c r="J229" s="196"/>
      <c r="K229" s="196"/>
      <c r="L229" s="196"/>
      <c r="M229" s="196"/>
      <c r="N229" s="196"/>
      <c r="O229" s="196"/>
      <c r="P229" s="196"/>
    </row>
    <row r="230" spans="1:16" x14ac:dyDescent="0.2">
      <c r="A230" s="196"/>
      <c r="B230" s="196"/>
      <c r="C230" s="196"/>
      <c r="D230" s="196"/>
      <c r="E230" s="196"/>
      <c r="F230" s="196"/>
      <c r="G230" s="196"/>
      <c r="H230" s="196"/>
      <c r="I230" s="196"/>
      <c r="J230" s="196"/>
      <c r="K230" s="196"/>
      <c r="L230" s="196"/>
      <c r="M230" s="196"/>
      <c r="N230" s="196"/>
      <c r="O230" s="196"/>
      <c r="P230" s="196"/>
    </row>
    <row r="231" spans="1:16" x14ac:dyDescent="0.2">
      <c r="A231" s="196"/>
      <c r="B231" s="196"/>
      <c r="C231" s="196"/>
      <c r="D231" s="196"/>
      <c r="E231" s="196"/>
      <c r="F231" s="196"/>
      <c r="G231" s="196"/>
      <c r="H231" s="196"/>
      <c r="I231" s="196"/>
      <c r="J231" s="196"/>
      <c r="K231" s="196"/>
      <c r="L231" s="196"/>
      <c r="M231" s="196"/>
      <c r="N231" s="196"/>
      <c r="O231" s="196"/>
      <c r="P231" s="196"/>
    </row>
    <row r="232" spans="1:16" x14ac:dyDescent="0.2">
      <c r="A232" s="196"/>
      <c r="B232" s="196"/>
      <c r="C232" s="196"/>
      <c r="D232" s="196"/>
      <c r="E232" s="196"/>
      <c r="F232" s="196"/>
      <c r="G232" s="196"/>
      <c r="H232" s="196"/>
      <c r="I232" s="196"/>
      <c r="J232" s="196"/>
      <c r="K232" s="196"/>
      <c r="L232" s="196"/>
      <c r="M232" s="196"/>
      <c r="N232" s="196"/>
      <c r="O232" s="196"/>
      <c r="P232" s="196"/>
    </row>
    <row r="233" spans="1:16" x14ac:dyDescent="0.2">
      <c r="A233" s="196"/>
      <c r="B233" s="196"/>
      <c r="C233" s="196"/>
      <c r="D233" s="196"/>
      <c r="E233" s="196"/>
      <c r="F233" s="196"/>
      <c r="G233" s="196"/>
      <c r="H233" s="196"/>
      <c r="I233" s="196"/>
      <c r="J233" s="196"/>
      <c r="K233" s="196"/>
      <c r="L233" s="196"/>
      <c r="M233" s="196"/>
      <c r="N233" s="196"/>
      <c r="O233" s="196"/>
      <c r="P233" s="196"/>
    </row>
    <row r="234" spans="1:16" x14ac:dyDescent="0.2">
      <c r="A234" s="196"/>
      <c r="B234" s="196"/>
      <c r="C234" s="196"/>
      <c r="D234" s="196"/>
      <c r="E234" s="196"/>
      <c r="F234" s="196"/>
      <c r="G234" s="196"/>
      <c r="H234" s="196"/>
      <c r="I234" s="196"/>
      <c r="J234" s="196"/>
      <c r="K234" s="196"/>
      <c r="L234" s="196"/>
      <c r="M234" s="196"/>
      <c r="N234" s="196"/>
      <c r="O234" s="196"/>
      <c r="P234" s="196"/>
    </row>
    <row r="235" spans="1:16" x14ac:dyDescent="0.2">
      <c r="A235" s="196"/>
      <c r="B235" s="196"/>
      <c r="C235" s="196"/>
      <c r="D235" s="196"/>
      <c r="E235" s="196"/>
      <c r="F235" s="196"/>
      <c r="G235" s="196"/>
      <c r="H235" s="196"/>
      <c r="I235" s="196"/>
      <c r="J235" s="196"/>
      <c r="K235" s="196"/>
      <c r="L235" s="196"/>
      <c r="M235" s="196"/>
      <c r="N235" s="196"/>
      <c r="O235" s="196"/>
      <c r="P235" s="196"/>
    </row>
    <row r="236" spans="1:16" x14ac:dyDescent="0.2">
      <c r="A236" s="196"/>
      <c r="B236" s="196"/>
      <c r="C236" s="196"/>
      <c r="D236" s="196"/>
      <c r="E236" s="196"/>
      <c r="F236" s="196"/>
      <c r="G236" s="196"/>
      <c r="H236" s="196"/>
      <c r="I236" s="196"/>
      <c r="J236" s="196"/>
      <c r="K236" s="196"/>
      <c r="L236" s="196"/>
      <c r="M236" s="196"/>
      <c r="N236" s="196"/>
      <c r="O236" s="196"/>
      <c r="P236" s="196"/>
    </row>
    <row r="237" spans="1:16" x14ac:dyDescent="0.2">
      <c r="A237" s="196"/>
      <c r="B237" s="196"/>
      <c r="C237" s="196"/>
      <c r="D237" s="196"/>
      <c r="E237" s="196"/>
      <c r="F237" s="196"/>
      <c r="G237" s="196"/>
      <c r="H237" s="196"/>
      <c r="I237" s="196"/>
      <c r="J237" s="196"/>
      <c r="K237" s="196"/>
      <c r="L237" s="196"/>
      <c r="M237" s="196"/>
      <c r="N237" s="196"/>
      <c r="O237" s="196"/>
      <c r="P237" s="196"/>
    </row>
    <row r="238" spans="1:16" x14ac:dyDescent="0.2">
      <c r="A238" s="196"/>
      <c r="B238" s="196"/>
      <c r="C238" s="196"/>
      <c r="D238" s="196"/>
      <c r="E238" s="196"/>
      <c r="F238" s="196"/>
      <c r="G238" s="196"/>
      <c r="H238" s="196"/>
      <c r="I238" s="196"/>
      <c r="J238" s="196"/>
      <c r="K238" s="196"/>
      <c r="L238" s="196"/>
      <c r="M238" s="196"/>
      <c r="N238" s="196"/>
      <c r="O238" s="196"/>
      <c r="P238" s="196"/>
    </row>
    <row r="239" spans="1:16" x14ac:dyDescent="0.2">
      <c r="A239" s="196"/>
      <c r="B239" s="196"/>
      <c r="C239" s="196"/>
      <c r="D239" s="196"/>
      <c r="E239" s="196"/>
      <c r="F239" s="196"/>
      <c r="G239" s="196"/>
      <c r="H239" s="196"/>
      <c r="I239" s="196"/>
      <c r="J239" s="196"/>
      <c r="K239" s="196"/>
      <c r="L239" s="196"/>
      <c r="M239" s="196"/>
      <c r="N239" s="196"/>
      <c r="O239" s="196"/>
      <c r="P239" s="196"/>
    </row>
    <row r="240" spans="1:16" x14ac:dyDescent="0.2">
      <c r="A240" s="196"/>
      <c r="B240" s="196"/>
      <c r="C240" s="196"/>
      <c r="D240" s="196"/>
      <c r="E240" s="196"/>
      <c r="F240" s="196"/>
      <c r="G240" s="196"/>
      <c r="H240" s="196"/>
      <c r="I240" s="196"/>
      <c r="J240" s="196"/>
      <c r="K240" s="196"/>
      <c r="L240" s="196"/>
      <c r="M240" s="196"/>
      <c r="N240" s="196"/>
      <c r="O240" s="196"/>
      <c r="P240" s="196"/>
    </row>
    <row r="241" spans="1:16" x14ac:dyDescent="0.2">
      <c r="A241" s="196"/>
      <c r="B241" s="196"/>
      <c r="C241" s="196"/>
      <c r="D241" s="196"/>
      <c r="E241" s="196"/>
      <c r="F241" s="196"/>
      <c r="G241" s="196"/>
      <c r="H241" s="196"/>
      <c r="I241" s="196"/>
      <c r="J241" s="196"/>
      <c r="K241" s="196"/>
      <c r="L241" s="196"/>
      <c r="M241" s="196"/>
      <c r="N241" s="196"/>
      <c r="O241" s="196"/>
      <c r="P241" s="196"/>
    </row>
    <row r="242" spans="1:16" x14ac:dyDescent="0.2">
      <c r="A242" s="196"/>
      <c r="B242" s="196"/>
      <c r="C242" s="196"/>
      <c r="D242" s="196"/>
      <c r="E242" s="196"/>
      <c r="F242" s="196"/>
      <c r="G242" s="196"/>
      <c r="H242" s="196"/>
      <c r="I242" s="196"/>
      <c r="J242" s="196"/>
      <c r="K242" s="196"/>
      <c r="L242" s="196"/>
      <c r="M242" s="196"/>
      <c r="N242" s="196"/>
      <c r="O242" s="196"/>
      <c r="P242" s="196"/>
    </row>
    <row r="243" spans="1:16" x14ac:dyDescent="0.2">
      <c r="A243" s="196"/>
      <c r="B243" s="196"/>
      <c r="C243" s="196"/>
      <c r="D243" s="196"/>
      <c r="E243" s="196"/>
      <c r="F243" s="196"/>
      <c r="G243" s="196"/>
      <c r="H243" s="196"/>
      <c r="I243" s="196"/>
      <c r="J243" s="196"/>
      <c r="K243" s="196"/>
      <c r="L243" s="196"/>
      <c r="M243" s="196"/>
      <c r="N243" s="196"/>
      <c r="O243" s="196"/>
      <c r="P243" s="196"/>
    </row>
    <row r="244" spans="1:16" x14ac:dyDescent="0.2">
      <c r="A244" s="196"/>
      <c r="B244" s="196"/>
      <c r="C244" s="196"/>
      <c r="D244" s="196"/>
      <c r="E244" s="196"/>
      <c r="F244" s="196"/>
      <c r="G244" s="196"/>
      <c r="H244" s="196"/>
      <c r="I244" s="196"/>
      <c r="J244" s="196"/>
      <c r="K244" s="196"/>
      <c r="L244" s="196"/>
      <c r="M244" s="196"/>
      <c r="N244" s="196"/>
      <c r="O244" s="196"/>
      <c r="P244" s="196"/>
    </row>
    <row r="245" spans="1:16" x14ac:dyDescent="0.2">
      <c r="A245" s="196"/>
      <c r="B245" s="196"/>
      <c r="C245" s="196"/>
      <c r="D245" s="196"/>
      <c r="E245" s="196"/>
      <c r="F245" s="196"/>
      <c r="G245" s="196"/>
      <c r="H245" s="196"/>
      <c r="I245" s="196"/>
      <c r="J245" s="196"/>
      <c r="K245" s="196"/>
      <c r="L245" s="196"/>
      <c r="M245" s="196"/>
      <c r="N245" s="196"/>
      <c r="O245" s="196"/>
      <c r="P245" s="196"/>
    </row>
    <row r="246" spans="1:16" x14ac:dyDescent="0.2">
      <c r="A246" s="196"/>
      <c r="B246" s="196"/>
      <c r="C246" s="196"/>
      <c r="D246" s="196"/>
      <c r="E246" s="196"/>
      <c r="F246" s="196"/>
      <c r="G246" s="196"/>
      <c r="H246" s="196"/>
      <c r="I246" s="196"/>
      <c r="J246" s="196"/>
      <c r="K246" s="196"/>
      <c r="L246" s="196"/>
      <c r="M246" s="196"/>
      <c r="N246" s="196"/>
      <c r="O246" s="196"/>
      <c r="P246" s="196"/>
    </row>
    <row r="247" spans="1:16" x14ac:dyDescent="0.2">
      <c r="A247" s="196"/>
      <c r="B247" s="196"/>
      <c r="C247" s="196"/>
      <c r="D247" s="196"/>
      <c r="E247" s="196"/>
      <c r="F247" s="196"/>
      <c r="G247" s="196"/>
      <c r="H247" s="196"/>
      <c r="I247" s="196"/>
      <c r="J247" s="196"/>
      <c r="K247" s="196"/>
      <c r="L247" s="196"/>
      <c r="M247" s="196"/>
      <c r="N247" s="196"/>
      <c r="O247" s="196"/>
      <c r="P247" s="196"/>
    </row>
    <row r="248" spans="1:16" x14ac:dyDescent="0.2">
      <c r="A248" s="196"/>
      <c r="B248" s="196"/>
      <c r="C248" s="196"/>
      <c r="D248" s="196"/>
      <c r="E248" s="196"/>
      <c r="F248" s="196"/>
      <c r="G248" s="196"/>
      <c r="H248" s="196"/>
      <c r="I248" s="196"/>
      <c r="J248" s="196"/>
      <c r="K248" s="196"/>
      <c r="L248" s="196"/>
      <c r="M248" s="196"/>
      <c r="N248" s="196"/>
      <c r="O248" s="196"/>
      <c r="P248" s="196"/>
    </row>
    <row r="249" spans="1:16" x14ac:dyDescent="0.2">
      <c r="A249" s="196"/>
      <c r="B249" s="196"/>
      <c r="C249" s="196"/>
      <c r="D249" s="196"/>
      <c r="E249" s="196"/>
      <c r="F249" s="196"/>
      <c r="G249" s="196"/>
      <c r="H249" s="196"/>
      <c r="I249" s="196"/>
      <c r="J249" s="196"/>
      <c r="K249" s="196"/>
      <c r="L249" s="196"/>
      <c r="M249" s="196"/>
      <c r="N249" s="196"/>
      <c r="O249" s="196"/>
      <c r="P249" s="196"/>
    </row>
    <row r="250" spans="1:16" x14ac:dyDescent="0.2">
      <c r="A250" s="196"/>
      <c r="B250" s="196"/>
      <c r="C250" s="196"/>
      <c r="D250" s="196"/>
      <c r="E250" s="196"/>
      <c r="F250" s="196"/>
      <c r="G250" s="196"/>
      <c r="H250" s="196"/>
      <c r="I250" s="196"/>
      <c r="J250" s="196"/>
      <c r="K250" s="196"/>
      <c r="L250" s="196"/>
      <c r="M250" s="196"/>
      <c r="N250" s="196"/>
      <c r="O250" s="196"/>
      <c r="P250" s="196"/>
    </row>
    <row r="251" spans="1:16" x14ac:dyDescent="0.2">
      <c r="A251" s="196"/>
      <c r="B251" s="196"/>
      <c r="C251" s="196"/>
      <c r="D251" s="196"/>
      <c r="E251" s="196"/>
      <c r="F251" s="196"/>
      <c r="G251" s="196"/>
      <c r="H251" s="196"/>
      <c r="I251" s="196"/>
      <c r="J251" s="196"/>
      <c r="K251" s="196"/>
      <c r="L251" s="196"/>
      <c r="M251" s="196"/>
      <c r="N251" s="196"/>
      <c r="O251" s="196"/>
      <c r="P251" s="196"/>
    </row>
    <row r="252" spans="1:16" x14ac:dyDescent="0.2">
      <c r="A252" s="196"/>
      <c r="B252" s="196"/>
      <c r="C252" s="196"/>
      <c r="D252" s="196"/>
      <c r="E252" s="196"/>
      <c r="F252" s="196"/>
      <c r="G252" s="196"/>
      <c r="H252" s="196"/>
      <c r="I252" s="196"/>
      <c r="J252" s="196"/>
      <c r="K252" s="196"/>
      <c r="L252" s="196"/>
      <c r="M252" s="196"/>
      <c r="N252" s="196"/>
      <c r="O252" s="196"/>
      <c r="P252" s="196"/>
    </row>
    <row r="253" spans="1:16" x14ac:dyDescent="0.2">
      <c r="A253" s="196"/>
      <c r="B253" s="196"/>
      <c r="C253" s="196"/>
      <c r="D253" s="196"/>
      <c r="E253" s="196"/>
      <c r="F253" s="196"/>
      <c r="G253" s="196"/>
      <c r="H253" s="196"/>
      <c r="I253" s="196"/>
      <c r="J253" s="196"/>
      <c r="K253" s="196"/>
      <c r="L253" s="196"/>
      <c r="M253" s="196"/>
      <c r="N253" s="196"/>
      <c r="O253" s="196"/>
      <c r="P253" s="196"/>
    </row>
    <row r="254" spans="1:16" x14ac:dyDescent="0.2">
      <c r="A254" s="196"/>
      <c r="B254" s="196"/>
      <c r="C254" s="196"/>
      <c r="D254" s="196"/>
      <c r="E254" s="196"/>
      <c r="F254" s="196"/>
      <c r="G254" s="196"/>
      <c r="H254" s="196"/>
      <c r="I254" s="196"/>
      <c r="J254" s="196"/>
      <c r="K254" s="196"/>
      <c r="L254" s="196"/>
      <c r="M254" s="196"/>
      <c r="N254" s="196"/>
      <c r="O254" s="196"/>
      <c r="P254" s="196"/>
    </row>
    <row r="255" spans="1:16" x14ac:dyDescent="0.2">
      <c r="A255" s="196"/>
      <c r="B255" s="196"/>
      <c r="C255" s="196"/>
      <c r="D255" s="196"/>
      <c r="E255" s="196"/>
      <c r="F255" s="196"/>
      <c r="G255" s="196"/>
      <c r="H255" s="196"/>
      <c r="I255" s="196"/>
      <c r="J255" s="196"/>
      <c r="K255" s="196"/>
      <c r="L255" s="196"/>
      <c r="M255" s="196"/>
      <c r="N255" s="196"/>
      <c r="O255" s="196"/>
      <c r="P255" s="196"/>
    </row>
    <row r="256" spans="1:16" x14ac:dyDescent="0.2">
      <c r="A256" s="196"/>
      <c r="B256" s="196"/>
      <c r="C256" s="196"/>
      <c r="D256" s="196"/>
      <c r="E256" s="196"/>
      <c r="F256" s="196"/>
      <c r="G256" s="196"/>
      <c r="H256" s="196"/>
      <c r="I256" s="196"/>
      <c r="J256" s="196"/>
      <c r="K256" s="196"/>
      <c r="L256" s="196"/>
      <c r="M256" s="196"/>
      <c r="N256" s="196"/>
      <c r="O256" s="196"/>
      <c r="P256" s="196"/>
    </row>
    <row r="257" spans="1:16" x14ac:dyDescent="0.2">
      <c r="A257" s="196"/>
      <c r="B257" s="196"/>
      <c r="C257" s="196"/>
      <c r="D257" s="196"/>
      <c r="E257" s="196"/>
      <c r="F257" s="196"/>
      <c r="G257" s="196"/>
      <c r="H257" s="196"/>
      <c r="I257" s="196"/>
      <c r="J257" s="196"/>
      <c r="K257" s="196"/>
      <c r="L257" s="196"/>
      <c r="M257" s="196"/>
      <c r="N257" s="196"/>
      <c r="O257" s="196"/>
      <c r="P257" s="196"/>
    </row>
    <row r="258" spans="1:16" x14ac:dyDescent="0.2">
      <c r="A258" s="196"/>
      <c r="B258" s="196"/>
      <c r="C258" s="196"/>
      <c r="D258" s="196"/>
      <c r="E258" s="196"/>
      <c r="F258" s="196"/>
      <c r="G258" s="196"/>
      <c r="H258" s="196"/>
      <c r="I258" s="196"/>
      <c r="J258" s="196"/>
      <c r="K258" s="196"/>
      <c r="L258" s="196"/>
      <c r="M258" s="196"/>
      <c r="N258" s="196"/>
      <c r="O258" s="196"/>
      <c r="P258" s="196"/>
    </row>
    <row r="259" spans="1:16" x14ac:dyDescent="0.2">
      <c r="A259" s="196"/>
      <c r="B259" s="196"/>
      <c r="C259" s="196"/>
      <c r="D259" s="196"/>
      <c r="E259" s="196"/>
      <c r="F259" s="196"/>
      <c r="G259" s="196"/>
      <c r="H259" s="196"/>
      <c r="I259" s="196"/>
      <c r="J259" s="196"/>
      <c r="K259" s="196"/>
      <c r="L259" s="196"/>
      <c r="M259" s="196"/>
      <c r="N259" s="196"/>
      <c r="O259" s="196"/>
      <c r="P259" s="196"/>
    </row>
    <row r="260" spans="1:16" x14ac:dyDescent="0.2">
      <c r="A260" s="196"/>
      <c r="B260" s="196"/>
      <c r="C260" s="196"/>
      <c r="D260" s="196"/>
      <c r="E260" s="196"/>
      <c r="F260" s="196"/>
      <c r="G260" s="196"/>
      <c r="H260" s="196"/>
      <c r="I260" s="196"/>
      <c r="J260" s="196"/>
      <c r="K260" s="196"/>
      <c r="L260" s="196"/>
      <c r="M260" s="196"/>
      <c r="N260" s="196"/>
      <c r="O260" s="196"/>
      <c r="P260" s="196"/>
    </row>
    <row r="261" spans="1:16" x14ac:dyDescent="0.2">
      <c r="A261" s="196"/>
      <c r="B261" s="196"/>
      <c r="C261" s="196"/>
      <c r="D261" s="196"/>
      <c r="E261" s="196"/>
      <c r="F261" s="196"/>
      <c r="G261" s="196"/>
      <c r="H261" s="196"/>
      <c r="I261" s="196"/>
      <c r="J261" s="196"/>
      <c r="K261" s="196"/>
      <c r="L261" s="196"/>
      <c r="M261" s="196"/>
      <c r="N261" s="196"/>
      <c r="O261" s="196"/>
      <c r="P261" s="196"/>
    </row>
    <row r="262" spans="1:16" x14ac:dyDescent="0.2">
      <c r="A262" s="196"/>
      <c r="B262" s="196"/>
      <c r="C262" s="196"/>
      <c r="D262" s="196"/>
      <c r="E262" s="196"/>
      <c r="F262" s="196"/>
      <c r="G262" s="196"/>
      <c r="H262" s="196"/>
      <c r="I262" s="196"/>
      <c r="J262" s="196"/>
      <c r="K262" s="196"/>
      <c r="L262" s="196"/>
      <c r="M262" s="196"/>
      <c r="N262" s="196"/>
      <c r="O262" s="196"/>
      <c r="P262" s="196"/>
    </row>
    <row r="263" spans="1:16" x14ac:dyDescent="0.2">
      <c r="A263" s="196"/>
      <c r="B263" s="196"/>
      <c r="C263" s="196"/>
      <c r="D263" s="196"/>
      <c r="E263" s="196"/>
      <c r="F263" s="196"/>
      <c r="G263" s="196"/>
      <c r="H263" s="196"/>
      <c r="I263" s="196"/>
      <c r="J263" s="196"/>
      <c r="K263" s="196"/>
      <c r="L263" s="196"/>
      <c r="M263" s="196"/>
      <c r="N263" s="196"/>
      <c r="O263" s="196"/>
      <c r="P263" s="196"/>
    </row>
    <row r="264" spans="1:16" x14ac:dyDescent="0.2">
      <c r="A264" s="196"/>
      <c r="B264" s="196"/>
      <c r="C264" s="196"/>
      <c r="D264" s="196"/>
      <c r="E264" s="196"/>
      <c r="F264" s="196"/>
      <c r="G264" s="196"/>
      <c r="H264" s="196"/>
      <c r="I264" s="196"/>
      <c r="J264" s="196"/>
      <c r="K264" s="196"/>
      <c r="L264" s="196"/>
      <c r="M264" s="196"/>
      <c r="N264" s="196"/>
      <c r="O264" s="196"/>
      <c r="P264" s="196"/>
    </row>
    <row r="265" spans="1:16" x14ac:dyDescent="0.2">
      <c r="A265" s="196"/>
      <c r="B265" s="196"/>
      <c r="C265" s="196"/>
      <c r="D265" s="196"/>
      <c r="E265" s="196"/>
      <c r="F265" s="196"/>
      <c r="G265" s="196"/>
      <c r="H265" s="196"/>
      <c r="I265" s="196"/>
      <c r="J265" s="196"/>
      <c r="K265" s="196"/>
      <c r="L265" s="196"/>
      <c r="M265" s="196"/>
      <c r="N265" s="196"/>
      <c r="O265" s="196"/>
      <c r="P265" s="196"/>
    </row>
    <row r="266" spans="1:16" x14ac:dyDescent="0.2">
      <c r="A266" s="196"/>
      <c r="B266" s="196"/>
      <c r="C266" s="196"/>
      <c r="D266" s="196"/>
      <c r="E266" s="196"/>
      <c r="F266" s="196"/>
      <c r="G266" s="196"/>
      <c r="H266" s="196"/>
      <c r="I266" s="196"/>
      <c r="J266" s="196"/>
      <c r="K266" s="196"/>
      <c r="L266" s="196"/>
      <c r="M266" s="196"/>
      <c r="N266" s="196"/>
      <c r="O266" s="196"/>
      <c r="P266" s="196"/>
    </row>
    <row r="267" spans="1:16" x14ac:dyDescent="0.2">
      <c r="A267" s="196"/>
      <c r="B267" s="196"/>
      <c r="C267" s="196"/>
      <c r="D267" s="196"/>
      <c r="E267" s="196"/>
      <c r="F267" s="196"/>
      <c r="G267" s="196"/>
      <c r="H267" s="196"/>
      <c r="I267" s="196"/>
      <c r="J267" s="196"/>
      <c r="K267" s="196"/>
      <c r="L267" s="196"/>
      <c r="M267" s="196"/>
      <c r="N267" s="196"/>
      <c r="O267" s="196"/>
      <c r="P267" s="196"/>
    </row>
    <row r="268" spans="1:16" x14ac:dyDescent="0.2">
      <c r="A268" s="196"/>
      <c r="B268" s="196"/>
      <c r="C268" s="196"/>
      <c r="D268" s="196"/>
      <c r="E268" s="196"/>
      <c r="F268" s="196"/>
      <c r="G268" s="196"/>
      <c r="H268" s="196"/>
      <c r="I268" s="196"/>
      <c r="J268" s="196"/>
      <c r="K268" s="196"/>
      <c r="L268" s="196"/>
      <c r="M268" s="196"/>
      <c r="N268" s="196"/>
      <c r="O268" s="196"/>
      <c r="P268" s="196"/>
    </row>
    <row r="269" spans="1:16" x14ac:dyDescent="0.2">
      <c r="A269" s="196"/>
      <c r="B269" s="196"/>
      <c r="C269" s="196"/>
      <c r="D269" s="196"/>
      <c r="E269" s="196"/>
      <c r="F269" s="196"/>
      <c r="G269" s="196"/>
      <c r="H269" s="196"/>
      <c r="I269" s="196"/>
      <c r="J269" s="196"/>
      <c r="K269" s="196"/>
      <c r="L269" s="196"/>
      <c r="M269" s="196"/>
      <c r="N269" s="196"/>
      <c r="O269" s="196"/>
      <c r="P269" s="196"/>
    </row>
    <row r="270" spans="1:16" x14ac:dyDescent="0.2">
      <c r="A270" s="196"/>
      <c r="B270" s="196"/>
      <c r="C270" s="196"/>
      <c r="D270" s="196"/>
      <c r="E270" s="196"/>
      <c r="F270" s="196"/>
      <c r="G270" s="196"/>
      <c r="H270" s="196"/>
      <c r="I270" s="196"/>
      <c r="J270" s="196"/>
      <c r="K270" s="196"/>
      <c r="L270" s="196"/>
      <c r="M270" s="196"/>
      <c r="N270" s="196"/>
      <c r="O270" s="196"/>
      <c r="P270" s="196"/>
    </row>
    <row r="271" spans="1:16" x14ac:dyDescent="0.2">
      <c r="A271" s="196"/>
      <c r="B271" s="196"/>
      <c r="C271" s="196"/>
      <c r="D271" s="196"/>
      <c r="E271" s="196"/>
      <c r="F271" s="196"/>
      <c r="G271" s="196"/>
      <c r="H271" s="196"/>
      <c r="I271" s="196"/>
      <c r="J271" s="196"/>
      <c r="K271" s="196"/>
      <c r="L271" s="196"/>
      <c r="M271" s="196"/>
      <c r="N271" s="196"/>
      <c r="O271" s="196"/>
      <c r="P271" s="196"/>
    </row>
    <row r="272" spans="1:16" x14ac:dyDescent="0.2">
      <c r="A272" s="196"/>
      <c r="B272" s="196"/>
      <c r="C272" s="196"/>
      <c r="D272" s="196"/>
      <c r="E272" s="196"/>
      <c r="F272" s="196"/>
      <c r="G272" s="196"/>
      <c r="H272" s="196"/>
      <c r="I272" s="196"/>
      <c r="J272" s="196"/>
      <c r="K272" s="196"/>
      <c r="L272" s="196"/>
      <c r="M272" s="196"/>
      <c r="N272" s="196"/>
      <c r="O272" s="196"/>
      <c r="P272" s="196"/>
    </row>
    <row r="273" spans="1:16" x14ac:dyDescent="0.2">
      <c r="A273" s="196"/>
      <c r="B273" s="196"/>
      <c r="C273" s="196"/>
      <c r="D273" s="196"/>
      <c r="E273" s="196"/>
      <c r="F273" s="196"/>
      <c r="G273" s="196"/>
      <c r="H273" s="196"/>
      <c r="I273" s="196"/>
      <c r="J273" s="196"/>
      <c r="K273" s="196"/>
      <c r="L273" s="196"/>
      <c r="M273" s="196"/>
      <c r="N273" s="196"/>
      <c r="O273" s="196"/>
      <c r="P273" s="196"/>
    </row>
    <row r="274" spans="1:16" x14ac:dyDescent="0.2">
      <c r="A274" s="196"/>
      <c r="B274" s="196"/>
      <c r="C274" s="196"/>
      <c r="D274" s="196"/>
      <c r="E274" s="196"/>
      <c r="F274" s="196"/>
      <c r="G274" s="196"/>
      <c r="H274" s="196"/>
      <c r="I274" s="196"/>
      <c r="J274" s="196"/>
      <c r="K274" s="196"/>
      <c r="L274" s="196"/>
      <c r="M274" s="196"/>
      <c r="N274" s="196"/>
      <c r="O274" s="196"/>
      <c r="P274" s="196"/>
    </row>
    <row r="275" spans="1:16" x14ac:dyDescent="0.2">
      <c r="A275" s="196"/>
      <c r="B275" s="196"/>
      <c r="C275" s="196"/>
      <c r="D275" s="196"/>
      <c r="E275" s="196"/>
      <c r="F275" s="196"/>
      <c r="G275" s="196"/>
      <c r="H275" s="196"/>
      <c r="I275" s="196"/>
      <c r="J275" s="196"/>
      <c r="K275" s="196"/>
      <c r="L275" s="196"/>
      <c r="M275" s="196"/>
      <c r="N275" s="196"/>
      <c r="O275" s="196"/>
      <c r="P275" s="196"/>
    </row>
    <row r="276" spans="1:16" x14ac:dyDescent="0.2">
      <c r="A276" s="196"/>
      <c r="B276" s="196"/>
      <c r="C276" s="196"/>
      <c r="D276" s="196"/>
      <c r="E276" s="196"/>
      <c r="F276" s="196"/>
      <c r="G276" s="196"/>
      <c r="H276" s="196"/>
      <c r="I276" s="196"/>
      <c r="J276" s="196"/>
      <c r="K276" s="196"/>
      <c r="L276" s="196"/>
      <c r="M276" s="196"/>
      <c r="N276" s="196"/>
      <c r="O276" s="196"/>
      <c r="P276" s="196"/>
    </row>
    <row r="277" spans="1:16" x14ac:dyDescent="0.2">
      <c r="A277" s="196"/>
      <c r="B277" s="196"/>
      <c r="C277" s="196"/>
      <c r="D277" s="196"/>
      <c r="E277" s="196"/>
      <c r="F277" s="196"/>
      <c r="G277" s="196"/>
      <c r="H277" s="196"/>
      <c r="I277" s="196"/>
      <c r="J277" s="196"/>
      <c r="K277" s="196"/>
      <c r="L277" s="196"/>
      <c r="M277" s="196"/>
      <c r="N277" s="196"/>
      <c r="O277" s="196"/>
      <c r="P277" s="196"/>
    </row>
    <row r="278" spans="1:16" x14ac:dyDescent="0.2">
      <c r="A278" s="196"/>
      <c r="B278" s="196"/>
      <c r="C278" s="196"/>
      <c r="D278" s="196"/>
      <c r="E278" s="196"/>
      <c r="F278" s="196"/>
      <c r="G278" s="196"/>
      <c r="H278" s="196"/>
      <c r="I278" s="196"/>
      <c r="J278" s="196"/>
      <c r="K278" s="196"/>
      <c r="L278" s="196"/>
      <c r="M278" s="196"/>
      <c r="N278" s="196"/>
      <c r="O278" s="196"/>
      <c r="P278" s="196"/>
    </row>
    <row r="279" spans="1:16" x14ac:dyDescent="0.2">
      <c r="A279" s="196"/>
      <c r="B279" s="196"/>
      <c r="C279" s="196"/>
      <c r="D279" s="196"/>
      <c r="E279" s="196"/>
      <c r="F279" s="196"/>
      <c r="G279" s="196"/>
      <c r="H279" s="196"/>
      <c r="I279" s="196"/>
      <c r="J279" s="196"/>
      <c r="K279" s="196"/>
      <c r="L279" s="196"/>
      <c r="M279" s="196"/>
      <c r="N279" s="196"/>
      <c r="O279" s="196"/>
      <c r="P279" s="196"/>
    </row>
    <row r="280" spans="1:16" x14ac:dyDescent="0.2">
      <c r="A280" s="196"/>
      <c r="B280" s="196"/>
      <c r="C280" s="196"/>
      <c r="D280" s="196"/>
      <c r="E280" s="196"/>
      <c r="F280" s="196"/>
      <c r="G280" s="196"/>
      <c r="H280" s="196"/>
      <c r="I280" s="196"/>
      <c r="J280" s="196"/>
      <c r="K280" s="196"/>
      <c r="L280" s="196"/>
      <c r="M280" s="196"/>
      <c r="N280" s="196"/>
      <c r="O280" s="196"/>
      <c r="P280" s="196"/>
    </row>
    <row r="281" spans="1:16" x14ac:dyDescent="0.2">
      <c r="A281" s="196"/>
      <c r="B281" s="196"/>
      <c r="C281" s="196"/>
      <c r="D281" s="196"/>
      <c r="E281" s="196"/>
      <c r="F281" s="196"/>
      <c r="G281" s="196"/>
      <c r="H281" s="196"/>
      <c r="I281" s="196"/>
      <c r="J281" s="196"/>
      <c r="K281" s="196"/>
      <c r="L281" s="196"/>
      <c r="M281" s="196"/>
      <c r="N281" s="196"/>
      <c r="O281" s="196"/>
      <c r="P281" s="196"/>
    </row>
    <row r="282" spans="1:16" x14ac:dyDescent="0.2">
      <c r="A282" s="196"/>
      <c r="B282" s="196"/>
      <c r="C282" s="196"/>
      <c r="D282" s="196"/>
      <c r="E282" s="196"/>
      <c r="F282" s="196"/>
      <c r="G282" s="196"/>
      <c r="H282" s="196"/>
      <c r="I282" s="196"/>
      <c r="J282" s="196"/>
      <c r="K282" s="196"/>
      <c r="L282" s="196"/>
      <c r="M282" s="196"/>
      <c r="N282" s="196"/>
      <c r="O282" s="196"/>
      <c r="P282" s="196"/>
    </row>
    <row r="283" spans="1:16" x14ac:dyDescent="0.2">
      <c r="A283" s="196"/>
      <c r="B283" s="196"/>
      <c r="C283" s="196"/>
      <c r="D283" s="196"/>
      <c r="E283" s="196"/>
      <c r="F283" s="196"/>
      <c r="G283" s="196"/>
      <c r="H283" s="196"/>
      <c r="I283" s="196"/>
      <c r="J283" s="196"/>
      <c r="K283" s="196"/>
      <c r="L283" s="196"/>
      <c r="M283" s="196"/>
      <c r="N283" s="196"/>
      <c r="O283" s="196"/>
      <c r="P283" s="196"/>
    </row>
    <row r="284" spans="1:16" x14ac:dyDescent="0.2">
      <c r="A284" s="196"/>
      <c r="B284" s="196"/>
      <c r="C284" s="196"/>
      <c r="D284" s="196"/>
      <c r="E284" s="196"/>
      <c r="F284" s="196"/>
      <c r="G284" s="196"/>
      <c r="H284" s="196"/>
      <c r="I284" s="196"/>
      <c r="J284" s="196"/>
      <c r="K284" s="196"/>
      <c r="L284" s="196"/>
      <c r="M284" s="196"/>
      <c r="N284" s="196"/>
      <c r="O284" s="196"/>
      <c r="P284" s="196"/>
    </row>
    <row r="285" spans="1:16" x14ac:dyDescent="0.2">
      <c r="A285" s="196"/>
      <c r="B285" s="196"/>
      <c r="C285" s="196"/>
      <c r="D285" s="196"/>
      <c r="E285" s="196"/>
      <c r="F285" s="196"/>
      <c r="G285" s="196"/>
      <c r="H285" s="196"/>
      <c r="I285" s="196"/>
      <c r="J285" s="196"/>
      <c r="K285" s="196"/>
      <c r="L285" s="196"/>
      <c r="M285" s="196"/>
      <c r="N285" s="196"/>
      <c r="O285" s="196"/>
      <c r="P285" s="196"/>
    </row>
    <row r="286" spans="1:16" x14ac:dyDescent="0.2">
      <c r="A286" s="196"/>
      <c r="B286" s="196"/>
      <c r="C286" s="196"/>
      <c r="D286" s="196"/>
      <c r="E286" s="196"/>
      <c r="F286" s="196"/>
      <c r="G286" s="196"/>
      <c r="H286" s="196"/>
      <c r="I286" s="196"/>
      <c r="J286" s="196"/>
      <c r="K286" s="196"/>
      <c r="L286" s="196"/>
      <c r="M286" s="196"/>
      <c r="N286" s="196"/>
      <c r="O286" s="196"/>
      <c r="P286" s="196"/>
    </row>
    <row r="287" spans="1:16" x14ac:dyDescent="0.2">
      <c r="A287" s="196"/>
      <c r="B287" s="196"/>
      <c r="C287" s="196"/>
      <c r="D287" s="196"/>
      <c r="E287" s="196"/>
      <c r="F287" s="196"/>
      <c r="G287" s="196"/>
      <c r="H287" s="196"/>
      <c r="I287" s="196"/>
      <c r="J287" s="196"/>
      <c r="K287" s="196"/>
      <c r="L287" s="196"/>
      <c r="M287" s="196"/>
      <c r="N287" s="196"/>
      <c r="O287" s="196"/>
      <c r="P287" s="196"/>
    </row>
    <row r="288" spans="1:16" x14ac:dyDescent="0.2">
      <c r="A288" s="196"/>
      <c r="B288" s="196"/>
      <c r="C288" s="196"/>
      <c r="D288" s="196"/>
      <c r="E288" s="196"/>
      <c r="F288" s="196"/>
      <c r="G288" s="196"/>
      <c r="H288" s="196"/>
      <c r="I288" s="196"/>
      <c r="J288" s="196"/>
      <c r="K288" s="196"/>
      <c r="L288" s="196"/>
      <c r="M288" s="196"/>
      <c r="N288" s="196"/>
      <c r="O288" s="196"/>
      <c r="P288" s="196"/>
    </row>
    <row r="289" spans="1:16" x14ac:dyDescent="0.2">
      <c r="A289" s="196"/>
      <c r="B289" s="196"/>
      <c r="C289" s="196"/>
      <c r="D289" s="196"/>
      <c r="E289" s="196"/>
      <c r="F289" s="196"/>
      <c r="G289" s="196"/>
      <c r="H289" s="196"/>
      <c r="I289" s="196"/>
      <c r="J289" s="196"/>
      <c r="K289" s="196"/>
      <c r="L289" s="196"/>
      <c r="M289" s="196"/>
      <c r="N289" s="196"/>
      <c r="O289" s="196"/>
      <c r="P289" s="196"/>
    </row>
    <row r="290" spans="1:16" x14ac:dyDescent="0.2">
      <c r="A290" s="196"/>
      <c r="B290" s="196"/>
      <c r="C290" s="196"/>
      <c r="D290" s="196"/>
      <c r="E290" s="196"/>
      <c r="F290" s="196"/>
      <c r="G290" s="196"/>
      <c r="H290" s="196"/>
      <c r="I290" s="196"/>
      <c r="J290" s="196"/>
      <c r="K290" s="196"/>
      <c r="L290" s="196"/>
      <c r="M290" s="196"/>
      <c r="N290" s="196"/>
      <c r="O290" s="196"/>
      <c r="P290" s="196"/>
    </row>
    <row r="291" spans="1:16" x14ac:dyDescent="0.2">
      <c r="A291" s="196"/>
      <c r="B291" s="196"/>
      <c r="C291" s="196"/>
      <c r="D291" s="196"/>
      <c r="E291" s="196"/>
      <c r="F291" s="196"/>
      <c r="G291" s="196"/>
      <c r="H291" s="196"/>
      <c r="I291" s="196"/>
      <c r="J291" s="196"/>
      <c r="K291" s="196"/>
      <c r="L291" s="196"/>
      <c r="M291" s="196"/>
      <c r="N291" s="196"/>
      <c r="O291" s="196"/>
      <c r="P291" s="196"/>
    </row>
    <row r="292" spans="1:16" x14ac:dyDescent="0.2">
      <c r="A292" s="196"/>
      <c r="B292" s="196"/>
      <c r="C292" s="196"/>
      <c r="D292" s="196"/>
      <c r="E292" s="196"/>
      <c r="F292" s="196"/>
      <c r="G292" s="196"/>
      <c r="H292" s="196"/>
      <c r="I292" s="196"/>
      <c r="J292" s="196"/>
      <c r="K292" s="196"/>
      <c r="L292" s="196"/>
      <c r="M292" s="196"/>
      <c r="N292" s="196"/>
      <c r="O292" s="196"/>
      <c r="P292" s="196"/>
    </row>
    <row r="293" spans="1:16" x14ac:dyDescent="0.2">
      <c r="A293" s="196"/>
      <c r="B293" s="196"/>
      <c r="C293" s="196"/>
      <c r="D293" s="196"/>
      <c r="E293" s="196"/>
      <c r="F293" s="196"/>
      <c r="G293" s="196"/>
      <c r="H293" s="196"/>
      <c r="I293" s="196"/>
      <c r="J293" s="196"/>
      <c r="K293" s="196"/>
      <c r="L293" s="196"/>
      <c r="M293" s="196"/>
      <c r="N293" s="196"/>
      <c r="O293" s="196"/>
      <c r="P293" s="196"/>
    </row>
    <row r="294" spans="1:16" x14ac:dyDescent="0.2">
      <c r="A294" s="196"/>
      <c r="B294" s="196"/>
      <c r="C294" s="196"/>
      <c r="D294" s="196"/>
      <c r="E294" s="196"/>
      <c r="F294" s="196"/>
      <c r="G294" s="196"/>
      <c r="H294" s="196"/>
      <c r="I294" s="196"/>
      <c r="J294" s="196"/>
      <c r="K294" s="196"/>
      <c r="L294" s="196"/>
      <c r="M294" s="196"/>
      <c r="N294" s="196"/>
      <c r="O294" s="196"/>
      <c r="P294" s="196"/>
    </row>
    <row r="295" spans="1:16" x14ac:dyDescent="0.2">
      <c r="A295" s="196"/>
      <c r="B295" s="196"/>
      <c r="C295" s="196"/>
      <c r="D295" s="196"/>
      <c r="E295" s="196"/>
      <c r="F295" s="196"/>
      <c r="G295" s="196"/>
      <c r="H295" s="196"/>
      <c r="I295" s="196"/>
      <c r="J295" s="196"/>
      <c r="K295" s="196"/>
      <c r="L295" s="196"/>
      <c r="M295" s="196"/>
      <c r="N295" s="196"/>
      <c r="O295" s="196"/>
      <c r="P295" s="196"/>
    </row>
    <row r="296" spans="1:16" x14ac:dyDescent="0.2">
      <c r="A296" s="196"/>
      <c r="B296" s="196"/>
      <c r="C296" s="196"/>
      <c r="D296" s="196"/>
      <c r="E296" s="196"/>
      <c r="F296" s="196"/>
      <c r="G296" s="196"/>
      <c r="H296" s="196"/>
      <c r="I296" s="196"/>
      <c r="J296" s="196"/>
      <c r="K296" s="196"/>
      <c r="L296" s="196"/>
      <c r="M296" s="196"/>
      <c r="N296" s="196"/>
      <c r="O296" s="196"/>
      <c r="P296" s="196"/>
    </row>
    <row r="297" spans="1:16" x14ac:dyDescent="0.2">
      <c r="A297" s="196"/>
      <c r="B297" s="196"/>
      <c r="C297" s="196"/>
      <c r="D297" s="196"/>
      <c r="E297" s="196"/>
      <c r="F297" s="196"/>
      <c r="G297" s="196"/>
      <c r="H297" s="196"/>
      <c r="I297" s="196"/>
      <c r="J297" s="196"/>
      <c r="K297" s="196"/>
      <c r="L297" s="196"/>
      <c r="M297" s="196"/>
      <c r="N297" s="196"/>
      <c r="O297" s="196"/>
      <c r="P297" s="196"/>
    </row>
    <row r="298" spans="1:16" x14ac:dyDescent="0.2">
      <c r="A298" s="196"/>
      <c r="B298" s="196"/>
      <c r="C298" s="196"/>
      <c r="D298" s="196"/>
      <c r="E298" s="196"/>
      <c r="F298" s="196"/>
      <c r="G298" s="196"/>
      <c r="H298" s="196"/>
      <c r="I298" s="196"/>
      <c r="J298" s="196"/>
      <c r="K298" s="196"/>
      <c r="L298" s="196"/>
      <c r="M298" s="196"/>
      <c r="N298" s="196"/>
      <c r="O298" s="196"/>
      <c r="P298" s="196"/>
    </row>
    <row r="299" spans="1:16" x14ac:dyDescent="0.2">
      <c r="A299" s="196"/>
      <c r="B299" s="196"/>
      <c r="C299" s="196"/>
      <c r="D299" s="196"/>
      <c r="E299" s="196"/>
      <c r="F299" s="196"/>
      <c r="G299" s="196"/>
      <c r="H299" s="196"/>
      <c r="I299" s="196"/>
      <c r="J299" s="196"/>
      <c r="K299" s="196"/>
      <c r="L299" s="196"/>
      <c r="M299" s="196"/>
      <c r="N299" s="196"/>
      <c r="O299" s="196"/>
      <c r="P299" s="196"/>
    </row>
    <row r="300" spans="1:16" x14ac:dyDescent="0.2">
      <c r="A300" s="196"/>
      <c r="B300" s="196"/>
      <c r="C300" s="196"/>
      <c r="D300" s="196"/>
      <c r="E300" s="196"/>
      <c r="F300" s="196"/>
      <c r="G300" s="196"/>
      <c r="H300" s="196"/>
      <c r="I300" s="196"/>
      <c r="J300" s="196"/>
      <c r="K300" s="196"/>
      <c r="L300" s="196"/>
      <c r="M300" s="196"/>
      <c r="N300" s="196"/>
      <c r="O300" s="196"/>
      <c r="P300" s="196"/>
    </row>
    <row r="301" spans="1:16" x14ac:dyDescent="0.2">
      <c r="A301" s="196"/>
      <c r="B301" s="196"/>
      <c r="C301" s="196"/>
      <c r="D301" s="196"/>
      <c r="E301" s="196"/>
      <c r="F301" s="196"/>
      <c r="G301" s="196"/>
      <c r="H301" s="196"/>
      <c r="I301" s="196"/>
      <c r="J301" s="196"/>
      <c r="K301" s="196"/>
      <c r="L301" s="196"/>
      <c r="M301" s="196"/>
      <c r="N301" s="196"/>
      <c r="O301" s="196"/>
      <c r="P301" s="196"/>
    </row>
    <row r="302" spans="1:16" x14ac:dyDescent="0.2">
      <c r="A302" s="196"/>
      <c r="B302" s="196"/>
      <c r="C302" s="196"/>
      <c r="D302" s="196"/>
      <c r="E302" s="196"/>
      <c r="F302" s="196"/>
      <c r="G302" s="196"/>
      <c r="H302" s="196"/>
      <c r="I302" s="196"/>
      <c r="J302" s="196"/>
      <c r="K302" s="196"/>
      <c r="L302" s="196"/>
      <c r="M302" s="196"/>
      <c r="N302" s="196"/>
      <c r="O302" s="196"/>
      <c r="P302" s="196"/>
    </row>
    <row r="303" spans="1:16" x14ac:dyDescent="0.2">
      <c r="A303" s="196"/>
      <c r="B303" s="196"/>
      <c r="C303" s="196"/>
      <c r="D303" s="196"/>
      <c r="E303" s="196"/>
      <c r="F303" s="196"/>
      <c r="G303" s="196"/>
      <c r="H303" s="196"/>
      <c r="I303" s="196"/>
      <c r="J303" s="196"/>
      <c r="K303" s="196"/>
      <c r="L303" s="196"/>
      <c r="M303" s="196"/>
      <c r="N303" s="196"/>
      <c r="O303" s="196"/>
      <c r="P303" s="196"/>
    </row>
    <row r="304" spans="1:16" x14ac:dyDescent="0.2">
      <c r="A304" s="196"/>
      <c r="B304" s="196"/>
      <c r="C304" s="196"/>
      <c r="D304" s="196"/>
      <c r="E304" s="196"/>
      <c r="F304" s="196"/>
      <c r="G304" s="196"/>
      <c r="H304" s="196"/>
      <c r="I304" s="196"/>
      <c r="J304" s="196"/>
      <c r="K304" s="196"/>
      <c r="L304" s="196"/>
      <c r="M304" s="196"/>
      <c r="N304" s="196"/>
      <c r="O304" s="196"/>
      <c r="P304" s="196"/>
    </row>
    <row r="305" spans="1:16" x14ac:dyDescent="0.2">
      <c r="A305" s="196"/>
      <c r="B305" s="196"/>
      <c r="C305" s="196"/>
      <c r="D305" s="196"/>
      <c r="E305" s="196"/>
      <c r="F305" s="196"/>
      <c r="G305" s="196"/>
      <c r="H305" s="196"/>
      <c r="I305" s="196"/>
      <c r="J305" s="196"/>
      <c r="K305" s="196"/>
      <c r="L305" s="196"/>
      <c r="M305" s="196"/>
      <c r="N305" s="196"/>
      <c r="O305" s="196"/>
      <c r="P305" s="196"/>
    </row>
    <row r="306" spans="1:16" x14ac:dyDescent="0.2">
      <c r="A306" s="196"/>
      <c r="B306" s="196"/>
      <c r="C306" s="196"/>
      <c r="D306" s="196"/>
      <c r="E306" s="196"/>
      <c r="F306" s="196"/>
      <c r="G306" s="196"/>
      <c r="H306" s="196"/>
      <c r="I306" s="196"/>
      <c r="J306" s="196"/>
      <c r="K306" s="196"/>
      <c r="L306" s="196"/>
      <c r="M306" s="196"/>
      <c r="N306" s="196"/>
      <c r="O306" s="196"/>
      <c r="P306" s="196"/>
    </row>
    <row r="307" spans="1:16" x14ac:dyDescent="0.2">
      <c r="A307" s="196"/>
      <c r="B307" s="196"/>
      <c r="C307" s="196"/>
      <c r="D307" s="196"/>
      <c r="E307" s="196"/>
      <c r="F307" s="196"/>
      <c r="G307" s="196"/>
      <c r="H307" s="196"/>
      <c r="I307" s="196"/>
      <c r="J307" s="196"/>
      <c r="K307" s="196"/>
      <c r="L307" s="196"/>
      <c r="M307" s="196"/>
      <c r="N307" s="196"/>
      <c r="O307" s="196"/>
      <c r="P307" s="196"/>
    </row>
    <row r="308" spans="1:16" x14ac:dyDescent="0.2">
      <c r="A308" s="196"/>
      <c r="B308" s="196"/>
      <c r="C308" s="196"/>
      <c r="D308" s="196"/>
      <c r="E308" s="196"/>
      <c r="F308" s="196"/>
      <c r="G308" s="196"/>
      <c r="H308" s="196"/>
      <c r="I308" s="196"/>
      <c r="J308" s="196"/>
      <c r="K308" s="196"/>
      <c r="L308" s="196"/>
      <c r="M308" s="196"/>
      <c r="N308" s="196"/>
      <c r="O308" s="196"/>
      <c r="P308" s="196"/>
    </row>
    <row r="309" spans="1:16" x14ac:dyDescent="0.2">
      <c r="A309" s="196"/>
      <c r="B309" s="196"/>
      <c r="C309" s="196"/>
      <c r="D309" s="196"/>
      <c r="E309" s="196"/>
      <c r="F309" s="196"/>
      <c r="G309" s="196"/>
      <c r="H309" s="196"/>
      <c r="I309" s="196"/>
      <c r="J309" s="196"/>
      <c r="K309" s="196"/>
      <c r="L309" s="196"/>
      <c r="M309" s="196"/>
      <c r="N309" s="196"/>
      <c r="O309" s="196"/>
      <c r="P309" s="196"/>
    </row>
    <row r="310" spans="1:16" x14ac:dyDescent="0.2">
      <c r="A310" s="196"/>
      <c r="B310" s="196"/>
      <c r="C310" s="196"/>
      <c r="D310" s="196"/>
      <c r="E310" s="196"/>
      <c r="F310" s="196"/>
      <c r="G310" s="196"/>
      <c r="H310" s="196"/>
      <c r="I310" s="196"/>
      <c r="J310" s="196"/>
      <c r="K310" s="196"/>
      <c r="L310" s="196"/>
      <c r="M310" s="196"/>
      <c r="N310" s="196"/>
      <c r="O310" s="196"/>
      <c r="P310" s="196"/>
    </row>
    <row r="311" spans="1:16" x14ac:dyDescent="0.2">
      <c r="A311" s="196"/>
      <c r="B311" s="196"/>
      <c r="C311" s="196"/>
      <c r="D311" s="196"/>
      <c r="E311" s="196"/>
      <c r="F311" s="196"/>
      <c r="G311" s="196"/>
      <c r="H311" s="196"/>
      <c r="I311" s="196"/>
      <c r="J311" s="196"/>
      <c r="K311" s="196"/>
      <c r="L311" s="196"/>
      <c r="M311" s="196"/>
      <c r="N311" s="196"/>
      <c r="O311" s="196"/>
      <c r="P311" s="196"/>
    </row>
    <row r="312" spans="1:16" x14ac:dyDescent="0.2">
      <c r="A312" s="196"/>
      <c r="B312" s="196"/>
      <c r="C312" s="196"/>
      <c r="D312" s="196"/>
      <c r="E312" s="196"/>
      <c r="F312" s="196"/>
      <c r="G312" s="196"/>
      <c r="H312" s="196"/>
      <c r="I312" s="196"/>
      <c r="J312" s="196"/>
      <c r="K312" s="196"/>
      <c r="L312" s="196"/>
      <c r="M312" s="196"/>
      <c r="N312" s="196"/>
      <c r="O312" s="196"/>
      <c r="P312" s="196"/>
    </row>
    <row r="313" spans="1:16" x14ac:dyDescent="0.2">
      <c r="A313" s="196"/>
      <c r="B313" s="196"/>
      <c r="C313" s="196"/>
      <c r="D313" s="196"/>
      <c r="E313" s="196"/>
      <c r="F313" s="196"/>
      <c r="G313" s="196"/>
      <c r="H313" s="196"/>
      <c r="I313" s="196"/>
      <c r="J313" s="196"/>
      <c r="K313" s="196"/>
      <c r="L313" s="196"/>
      <c r="M313" s="196"/>
      <c r="N313" s="196"/>
      <c r="O313" s="196"/>
      <c r="P313" s="196"/>
    </row>
    <row r="314" spans="1:16" x14ac:dyDescent="0.2">
      <c r="A314" s="196"/>
      <c r="B314" s="196"/>
      <c r="C314" s="196"/>
      <c r="D314" s="196"/>
      <c r="E314" s="196"/>
      <c r="F314" s="196"/>
      <c r="G314" s="196"/>
      <c r="H314" s="196"/>
      <c r="I314" s="196"/>
      <c r="J314" s="196"/>
      <c r="K314" s="196"/>
      <c r="L314" s="196"/>
      <c r="M314" s="196"/>
      <c r="N314" s="196"/>
      <c r="O314" s="196"/>
      <c r="P314" s="196"/>
    </row>
    <row r="315" spans="1:16" x14ac:dyDescent="0.2">
      <c r="A315" s="196"/>
      <c r="B315" s="196"/>
      <c r="C315" s="196"/>
      <c r="D315" s="196"/>
      <c r="E315" s="196"/>
      <c r="F315" s="196"/>
      <c r="G315" s="196"/>
      <c r="H315" s="196"/>
      <c r="I315" s="196"/>
      <c r="J315" s="196"/>
      <c r="K315" s="196"/>
      <c r="L315" s="196"/>
      <c r="M315" s="196"/>
      <c r="N315" s="196"/>
      <c r="O315" s="196"/>
      <c r="P315" s="196"/>
    </row>
    <row r="316" spans="1:16" x14ac:dyDescent="0.2">
      <c r="A316" s="196"/>
      <c r="B316" s="196"/>
      <c r="C316" s="196"/>
      <c r="D316" s="196"/>
      <c r="E316" s="196"/>
      <c r="F316" s="196"/>
      <c r="G316" s="196"/>
      <c r="H316" s="196"/>
      <c r="I316" s="196"/>
      <c r="J316" s="196"/>
      <c r="K316" s="196"/>
      <c r="L316" s="196"/>
      <c r="M316" s="196"/>
      <c r="N316" s="196"/>
      <c r="O316" s="196"/>
      <c r="P316" s="196"/>
    </row>
    <row r="317" spans="1:16" x14ac:dyDescent="0.2">
      <c r="A317" s="196"/>
      <c r="B317" s="196"/>
      <c r="C317" s="196"/>
      <c r="D317" s="196"/>
      <c r="E317" s="196"/>
      <c r="F317" s="196"/>
      <c r="G317" s="196"/>
      <c r="H317" s="196"/>
      <c r="I317" s="196"/>
      <c r="J317" s="196"/>
      <c r="K317" s="196"/>
      <c r="L317" s="196"/>
      <c r="M317" s="196"/>
      <c r="N317" s="196"/>
      <c r="O317" s="196"/>
      <c r="P317" s="196"/>
    </row>
    <row r="318" spans="1:16" x14ac:dyDescent="0.2">
      <c r="A318" s="196"/>
      <c r="B318" s="196"/>
      <c r="C318" s="196"/>
      <c r="D318" s="196"/>
      <c r="E318" s="196"/>
      <c r="F318" s="196"/>
      <c r="G318" s="196"/>
      <c r="H318" s="196"/>
      <c r="I318" s="196"/>
      <c r="J318" s="196"/>
      <c r="K318" s="196"/>
      <c r="L318" s="196"/>
      <c r="M318" s="196"/>
      <c r="N318" s="196"/>
      <c r="O318" s="196"/>
      <c r="P318" s="196"/>
    </row>
    <row r="319" spans="1:16" x14ac:dyDescent="0.2">
      <c r="A319" s="196"/>
      <c r="B319" s="196"/>
      <c r="C319" s="196"/>
      <c r="D319" s="196"/>
      <c r="E319" s="196"/>
      <c r="F319" s="196"/>
      <c r="G319" s="196"/>
      <c r="H319" s="196"/>
      <c r="I319" s="196"/>
      <c r="J319" s="196"/>
      <c r="K319" s="196"/>
      <c r="L319" s="196"/>
      <c r="M319" s="196"/>
      <c r="N319" s="196"/>
      <c r="O319" s="196"/>
      <c r="P319" s="196"/>
    </row>
    <row r="320" spans="1:16" x14ac:dyDescent="0.2">
      <c r="A320" s="196"/>
      <c r="B320" s="196"/>
      <c r="C320" s="196"/>
      <c r="D320" s="196"/>
      <c r="E320" s="196"/>
      <c r="F320" s="196"/>
      <c r="G320" s="196"/>
      <c r="H320" s="196"/>
      <c r="I320" s="196"/>
      <c r="J320" s="196"/>
      <c r="K320" s="196"/>
      <c r="L320" s="196"/>
      <c r="M320" s="196"/>
      <c r="N320" s="196"/>
      <c r="O320" s="196"/>
      <c r="P320" s="196"/>
    </row>
    <row r="321" spans="1:16" x14ac:dyDescent="0.2">
      <c r="A321" s="196"/>
      <c r="B321" s="196"/>
      <c r="C321" s="196"/>
      <c r="D321" s="196"/>
      <c r="E321" s="196"/>
      <c r="F321" s="196"/>
      <c r="G321" s="196"/>
      <c r="H321" s="196"/>
      <c r="I321" s="196"/>
      <c r="J321" s="196"/>
      <c r="K321" s="196"/>
      <c r="L321" s="196"/>
      <c r="M321" s="196"/>
      <c r="N321" s="196"/>
      <c r="O321" s="196"/>
      <c r="P321" s="196"/>
    </row>
    <row r="322" spans="1:16" x14ac:dyDescent="0.2">
      <c r="A322" s="196"/>
      <c r="B322" s="196"/>
      <c r="C322" s="196"/>
      <c r="D322" s="196"/>
      <c r="E322" s="196"/>
      <c r="F322" s="196"/>
      <c r="G322" s="196"/>
      <c r="H322" s="196"/>
      <c r="I322" s="196"/>
      <c r="J322" s="196"/>
      <c r="K322" s="196"/>
      <c r="L322" s="196"/>
      <c r="M322" s="196"/>
      <c r="N322" s="196"/>
      <c r="O322" s="196"/>
      <c r="P322" s="196"/>
    </row>
    <row r="323" spans="1:16" x14ac:dyDescent="0.2">
      <c r="A323" s="196"/>
      <c r="B323" s="196"/>
      <c r="C323" s="196"/>
      <c r="D323" s="196"/>
      <c r="E323" s="196"/>
      <c r="F323" s="196"/>
      <c r="G323" s="196"/>
      <c r="H323" s="196"/>
      <c r="I323" s="196"/>
      <c r="J323" s="196"/>
      <c r="K323" s="196"/>
      <c r="L323" s="196"/>
      <c r="M323" s="196"/>
      <c r="N323" s="196"/>
      <c r="O323" s="196"/>
      <c r="P323" s="196"/>
    </row>
    <row r="324" spans="1:16" x14ac:dyDescent="0.2">
      <c r="A324" s="196"/>
      <c r="B324" s="196"/>
      <c r="C324" s="196"/>
      <c r="D324" s="196"/>
      <c r="E324" s="196"/>
      <c r="F324" s="196"/>
      <c r="G324" s="196"/>
      <c r="H324" s="196"/>
      <c r="I324" s="196"/>
      <c r="J324" s="196"/>
      <c r="K324" s="196"/>
      <c r="L324" s="196"/>
      <c r="M324" s="196"/>
      <c r="N324" s="196"/>
      <c r="O324" s="196"/>
      <c r="P324" s="196"/>
    </row>
    <row r="325" spans="1:16" x14ac:dyDescent="0.2">
      <c r="A325" s="196"/>
      <c r="B325" s="196"/>
      <c r="C325" s="196"/>
      <c r="D325" s="196"/>
      <c r="E325" s="196"/>
      <c r="F325" s="196"/>
      <c r="G325" s="196"/>
      <c r="H325" s="196"/>
      <c r="I325" s="196"/>
      <c r="J325" s="196"/>
      <c r="K325" s="196"/>
      <c r="L325" s="196"/>
      <c r="M325" s="196"/>
      <c r="N325" s="196"/>
      <c r="O325" s="196"/>
      <c r="P325" s="196"/>
    </row>
    <row r="326" spans="1:16" x14ac:dyDescent="0.2">
      <c r="A326" s="196"/>
      <c r="B326" s="196"/>
      <c r="C326" s="196"/>
      <c r="D326" s="196"/>
      <c r="E326" s="196"/>
      <c r="F326" s="196"/>
      <c r="G326" s="196"/>
      <c r="H326" s="196"/>
      <c r="I326" s="196"/>
      <c r="J326" s="196"/>
      <c r="K326" s="196"/>
      <c r="L326" s="196"/>
      <c r="M326" s="196"/>
      <c r="N326" s="196"/>
      <c r="O326" s="196"/>
      <c r="P326" s="196"/>
    </row>
    <row r="327" spans="1:16" x14ac:dyDescent="0.2">
      <c r="A327" s="196"/>
      <c r="B327" s="196"/>
      <c r="C327" s="196"/>
      <c r="D327" s="196"/>
      <c r="E327" s="196"/>
      <c r="F327" s="196"/>
      <c r="G327" s="196"/>
      <c r="H327" s="196"/>
      <c r="I327" s="196"/>
      <c r="J327" s="196"/>
      <c r="K327" s="196"/>
      <c r="L327" s="196"/>
      <c r="M327" s="196"/>
      <c r="N327" s="196"/>
      <c r="O327" s="196"/>
      <c r="P327" s="196"/>
    </row>
    <row r="328" spans="1:16" x14ac:dyDescent="0.2">
      <c r="A328" s="196"/>
      <c r="B328" s="196"/>
      <c r="C328" s="196"/>
      <c r="D328" s="196"/>
      <c r="E328" s="196"/>
      <c r="F328" s="196"/>
      <c r="G328" s="196"/>
      <c r="H328" s="196"/>
      <c r="I328" s="196"/>
      <c r="J328" s="196"/>
      <c r="K328" s="196"/>
      <c r="L328" s="196"/>
      <c r="M328" s="196"/>
      <c r="N328" s="196"/>
      <c r="O328" s="196"/>
      <c r="P328" s="196"/>
    </row>
    <row r="329" spans="1:16" x14ac:dyDescent="0.2">
      <c r="A329" s="196"/>
      <c r="B329" s="196"/>
      <c r="C329" s="196"/>
      <c r="D329" s="196"/>
      <c r="E329" s="196"/>
      <c r="F329" s="196"/>
      <c r="G329" s="196"/>
      <c r="H329" s="196"/>
      <c r="I329" s="196"/>
      <c r="J329" s="196"/>
      <c r="K329" s="196"/>
      <c r="L329" s="196"/>
      <c r="M329" s="196"/>
      <c r="N329" s="196"/>
      <c r="O329" s="196"/>
      <c r="P329" s="196"/>
    </row>
    <row r="330" spans="1:16" x14ac:dyDescent="0.2">
      <c r="A330" s="196"/>
      <c r="B330" s="196"/>
      <c r="C330" s="196"/>
      <c r="D330" s="196"/>
      <c r="E330" s="196"/>
      <c r="F330" s="196"/>
      <c r="G330" s="196"/>
      <c r="H330" s="196"/>
      <c r="I330" s="196"/>
      <c r="J330" s="196"/>
      <c r="K330" s="196"/>
      <c r="L330" s="196"/>
      <c r="M330" s="196"/>
      <c r="N330" s="196"/>
      <c r="O330" s="196"/>
      <c r="P330" s="196"/>
    </row>
    <row r="331" spans="1:16" x14ac:dyDescent="0.2">
      <c r="A331" s="196"/>
      <c r="B331" s="196"/>
      <c r="C331" s="196"/>
      <c r="D331" s="196"/>
      <c r="E331" s="196"/>
      <c r="F331" s="196"/>
      <c r="G331" s="196"/>
      <c r="H331" s="196"/>
      <c r="I331" s="196"/>
      <c r="J331" s="196"/>
      <c r="K331" s="196"/>
      <c r="L331" s="196"/>
      <c r="M331" s="196"/>
      <c r="N331" s="196"/>
      <c r="O331" s="196"/>
      <c r="P331" s="196"/>
    </row>
    <row r="332" spans="1:16" x14ac:dyDescent="0.2">
      <c r="A332" s="196"/>
      <c r="B332" s="196"/>
      <c r="C332" s="196"/>
      <c r="D332" s="196"/>
      <c r="E332" s="196"/>
      <c r="F332" s="196"/>
      <c r="G332" s="196"/>
      <c r="H332" s="196"/>
      <c r="I332" s="196"/>
      <c r="J332" s="196"/>
      <c r="K332" s="196"/>
      <c r="L332" s="196"/>
      <c r="M332" s="196"/>
      <c r="N332" s="196"/>
      <c r="O332" s="196"/>
      <c r="P332" s="196"/>
    </row>
    <row r="333" spans="1:16" x14ac:dyDescent="0.2">
      <c r="A333" s="196"/>
      <c r="B333" s="196"/>
      <c r="C333" s="196"/>
      <c r="D333" s="196"/>
      <c r="E333" s="196"/>
      <c r="F333" s="196"/>
      <c r="G333" s="196"/>
      <c r="H333" s="196"/>
      <c r="I333" s="196"/>
      <c r="J333" s="196"/>
      <c r="K333" s="196"/>
      <c r="L333" s="196"/>
      <c r="M333" s="196"/>
      <c r="N333" s="196"/>
      <c r="O333" s="196"/>
      <c r="P333" s="196"/>
    </row>
    <row r="334" spans="1:16" x14ac:dyDescent="0.2">
      <c r="A334" s="196"/>
      <c r="B334" s="196"/>
      <c r="C334" s="196"/>
      <c r="D334" s="196"/>
      <c r="E334" s="196"/>
      <c r="F334" s="196"/>
      <c r="G334" s="196"/>
      <c r="H334" s="196"/>
      <c r="I334" s="196"/>
      <c r="J334" s="196"/>
      <c r="K334" s="196"/>
      <c r="L334" s="196"/>
      <c r="M334" s="196"/>
      <c r="N334" s="196"/>
      <c r="O334" s="196"/>
      <c r="P334" s="196"/>
    </row>
    <row r="335" spans="1:16" x14ac:dyDescent="0.2">
      <c r="A335" s="196"/>
      <c r="B335" s="196"/>
      <c r="C335" s="196"/>
      <c r="D335" s="196"/>
      <c r="E335" s="196"/>
      <c r="F335" s="196"/>
      <c r="G335" s="196"/>
      <c r="H335" s="196"/>
      <c r="I335" s="196"/>
      <c r="J335" s="196"/>
      <c r="K335" s="196"/>
      <c r="L335" s="196"/>
      <c r="M335" s="196"/>
      <c r="N335" s="196"/>
      <c r="O335" s="196"/>
      <c r="P335" s="196"/>
    </row>
    <row r="336" spans="1:16" x14ac:dyDescent="0.2">
      <c r="A336" s="196"/>
      <c r="B336" s="196"/>
      <c r="C336" s="196"/>
      <c r="D336" s="196"/>
      <c r="E336" s="196"/>
      <c r="F336" s="196"/>
      <c r="G336" s="196"/>
      <c r="H336" s="196"/>
      <c r="I336" s="196"/>
      <c r="J336" s="196"/>
      <c r="K336" s="196"/>
      <c r="L336" s="196"/>
      <c r="M336" s="196"/>
      <c r="N336" s="196"/>
      <c r="O336" s="196"/>
      <c r="P336" s="196"/>
    </row>
    <row r="337" spans="1:16" x14ac:dyDescent="0.2">
      <c r="A337" s="196"/>
      <c r="B337" s="196"/>
      <c r="C337" s="196"/>
      <c r="D337" s="196"/>
      <c r="E337" s="196"/>
      <c r="F337" s="196"/>
      <c r="G337" s="196"/>
      <c r="H337" s="196"/>
      <c r="I337" s="196"/>
      <c r="J337" s="196"/>
      <c r="K337" s="196"/>
      <c r="L337" s="196"/>
      <c r="M337" s="196"/>
      <c r="N337" s="196"/>
      <c r="O337" s="196"/>
      <c r="P337" s="196"/>
    </row>
    <row r="338" spans="1:16" x14ac:dyDescent="0.2">
      <c r="A338" s="196"/>
      <c r="B338" s="196"/>
      <c r="C338" s="196"/>
      <c r="D338" s="196"/>
      <c r="E338" s="196"/>
      <c r="F338" s="196"/>
      <c r="G338" s="196"/>
      <c r="H338" s="196"/>
      <c r="I338" s="196"/>
      <c r="J338" s="196"/>
      <c r="K338" s="196"/>
      <c r="L338" s="196"/>
      <c r="M338" s="196"/>
      <c r="N338" s="196"/>
      <c r="O338" s="196"/>
      <c r="P338" s="196"/>
    </row>
    <row r="339" spans="1:16" x14ac:dyDescent="0.2">
      <c r="A339" s="196"/>
      <c r="B339" s="196"/>
      <c r="C339" s="196"/>
      <c r="D339" s="196"/>
      <c r="E339" s="196"/>
      <c r="F339" s="196"/>
      <c r="G339" s="196"/>
      <c r="H339" s="196"/>
      <c r="I339" s="196"/>
      <c r="J339" s="196"/>
      <c r="K339" s="196"/>
      <c r="L339" s="196"/>
      <c r="M339" s="196"/>
      <c r="N339" s="196"/>
      <c r="O339" s="196"/>
      <c r="P339" s="196"/>
    </row>
    <row r="340" spans="1:16" x14ac:dyDescent="0.2">
      <c r="A340" s="196"/>
      <c r="B340" s="196"/>
      <c r="C340" s="196"/>
      <c r="D340" s="196"/>
      <c r="E340" s="196"/>
      <c r="F340" s="196"/>
      <c r="G340" s="196"/>
      <c r="H340" s="196"/>
      <c r="I340" s="196"/>
      <c r="J340" s="196"/>
      <c r="K340" s="196"/>
      <c r="L340" s="196"/>
      <c r="M340" s="196"/>
      <c r="N340" s="196"/>
      <c r="O340" s="196"/>
      <c r="P340" s="196"/>
    </row>
    <row r="341" spans="1:16" x14ac:dyDescent="0.2">
      <c r="A341" s="196"/>
      <c r="B341" s="196"/>
      <c r="C341" s="196"/>
      <c r="D341" s="196"/>
      <c r="E341" s="196"/>
      <c r="F341" s="196"/>
      <c r="G341" s="196"/>
      <c r="H341" s="196"/>
      <c r="I341" s="196"/>
      <c r="J341" s="196"/>
      <c r="K341" s="196"/>
      <c r="L341" s="196"/>
      <c r="M341" s="196"/>
      <c r="N341" s="196"/>
      <c r="O341" s="196"/>
      <c r="P341" s="196"/>
    </row>
    <row r="342" spans="1:16" x14ac:dyDescent="0.2">
      <c r="A342" s="196"/>
      <c r="B342" s="196"/>
      <c r="C342" s="196"/>
      <c r="D342" s="196"/>
      <c r="E342" s="196"/>
      <c r="F342" s="196"/>
      <c r="G342" s="196"/>
      <c r="H342" s="196"/>
      <c r="I342" s="196"/>
      <c r="J342" s="196"/>
      <c r="K342" s="196"/>
      <c r="L342" s="196"/>
      <c r="M342" s="196"/>
      <c r="N342" s="196"/>
      <c r="O342" s="196"/>
      <c r="P342" s="196"/>
    </row>
    <row r="343" spans="1:16" x14ac:dyDescent="0.2">
      <c r="A343" s="196"/>
      <c r="B343" s="196"/>
      <c r="C343" s="196"/>
      <c r="D343" s="196"/>
      <c r="E343" s="196"/>
      <c r="F343" s="196"/>
      <c r="G343" s="196"/>
      <c r="H343" s="196"/>
      <c r="I343" s="196"/>
      <c r="J343" s="196"/>
      <c r="K343" s="196"/>
      <c r="L343" s="196"/>
      <c r="M343" s="196"/>
      <c r="N343" s="196"/>
      <c r="O343" s="196"/>
      <c r="P343" s="196"/>
    </row>
    <row r="344" spans="1:16" x14ac:dyDescent="0.2">
      <c r="A344" s="196"/>
      <c r="B344" s="196"/>
      <c r="C344" s="196"/>
      <c r="D344" s="196"/>
      <c r="E344" s="196"/>
      <c r="F344" s="196"/>
      <c r="G344" s="196"/>
      <c r="H344" s="196"/>
      <c r="I344" s="196"/>
      <c r="J344" s="196"/>
      <c r="K344" s="196"/>
      <c r="L344" s="196"/>
      <c r="M344" s="196"/>
      <c r="N344" s="196"/>
      <c r="O344" s="196"/>
      <c r="P344" s="196"/>
    </row>
    <row r="345" spans="1:16" x14ac:dyDescent="0.2">
      <c r="A345" s="196"/>
      <c r="B345" s="196"/>
      <c r="C345" s="196"/>
      <c r="D345" s="196"/>
      <c r="E345" s="196"/>
      <c r="F345" s="196"/>
      <c r="G345" s="196"/>
      <c r="H345" s="196"/>
      <c r="I345" s="196"/>
      <c r="J345" s="196"/>
      <c r="K345" s="196"/>
      <c r="L345" s="196"/>
      <c r="M345" s="196"/>
      <c r="N345" s="196"/>
      <c r="O345" s="196"/>
      <c r="P345" s="196"/>
    </row>
    <row r="346" spans="1:16" x14ac:dyDescent="0.2">
      <c r="A346" s="196"/>
      <c r="B346" s="196"/>
      <c r="C346" s="196"/>
      <c r="D346" s="196"/>
      <c r="E346" s="196"/>
      <c r="F346" s="196"/>
      <c r="G346" s="196"/>
      <c r="H346" s="196"/>
      <c r="I346" s="196"/>
      <c r="J346" s="196"/>
      <c r="K346" s="196"/>
      <c r="L346" s="196"/>
      <c r="M346" s="196"/>
      <c r="N346" s="196"/>
      <c r="O346" s="196"/>
      <c r="P346" s="196"/>
    </row>
    <row r="347" spans="1:16" x14ac:dyDescent="0.2">
      <c r="A347" s="196"/>
      <c r="B347" s="196"/>
      <c r="C347" s="196"/>
      <c r="D347" s="196"/>
      <c r="E347" s="196"/>
      <c r="F347" s="196"/>
      <c r="G347" s="196"/>
      <c r="H347" s="196"/>
      <c r="I347" s="196"/>
      <c r="J347" s="196"/>
      <c r="K347" s="196"/>
      <c r="L347" s="196"/>
      <c r="M347" s="196"/>
      <c r="N347" s="196"/>
      <c r="O347" s="196"/>
      <c r="P347" s="196"/>
    </row>
    <row r="348" spans="1:16" x14ac:dyDescent="0.2">
      <c r="A348" s="196"/>
      <c r="B348" s="196"/>
      <c r="C348" s="196"/>
      <c r="D348" s="196"/>
      <c r="E348" s="196"/>
      <c r="F348" s="196"/>
      <c r="G348" s="196"/>
      <c r="H348" s="196"/>
      <c r="I348" s="196"/>
      <c r="J348" s="196"/>
      <c r="K348" s="196"/>
      <c r="L348" s="196"/>
      <c r="M348" s="196"/>
      <c r="N348" s="196"/>
      <c r="O348" s="196"/>
      <c r="P348" s="196"/>
    </row>
    <row r="349" spans="1:16" x14ac:dyDescent="0.2">
      <c r="A349" s="196"/>
      <c r="B349" s="196"/>
      <c r="C349" s="196"/>
      <c r="D349" s="196"/>
      <c r="E349" s="196"/>
      <c r="F349" s="196"/>
      <c r="G349" s="196"/>
      <c r="H349" s="196"/>
      <c r="I349" s="196"/>
      <c r="J349" s="196"/>
      <c r="K349" s="196"/>
      <c r="L349" s="196"/>
      <c r="M349" s="196"/>
      <c r="N349" s="196"/>
      <c r="O349" s="196"/>
      <c r="P349" s="196"/>
    </row>
    <row r="350" spans="1:16" x14ac:dyDescent="0.2">
      <c r="A350" s="196"/>
      <c r="B350" s="196"/>
      <c r="C350" s="196"/>
      <c r="D350" s="196"/>
      <c r="E350" s="196"/>
      <c r="F350" s="196"/>
      <c r="G350" s="196"/>
      <c r="H350" s="196"/>
      <c r="I350" s="196"/>
      <c r="J350" s="196"/>
      <c r="K350" s="196"/>
      <c r="L350" s="196"/>
      <c r="M350" s="196"/>
      <c r="N350" s="196"/>
      <c r="O350" s="196"/>
      <c r="P350" s="196"/>
    </row>
    <row r="351" spans="1:16" x14ac:dyDescent="0.2">
      <c r="A351" s="196"/>
      <c r="B351" s="196"/>
      <c r="C351" s="196"/>
      <c r="D351" s="196"/>
      <c r="E351" s="196"/>
      <c r="F351" s="196"/>
      <c r="G351" s="196"/>
      <c r="H351" s="196"/>
      <c r="I351" s="196"/>
      <c r="J351" s="196"/>
      <c r="K351" s="196"/>
      <c r="L351" s="196"/>
      <c r="M351" s="196"/>
      <c r="N351" s="196"/>
      <c r="O351" s="196"/>
      <c r="P351" s="196"/>
    </row>
    <row r="352" spans="1:16" x14ac:dyDescent="0.2">
      <c r="A352" s="196"/>
      <c r="B352" s="196"/>
      <c r="C352" s="196"/>
      <c r="D352" s="196"/>
      <c r="E352" s="196"/>
      <c r="F352" s="196"/>
      <c r="G352" s="196"/>
      <c r="H352" s="196"/>
      <c r="I352" s="196"/>
      <c r="J352" s="196"/>
      <c r="K352" s="196"/>
      <c r="L352" s="196"/>
      <c r="M352" s="196"/>
      <c r="N352" s="196"/>
      <c r="O352" s="196"/>
      <c r="P352" s="196"/>
    </row>
    <row r="353" spans="1:16" x14ac:dyDescent="0.2">
      <c r="A353" s="196"/>
      <c r="B353" s="196"/>
      <c r="C353" s="196"/>
      <c r="D353" s="196"/>
      <c r="E353" s="196"/>
      <c r="F353" s="196"/>
      <c r="G353" s="196"/>
      <c r="H353" s="196"/>
      <c r="I353" s="196"/>
      <c r="J353" s="196"/>
      <c r="K353" s="196"/>
      <c r="L353" s="196"/>
      <c r="M353" s="196"/>
      <c r="N353" s="196"/>
      <c r="O353" s="196"/>
      <c r="P353" s="196"/>
    </row>
    <row r="354" spans="1:16" x14ac:dyDescent="0.2">
      <c r="A354" s="196"/>
      <c r="B354" s="196"/>
      <c r="C354" s="196"/>
      <c r="D354" s="196"/>
      <c r="E354" s="196"/>
      <c r="F354" s="196"/>
      <c r="G354" s="196"/>
      <c r="H354" s="196"/>
      <c r="I354" s="196"/>
      <c r="J354" s="196"/>
      <c r="K354" s="196"/>
      <c r="L354" s="196"/>
      <c r="M354" s="196"/>
      <c r="N354" s="196"/>
      <c r="O354" s="196"/>
      <c r="P354" s="196"/>
    </row>
    <row r="355" spans="1:16" x14ac:dyDescent="0.2">
      <c r="A355" s="196"/>
      <c r="B355" s="196"/>
      <c r="C355" s="196"/>
      <c r="D355" s="196"/>
      <c r="E355" s="196"/>
      <c r="F355" s="196"/>
      <c r="G355" s="196"/>
      <c r="H355" s="196"/>
      <c r="I355" s="196"/>
      <c r="J355" s="196"/>
      <c r="K355" s="196"/>
      <c r="L355" s="196"/>
      <c r="M355" s="196"/>
      <c r="N355" s="196"/>
      <c r="O355" s="196"/>
      <c r="P355" s="196"/>
    </row>
    <row r="356" spans="1:16" x14ac:dyDescent="0.2">
      <c r="A356" s="196"/>
      <c r="B356" s="196"/>
      <c r="C356" s="196"/>
      <c r="D356" s="196"/>
      <c r="E356" s="196"/>
      <c r="F356" s="196"/>
      <c r="G356" s="196"/>
      <c r="H356" s="196"/>
      <c r="I356" s="196"/>
      <c r="J356" s="196"/>
      <c r="K356" s="196"/>
      <c r="L356" s="196"/>
      <c r="M356" s="196"/>
      <c r="N356" s="196"/>
      <c r="O356" s="196"/>
      <c r="P356" s="196"/>
    </row>
    <row r="357" spans="1:16" x14ac:dyDescent="0.2">
      <c r="A357" s="196"/>
      <c r="B357" s="196"/>
      <c r="C357" s="196"/>
      <c r="D357" s="196"/>
      <c r="E357" s="196"/>
      <c r="F357" s="196"/>
      <c r="G357" s="196"/>
      <c r="H357" s="196"/>
      <c r="I357" s="196"/>
      <c r="J357" s="196"/>
      <c r="K357" s="196"/>
      <c r="L357" s="196"/>
      <c r="M357" s="196"/>
      <c r="N357" s="196"/>
      <c r="O357" s="196"/>
      <c r="P357" s="196"/>
    </row>
    <row r="358" spans="1:16" x14ac:dyDescent="0.2">
      <c r="A358" s="196"/>
      <c r="B358" s="196"/>
      <c r="C358" s="196"/>
      <c r="D358" s="196"/>
      <c r="E358" s="196"/>
      <c r="F358" s="196"/>
      <c r="G358" s="196"/>
      <c r="H358" s="196"/>
      <c r="I358" s="196"/>
      <c r="J358" s="196"/>
      <c r="K358" s="196"/>
      <c r="L358" s="196"/>
      <c r="M358" s="196"/>
      <c r="N358" s="196"/>
      <c r="O358" s="196"/>
      <c r="P358" s="196"/>
    </row>
    <row r="359" spans="1:16" x14ac:dyDescent="0.2">
      <c r="A359" s="196"/>
      <c r="B359" s="196"/>
      <c r="C359" s="196"/>
      <c r="D359" s="196"/>
      <c r="E359" s="196"/>
      <c r="F359" s="196"/>
      <c r="G359" s="196"/>
      <c r="H359" s="196"/>
      <c r="I359" s="196"/>
      <c r="J359" s="196"/>
      <c r="K359" s="196"/>
      <c r="L359" s="196"/>
      <c r="M359" s="196"/>
      <c r="N359" s="196"/>
      <c r="O359" s="196"/>
      <c r="P359" s="196"/>
    </row>
    <row r="360" spans="1:16" x14ac:dyDescent="0.2">
      <c r="A360" s="196"/>
      <c r="B360" s="196"/>
      <c r="C360" s="196"/>
      <c r="D360" s="196"/>
      <c r="E360" s="196"/>
      <c r="F360" s="196"/>
      <c r="G360" s="196"/>
      <c r="H360" s="196"/>
      <c r="I360" s="196"/>
      <c r="J360" s="196"/>
      <c r="K360" s="196"/>
      <c r="L360" s="196"/>
      <c r="M360" s="196"/>
      <c r="N360" s="196"/>
      <c r="O360" s="196"/>
      <c r="P360" s="196"/>
    </row>
    <row r="361" spans="1:16" x14ac:dyDescent="0.2">
      <c r="A361" s="196"/>
      <c r="B361" s="196"/>
      <c r="C361" s="196"/>
      <c r="D361" s="196"/>
      <c r="E361" s="196"/>
      <c r="F361" s="196"/>
      <c r="G361" s="196"/>
      <c r="H361" s="196"/>
      <c r="I361" s="196"/>
      <c r="J361" s="196"/>
      <c r="K361" s="196"/>
      <c r="L361" s="196"/>
      <c r="M361" s="196"/>
      <c r="N361" s="196"/>
      <c r="O361" s="196"/>
      <c r="P361" s="196"/>
    </row>
    <row r="362" spans="1:16" x14ac:dyDescent="0.2">
      <c r="A362" s="196"/>
      <c r="B362" s="196"/>
      <c r="C362" s="196"/>
      <c r="D362" s="196"/>
      <c r="E362" s="196"/>
      <c r="F362" s="196"/>
      <c r="G362" s="196"/>
      <c r="H362" s="196"/>
      <c r="I362" s="196"/>
      <c r="J362" s="196"/>
      <c r="K362" s="196"/>
      <c r="L362" s="196"/>
      <c r="M362" s="196"/>
      <c r="N362" s="196"/>
      <c r="O362" s="196"/>
      <c r="P362" s="196"/>
    </row>
    <row r="363" spans="1:16" x14ac:dyDescent="0.2">
      <c r="A363" s="196"/>
      <c r="B363" s="196"/>
      <c r="C363" s="196"/>
      <c r="D363" s="196"/>
      <c r="E363" s="196"/>
      <c r="F363" s="196"/>
      <c r="G363" s="196"/>
      <c r="H363" s="196"/>
      <c r="I363" s="196"/>
      <c r="J363" s="196"/>
      <c r="K363" s="196"/>
      <c r="L363" s="196"/>
      <c r="M363" s="196"/>
      <c r="N363" s="196"/>
      <c r="O363" s="196"/>
      <c r="P363" s="196"/>
    </row>
    <row r="364" spans="1:16" x14ac:dyDescent="0.2">
      <c r="A364" s="196"/>
      <c r="B364" s="196"/>
      <c r="C364" s="196"/>
      <c r="D364" s="196"/>
      <c r="E364" s="196"/>
      <c r="F364" s="196"/>
      <c r="G364" s="196"/>
      <c r="H364" s="196"/>
      <c r="I364" s="196"/>
      <c r="J364" s="196"/>
      <c r="K364" s="196"/>
      <c r="L364" s="196"/>
      <c r="M364" s="196"/>
      <c r="N364" s="196"/>
      <c r="O364" s="196"/>
      <c r="P364" s="196"/>
    </row>
    <row r="365" spans="1:16" x14ac:dyDescent="0.2">
      <c r="A365" s="196"/>
      <c r="B365" s="196"/>
      <c r="C365" s="196"/>
      <c r="D365" s="196"/>
      <c r="E365" s="196"/>
      <c r="F365" s="196"/>
      <c r="G365" s="196"/>
      <c r="H365" s="196"/>
      <c r="I365" s="196"/>
      <c r="J365" s="196"/>
      <c r="K365" s="196"/>
      <c r="L365" s="196"/>
      <c r="M365" s="196"/>
      <c r="N365" s="196"/>
      <c r="O365" s="196"/>
      <c r="P365" s="196"/>
    </row>
    <row r="366" spans="1:16" x14ac:dyDescent="0.2">
      <c r="A366" s="196"/>
      <c r="B366" s="196"/>
      <c r="C366" s="196"/>
      <c r="D366" s="196"/>
      <c r="E366" s="196"/>
      <c r="F366" s="196"/>
      <c r="G366" s="196"/>
      <c r="H366" s="196"/>
      <c r="I366" s="196"/>
      <c r="J366" s="196"/>
      <c r="K366" s="196"/>
      <c r="L366" s="196"/>
      <c r="M366" s="196"/>
      <c r="N366" s="196"/>
      <c r="O366" s="196"/>
      <c r="P366" s="196"/>
    </row>
    <row r="367" spans="1:16" x14ac:dyDescent="0.2">
      <c r="A367" s="196"/>
      <c r="B367" s="196"/>
      <c r="C367" s="196"/>
      <c r="D367" s="196"/>
      <c r="E367" s="196"/>
      <c r="F367" s="196"/>
      <c r="G367" s="196"/>
      <c r="H367" s="196"/>
      <c r="I367" s="196"/>
      <c r="J367" s="196"/>
      <c r="K367" s="196"/>
      <c r="L367" s="196"/>
      <c r="M367" s="196"/>
      <c r="N367" s="196"/>
      <c r="O367" s="196"/>
      <c r="P367" s="196"/>
    </row>
    <row r="368" spans="1:16" x14ac:dyDescent="0.2">
      <c r="A368" s="196"/>
      <c r="B368" s="196"/>
      <c r="C368" s="196"/>
      <c r="D368" s="196"/>
      <c r="E368" s="196"/>
      <c r="F368" s="196"/>
      <c r="G368" s="196"/>
      <c r="H368" s="196"/>
      <c r="I368" s="196"/>
      <c r="J368" s="196"/>
      <c r="K368" s="196"/>
      <c r="L368" s="196"/>
      <c r="M368" s="196"/>
      <c r="N368" s="196"/>
      <c r="O368" s="196"/>
      <c r="P368" s="196"/>
    </row>
    <row r="369" spans="1:16" x14ac:dyDescent="0.2">
      <c r="A369" s="196"/>
      <c r="B369" s="196"/>
      <c r="C369" s="196"/>
      <c r="D369" s="196"/>
      <c r="E369" s="196"/>
      <c r="F369" s="196"/>
      <c r="G369" s="196"/>
      <c r="H369" s="196"/>
      <c r="I369" s="196"/>
      <c r="J369" s="196"/>
      <c r="K369" s="196"/>
      <c r="L369" s="196"/>
      <c r="M369" s="196"/>
      <c r="N369" s="196"/>
      <c r="O369" s="196"/>
      <c r="P369" s="196"/>
    </row>
    <row r="370" spans="1:16" x14ac:dyDescent="0.2">
      <c r="A370" s="196"/>
      <c r="B370" s="196"/>
      <c r="C370" s="196"/>
      <c r="D370" s="196"/>
      <c r="E370" s="196"/>
      <c r="F370" s="196"/>
      <c r="G370" s="196"/>
      <c r="H370" s="196"/>
      <c r="I370" s="196"/>
      <c r="J370" s="196"/>
      <c r="K370" s="196"/>
      <c r="L370" s="196"/>
      <c r="M370" s="196"/>
      <c r="N370" s="196"/>
      <c r="O370" s="196"/>
      <c r="P370" s="196"/>
    </row>
    <row r="371" spans="1:16" x14ac:dyDescent="0.2">
      <c r="A371" s="196"/>
      <c r="B371" s="196"/>
      <c r="C371" s="196"/>
      <c r="D371" s="196"/>
      <c r="E371" s="196"/>
      <c r="F371" s="196"/>
      <c r="G371" s="196"/>
      <c r="H371" s="196"/>
      <c r="I371" s="196"/>
      <c r="J371" s="196"/>
      <c r="K371" s="196"/>
      <c r="L371" s="196"/>
      <c r="M371" s="196"/>
      <c r="N371" s="196"/>
      <c r="O371" s="196"/>
      <c r="P371" s="196"/>
    </row>
    <row r="372" spans="1:16" x14ac:dyDescent="0.2">
      <c r="A372" s="196"/>
      <c r="B372" s="196"/>
      <c r="C372" s="196"/>
      <c r="D372" s="196"/>
      <c r="E372" s="196"/>
      <c r="F372" s="196"/>
      <c r="G372" s="196"/>
      <c r="H372" s="196"/>
      <c r="I372" s="196"/>
      <c r="J372" s="196"/>
      <c r="K372" s="196"/>
      <c r="L372" s="196"/>
      <c r="M372" s="196"/>
      <c r="N372" s="196"/>
      <c r="O372" s="196"/>
      <c r="P372" s="196"/>
    </row>
    <row r="373" spans="1:16" x14ac:dyDescent="0.2">
      <c r="A373" s="196"/>
      <c r="B373" s="196"/>
      <c r="C373" s="196"/>
      <c r="D373" s="196"/>
      <c r="E373" s="196"/>
      <c r="F373" s="196"/>
      <c r="G373" s="196"/>
      <c r="H373" s="196"/>
      <c r="I373" s="196"/>
      <c r="J373" s="196"/>
      <c r="K373" s="196"/>
      <c r="L373" s="196"/>
      <c r="M373" s="196"/>
      <c r="N373" s="196"/>
      <c r="O373" s="196"/>
      <c r="P373" s="196"/>
    </row>
    <row r="374" spans="1:16" x14ac:dyDescent="0.2">
      <c r="A374" s="196"/>
      <c r="B374" s="196"/>
      <c r="C374" s="196"/>
      <c r="D374" s="196"/>
      <c r="E374" s="196"/>
      <c r="F374" s="196"/>
      <c r="G374" s="196"/>
      <c r="H374" s="196"/>
      <c r="I374" s="196"/>
      <c r="J374" s="196"/>
      <c r="K374" s="196"/>
      <c r="L374" s="196"/>
      <c r="M374" s="196"/>
      <c r="N374" s="196"/>
      <c r="O374" s="196"/>
      <c r="P374" s="196"/>
    </row>
    <row r="375" spans="1:16" x14ac:dyDescent="0.2">
      <c r="A375" s="196"/>
      <c r="B375" s="196"/>
      <c r="C375" s="196"/>
      <c r="D375" s="196"/>
      <c r="E375" s="196"/>
      <c r="F375" s="196"/>
      <c r="G375" s="196"/>
      <c r="H375" s="196"/>
      <c r="I375" s="196"/>
      <c r="J375" s="196"/>
      <c r="K375" s="196"/>
      <c r="L375" s="196"/>
      <c r="M375" s="196"/>
      <c r="N375" s="196"/>
      <c r="O375" s="196"/>
      <c r="P375" s="196"/>
    </row>
    <row r="376" spans="1:16" x14ac:dyDescent="0.2">
      <c r="A376" s="196"/>
      <c r="B376" s="196"/>
      <c r="C376" s="196"/>
      <c r="D376" s="196"/>
      <c r="E376" s="196"/>
      <c r="F376" s="196"/>
      <c r="G376" s="196"/>
      <c r="H376" s="196"/>
      <c r="I376" s="196"/>
      <c r="J376" s="196"/>
      <c r="K376" s="196"/>
      <c r="L376" s="196"/>
      <c r="M376" s="196"/>
      <c r="N376" s="196"/>
      <c r="O376" s="196"/>
      <c r="P376" s="196"/>
    </row>
    <row r="377" spans="1:16" x14ac:dyDescent="0.2">
      <c r="A377" s="196"/>
      <c r="B377" s="196"/>
      <c r="C377" s="196"/>
      <c r="D377" s="196"/>
      <c r="E377" s="196"/>
      <c r="F377" s="196"/>
      <c r="G377" s="196"/>
      <c r="H377" s="196"/>
      <c r="I377" s="196"/>
      <c r="J377" s="196"/>
      <c r="K377" s="196"/>
      <c r="L377" s="196"/>
      <c r="M377" s="196"/>
      <c r="N377" s="196"/>
      <c r="O377" s="196"/>
      <c r="P377" s="196"/>
    </row>
    <row r="378" spans="1:16" x14ac:dyDescent="0.2">
      <c r="A378" s="196"/>
      <c r="B378" s="196"/>
      <c r="C378" s="196"/>
      <c r="D378" s="196"/>
      <c r="E378" s="196"/>
      <c r="F378" s="196"/>
      <c r="G378" s="196"/>
      <c r="H378" s="196"/>
      <c r="I378" s="196"/>
      <c r="J378" s="196"/>
      <c r="K378" s="196"/>
      <c r="L378" s="196"/>
      <c r="M378" s="196"/>
      <c r="N378" s="196"/>
      <c r="O378" s="196"/>
      <c r="P378" s="196"/>
    </row>
    <row r="379" spans="1:16" x14ac:dyDescent="0.2">
      <c r="A379" s="196"/>
      <c r="B379" s="196"/>
      <c r="C379" s="196"/>
      <c r="D379" s="196"/>
      <c r="E379" s="196"/>
      <c r="F379" s="196"/>
      <c r="G379" s="196"/>
      <c r="H379" s="196"/>
      <c r="I379" s="196"/>
      <c r="J379" s="196"/>
      <c r="K379" s="196"/>
      <c r="L379" s="196"/>
      <c r="M379" s="196"/>
      <c r="N379" s="196"/>
      <c r="O379" s="196"/>
      <c r="P379" s="196"/>
    </row>
    <row r="380" spans="1:16" x14ac:dyDescent="0.2">
      <c r="A380" s="196"/>
      <c r="B380" s="196"/>
      <c r="C380" s="196"/>
      <c r="D380" s="196"/>
      <c r="E380" s="196"/>
      <c r="F380" s="196"/>
      <c r="G380" s="196"/>
      <c r="H380" s="196"/>
      <c r="I380" s="196"/>
      <c r="J380" s="196"/>
      <c r="K380" s="196"/>
      <c r="L380" s="196"/>
      <c r="M380" s="196"/>
      <c r="N380" s="196"/>
      <c r="O380" s="196"/>
      <c r="P380" s="196"/>
    </row>
    <row r="381" spans="1:16" x14ac:dyDescent="0.2">
      <c r="A381" s="196"/>
      <c r="B381" s="196"/>
      <c r="C381" s="196"/>
      <c r="D381" s="196"/>
      <c r="E381" s="196"/>
      <c r="F381" s="196"/>
      <c r="G381" s="196"/>
      <c r="H381" s="196"/>
      <c r="I381" s="196"/>
      <c r="J381" s="196"/>
      <c r="K381" s="196"/>
      <c r="L381" s="196"/>
      <c r="M381" s="196"/>
      <c r="N381" s="196"/>
      <c r="O381" s="196"/>
      <c r="P381" s="196"/>
    </row>
    <row r="382" spans="1:16" x14ac:dyDescent="0.2">
      <c r="A382" s="196"/>
      <c r="B382" s="196"/>
      <c r="C382" s="196"/>
      <c r="D382" s="196"/>
      <c r="E382" s="196"/>
      <c r="F382" s="196"/>
      <c r="G382" s="196"/>
      <c r="H382" s="196"/>
      <c r="I382" s="196"/>
      <c r="J382" s="196"/>
      <c r="K382" s="196"/>
      <c r="L382" s="196"/>
      <c r="M382" s="196"/>
      <c r="N382" s="196"/>
      <c r="O382" s="196"/>
      <c r="P382" s="196"/>
    </row>
    <row r="383" spans="1:16" x14ac:dyDescent="0.2">
      <c r="A383" s="196"/>
      <c r="B383" s="196"/>
      <c r="C383" s="196"/>
      <c r="D383" s="196"/>
      <c r="E383" s="196"/>
      <c r="F383" s="196"/>
      <c r="G383" s="196"/>
      <c r="H383" s="196"/>
      <c r="I383" s="196"/>
      <c r="J383" s="196"/>
      <c r="K383" s="196"/>
      <c r="L383" s="196"/>
      <c r="M383" s="196"/>
      <c r="N383" s="196"/>
      <c r="O383" s="196"/>
      <c r="P383" s="196"/>
    </row>
    <row r="384" spans="1:16" x14ac:dyDescent="0.2">
      <c r="A384" s="196"/>
      <c r="B384" s="196"/>
      <c r="C384" s="196"/>
      <c r="D384" s="196"/>
      <c r="E384" s="196"/>
      <c r="F384" s="196"/>
      <c r="G384" s="196"/>
      <c r="H384" s="196"/>
      <c r="I384" s="196"/>
      <c r="J384" s="196"/>
      <c r="K384" s="196"/>
      <c r="L384" s="196"/>
      <c r="M384" s="196"/>
      <c r="N384" s="196"/>
      <c r="O384" s="196"/>
      <c r="P384" s="196"/>
    </row>
    <row r="385" spans="1:16" x14ac:dyDescent="0.2">
      <c r="A385" s="196"/>
      <c r="B385" s="196"/>
      <c r="C385" s="196"/>
      <c r="D385" s="196"/>
      <c r="E385" s="196"/>
      <c r="F385" s="196"/>
      <c r="G385" s="196"/>
      <c r="H385" s="196"/>
      <c r="I385" s="196"/>
      <c r="J385" s="196"/>
      <c r="K385" s="196"/>
      <c r="L385" s="196"/>
      <c r="M385" s="196"/>
      <c r="N385" s="196"/>
      <c r="O385" s="196"/>
      <c r="P385" s="196"/>
    </row>
    <row r="386" spans="1:16" x14ac:dyDescent="0.2">
      <c r="A386" s="196"/>
      <c r="B386" s="196"/>
      <c r="C386" s="196"/>
      <c r="D386" s="196"/>
      <c r="E386" s="196"/>
      <c r="F386" s="196"/>
      <c r="G386" s="196"/>
      <c r="H386" s="196"/>
      <c r="I386" s="196"/>
      <c r="J386" s="196"/>
      <c r="K386" s="196"/>
      <c r="L386" s="196"/>
      <c r="M386" s="196"/>
      <c r="N386" s="196"/>
      <c r="O386" s="196"/>
      <c r="P386" s="196"/>
    </row>
    <row r="387" spans="1:16" x14ac:dyDescent="0.2">
      <c r="A387" s="196"/>
      <c r="B387" s="196"/>
      <c r="C387" s="196"/>
      <c r="D387" s="196"/>
      <c r="E387" s="196"/>
      <c r="F387" s="196"/>
      <c r="G387" s="196"/>
      <c r="H387" s="196"/>
      <c r="I387" s="196"/>
      <c r="J387" s="196"/>
      <c r="K387" s="196"/>
      <c r="L387" s="196"/>
      <c r="M387" s="196"/>
      <c r="N387" s="196"/>
      <c r="O387" s="196"/>
      <c r="P387" s="196"/>
    </row>
    <row r="388" spans="1:16" x14ac:dyDescent="0.2">
      <c r="A388" s="196"/>
      <c r="B388" s="196"/>
      <c r="C388" s="196"/>
      <c r="D388" s="196"/>
      <c r="E388" s="196"/>
      <c r="F388" s="196"/>
      <c r="G388" s="196"/>
      <c r="H388" s="196"/>
      <c r="I388" s="196"/>
      <c r="J388" s="196"/>
      <c r="K388" s="196"/>
      <c r="L388" s="196"/>
      <c r="M388" s="196"/>
      <c r="N388" s="196"/>
      <c r="O388" s="196"/>
      <c r="P388" s="196"/>
    </row>
    <row r="389" spans="1:16" x14ac:dyDescent="0.2">
      <c r="A389" s="196"/>
      <c r="B389" s="196"/>
      <c r="C389" s="196"/>
      <c r="D389" s="196"/>
      <c r="E389" s="196"/>
      <c r="F389" s="196"/>
      <c r="G389" s="196"/>
      <c r="H389" s="196"/>
      <c r="I389" s="196"/>
      <c r="J389" s="196"/>
      <c r="K389" s="196"/>
      <c r="L389" s="196"/>
      <c r="M389" s="196"/>
      <c r="N389" s="196"/>
      <c r="O389" s="196"/>
      <c r="P389" s="196"/>
    </row>
    <row r="390" spans="1:16" x14ac:dyDescent="0.2">
      <c r="A390" s="196"/>
      <c r="B390" s="196"/>
      <c r="C390" s="196"/>
      <c r="D390" s="196"/>
      <c r="E390" s="196"/>
      <c r="F390" s="196"/>
      <c r="G390" s="196"/>
      <c r="H390" s="196"/>
      <c r="I390" s="196"/>
      <c r="J390" s="196"/>
      <c r="K390" s="196"/>
      <c r="L390" s="196"/>
      <c r="M390" s="196"/>
      <c r="N390" s="196"/>
      <c r="O390" s="196"/>
      <c r="P390" s="196"/>
    </row>
    <row r="391" spans="1:16" x14ac:dyDescent="0.2">
      <c r="A391" s="196"/>
      <c r="B391" s="196"/>
      <c r="C391" s="196"/>
      <c r="D391" s="196"/>
      <c r="E391" s="196"/>
      <c r="F391" s="196"/>
      <c r="G391" s="196"/>
      <c r="H391" s="196"/>
      <c r="I391" s="196"/>
      <c r="J391" s="196"/>
      <c r="K391" s="196"/>
      <c r="L391" s="196"/>
      <c r="M391" s="196"/>
      <c r="N391" s="196"/>
      <c r="O391" s="196"/>
      <c r="P391" s="196"/>
    </row>
    <row r="392" spans="1:16" x14ac:dyDescent="0.2">
      <c r="A392" s="196"/>
      <c r="B392" s="196"/>
      <c r="C392" s="196"/>
      <c r="D392" s="196"/>
      <c r="E392" s="196"/>
      <c r="F392" s="196"/>
      <c r="G392" s="196"/>
      <c r="H392" s="196"/>
      <c r="I392" s="196"/>
      <c r="J392" s="196"/>
      <c r="K392" s="196"/>
      <c r="L392" s="196"/>
      <c r="M392" s="196"/>
      <c r="N392" s="196"/>
      <c r="O392" s="196"/>
      <c r="P392" s="196"/>
    </row>
    <row r="393" spans="1:16" x14ac:dyDescent="0.2">
      <c r="A393" s="196"/>
      <c r="B393" s="196"/>
      <c r="C393" s="196"/>
      <c r="D393" s="196"/>
      <c r="E393" s="196"/>
      <c r="F393" s="196"/>
      <c r="G393" s="196"/>
      <c r="H393" s="196"/>
      <c r="I393" s="196"/>
      <c r="J393" s="196"/>
      <c r="K393" s="196"/>
      <c r="L393" s="196"/>
      <c r="M393" s="196"/>
      <c r="N393" s="196"/>
      <c r="O393" s="196"/>
      <c r="P393" s="196"/>
    </row>
    <row r="394" spans="1:16" x14ac:dyDescent="0.2">
      <c r="A394" s="196"/>
      <c r="B394" s="196"/>
      <c r="C394" s="196"/>
      <c r="D394" s="196"/>
      <c r="E394" s="196"/>
      <c r="F394" s="196"/>
      <c r="G394" s="196"/>
      <c r="H394" s="196"/>
      <c r="I394" s="196"/>
      <c r="J394" s="196"/>
      <c r="K394" s="196"/>
      <c r="L394" s="196"/>
      <c r="M394" s="196"/>
      <c r="N394" s="196"/>
      <c r="O394" s="196"/>
      <c r="P394" s="196"/>
    </row>
    <row r="395" spans="1:16" x14ac:dyDescent="0.2">
      <c r="A395" s="196"/>
      <c r="B395" s="196"/>
      <c r="C395" s="196"/>
      <c r="D395" s="196"/>
      <c r="E395" s="196"/>
      <c r="F395" s="196"/>
      <c r="G395" s="196"/>
      <c r="H395" s="196"/>
      <c r="I395" s="196"/>
      <c r="J395" s="196"/>
      <c r="K395" s="196"/>
      <c r="L395" s="196"/>
      <c r="M395" s="196"/>
      <c r="N395" s="196"/>
      <c r="O395" s="196"/>
      <c r="P395" s="196"/>
    </row>
    <row r="396" spans="1:16" x14ac:dyDescent="0.2">
      <c r="A396" s="196"/>
      <c r="B396" s="196"/>
      <c r="C396" s="196"/>
      <c r="D396" s="196"/>
      <c r="E396" s="196"/>
      <c r="F396" s="196"/>
      <c r="G396" s="196"/>
      <c r="H396" s="196"/>
      <c r="I396" s="196"/>
      <c r="J396" s="196"/>
      <c r="K396" s="196"/>
      <c r="L396" s="196"/>
      <c r="M396" s="196"/>
      <c r="N396" s="196"/>
      <c r="O396" s="196"/>
      <c r="P396" s="196"/>
    </row>
    <row r="397" spans="1:16" x14ac:dyDescent="0.2">
      <c r="A397" s="196"/>
      <c r="B397" s="196"/>
      <c r="C397" s="196"/>
      <c r="D397" s="196"/>
      <c r="E397" s="196"/>
      <c r="F397" s="196"/>
      <c r="G397" s="196"/>
      <c r="H397" s="196"/>
      <c r="I397" s="196"/>
      <c r="J397" s="196"/>
      <c r="K397" s="196"/>
      <c r="L397" s="196"/>
      <c r="M397" s="196"/>
      <c r="N397" s="196"/>
      <c r="O397" s="196"/>
      <c r="P397" s="196"/>
    </row>
    <row r="398" spans="1:16" x14ac:dyDescent="0.2">
      <c r="A398" s="196"/>
      <c r="B398" s="196"/>
      <c r="C398" s="196"/>
      <c r="D398" s="196"/>
      <c r="E398" s="196"/>
      <c r="F398" s="196"/>
      <c r="G398" s="196"/>
      <c r="H398" s="196"/>
      <c r="I398" s="196"/>
      <c r="J398" s="196"/>
      <c r="K398" s="196"/>
      <c r="L398" s="196"/>
      <c r="M398" s="196"/>
      <c r="N398" s="196"/>
      <c r="O398" s="196"/>
      <c r="P398" s="196"/>
    </row>
    <row r="399" spans="1:16" x14ac:dyDescent="0.2">
      <c r="A399" s="196"/>
      <c r="B399" s="196"/>
      <c r="C399" s="196"/>
      <c r="D399" s="196"/>
      <c r="E399" s="196"/>
      <c r="F399" s="196"/>
      <c r="G399" s="196"/>
      <c r="H399" s="196"/>
      <c r="I399" s="196"/>
      <c r="J399" s="196"/>
      <c r="K399" s="196"/>
      <c r="L399" s="196"/>
      <c r="M399" s="196"/>
      <c r="N399" s="196"/>
      <c r="O399" s="196"/>
      <c r="P399" s="196"/>
    </row>
    <row r="400" spans="1:16" x14ac:dyDescent="0.2">
      <c r="A400" s="196"/>
      <c r="B400" s="196"/>
      <c r="C400" s="196"/>
      <c r="D400" s="196"/>
      <c r="E400" s="196"/>
      <c r="F400" s="196"/>
      <c r="G400" s="196"/>
      <c r="H400" s="196"/>
      <c r="I400" s="196"/>
      <c r="J400" s="196"/>
      <c r="K400" s="196"/>
      <c r="L400" s="196"/>
      <c r="M400" s="196"/>
      <c r="N400" s="196"/>
      <c r="O400" s="196"/>
      <c r="P400" s="196"/>
    </row>
    <row r="401" spans="1:16" x14ac:dyDescent="0.2">
      <c r="A401" s="196"/>
      <c r="B401" s="196"/>
      <c r="C401" s="196"/>
      <c r="D401" s="196"/>
      <c r="E401" s="196"/>
      <c r="F401" s="196"/>
      <c r="G401" s="196"/>
      <c r="H401" s="196"/>
      <c r="I401" s="196"/>
      <c r="J401" s="196"/>
      <c r="K401" s="196"/>
      <c r="L401" s="196"/>
      <c r="M401" s="196"/>
      <c r="N401" s="196"/>
      <c r="O401" s="196"/>
      <c r="P401" s="196"/>
    </row>
    <row r="402" spans="1:16" x14ac:dyDescent="0.2">
      <c r="A402" s="196"/>
      <c r="B402" s="196"/>
      <c r="C402" s="196"/>
      <c r="D402" s="196"/>
      <c r="E402" s="196"/>
      <c r="F402" s="196"/>
      <c r="G402" s="196"/>
      <c r="H402" s="196"/>
      <c r="I402" s="196"/>
      <c r="J402" s="196"/>
      <c r="K402" s="196"/>
      <c r="L402" s="196"/>
      <c r="M402" s="196"/>
      <c r="N402" s="196"/>
      <c r="O402" s="196"/>
      <c r="P402" s="196"/>
    </row>
    <row r="403" spans="1:16" x14ac:dyDescent="0.2">
      <c r="A403" s="196"/>
      <c r="B403" s="196"/>
      <c r="C403" s="196"/>
      <c r="D403" s="196"/>
      <c r="E403" s="196"/>
      <c r="F403" s="196"/>
      <c r="G403" s="196"/>
      <c r="H403" s="196"/>
      <c r="I403" s="196"/>
      <c r="J403" s="196"/>
      <c r="K403" s="196"/>
      <c r="L403" s="196"/>
      <c r="M403" s="196"/>
      <c r="N403" s="196"/>
      <c r="O403" s="196"/>
      <c r="P403" s="196"/>
    </row>
    <row r="404" spans="1:16" x14ac:dyDescent="0.2">
      <c r="A404" s="196"/>
      <c r="B404" s="196"/>
      <c r="C404" s="196"/>
      <c r="D404" s="196"/>
      <c r="E404" s="196"/>
      <c r="F404" s="196"/>
      <c r="G404" s="196"/>
      <c r="H404" s="196"/>
      <c r="I404" s="196"/>
      <c r="J404" s="196"/>
      <c r="K404" s="196"/>
      <c r="L404" s="196"/>
      <c r="M404" s="196"/>
      <c r="N404" s="196"/>
      <c r="O404" s="196"/>
      <c r="P404" s="196"/>
    </row>
    <row r="405" spans="1:16" x14ac:dyDescent="0.2">
      <c r="A405" s="196"/>
      <c r="B405" s="196"/>
      <c r="C405" s="196"/>
      <c r="D405" s="196"/>
      <c r="E405" s="196"/>
      <c r="F405" s="196"/>
      <c r="G405" s="196"/>
      <c r="H405" s="196"/>
      <c r="I405" s="196"/>
      <c r="J405" s="196"/>
      <c r="K405" s="196"/>
      <c r="L405" s="196"/>
      <c r="M405" s="196"/>
      <c r="N405" s="196"/>
      <c r="O405" s="196"/>
      <c r="P405" s="196"/>
    </row>
    <row r="406" spans="1:16" x14ac:dyDescent="0.2">
      <c r="A406" s="196"/>
      <c r="B406" s="196"/>
      <c r="C406" s="196"/>
      <c r="D406" s="196"/>
      <c r="E406" s="196"/>
      <c r="F406" s="196"/>
      <c r="G406" s="196"/>
      <c r="H406" s="196"/>
      <c r="I406" s="196"/>
      <c r="J406" s="196"/>
      <c r="K406" s="196"/>
      <c r="L406" s="196"/>
      <c r="M406" s="196"/>
      <c r="N406" s="196"/>
      <c r="O406" s="196"/>
      <c r="P406" s="196"/>
    </row>
    <row r="407" spans="1:16" x14ac:dyDescent="0.2">
      <c r="A407" s="196"/>
      <c r="B407" s="196"/>
      <c r="C407" s="196"/>
      <c r="D407" s="196"/>
      <c r="E407" s="196"/>
      <c r="F407" s="196"/>
      <c r="G407" s="196"/>
      <c r="H407" s="196"/>
      <c r="I407" s="196"/>
      <c r="J407" s="196"/>
      <c r="K407" s="196"/>
      <c r="L407" s="196"/>
      <c r="M407" s="196"/>
      <c r="N407" s="196"/>
      <c r="O407" s="196"/>
      <c r="P407" s="196"/>
    </row>
    <row r="408" spans="1:16" x14ac:dyDescent="0.2">
      <c r="A408" s="196"/>
      <c r="B408" s="196"/>
      <c r="C408" s="196"/>
      <c r="D408" s="196"/>
      <c r="E408" s="196"/>
      <c r="F408" s="196"/>
      <c r="G408" s="196"/>
      <c r="H408" s="196"/>
      <c r="I408" s="196"/>
      <c r="J408" s="196"/>
      <c r="K408" s="196"/>
      <c r="L408" s="196"/>
      <c r="M408" s="196"/>
      <c r="N408" s="196"/>
      <c r="O408" s="196"/>
      <c r="P408" s="196"/>
    </row>
    <row r="409" spans="1:16" x14ac:dyDescent="0.2">
      <c r="A409" s="196"/>
      <c r="B409" s="196"/>
      <c r="C409" s="196"/>
      <c r="D409" s="196"/>
      <c r="E409" s="196"/>
      <c r="F409" s="196"/>
      <c r="G409" s="196"/>
      <c r="H409" s="196"/>
      <c r="I409" s="196"/>
      <c r="J409" s="196"/>
      <c r="K409" s="196"/>
      <c r="L409" s="196"/>
      <c r="M409" s="196"/>
      <c r="N409" s="196"/>
      <c r="O409" s="196"/>
      <c r="P409" s="196"/>
    </row>
    <row r="410" spans="1:16" x14ac:dyDescent="0.2">
      <c r="A410" s="196"/>
      <c r="B410" s="196"/>
      <c r="C410" s="196"/>
      <c r="D410" s="196"/>
      <c r="E410" s="196"/>
      <c r="F410" s="196"/>
      <c r="G410" s="196"/>
      <c r="H410" s="196"/>
      <c r="I410" s="196"/>
      <c r="J410" s="196"/>
      <c r="K410" s="196"/>
      <c r="L410" s="196"/>
      <c r="M410" s="196"/>
      <c r="N410" s="196"/>
      <c r="O410" s="196"/>
      <c r="P410" s="196"/>
    </row>
    <row r="411" spans="1:16" x14ac:dyDescent="0.2">
      <c r="A411" s="196"/>
      <c r="B411" s="196"/>
      <c r="C411" s="196"/>
      <c r="D411" s="196"/>
      <c r="E411" s="196"/>
      <c r="F411" s="196"/>
      <c r="G411" s="196"/>
      <c r="H411" s="196"/>
      <c r="I411" s="196"/>
      <c r="J411" s="196"/>
      <c r="K411" s="196"/>
      <c r="L411" s="196"/>
      <c r="M411" s="196"/>
      <c r="N411" s="196"/>
      <c r="O411" s="196"/>
      <c r="P411" s="196"/>
    </row>
    <row r="412" spans="1:16" x14ac:dyDescent="0.2">
      <c r="A412" s="196"/>
      <c r="B412" s="196"/>
      <c r="C412" s="196"/>
      <c r="D412" s="196"/>
      <c r="E412" s="196"/>
      <c r="F412" s="196"/>
      <c r="G412" s="196"/>
      <c r="H412" s="196"/>
      <c r="I412" s="196"/>
      <c r="J412" s="196"/>
      <c r="K412" s="196"/>
      <c r="L412" s="196"/>
      <c r="M412" s="196"/>
      <c r="N412" s="196"/>
      <c r="O412" s="196"/>
      <c r="P412" s="196"/>
    </row>
    <row r="413" spans="1:16" x14ac:dyDescent="0.2">
      <c r="A413" s="196"/>
      <c r="B413" s="196"/>
      <c r="C413" s="196"/>
      <c r="D413" s="196"/>
      <c r="E413" s="196"/>
      <c r="F413" s="196"/>
      <c r="G413" s="196"/>
      <c r="H413" s="196"/>
      <c r="I413" s="196"/>
      <c r="J413" s="196"/>
      <c r="K413" s="196"/>
      <c r="L413" s="196"/>
      <c r="M413" s="196"/>
      <c r="N413" s="196"/>
      <c r="O413" s="196"/>
      <c r="P413" s="196"/>
    </row>
    <row r="414" spans="1:16" x14ac:dyDescent="0.2">
      <c r="A414" s="196"/>
      <c r="B414" s="196"/>
      <c r="C414" s="196"/>
      <c r="D414" s="196"/>
      <c r="E414" s="196"/>
      <c r="F414" s="196"/>
      <c r="G414" s="196"/>
      <c r="H414" s="196"/>
      <c r="I414" s="196"/>
      <c r="J414" s="196"/>
      <c r="K414" s="196"/>
      <c r="L414" s="196"/>
      <c r="M414" s="196"/>
      <c r="N414" s="196"/>
      <c r="O414" s="196"/>
      <c r="P414" s="196"/>
    </row>
    <row r="415" spans="1:16" x14ac:dyDescent="0.2">
      <c r="A415" s="196"/>
      <c r="B415" s="196"/>
      <c r="C415" s="196"/>
      <c r="D415" s="196"/>
      <c r="E415" s="196"/>
      <c r="F415" s="196"/>
      <c r="G415" s="196"/>
      <c r="H415" s="196"/>
      <c r="I415" s="196"/>
      <c r="J415" s="196"/>
      <c r="K415" s="196"/>
      <c r="L415" s="196"/>
      <c r="M415" s="196"/>
      <c r="N415" s="196"/>
      <c r="O415" s="196"/>
      <c r="P415" s="196"/>
    </row>
    <row r="416" spans="1:16" x14ac:dyDescent="0.2">
      <c r="A416" s="196"/>
      <c r="B416" s="196"/>
      <c r="C416" s="196"/>
      <c r="D416" s="196"/>
      <c r="E416" s="196"/>
      <c r="F416" s="196"/>
      <c r="G416" s="196"/>
      <c r="H416" s="196"/>
      <c r="I416" s="196"/>
      <c r="J416" s="196"/>
      <c r="K416" s="196"/>
      <c r="L416" s="196"/>
      <c r="M416" s="196"/>
      <c r="N416" s="196"/>
      <c r="O416" s="196"/>
      <c r="P416" s="196"/>
    </row>
    <row r="417" spans="1:16" x14ac:dyDescent="0.2">
      <c r="A417" s="196"/>
      <c r="B417" s="196"/>
      <c r="C417" s="196"/>
      <c r="D417" s="196"/>
      <c r="E417" s="196"/>
      <c r="F417" s="196"/>
      <c r="G417" s="196"/>
      <c r="H417" s="196"/>
      <c r="I417" s="196"/>
      <c r="J417" s="196"/>
      <c r="K417" s="196"/>
      <c r="L417" s="196"/>
      <c r="M417" s="196"/>
      <c r="N417" s="196"/>
      <c r="O417" s="196"/>
      <c r="P417" s="196"/>
    </row>
    <row r="418" spans="1:16" x14ac:dyDescent="0.2">
      <c r="A418" s="196"/>
      <c r="B418" s="196"/>
      <c r="C418" s="196"/>
      <c r="D418" s="196"/>
      <c r="E418" s="196"/>
      <c r="F418" s="196"/>
      <c r="G418" s="196"/>
      <c r="H418" s="196"/>
      <c r="I418" s="196"/>
      <c r="J418" s="196"/>
      <c r="K418" s="196"/>
      <c r="L418" s="196"/>
      <c r="M418" s="196"/>
      <c r="N418" s="196"/>
      <c r="O418" s="196"/>
      <c r="P418" s="196"/>
    </row>
    <row r="419" spans="1:16" x14ac:dyDescent="0.2">
      <c r="A419" s="196"/>
      <c r="B419" s="196"/>
      <c r="C419" s="196"/>
      <c r="D419" s="196"/>
      <c r="E419" s="196"/>
      <c r="F419" s="196"/>
      <c r="G419" s="196"/>
      <c r="H419" s="196"/>
      <c r="I419" s="196"/>
      <c r="J419" s="196"/>
      <c r="K419" s="196"/>
      <c r="L419" s="196"/>
      <c r="M419" s="196"/>
      <c r="N419" s="196"/>
      <c r="O419" s="196"/>
      <c r="P419" s="196"/>
    </row>
    <row r="420" spans="1:16" x14ac:dyDescent="0.2">
      <c r="A420" s="196"/>
      <c r="B420" s="196"/>
      <c r="C420" s="196"/>
      <c r="D420" s="196"/>
      <c r="E420" s="196"/>
      <c r="F420" s="196"/>
      <c r="G420" s="196"/>
      <c r="H420" s="196"/>
      <c r="I420" s="196"/>
      <c r="J420" s="196"/>
      <c r="K420" s="196"/>
      <c r="L420" s="196"/>
      <c r="M420" s="196"/>
      <c r="N420" s="196"/>
      <c r="O420" s="196"/>
      <c r="P420" s="196"/>
    </row>
    <row r="421" spans="1:16" x14ac:dyDescent="0.2">
      <c r="A421" s="196"/>
      <c r="B421" s="196"/>
      <c r="C421" s="196"/>
      <c r="D421" s="196"/>
      <c r="E421" s="196"/>
      <c r="F421" s="196"/>
      <c r="G421" s="196"/>
      <c r="H421" s="196"/>
      <c r="I421" s="196"/>
      <c r="J421" s="196"/>
      <c r="K421" s="196"/>
      <c r="L421" s="196"/>
      <c r="M421" s="196"/>
      <c r="N421" s="196"/>
      <c r="O421" s="196"/>
      <c r="P421" s="196"/>
    </row>
    <row r="422" spans="1:16" x14ac:dyDescent="0.2">
      <c r="A422" s="196"/>
      <c r="B422" s="196"/>
      <c r="C422" s="196"/>
      <c r="D422" s="196"/>
      <c r="E422" s="196"/>
      <c r="F422" s="196"/>
      <c r="G422" s="196"/>
      <c r="H422" s="196"/>
      <c r="I422" s="196"/>
      <c r="J422" s="196"/>
      <c r="K422" s="196"/>
      <c r="L422" s="196"/>
      <c r="M422" s="196"/>
      <c r="N422" s="196"/>
      <c r="O422" s="196"/>
      <c r="P422" s="196"/>
    </row>
    <row r="423" spans="1:16" x14ac:dyDescent="0.2">
      <c r="A423" s="196"/>
      <c r="B423" s="196"/>
      <c r="C423" s="196"/>
      <c r="D423" s="196"/>
      <c r="E423" s="196"/>
      <c r="F423" s="196"/>
      <c r="G423" s="196"/>
      <c r="H423" s="196"/>
      <c r="I423" s="196"/>
      <c r="J423" s="196"/>
      <c r="K423" s="196"/>
      <c r="L423" s="196"/>
      <c r="M423" s="196"/>
      <c r="N423" s="196"/>
      <c r="O423" s="196"/>
      <c r="P423" s="196"/>
    </row>
    <row r="424" spans="1:16" x14ac:dyDescent="0.2">
      <c r="A424" s="196"/>
      <c r="B424" s="196"/>
      <c r="C424" s="196"/>
      <c r="D424" s="196"/>
      <c r="E424" s="196"/>
      <c r="F424" s="196"/>
      <c r="G424" s="196"/>
      <c r="H424" s="196"/>
      <c r="I424" s="196"/>
      <c r="J424" s="196"/>
      <c r="K424" s="196"/>
      <c r="L424" s="196"/>
      <c r="M424" s="196"/>
      <c r="N424" s="196"/>
      <c r="O424" s="196"/>
      <c r="P424" s="196"/>
    </row>
    <row r="425" spans="1:16" x14ac:dyDescent="0.2">
      <c r="A425" s="196"/>
      <c r="B425" s="196"/>
      <c r="C425" s="196"/>
      <c r="D425" s="196"/>
      <c r="E425" s="196"/>
      <c r="F425" s="196"/>
      <c r="G425" s="196"/>
      <c r="H425" s="196"/>
      <c r="I425" s="196"/>
      <c r="J425" s="196"/>
      <c r="K425" s="196"/>
      <c r="L425" s="196"/>
      <c r="M425" s="196"/>
      <c r="N425" s="196"/>
      <c r="O425" s="196"/>
      <c r="P425" s="196"/>
    </row>
    <row r="426" spans="1:16" x14ac:dyDescent="0.2">
      <c r="A426" s="196"/>
      <c r="B426" s="196"/>
      <c r="C426" s="196"/>
      <c r="D426" s="196"/>
      <c r="E426" s="196"/>
      <c r="F426" s="196"/>
      <c r="G426" s="196"/>
      <c r="H426" s="196"/>
      <c r="I426" s="196"/>
      <c r="J426" s="196"/>
      <c r="K426" s="196"/>
      <c r="L426" s="196"/>
      <c r="M426" s="196"/>
      <c r="N426" s="196"/>
      <c r="O426" s="196"/>
      <c r="P426" s="196"/>
    </row>
    <row r="427" spans="1:16" x14ac:dyDescent="0.2">
      <c r="A427" s="196"/>
      <c r="B427" s="196"/>
      <c r="C427" s="196"/>
      <c r="D427" s="196"/>
      <c r="E427" s="196"/>
      <c r="F427" s="196"/>
      <c r="G427" s="196"/>
      <c r="H427" s="196"/>
      <c r="I427" s="196"/>
      <c r="J427" s="196"/>
      <c r="K427" s="196"/>
      <c r="L427" s="196"/>
      <c r="M427" s="196"/>
      <c r="N427" s="196"/>
      <c r="O427" s="196"/>
      <c r="P427" s="196"/>
    </row>
    <row r="428" spans="1:16" x14ac:dyDescent="0.2">
      <c r="A428" s="196"/>
      <c r="B428" s="196"/>
      <c r="C428" s="196"/>
      <c r="D428" s="196"/>
      <c r="E428" s="196"/>
      <c r="F428" s="196"/>
      <c r="G428" s="196"/>
      <c r="H428" s="196"/>
      <c r="I428" s="196"/>
      <c r="J428" s="196"/>
      <c r="K428" s="196"/>
      <c r="L428" s="196"/>
      <c r="M428" s="196"/>
      <c r="N428" s="196"/>
      <c r="O428" s="196"/>
      <c r="P428" s="196"/>
    </row>
    <row r="429" spans="1:16" x14ac:dyDescent="0.2">
      <c r="A429" s="196"/>
      <c r="B429" s="196"/>
      <c r="C429" s="196"/>
      <c r="D429" s="196"/>
      <c r="E429" s="196"/>
      <c r="F429" s="196"/>
      <c r="G429" s="196"/>
      <c r="H429" s="196"/>
      <c r="I429" s="196"/>
      <c r="J429" s="196"/>
      <c r="K429" s="196"/>
      <c r="L429" s="196"/>
      <c r="M429" s="196"/>
      <c r="N429" s="196"/>
      <c r="O429" s="196"/>
      <c r="P429" s="196"/>
    </row>
    <row r="430" spans="1:16" x14ac:dyDescent="0.2">
      <c r="A430" s="196"/>
      <c r="B430" s="196"/>
      <c r="C430" s="196"/>
      <c r="D430" s="196"/>
      <c r="E430" s="196"/>
      <c r="F430" s="196"/>
      <c r="G430" s="196"/>
      <c r="H430" s="196"/>
      <c r="I430" s="196"/>
      <c r="J430" s="196"/>
      <c r="K430" s="196"/>
      <c r="L430" s="196"/>
      <c r="M430" s="196"/>
      <c r="N430" s="196"/>
      <c r="O430" s="196"/>
      <c r="P430" s="196"/>
    </row>
    <row r="431" spans="1:16" x14ac:dyDescent="0.2">
      <c r="A431" s="196"/>
      <c r="B431" s="196"/>
      <c r="C431" s="196"/>
      <c r="D431" s="196"/>
      <c r="E431" s="196"/>
      <c r="F431" s="196"/>
      <c r="G431" s="196"/>
      <c r="H431" s="196"/>
      <c r="I431" s="196"/>
      <c r="J431" s="196"/>
      <c r="K431" s="196"/>
      <c r="L431" s="196"/>
      <c r="M431" s="196"/>
      <c r="N431" s="196"/>
      <c r="O431" s="196"/>
      <c r="P431" s="196"/>
    </row>
    <row r="432" spans="1:16" x14ac:dyDescent="0.2">
      <c r="A432" s="196"/>
      <c r="B432" s="196"/>
      <c r="C432" s="196"/>
      <c r="D432" s="196"/>
      <c r="E432" s="196"/>
      <c r="F432" s="196"/>
      <c r="G432" s="196"/>
      <c r="H432" s="196"/>
      <c r="I432" s="196"/>
      <c r="J432" s="196"/>
      <c r="K432" s="196"/>
      <c r="L432" s="196"/>
      <c r="M432" s="196"/>
      <c r="N432" s="196"/>
      <c r="O432" s="196"/>
      <c r="P432" s="196"/>
    </row>
    <row r="433" spans="1:16" x14ac:dyDescent="0.2">
      <c r="A433" s="196"/>
      <c r="B433" s="196"/>
      <c r="C433" s="196"/>
      <c r="D433" s="196"/>
      <c r="E433" s="196"/>
      <c r="F433" s="196"/>
      <c r="G433" s="196"/>
      <c r="H433" s="196"/>
      <c r="I433" s="196"/>
      <c r="J433" s="196"/>
      <c r="K433" s="196"/>
      <c r="L433" s="196"/>
      <c r="M433" s="196"/>
      <c r="N433" s="196"/>
      <c r="O433" s="196"/>
      <c r="P433" s="196"/>
    </row>
    <row r="434" spans="1:16" x14ac:dyDescent="0.2">
      <c r="A434" s="196"/>
      <c r="B434" s="196"/>
      <c r="C434" s="196"/>
      <c r="D434" s="196"/>
      <c r="E434" s="196"/>
      <c r="F434" s="196"/>
      <c r="G434" s="196"/>
      <c r="H434" s="196"/>
      <c r="I434" s="196"/>
      <c r="J434" s="196"/>
      <c r="K434" s="196"/>
      <c r="L434" s="196"/>
      <c r="M434" s="196"/>
      <c r="N434" s="196"/>
      <c r="O434" s="196"/>
      <c r="P434" s="196"/>
    </row>
    <row r="435" spans="1:16" x14ac:dyDescent="0.2">
      <c r="A435" s="196"/>
      <c r="B435" s="196"/>
      <c r="C435" s="196"/>
      <c r="D435" s="196"/>
      <c r="E435" s="196"/>
      <c r="F435" s="196"/>
      <c r="G435" s="196"/>
      <c r="H435" s="196"/>
      <c r="I435" s="196"/>
      <c r="J435" s="196"/>
      <c r="K435" s="196"/>
      <c r="L435" s="196"/>
      <c r="M435" s="196"/>
      <c r="N435" s="196"/>
      <c r="O435" s="196"/>
      <c r="P435" s="196"/>
    </row>
    <row r="436" spans="1:16" x14ac:dyDescent="0.2">
      <c r="A436" s="196"/>
      <c r="B436" s="196"/>
      <c r="C436" s="196"/>
      <c r="D436" s="196"/>
      <c r="E436" s="196"/>
      <c r="F436" s="196"/>
      <c r="G436" s="196"/>
      <c r="H436" s="196"/>
      <c r="I436" s="196"/>
      <c r="J436" s="196"/>
      <c r="K436" s="196"/>
      <c r="L436" s="196"/>
      <c r="M436" s="196"/>
      <c r="N436" s="196"/>
      <c r="O436" s="196"/>
      <c r="P436" s="196"/>
    </row>
    <row r="437" spans="1:16" x14ac:dyDescent="0.2">
      <c r="A437" s="196"/>
      <c r="B437" s="196"/>
      <c r="C437" s="196"/>
      <c r="D437" s="196"/>
      <c r="E437" s="196"/>
      <c r="F437" s="196"/>
      <c r="G437" s="196"/>
      <c r="H437" s="196"/>
      <c r="I437" s="196"/>
      <c r="J437" s="196"/>
      <c r="K437" s="196"/>
      <c r="L437" s="196"/>
      <c r="M437" s="196"/>
      <c r="N437" s="196"/>
      <c r="O437" s="196"/>
      <c r="P437" s="196"/>
    </row>
    <row r="438" spans="1:16" x14ac:dyDescent="0.2">
      <c r="A438" s="196"/>
      <c r="B438" s="196"/>
      <c r="C438" s="196"/>
      <c r="D438" s="196"/>
      <c r="E438" s="196"/>
      <c r="F438" s="196"/>
      <c r="G438" s="196"/>
      <c r="H438" s="196"/>
      <c r="I438" s="196"/>
      <c r="J438" s="196"/>
      <c r="K438" s="196"/>
      <c r="L438" s="196"/>
      <c r="M438" s="196"/>
      <c r="N438" s="196"/>
      <c r="O438" s="196"/>
      <c r="P438" s="196"/>
    </row>
    <row r="439" spans="1:16" x14ac:dyDescent="0.2">
      <c r="A439" s="196"/>
      <c r="B439" s="196"/>
      <c r="C439" s="196"/>
      <c r="D439" s="196"/>
      <c r="E439" s="196"/>
      <c r="F439" s="196"/>
      <c r="G439" s="196"/>
      <c r="H439" s="196"/>
      <c r="I439" s="196"/>
      <c r="J439" s="196"/>
      <c r="K439" s="196"/>
      <c r="L439" s="196"/>
      <c r="M439" s="196"/>
      <c r="N439" s="196"/>
      <c r="O439" s="196"/>
      <c r="P439" s="196"/>
    </row>
    <row r="440" spans="1:16" x14ac:dyDescent="0.2">
      <c r="A440" s="196"/>
      <c r="B440" s="196"/>
      <c r="C440" s="196"/>
      <c r="D440" s="196"/>
      <c r="E440" s="196"/>
      <c r="F440" s="196"/>
      <c r="G440" s="196"/>
      <c r="H440" s="196"/>
      <c r="I440" s="196"/>
      <c r="J440" s="196"/>
      <c r="K440" s="196"/>
      <c r="L440" s="196"/>
      <c r="M440" s="196"/>
      <c r="N440" s="196"/>
      <c r="O440" s="196"/>
      <c r="P440" s="196"/>
    </row>
    <row r="441" spans="1:16" x14ac:dyDescent="0.2">
      <c r="A441" s="196"/>
      <c r="B441" s="196"/>
      <c r="C441" s="196"/>
      <c r="D441" s="196"/>
      <c r="E441" s="196"/>
      <c r="F441" s="196"/>
      <c r="G441" s="196"/>
      <c r="H441" s="196"/>
      <c r="I441" s="196"/>
      <c r="J441" s="196"/>
      <c r="K441" s="196"/>
      <c r="L441" s="196"/>
      <c r="M441" s="196"/>
      <c r="N441" s="196"/>
      <c r="O441" s="196"/>
      <c r="P441" s="196"/>
    </row>
    <row r="442" spans="1:16" x14ac:dyDescent="0.2">
      <c r="A442" s="196"/>
      <c r="B442" s="196"/>
      <c r="C442" s="196"/>
      <c r="D442" s="196"/>
      <c r="E442" s="196"/>
      <c r="F442" s="196"/>
      <c r="G442" s="196"/>
      <c r="H442" s="196"/>
      <c r="I442" s="196"/>
      <c r="J442" s="196"/>
      <c r="K442" s="196"/>
      <c r="L442" s="196"/>
      <c r="M442" s="196"/>
      <c r="N442" s="196"/>
      <c r="O442" s="196"/>
      <c r="P442" s="196"/>
    </row>
    <row r="443" spans="1:16" x14ac:dyDescent="0.2">
      <c r="A443" s="196"/>
      <c r="B443" s="196"/>
      <c r="C443" s="196"/>
      <c r="D443" s="196"/>
      <c r="E443" s="196"/>
      <c r="F443" s="196"/>
      <c r="G443" s="196"/>
      <c r="H443" s="196"/>
      <c r="I443" s="196"/>
      <c r="J443" s="196"/>
      <c r="K443" s="196"/>
      <c r="L443" s="196"/>
      <c r="M443" s="196"/>
      <c r="N443" s="196"/>
      <c r="O443" s="196"/>
      <c r="P443" s="196"/>
    </row>
    <row r="444" spans="1:16" x14ac:dyDescent="0.2">
      <c r="A444" s="196"/>
      <c r="B444" s="196"/>
      <c r="C444" s="196"/>
      <c r="D444" s="196"/>
      <c r="E444" s="196"/>
      <c r="F444" s="196"/>
      <c r="G444" s="196"/>
      <c r="H444" s="196"/>
      <c r="I444" s="196"/>
      <c r="J444" s="196"/>
      <c r="K444" s="196"/>
      <c r="L444" s="196"/>
      <c r="M444" s="196"/>
      <c r="N444" s="196"/>
      <c r="O444" s="196"/>
      <c r="P444" s="196"/>
    </row>
    <row r="445" spans="1:16" x14ac:dyDescent="0.2">
      <c r="A445" s="196"/>
      <c r="B445" s="196"/>
      <c r="C445" s="196"/>
      <c r="D445" s="196"/>
      <c r="E445" s="196"/>
      <c r="F445" s="196"/>
      <c r="G445" s="196"/>
      <c r="H445" s="196"/>
      <c r="I445" s="196"/>
      <c r="J445" s="196"/>
      <c r="K445" s="196"/>
      <c r="L445" s="196"/>
      <c r="M445" s="196"/>
      <c r="N445" s="196"/>
      <c r="O445" s="196"/>
      <c r="P445" s="196"/>
    </row>
    <row r="446" spans="1:16" x14ac:dyDescent="0.2">
      <c r="A446" s="196"/>
      <c r="B446" s="196"/>
      <c r="C446" s="196"/>
      <c r="D446" s="196"/>
      <c r="E446" s="196"/>
      <c r="F446" s="196"/>
      <c r="G446" s="196"/>
      <c r="H446" s="196"/>
      <c r="I446" s="196"/>
      <c r="J446" s="196"/>
      <c r="K446" s="196"/>
      <c r="L446" s="196"/>
      <c r="M446" s="196"/>
      <c r="N446" s="196"/>
      <c r="O446" s="196"/>
      <c r="P446" s="196"/>
    </row>
    <row r="447" spans="1:16" x14ac:dyDescent="0.2">
      <c r="A447" s="196"/>
      <c r="B447" s="196"/>
      <c r="C447" s="196"/>
      <c r="D447" s="196"/>
      <c r="E447" s="196"/>
      <c r="F447" s="196"/>
      <c r="G447" s="196"/>
      <c r="H447" s="196"/>
      <c r="I447" s="196"/>
      <c r="J447" s="196"/>
      <c r="K447" s="196"/>
      <c r="L447" s="196"/>
      <c r="M447" s="196"/>
      <c r="N447" s="196"/>
      <c r="O447" s="196"/>
      <c r="P447" s="196"/>
    </row>
    <row r="448" spans="1:16" x14ac:dyDescent="0.2">
      <c r="A448" s="196"/>
      <c r="B448" s="196"/>
      <c r="C448" s="196"/>
      <c r="D448" s="196"/>
      <c r="E448" s="196"/>
      <c r="F448" s="196"/>
      <c r="G448" s="196"/>
      <c r="H448" s="196"/>
      <c r="I448" s="196"/>
      <c r="J448" s="196"/>
      <c r="K448" s="196"/>
      <c r="L448" s="196"/>
      <c r="M448" s="196"/>
      <c r="N448" s="196"/>
      <c r="O448" s="196"/>
      <c r="P448" s="196"/>
    </row>
    <row r="449" spans="1:16" x14ac:dyDescent="0.2">
      <c r="A449" s="196"/>
      <c r="B449" s="196"/>
      <c r="C449" s="196"/>
      <c r="D449" s="196"/>
      <c r="E449" s="196"/>
      <c r="F449" s="196"/>
      <c r="G449" s="196"/>
      <c r="H449" s="196"/>
      <c r="I449" s="196"/>
      <c r="J449" s="196"/>
      <c r="K449" s="196"/>
      <c r="L449" s="196"/>
      <c r="M449" s="196"/>
      <c r="N449" s="196"/>
      <c r="O449" s="196"/>
      <c r="P449" s="196"/>
    </row>
    <row r="450" spans="1:16" x14ac:dyDescent="0.2">
      <c r="A450" s="196"/>
      <c r="B450" s="196"/>
      <c r="C450" s="196"/>
      <c r="D450" s="196"/>
      <c r="E450" s="196"/>
      <c r="F450" s="196"/>
      <c r="G450" s="196"/>
      <c r="H450" s="196"/>
      <c r="I450" s="196"/>
      <c r="J450" s="196"/>
      <c r="K450" s="196"/>
      <c r="L450" s="196"/>
      <c r="M450" s="196"/>
      <c r="N450" s="196"/>
      <c r="O450" s="196"/>
      <c r="P450" s="196"/>
    </row>
    <row r="451" spans="1:16" x14ac:dyDescent="0.2">
      <c r="A451" s="196"/>
      <c r="B451" s="196"/>
      <c r="C451" s="196"/>
      <c r="D451" s="196"/>
      <c r="E451" s="196"/>
      <c r="F451" s="196"/>
      <c r="G451" s="196"/>
      <c r="H451" s="196"/>
      <c r="I451" s="196"/>
      <c r="J451" s="196"/>
      <c r="K451" s="196"/>
      <c r="L451" s="196"/>
      <c r="M451" s="196"/>
      <c r="N451" s="196"/>
      <c r="O451" s="196"/>
      <c r="P451" s="196"/>
    </row>
    <row r="452" spans="1:16" x14ac:dyDescent="0.2">
      <c r="A452" s="196"/>
      <c r="B452" s="196"/>
      <c r="C452" s="196"/>
      <c r="D452" s="196"/>
      <c r="E452" s="196"/>
      <c r="F452" s="196"/>
      <c r="G452" s="196"/>
      <c r="H452" s="196"/>
      <c r="I452" s="196"/>
      <c r="J452" s="196"/>
      <c r="K452" s="196"/>
      <c r="L452" s="196"/>
      <c r="M452" s="196"/>
      <c r="N452" s="196"/>
      <c r="O452" s="196"/>
      <c r="P452" s="196"/>
    </row>
    <row r="453" spans="1:16" x14ac:dyDescent="0.2">
      <c r="A453" s="196"/>
      <c r="B453" s="196"/>
      <c r="C453" s="196"/>
      <c r="D453" s="196"/>
      <c r="E453" s="196"/>
      <c r="F453" s="196"/>
      <c r="G453" s="196"/>
      <c r="H453" s="196"/>
      <c r="I453" s="196"/>
      <c r="J453" s="196"/>
      <c r="K453" s="196"/>
      <c r="L453" s="196"/>
      <c r="M453" s="196"/>
      <c r="N453" s="196"/>
      <c r="O453" s="196"/>
      <c r="P453" s="196"/>
    </row>
    <row r="454" spans="1:16" x14ac:dyDescent="0.2">
      <c r="A454" s="196"/>
      <c r="B454" s="196"/>
      <c r="C454" s="196"/>
      <c r="D454" s="196"/>
      <c r="E454" s="196"/>
      <c r="F454" s="196"/>
      <c r="G454" s="196"/>
      <c r="H454" s="196"/>
      <c r="I454" s="196"/>
      <c r="J454" s="196"/>
      <c r="K454" s="196"/>
      <c r="L454" s="196"/>
      <c r="M454" s="196"/>
      <c r="N454" s="196"/>
      <c r="O454" s="196"/>
      <c r="P454" s="196"/>
    </row>
    <row r="455" spans="1:16" x14ac:dyDescent="0.2">
      <c r="A455" s="196"/>
      <c r="B455" s="196"/>
      <c r="C455" s="196"/>
      <c r="D455" s="196"/>
      <c r="E455" s="196"/>
      <c r="F455" s="196"/>
      <c r="G455" s="196"/>
      <c r="H455" s="196"/>
      <c r="I455" s="196"/>
      <c r="J455" s="196"/>
      <c r="K455" s="196"/>
      <c r="L455" s="196"/>
      <c r="M455" s="196"/>
      <c r="N455" s="196"/>
      <c r="O455" s="196"/>
      <c r="P455" s="196"/>
    </row>
    <row r="456" spans="1:16" x14ac:dyDescent="0.2">
      <c r="A456" s="196"/>
      <c r="B456" s="196"/>
      <c r="C456" s="196"/>
      <c r="D456" s="196"/>
      <c r="E456" s="196"/>
      <c r="F456" s="196"/>
      <c r="G456" s="196"/>
      <c r="H456" s="196"/>
      <c r="I456" s="196"/>
      <c r="J456" s="196"/>
      <c r="K456" s="196"/>
      <c r="L456" s="196"/>
      <c r="M456" s="196"/>
      <c r="N456" s="196"/>
      <c r="O456" s="196"/>
      <c r="P456" s="196"/>
    </row>
    <row r="457" spans="1:16" x14ac:dyDescent="0.2">
      <c r="A457" s="196"/>
      <c r="B457" s="196"/>
      <c r="C457" s="196"/>
      <c r="D457" s="196"/>
      <c r="E457" s="196"/>
      <c r="F457" s="196"/>
      <c r="G457" s="196"/>
      <c r="H457" s="196"/>
      <c r="I457" s="196"/>
      <c r="J457" s="196"/>
      <c r="K457" s="196"/>
      <c r="L457" s="196"/>
      <c r="M457" s="196"/>
      <c r="N457" s="196"/>
      <c r="O457" s="196"/>
      <c r="P457" s="196"/>
    </row>
    <row r="458" spans="1:16" x14ac:dyDescent="0.2">
      <c r="A458" s="196"/>
      <c r="B458" s="196"/>
      <c r="C458" s="196"/>
      <c r="D458" s="196"/>
      <c r="E458" s="196"/>
      <c r="F458" s="196"/>
      <c r="G458" s="196"/>
      <c r="H458" s="196"/>
      <c r="I458" s="196"/>
      <c r="J458" s="196"/>
      <c r="K458" s="196"/>
      <c r="L458" s="196"/>
      <c r="M458" s="196"/>
      <c r="N458" s="196"/>
      <c r="O458" s="196"/>
      <c r="P458" s="196"/>
    </row>
    <row r="459" spans="1:16" x14ac:dyDescent="0.2">
      <c r="A459" s="196"/>
      <c r="B459" s="196"/>
      <c r="C459" s="196"/>
      <c r="D459" s="196"/>
      <c r="E459" s="196"/>
      <c r="F459" s="196"/>
      <c r="G459" s="196"/>
      <c r="H459" s="196"/>
      <c r="I459" s="196"/>
      <c r="J459" s="196"/>
      <c r="K459" s="196"/>
      <c r="L459" s="196"/>
      <c r="M459" s="196"/>
      <c r="N459" s="196"/>
      <c r="O459" s="196"/>
      <c r="P459" s="196"/>
    </row>
    <row r="460" spans="1:16" x14ac:dyDescent="0.2">
      <c r="A460" s="196"/>
      <c r="B460" s="196"/>
      <c r="C460" s="196"/>
      <c r="D460" s="196"/>
      <c r="E460" s="196"/>
      <c r="F460" s="196"/>
      <c r="G460" s="196"/>
      <c r="H460" s="196"/>
      <c r="I460" s="196"/>
      <c r="J460" s="196"/>
      <c r="K460" s="196"/>
      <c r="L460" s="196"/>
      <c r="M460" s="196"/>
      <c r="N460" s="196"/>
      <c r="O460" s="196"/>
      <c r="P460" s="196"/>
    </row>
    <row r="461" spans="1:16" x14ac:dyDescent="0.2">
      <c r="A461" s="196"/>
      <c r="B461" s="196"/>
      <c r="C461" s="196"/>
      <c r="D461" s="196"/>
      <c r="E461" s="196"/>
      <c r="F461" s="196"/>
      <c r="G461" s="196"/>
      <c r="H461" s="196"/>
      <c r="I461" s="196"/>
      <c r="J461" s="196"/>
      <c r="K461" s="196"/>
      <c r="L461" s="196"/>
      <c r="M461" s="196"/>
      <c r="N461" s="196"/>
      <c r="O461" s="196"/>
      <c r="P461" s="196"/>
    </row>
    <row r="462" spans="1:16" x14ac:dyDescent="0.2">
      <c r="A462" s="196"/>
      <c r="B462" s="196"/>
      <c r="C462" s="196"/>
      <c r="D462" s="196"/>
      <c r="E462" s="196"/>
      <c r="F462" s="196"/>
      <c r="G462" s="196"/>
      <c r="H462" s="196"/>
      <c r="I462" s="196"/>
      <c r="J462" s="196"/>
      <c r="K462" s="196"/>
      <c r="L462" s="196"/>
      <c r="M462" s="196"/>
      <c r="N462" s="196"/>
      <c r="O462" s="196"/>
      <c r="P462" s="196"/>
    </row>
    <row r="463" spans="1:16" x14ac:dyDescent="0.2">
      <c r="A463" s="196"/>
      <c r="B463" s="196"/>
      <c r="C463" s="196"/>
      <c r="D463" s="196"/>
      <c r="E463" s="196"/>
      <c r="F463" s="196"/>
      <c r="G463" s="196"/>
      <c r="H463" s="196"/>
      <c r="I463" s="196"/>
      <c r="J463" s="196"/>
      <c r="K463" s="196"/>
      <c r="L463" s="196"/>
      <c r="M463" s="196"/>
      <c r="N463" s="196"/>
      <c r="O463" s="196"/>
      <c r="P463" s="196"/>
    </row>
    <row r="464" spans="1:16" x14ac:dyDescent="0.2">
      <c r="A464" s="196"/>
      <c r="B464" s="196"/>
      <c r="C464" s="196"/>
      <c r="D464" s="196"/>
      <c r="E464" s="196"/>
      <c r="F464" s="196"/>
      <c r="G464" s="196"/>
      <c r="H464" s="196"/>
      <c r="I464" s="196"/>
      <c r="J464" s="196"/>
      <c r="K464" s="196"/>
      <c r="L464" s="196"/>
      <c r="M464" s="196"/>
      <c r="N464" s="196"/>
      <c r="O464" s="196"/>
      <c r="P464" s="196"/>
    </row>
    <row r="465" spans="1:16" x14ac:dyDescent="0.2">
      <c r="A465" s="196"/>
      <c r="B465" s="196"/>
      <c r="C465" s="196"/>
      <c r="D465" s="196"/>
      <c r="E465" s="196"/>
      <c r="F465" s="196"/>
      <c r="G465" s="196"/>
      <c r="H465" s="196"/>
      <c r="I465" s="196"/>
      <c r="J465" s="196"/>
      <c r="K465" s="196"/>
      <c r="L465" s="196"/>
      <c r="M465" s="196"/>
      <c r="N465" s="196"/>
      <c r="O465" s="196"/>
      <c r="P465" s="196"/>
    </row>
    <row r="466" spans="1:16" x14ac:dyDescent="0.2">
      <c r="A466" s="196"/>
      <c r="B466" s="196"/>
      <c r="C466" s="196"/>
      <c r="D466" s="196"/>
      <c r="E466" s="196"/>
      <c r="F466" s="196"/>
      <c r="G466" s="196"/>
      <c r="H466" s="196"/>
      <c r="I466" s="196"/>
      <c r="J466" s="196"/>
      <c r="K466" s="196"/>
      <c r="L466" s="196"/>
      <c r="M466" s="196"/>
      <c r="N466" s="196"/>
      <c r="O466" s="196"/>
      <c r="P466" s="196"/>
    </row>
    <row r="467" spans="1:16" x14ac:dyDescent="0.2">
      <c r="A467" s="196"/>
      <c r="B467" s="196"/>
      <c r="C467" s="196"/>
      <c r="D467" s="196"/>
      <c r="E467" s="196"/>
      <c r="F467" s="196"/>
      <c r="G467" s="196"/>
      <c r="H467" s="196"/>
      <c r="I467" s="196"/>
      <c r="J467" s="196"/>
      <c r="K467" s="196"/>
      <c r="L467" s="196"/>
      <c r="M467" s="196"/>
      <c r="N467" s="196"/>
      <c r="O467" s="196"/>
      <c r="P467" s="196"/>
    </row>
    <row r="468" spans="1:16" x14ac:dyDescent="0.2">
      <c r="A468" s="196"/>
      <c r="B468" s="196"/>
      <c r="C468" s="196"/>
      <c r="D468" s="196"/>
      <c r="E468" s="196"/>
      <c r="F468" s="196"/>
      <c r="G468" s="196"/>
      <c r="H468" s="196"/>
      <c r="I468" s="196"/>
      <c r="J468" s="196"/>
      <c r="K468" s="196"/>
      <c r="L468" s="196"/>
      <c r="M468" s="196"/>
      <c r="N468" s="196"/>
      <c r="O468" s="196"/>
      <c r="P468" s="196"/>
    </row>
    <row r="469" spans="1:16" x14ac:dyDescent="0.2">
      <c r="A469" s="196"/>
      <c r="B469" s="196"/>
      <c r="C469" s="196"/>
      <c r="D469" s="196"/>
      <c r="E469" s="196"/>
      <c r="F469" s="196"/>
      <c r="G469" s="196"/>
      <c r="H469" s="196"/>
      <c r="I469" s="196"/>
      <c r="J469" s="196"/>
      <c r="K469" s="196"/>
      <c r="L469" s="196"/>
      <c r="M469" s="196"/>
      <c r="N469" s="196"/>
      <c r="O469" s="196"/>
      <c r="P469" s="196"/>
    </row>
    <row r="470" spans="1:16" x14ac:dyDescent="0.2">
      <c r="A470" s="196"/>
      <c r="B470" s="196"/>
      <c r="C470" s="196"/>
      <c r="D470" s="196"/>
      <c r="E470" s="196"/>
      <c r="F470" s="196"/>
      <c r="G470" s="196"/>
      <c r="H470" s="196"/>
      <c r="I470" s="196"/>
      <c r="J470" s="196"/>
      <c r="K470" s="196"/>
      <c r="L470" s="196"/>
      <c r="M470" s="196"/>
      <c r="N470" s="196"/>
      <c r="O470" s="196"/>
      <c r="P470" s="196"/>
    </row>
    <row r="471" spans="1:16" x14ac:dyDescent="0.2">
      <c r="A471" s="196"/>
      <c r="B471" s="196"/>
      <c r="C471" s="196"/>
      <c r="D471" s="196"/>
      <c r="E471" s="196"/>
      <c r="F471" s="196"/>
      <c r="G471" s="196"/>
      <c r="H471" s="196"/>
      <c r="I471" s="196"/>
      <c r="J471" s="196"/>
      <c r="K471" s="196"/>
      <c r="L471" s="196"/>
      <c r="M471" s="196"/>
      <c r="N471" s="196"/>
      <c r="O471" s="196"/>
      <c r="P471" s="196"/>
    </row>
    <row r="472" spans="1:16" x14ac:dyDescent="0.2">
      <c r="A472" s="196"/>
      <c r="B472" s="196"/>
      <c r="C472" s="196"/>
      <c r="D472" s="196"/>
      <c r="E472" s="196"/>
      <c r="F472" s="196"/>
      <c r="G472" s="196"/>
      <c r="H472" s="196"/>
      <c r="I472" s="196"/>
      <c r="J472" s="196"/>
      <c r="K472" s="196"/>
      <c r="L472" s="196"/>
      <c r="M472" s="196"/>
      <c r="N472" s="196"/>
      <c r="O472" s="196"/>
      <c r="P472" s="196"/>
    </row>
    <row r="473" spans="1:16" x14ac:dyDescent="0.2">
      <c r="A473" s="196"/>
      <c r="B473" s="196"/>
      <c r="C473" s="196"/>
      <c r="D473" s="196"/>
      <c r="E473" s="196"/>
      <c r="F473" s="196"/>
      <c r="G473" s="196"/>
      <c r="H473" s="196"/>
      <c r="I473" s="196"/>
      <c r="J473" s="196"/>
      <c r="K473" s="196"/>
      <c r="L473" s="196"/>
      <c r="M473" s="196"/>
      <c r="N473" s="196"/>
      <c r="O473" s="196"/>
      <c r="P473" s="196"/>
    </row>
    <row r="474" spans="1:16" x14ac:dyDescent="0.2">
      <c r="A474" s="196"/>
      <c r="B474" s="196"/>
      <c r="C474" s="196"/>
      <c r="D474" s="196"/>
      <c r="E474" s="196"/>
      <c r="F474" s="196"/>
      <c r="G474" s="196"/>
      <c r="H474" s="196"/>
      <c r="I474" s="196"/>
      <c r="J474" s="196"/>
      <c r="K474" s="196"/>
      <c r="L474" s="196"/>
      <c r="M474" s="196"/>
      <c r="N474" s="196"/>
      <c r="O474" s="196"/>
      <c r="P474" s="196"/>
    </row>
    <row r="475" spans="1:16" x14ac:dyDescent="0.2">
      <c r="A475" s="196"/>
      <c r="B475" s="196"/>
      <c r="C475" s="196"/>
      <c r="D475" s="196"/>
      <c r="E475" s="196"/>
      <c r="F475" s="196"/>
      <c r="G475" s="196"/>
      <c r="H475" s="196"/>
      <c r="I475" s="196"/>
      <c r="J475" s="196"/>
      <c r="K475" s="196"/>
      <c r="L475" s="196"/>
      <c r="M475" s="196"/>
      <c r="N475" s="196"/>
      <c r="O475" s="196"/>
      <c r="P475" s="196"/>
    </row>
    <row r="476" spans="1:16" x14ac:dyDescent="0.2">
      <c r="A476" s="196"/>
      <c r="B476" s="196"/>
      <c r="C476" s="196"/>
      <c r="D476" s="196"/>
      <c r="E476" s="196"/>
      <c r="F476" s="196"/>
      <c r="G476" s="196"/>
      <c r="H476" s="196"/>
      <c r="I476" s="196"/>
      <c r="J476" s="196"/>
      <c r="K476" s="196"/>
      <c r="L476" s="196"/>
      <c r="M476" s="196"/>
      <c r="N476" s="196"/>
      <c r="O476" s="196"/>
      <c r="P476" s="196"/>
    </row>
    <row r="477" spans="1:16" x14ac:dyDescent="0.2">
      <c r="A477" s="196"/>
      <c r="B477" s="196"/>
      <c r="C477" s="196"/>
      <c r="D477" s="196"/>
      <c r="E477" s="196"/>
      <c r="F477" s="196"/>
      <c r="G477" s="196"/>
      <c r="H477" s="196"/>
      <c r="I477" s="196"/>
      <c r="J477" s="196"/>
      <c r="K477" s="196"/>
      <c r="L477" s="196"/>
      <c r="M477" s="196"/>
      <c r="N477" s="196"/>
      <c r="O477" s="196"/>
      <c r="P477" s="196"/>
    </row>
    <row r="478" spans="1:16" x14ac:dyDescent="0.2">
      <c r="A478" s="196"/>
      <c r="B478" s="196"/>
      <c r="C478" s="196"/>
      <c r="D478" s="196"/>
      <c r="E478" s="196"/>
      <c r="F478" s="196"/>
      <c r="G478" s="196"/>
      <c r="H478" s="196"/>
      <c r="I478" s="196"/>
      <c r="J478" s="196"/>
      <c r="K478" s="196"/>
      <c r="L478" s="196"/>
      <c r="M478" s="196"/>
      <c r="N478" s="196"/>
      <c r="O478" s="196"/>
      <c r="P478" s="196"/>
    </row>
    <row r="479" spans="1:16" x14ac:dyDescent="0.2">
      <c r="A479" s="196"/>
      <c r="B479" s="196"/>
      <c r="C479" s="196"/>
      <c r="D479" s="196"/>
      <c r="E479" s="196"/>
      <c r="F479" s="196"/>
      <c r="G479" s="196"/>
      <c r="H479" s="196"/>
      <c r="I479" s="196"/>
      <c r="J479" s="196"/>
      <c r="K479" s="196"/>
      <c r="L479" s="196"/>
      <c r="M479" s="196"/>
      <c r="N479" s="196"/>
      <c r="O479" s="196"/>
      <c r="P479" s="196"/>
    </row>
    <row r="480" spans="1:16" x14ac:dyDescent="0.2">
      <c r="A480" s="196"/>
      <c r="B480" s="196"/>
      <c r="C480" s="196"/>
      <c r="D480" s="196"/>
      <c r="E480" s="196"/>
      <c r="F480" s="196"/>
      <c r="G480" s="196"/>
      <c r="H480" s="196"/>
      <c r="I480" s="196"/>
      <c r="J480" s="196"/>
      <c r="K480" s="196"/>
      <c r="L480" s="196"/>
      <c r="M480" s="196"/>
      <c r="N480" s="196"/>
      <c r="O480" s="196"/>
      <c r="P480" s="196"/>
    </row>
    <row r="481" spans="1:16" x14ac:dyDescent="0.2">
      <c r="A481" s="196"/>
      <c r="B481" s="196"/>
      <c r="C481" s="196"/>
      <c r="D481" s="196"/>
      <c r="E481" s="196"/>
      <c r="F481" s="196"/>
      <c r="G481" s="196"/>
      <c r="H481" s="196"/>
      <c r="I481" s="196"/>
      <c r="J481" s="196"/>
      <c r="K481" s="196"/>
      <c r="L481" s="196"/>
      <c r="M481" s="196"/>
      <c r="N481" s="196"/>
      <c r="O481" s="196"/>
      <c r="P481" s="196"/>
    </row>
    <row r="482" spans="1:16" x14ac:dyDescent="0.2">
      <c r="A482" s="196"/>
      <c r="B482" s="196"/>
      <c r="C482" s="196"/>
      <c r="D482" s="196"/>
      <c r="E482" s="196"/>
      <c r="F482" s="196"/>
      <c r="G482" s="196"/>
      <c r="H482" s="196"/>
      <c r="I482" s="196"/>
      <c r="J482" s="196"/>
      <c r="K482" s="196"/>
      <c r="L482" s="196"/>
      <c r="M482" s="196"/>
      <c r="N482" s="196"/>
      <c r="O482" s="196"/>
      <c r="P482" s="196"/>
    </row>
    <row r="483" spans="1:16" x14ac:dyDescent="0.2">
      <c r="A483" s="196"/>
      <c r="B483" s="196"/>
      <c r="C483" s="196"/>
      <c r="D483" s="196"/>
      <c r="E483" s="196"/>
      <c r="F483" s="196"/>
      <c r="G483" s="196"/>
      <c r="H483" s="196"/>
      <c r="I483" s="196"/>
      <c r="J483" s="196"/>
      <c r="K483" s="196"/>
      <c r="L483" s="196"/>
      <c r="M483" s="196"/>
      <c r="N483" s="196"/>
      <c r="O483" s="196"/>
      <c r="P483" s="196"/>
    </row>
    <row r="484" spans="1:16" x14ac:dyDescent="0.2">
      <c r="A484" s="196"/>
      <c r="B484" s="196"/>
      <c r="C484" s="196"/>
      <c r="D484" s="196"/>
      <c r="E484" s="196"/>
      <c r="F484" s="196"/>
      <c r="G484" s="196"/>
      <c r="H484" s="196"/>
      <c r="I484" s="196"/>
      <c r="J484" s="196"/>
      <c r="K484" s="196"/>
      <c r="L484" s="196"/>
      <c r="M484" s="196"/>
      <c r="N484" s="196"/>
      <c r="O484" s="196"/>
      <c r="P484" s="196"/>
    </row>
    <row r="485" spans="1:16" x14ac:dyDescent="0.2">
      <c r="A485" s="196"/>
      <c r="B485" s="196"/>
      <c r="C485" s="196"/>
      <c r="D485" s="196"/>
      <c r="E485" s="196"/>
      <c r="F485" s="196"/>
      <c r="G485" s="196"/>
      <c r="H485" s="196"/>
      <c r="I485" s="196"/>
      <c r="J485" s="196"/>
      <c r="K485" s="196"/>
      <c r="L485" s="196"/>
      <c r="M485" s="196"/>
      <c r="N485" s="196"/>
      <c r="O485" s="196"/>
      <c r="P485" s="196"/>
    </row>
    <row r="486" spans="1:16" x14ac:dyDescent="0.2">
      <c r="A486" s="196"/>
      <c r="B486" s="196"/>
      <c r="C486" s="196"/>
      <c r="D486" s="196"/>
      <c r="E486" s="196"/>
      <c r="F486" s="196"/>
      <c r="G486" s="196"/>
      <c r="H486" s="196"/>
      <c r="I486" s="196"/>
      <c r="J486" s="196"/>
      <c r="K486" s="196"/>
      <c r="L486" s="196"/>
      <c r="M486" s="196"/>
      <c r="N486" s="196"/>
      <c r="O486" s="196"/>
      <c r="P486" s="196"/>
    </row>
    <row r="487" spans="1:16" x14ac:dyDescent="0.2">
      <c r="A487" s="196"/>
      <c r="B487" s="196"/>
      <c r="C487" s="196"/>
      <c r="D487" s="196"/>
      <c r="E487" s="196"/>
      <c r="F487" s="196"/>
      <c r="G487" s="196"/>
      <c r="H487" s="196"/>
      <c r="I487" s="196"/>
      <c r="J487" s="196"/>
      <c r="K487" s="196"/>
      <c r="L487" s="196"/>
      <c r="M487" s="196"/>
      <c r="N487" s="196"/>
      <c r="O487" s="196"/>
      <c r="P487" s="196"/>
    </row>
    <row r="488" spans="1:16" x14ac:dyDescent="0.2">
      <c r="A488" s="196"/>
      <c r="B488" s="196"/>
      <c r="C488" s="196"/>
      <c r="D488" s="196"/>
      <c r="E488" s="196"/>
      <c r="F488" s="196"/>
      <c r="G488" s="196"/>
      <c r="H488" s="196"/>
      <c r="I488" s="196"/>
      <c r="J488" s="196"/>
      <c r="K488" s="196"/>
      <c r="L488" s="196"/>
      <c r="M488" s="196"/>
      <c r="N488" s="196"/>
      <c r="O488" s="196"/>
      <c r="P488" s="196"/>
    </row>
    <row r="489" spans="1:16" x14ac:dyDescent="0.2">
      <c r="A489" s="196"/>
      <c r="B489" s="196"/>
      <c r="C489" s="196"/>
      <c r="D489" s="196"/>
      <c r="E489" s="196"/>
      <c r="F489" s="196"/>
      <c r="G489" s="196"/>
      <c r="H489" s="196"/>
      <c r="I489" s="196"/>
      <c r="J489" s="196"/>
      <c r="K489" s="196"/>
      <c r="L489" s="196"/>
      <c r="M489" s="196"/>
      <c r="N489" s="196"/>
      <c r="O489" s="196"/>
      <c r="P489" s="196"/>
    </row>
    <row r="490" spans="1:16" x14ac:dyDescent="0.2">
      <c r="A490" s="196"/>
      <c r="B490" s="196"/>
      <c r="C490" s="196"/>
      <c r="D490" s="196"/>
      <c r="E490" s="196"/>
      <c r="F490" s="196"/>
      <c r="G490" s="196"/>
      <c r="H490" s="196"/>
      <c r="I490" s="196"/>
      <c r="J490" s="196"/>
      <c r="K490" s="196"/>
      <c r="L490" s="196"/>
      <c r="M490" s="196"/>
      <c r="N490" s="196"/>
      <c r="O490" s="196"/>
      <c r="P490" s="196"/>
    </row>
    <row r="491" spans="1:16" x14ac:dyDescent="0.2">
      <c r="A491" s="196"/>
      <c r="B491" s="196"/>
      <c r="C491" s="196"/>
      <c r="D491" s="196"/>
      <c r="E491" s="196"/>
      <c r="F491" s="196"/>
      <c r="G491" s="196"/>
      <c r="H491" s="196"/>
      <c r="I491" s="196"/>
      <c r="J491" s="196"/>
      <c r="K491" s="196"/>
      <c r="L491" s="196"/>
      <c r="M491" s="196"/>
      <c r="N491" s="196"/>
      <c r="O491" s="196"/>
      <c r="P491" s="196"/>
    </row>
    <row r="492" spans="1:16" x14ac:dyDescent="0.2">
      <c r="A492" s="196"/>
      <c r="B492" s="196"/>
      <c r="C492" s="196"/>
      <c r="D492" s="196"/>
      <c r="E492" s="196"/>
      <c r="F492" s="196"/>
      <c r="G492" s="196"/>
      <c r="H492" s="196"/>
      <c r="I492" s="196"/>
      <c r="J492" s="196"/>
      <c r="K492" s="196"/>
      <c r="L492" s="196"/>
      <c r="M492" s="196"/>
      <c r="N492" s="196"/>
      <c r="O492" s="196"/>
      <c r="P492" s="196"/>
    </row>
    <row r="493" spans="1:16" x14ac:dyDescent="0.2">
      <c r="A493" s="196"/>
      <c r="B493" s="196"/>
      <c r="C493" s="196"/>
      <c r="D493" s="196"/>
      <c r="E493" s="196"/>
      <c r="F493" s="196"/>
      <c r="G493" s="196"/>
      <c r="H493" s="196"/>
      <c r="I493" s="196"/>
      <c r="J493" s="196"/>
      <c r="K493" s="196"/>
      <c r="L493" s="196"/>
      <c r="M493" s="196"/>
      <c r="N493" s="196"/>
      <c r="O493" s="196"/>
      <c r="P493" s="196"/>
    </row>
    <row r="494" spans="1:16" x14ac:dyDescent="0.2">
      <c r="A494" s="196"/>
      <c r="B494" s="196"/>
      <c r="C494" s="196"/>
      <c r="D494" s="196"/>
      <c r="E494" s="196"/>
      <c r="F494" s="196"/>
      <c r="G494" s="196"/>
      <c r="H494" s="196"/>
      <c r="I494" s="196"/>
      <c r="J494" s="196"/>
      <c r="K494" s="196"/>
      <c r="L494" s="196"/>
      <c r="M494" s="196"/>
      <c r="N494" s="196"/>
      <c r="O494" s="196"/>
      <c r="P494" s="196"/>
    </row>
    <row r="495" spans="1:16" x14ac:dyDescent="0.2">
      <c r="A495" s="196"/>
      <c r="B495" s="196"/>
      <c r="C495" s="196"/>
      <c r="D495" s="196"/>
      <c r="E495" s="196"/>
      <c r="F495" s="196"/>
      <c r="G495" s="196"/>
      <c r="H495" s="196"/>
      <c r="I495" s="196"/>
      <c r="J495" s="196"/>
      <c r="K495" s="196"/>
      <c r="L495" s="196"/>
      <c r="M495" s="196"/>
      <c r="N495" s="196"/>
      <c r="O495" s="196"/>
      <c r="P495" s="196"/>
    </row>
    <row r="496" spans="1:16" x14ac:dyDescent="0.2">
      <c r="A496" s="196"/>
      <c r="B496" s="196"/>
      <c r="C496" s="196"/>
      <c r="D496" s="196"/>
      <c r="E496" s="196"/>
      <c r="F496" s="196"/>
      <c r="G496" s="196"/>
      <c r="H496" s="196"/>
      <c r="I496" s="196"/>
      <c r="J496" s="196"/>
      <c r="K496" s="196"/>
      <c r="L496" s="196"/>
      <c r="M496" s="196"/>
      <c r="N496" s="196"/>
      <c r="O496" s="196"/>
      <c r="P496" s="196"/>
    </row>
    <row r="497" spans="1:16" x14ac:dyDescent="0.2">
      <c r="A497" s="196"/>
      <c r="B497" s="196"/>
      <c r="C497" s="196"/>
      <c r="D497" s="196"/>
      <c r="E497" s="196"/>
      <c r="F497" s="196"/>
      <c r="G497" s="196"/>
      <c r="H497" s="196"/>
      <c r="I497" s="196"/>
      <c r="J497" s="196"/>
      <c r="K497" s="196"/>
      <c r="L497" s="196"/>
      <c r="M497" s="196"/>
      <c r="N497" s="196"/>
      <c r="O497" s="196"/>
      <c r="P497" s="196"/>
    </row>
    <row r="498" spans="1:16" x14ac:dyDescent="0.2">
      <c r="A498" s="196"/>
      <c r="B498" s="196"/>
      <c r="C498" s="196"/>
      <c r="D498" s="196"/>
      <c r="E498" s="196"/>
      <c r="F498" s="196"/>
      <c r="G498" s="196"/>
      <c r="H498" s="196"/>
      <c r="I498" s="196"/>
      <c r="J498" s="196"/>
      <c r="K498" s="196"/>
      <c r="L498" s="196"/>
      <c r="M498" s="196"/>
      <c r="N498" s="196"/>
      <c r="O498" s="196"/>
      <c r="P498" s="196"/>
    </row>
    <row r="499" spans="1:16" x14ac:dyDescent="0.2">
      <c r="A499" s="196"/>
      <c r="B499" s="196"/>
      <c r="C499" s="196"/>
      <c r="D499" s="196"/>
      <c r="E499" s="196"/>
      <c r="F499" s="196"/>
      <c r="G499" s="196"/>
      <c r="H499" s="196"/>
      <c r="I499" s="196"/>
      <c r="J499" s="196"/>
      <c r="K499" s="196"/>
      <c r="L499" s="196"/>
      <c r="M499" s="196"/>
      <c r="N499" s="196"/>
      <c r="O499" s="196"/>
      <c r="P499" s="196"/>
    </row>
    <row r="500" spans="1:16" x14ac:dyDescent="0.2">
      <c r="A500" s="196"/>
      <c r="B500" s="196"/>
      <c r="C500" s="196"/>
      <c r="D500" s="196"/>
      <c r="E500" s="196"/>
      <c r="F500" s="196"/>
      <c r="G500" s="196"/>
      <c r="H500" s="196"/>
      <c r="I500" s="196"/>
      <c r="J500" s="196"/>
      <c r="K500" s="196"/>
      <c r="L500" s="196"/>
      <c r="M500" s="196"/>
      <c r="N500" s="196"/>
      <c r="O500" s="196"/>
      <c r="P500" s="196"/>
    </row>
    <row r="501" spans="1:16" x14ac:dyDescent="0.2">
      <c r="A501" s="196"/>
      <c r="B501" s="196"/>
      <c r="C501" s="196"/>
      <c r="D501" s="196"/>
      <c r="E501" s="196"/>
      <c r="F501" s="196"/>
      <c r="G501" s="196"/>
      <c r="H501" s="196"/>
      <c r="I501" s="196"/>
      <c r="J501" s="196"/>
      <c r="K501" s="196"/>
      <c r="L501" s="196"/>
      <c r="M501" s="196"/>
      <c r="N501" s="196"/>
      <c r="O501" s="196"/>
      <c r="P501" s="196"/>
    </row>
    <row r="502" spans="1:16" x14ac:dyDescent="0.2">
      <c r="A502" s="196"/>
      <c r="B502" s="196"/>
      <c r="C502" s="196"/>
      <c r="D502" s="196"/>
      <c r="E502" s="196"/>
      <c r="F502" s="196"/>
      <c r="G502" s="196"/>
      <c r="H502" s="196"/>
      <c r="I502" s="196"/>
      <c r="J502" s="196"/>
      <c r="K502" s="196"/>
      <c r="L502" s="196"/>
      <c r="M502" s="196"/>
      <c r="N502" s="196"/>
      <c r="O502" s="196"/>
      <c r="P502" s="196"/>
    </row>
    <row r="503" spans="1:16" x14ac:dyDescent="0.2">
      <c r="A503" s="196"/>
      <c r="B503" s="196"/>
      <c r="C503" s="196"/>
      <c r="D503" s="196"/>
      <c r="E503" s="196"/>
      <c r="F503" s="196"/>
      <c r="G503" s="196"/>
      <c r="H503" s="196"/>
      <c r="I503" s="196"/>
      <c r="J503" s="196"/>
      <c r="K503" s="196"/>
      <c r="L503" s="196"/>
      <c r="M503" s="196"/>
      <c r="N503" s="196"/>
      <c r="O503" s="196"/>
      <c r="P503" s="196"/>
    </row>
    <row r="504" spans="1:16" x14ac:dyDescent="0.2">
      <c r="A504" s="196"/>
      <c r="B504" s="196"/>
      <c r="C504" s="196"/>
      <c r="D504" s="196"/>
      <c r="E504" s="196"/>
      <c r="F504" s="196"/>
      <c r="G504" s="196"/>
      <c r="H504" s="196"/>
      <c r="I504" s="196"/>
      <c r="J504" s="196"/>
      <c r="K504" s="196"/>
      <c r="L504" s="196"/>
      <c r="M504" s="196"/>
      <c r="N504" s="196"/>
      <c r="O504" s="196"/>
      <c r="P504" s="196"/>
    </row>
    <row r="505" spans="1:16" x14ac:dyDescent="0.2">
      <c r="A505" s="196"/>
      <c r="B505" s="196"/>
      <c r="C505" s="196"/>
      <c r="D505" s="196"/>
      <c r="E505" s="196"/>
      <c r="F505" s="196"/>
      <c r="G505" s="196"/>
      <c r="H505" s="196"/>
      <c r="I505" s="196"/>
      <c r="J505" s="196"/>
      <c r="K505" s="196"/>
      <c r="L505" s="196"/>
      <c r="M505" s="196"/>
      <c r="N505" s="196"/>
      <c r="O505" s="196"/>
      <c r="P505" s="196"/>
    </row>
    <row r="506" spans="1:16" x14ac:dyDescent="0.2">
      <c r="A506" s="196"/>
      <c r="B506" s="196"/>
      <c r="C506" s="196"/>
      <c r="D506" s="196"/>
      <c r="E506" s="196"/>
      <c r="F506" s="196"/>
      <c r="G506" s="196"/>
      <c r="H506" s="196"/>
      <c r="I506" s="196"/>
      <c r="J506" s="196"/>
      <c r="K506" s="196"/>
      <c r="L506" s="196"/>
      <c r="M506" s="196"/>
      <c r="N506" s="196"/>
      <c r="O506" s="196"/>
      <c r="P506" s="196"/>
    </row>
    <row r="507" spans="1:16" x14ac:dyDescent="0.2">
      <c r="A507" s="196"/>
      <c r="B507" s="196"/>
      <c r="C507" s="196"/>
      <c r="D507" s="196"/>
      <c r="E507" s="196"/>
      <c r="F507" s="196"/>
      <c r="G507" s="196"/>
      <c r="H507" s="196"/>
      <c r="I507" s="196"/>
      <c r="J507" s="196"/>
      <c r="K507" s="196"/>
      <c r="L507" s="196"/>
      <c r="M507" s="196"/>
      <c r="N507" s="196"/>
      <c r="O507" s="196"/>
      <c r="P507" s="196"/>
    </row>
    <row r="508" spans="1:16" x14ac:dyDescent="0.2">
      <c r="A508" s="196"/>
      <c r="B508" s="196"/>
      <c r="C508" s="196"/>
      <c r="D508" s="196"/>
      <c r="E508" s="196"/>
      <c r="F508" s="196"/>
      <c r="G508" s="196"/>
      <c r="H508" s="196"/>
      <c r="I508" s="196"/>
      <c r="J508" s="196"/>
      <c r="K508" s="196"/>
      <c r="L508" s="196"/>
      <c r="M508" s="196"/>
      <c r="N508" s="196"/>
      <c r="O508" s="196"/>
      <c r="P508" s="196"/>
    </row>
    <row r="509" spans="1:16" x14ac:dyDescent="0.2">
      <c r="A509" s="196"/>
      <c r="B509" s="196"/>
      <c r="C509" s="196"/>
      <c r="D509" s="196"/>
      <c r="E509" s="196"/>
      <c r="F509" s="196"/>
      <c r="G509" s="196"/>
      <c r="H509" s="196"/>
      <c r="I509" s="196"/>
      <c r="J509" s="196"/>
      <c r="K509" s="196"/>
      <c r="L509" s="196"/>
      <c r="M509" s="196"/>
      <c r="N509" s="196"/>
      <c r="O509" s="196"/>
      <c r="P509" s="196"/>
    </row>
    <row r="510" spans="1:16" x14ac:dyDescent="0.2">
      <c r="A510" s="196"/>
      <c r="B510" s="196"/>
      <c r="C510" s="196"/>
      <c r="D510" s="196"/>
      <c r="E510" s="196"/>
      <c r="F510" s="196"/>
      <c r="G510" s="196"/>
      <c r="H510" s="196"/>
      <c r="I510" s="196"/>
      <c r="J510" s="196"/>
      <c r="K510" s="196"/>
      <c r="L510" s="196"/>
      <c r="M510" s="196"/>
      <c r="N510" s="196"/>
      <c r="O510" s="196"/>
      <c r="P510" s="196"/>
    </row>
    <row r="511" spans="1:16" x14ac:dyDescent="0.2">
      <c r="A511" s="196"/>
      <c r="B511" s="196"/>
      <c r="C511" s="196"/>
      <c r="D511" s="196"/>
      <c r="E511" s="196"/>
      <c r="F511" s="196"/>
      <c r="G511" s="196"/>
      <c r="H511" s="196"/>
      <c r="I511" s="196"/>
      <c r="J511" s="196"/>
      <c r="K511" s="196"/>
      <c r="L511" s="196"/>
      <c r="M511" s="196"/>
      <c r="N511" s="196"/>
      <c r="O511" s="196"/>
      <c r="P511" s="196"/>
    </row>
    <row r="512" spans="1:16" x14ac:dyDescent="0.2">
      <c r="A512" s="196"/>
      <c r="B512" s="196"/>
      <c r="C512" s="196"/>
      <c r="D512" s="196"/>
      <c r="E512" s="196"/>
      <c r="F512" s="196"/>
      <c r="G512" s="196"/>
      <c r="H512" s="196"/>
      <c r="I512" s="196"/>
      <c r="J512" s="196"/>
      <c r="K512" s="196"/>
      <c r="L512" s="196"/>
      <c r="M512" s="196"/>
      <c r="N512" s="196"/>
      <c r="O512" s="196"/>
      <c r="P512" s="196"/>
    </row>
    <row r="513" spans="1:16" x14ac:dyDescent="0.2">
      <c r="A513" s="196"/>
      <c r="B513" s="196"/>
      <c r="C513" s="196"/>
      <c r="D513" s="196"/>
      <c r="E513" s="196"/>
      <c r="F513" s="196"/>
      <c r="G513" s="196"/>
      <c r="H513" s="196"/>
      <c r="I513" s="196"/>
      <c r="J513" s="196"/>
      <c r="K513" s="196"/>
      <c r="L513" s="196"/>
      <c r="M513" s="196"/>
      <c r="N513" s="196"/>
      <c r="O513" s="196"/>
      <c r="P513" s="196"/>
    </row>
    <row r="514" spans="1:16" x14ac:dyDescent="0.2">
      <c r="A514" s="196"/>
      <c r="B514" s="196"/>
      <c r="C514" s="196"/>
      <c r="D514" s="196"/>
      <c r="E514" s="196"/>
      <c r="F514" s="196"/>
      <c r="G514" s="196"/>
      <c r="H514" s="196"/>
      <c r="I514" s="196"/>
      <c r="J514" s="196"/>
      <c r="K514" s="196"/>
      <c r="L514" s="196"/>
      <c r="M514" s="196"/>
      <c r="N514" s="196"/>
      <c r="O514" s="196"/>
      <c r="P514" s="196"/>
    </row>
    <row r="515" spans="1:16" x14ac:dyDescent="0.2">
      <c r="A515" s="196"/>
      <c r="B515" s="196"/>
      <c r="C515" s="196"/>
      <c r="D515" s="196"/>
      <c r="E515" s="196"/>
      <c r="F515" s="196"/>
      <c r="G515" s="196"/>
      <c r="H515" s="196"/>
      <c r="I515" s="196"/>
      <c r="J515" s="196"/>
      <c r="K515" s="196"/>
      <c r="L515" s="196"/>
      <c r="M515" s="196"/>
      <c r="N515" s="196"/>
      <c r="O515" s="196"/>
      <c r="P515" s="196"/>
    </row>
    <row r="516" spans="1:16" x14ac:dyDescent="0.2">
      <c r="A516" s="196"/>
      <c r="B516" s="196"/>
      <c r="C516" s="196"/>
      <c r="D516" s="196"/>
      <c r="E516" s="196"/>
      <c r="F516" s="196"/>
      <c r="G516" s="196"/>
      <c r="H516" s="196"/>
      <c r="I516" s="196"/>
      <c r="J516" s="196"/>
      <c r="K516" s="196"/>
      <c r="L516" s="196"/>
      <c r="M516" s="196"/>
      <c r="N516" s="196"/>
      <c r="O516" s="196"/>
      <c r="P516" s="196"/>
    </row>
    <row r="517" spans="1:16" x14ac:dyDescent="0.2">
      <c r="A517" s="196"/>
      <c r="B517" s="196"/>
      <c r="C517" s="196"/>
      <c r="D517" s="196"/>
      <c r="E517" s="196"/>
      <c r="F517" s="196"/>
      <c r="G517" s="196"/>
      <c r="H517" s="196"/>
      <c r="I517" s="196"/>
      <c r="J517" s="196"/>
      <c r="K517" s="196"/>
      <c r="L517" s="196"/>
      <c r="M517" s="196"/>
      <c r="N517" s="196"/>
      <c r="O517" s="196"/>
      <c r="P517" s="196"/>
    </row>
    <row r="518" spans="1:16" x14ac:dyDescent="0.2">
      <c r="A518" s="196"/>
      <c r="B518" s="196"/>
      <c r="C518" s="196"/>
      <c r="D518" s="196"/>
      <c r="E518" s="196"/>
      <c r="F518" s="196"/>
      <c r="G518" s="196"/>
      <c r="H518" s="196"/>
      <c r="I518" s="196"/>
      <c r="J518" s="196"/>
      <c r="K518" s="196"/>
      <c r="L518" s="196"/>
      <c r="M518" s="196"/>
      <c r="N518" s="196"/>
      <c r="O518" s="196"/>
      <c r="P518" s="196"/>
    </row>
    <row r="519" spans="1:16" x14ac:dyDescent="0.2">
      <c r="A519" s="196"/>
      <c r="B519" s="196"/>
      <c r="C519" s="196"/>
      <c r="D519" s="196"/>
      <c r="E519" s="196"/>
      <c r="F519" s="196"/>
      <c r="G519" s="196"/>
      <c r="H519" s="196"/>
      <c r="I519" s="196"/>
      <c r="J519" s="196"/>
      <c r="K519" s="196"/>
      <c r="L519" s="196"/>
      <c r="M519" s="196"/>
      <c r="N519" s="196"/>
      <c r="O519" s="196"/>
      <c r="P519" s="196"/>
    </row>
  </sheetData>
  <mergeCells count="2">
    <mergeCell ref="B3:O3"/>
    <mergeCell ref="B8:F8"/>
  </mergeCells>
  <phoneticPr fontId="0" type="noConversion"/>
  <pageMargins left="0.75" right="0.75" top="1" bottom="1" header="0.5" footer="0.5"/>
  <pageSetup scale="79" fitToHeight="2" orientation="portrait" horizontalDpi="360" verticalDpi="36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3"/>
  <sheetViews>
    <sheetView topLeftCell="A10" workbookViewId="0">
      <selection activeCell="I15" sqref="I15"/>
    </sheetView>
  </sheetViews>
  <sheetFormatPr defaultRowHeight="12.75" x14ac:dyDescent="0.2"/>
  <cols>
    <col min="4" max="4" width="10.140625" bestFit="1" customWidth="1"/>
    <col min="10" max="10" width="14" bestFit="1" customWidth="1"/>
    <col min="11" max="11" width="16.5703125" customWidth="1"/>
    <col min="13" max="13" width="3" customWidth="1"/>
    <col min="14" max="16384" width="9.140625" style="196"/>
  </cols>
  <sheetData>
    <row r="1" spans="2:13" x14ac:dyDescent="0.2">
      <c r="B1" s="238" t="s">
        <v>1727</v>
      </c>
      <c r="C1" s="237"/>
      <c r="D1" s="237"/>
      <c r="E1" s="237"/>
      <c r="F1" s="237"/>
      <c r="G1" s="237"/>
      <c r="H1" s="237"/>
      <c r="I1" s="237"/>
      <c r="J1" s="237"/>
      <c r="K1" s="237"/>
      <c r="M1" s="237"/>
    </row>
    <row r="2" spans="2:13" ht="13.5" thickBot="1" x14ac:dyDescent="0.25">
      <c r="M2" s="237"/>
    </row>
    <row r="3" spans="2:13" ht="27.75" thickTop="1" thickBot="1" x14ac:dyDescent="0.45">
      <c r="B3" s="552" t="s">
        <v>531</v>
      </c>
      <c r="C3" s="553"/>
      <c r="D3" s="553"/>
      <c r="E3" s="553"/>
      <c r="F3" s="553"/>
      <c r="G3" s="553"/>
      <c r="H3" s="553"/>
      <c r="I3" s="551"/>
      <c r="J3" s="551"/>
      <c r="K3" s="554"/>
      <c r="M3" s="237"/>
    </row>
    <row r="4" spans="2:13" ht="13.5" thickTop="1" x14ac:dyDescent="0.2">
      <c r="M4" s="237"/>
    </row>
    <row r="5" spans="2:13" x14ac:dyDescent="0.2">
      <c r="M5" s="237"/>
    </row>
    <row r="6" spans="2:13" ht="13.5" thickBot="1" x14ac:dyDescent="0.25">
      <c r="M6" s="237"/>
    </row>
    <row r="7" spans="2:13" ht="21.75" thickTop="1" thickBot="1" x14ac:dyDescent="0.35">
      <c r="B7" s="555" t="s">
        <v>1118</v>
      </c>
      <c r="C7" s="551"/>
      <c r="D7" s="551"/>
      <c r="E7" s="551"/>
      <c r="F7" s="551"/>
      <c r="G7" s="554"/>
      <c r="M7" s="237"/>
    </row>
    <row r="8" spans="2:13" ht="13.5" thickTop="1" x14ac:dyDescent="0.2">
      <c r="M8" s="237"/>
    </row>
    <row r="9" spans="2:13" ht="18" x14ac:dyDescent="0.25">
      <c r="C9" s="3" t="s">
        <v>1317</v>
      </c>
      <c r="M9" s="237"/>
    </row>
    <row r="10" spans="2:13" ht="18" x14ac:dyDescent="0.25">
      <c r="C10" s="3" t="s">
        <v>1140</v>
      </c>
      <c r="D10" s="17">
        <f>'Variable Descriptions'!D17+'Variable Descriptions'!D22+'Variable Descriptions'!D40+'Variable Descriptions'!D50+'Variable Descriptions'!D55+'Variable Descriptions'!D61+'Variable Descriptions'!D69+'Variable Descriptions'!D77*K24+'Variable Descriptions'!D142*('Variable Descriptions'!D82+'Variable Descriptions'!D87+'Variable Descriptions'!D95+'Variable Descriptions'!D102+'Variable Descriptions'!D124+'Variable Descriptions'!D131+'Variable Descriptions'!D137)+('Variable Descriptions'!D142-(1+K24))*('Variable Descriptions'!D109+'Variable Descriptions'!D115)</f>
        <v>55430</v>
      </c>
      <c r="M10" s="237"/>
    </row>
    <row r="11" spans="2:13" ht="18.75" thickBot="1" x14ac:dyDescent="0.3">
      <c r="C11" s="3"/>
      <c r="D11" s="8"/>
      <c r="M11" s="237"/>
    </row>
    <row r="12" spans="2:13" ht="21.75" thickTop="1" thickBot="1" x14ac:dyDescent="0.35">
      <c r="B12" s="555" t="s">
        <v>1141</v>
      </c>
      <c r="C12" s="551"/>
      <c r="D12" s="551"/>
      <c r="E12" s="551"/>
      <c r="F12" s="551"/>
      <c r="G12" s="554"/>
      <c r="M12" s="237"/>
    </row>
    <row r="13" spans="2:13" ht="13.5" thickTop="1" x14ac:dyDescent="0.2">
      <c r="M13" s="237"/>
    </row>
    <row r="14" spans="2:13" ht="18" x14ac:dyDescent="0.25">
      <c r="C14" s="3" t="s">
        <v>1316</v>
      </c>
      <c r="M14" s="237"/>
    </row>
    <row r="15" spans="2:13" ht="18" x14ac:dyDescent="0.25">
      <c r="C15" s="3"/>
      <c r="D15" t="s">
        <v>529</v>
      </c>
      <c r="M15" s="237"/>
    </row>
    <row r="16" spans="2:13" ht="18" x14ac:dyDescent="0.25">
      <c r="C16" s="3"/>
      <c r="D16" t="s">
        <v>530</v>
      </c>
      <c r="J16" s="488" t="s">
        <v>2077</v>
      </c>
      <c r="K16" s="488"/>
      <c r="M16" s="237"/>
    </row>
    <row r="17" spans="2:13" ht="18" x14ac:dyDescent="0.25">
      <c r="C17" s="3"/>
      <c r="D17" t="s">
        <v>356</v>
      </c>
      <c r="J17" s="488" t="s">
        <v>2078</v>
      </c>
      <c r="K17" s="488"/>
      <c r="M17" s="237"/>
    </row>
    <row r="18" spans="2:13" ht="18" x14ac:dyDescent="0.25">
      <c r="C18" s="3"/>
      <c r="D18" t="s">
        <v>351</v>
      </c>
      <c r="M18" s="237"/>
    </row>
    <row r="19" spans="2:13" ht="18" x14ac:dyDescent="0.25">
      <c r="C19" s="3"/>
      <c r="M19" s="237"/>
    </row>
    <row r="20" spans="2:13" ht="18" x14ac:dyDescent="0.25">
      <c r="C20" s="3" t="s">
        <v>532</v>
      </c>
      <c r="E20" s="3" t="s">
        <v>1056</v>
      </c>
      <c r="F20" s="17">
        <f>(F21+F23*K24+K23*F22)/'Itemized Data Entry'!E838</f>
        <v>7918.5714285714284</v>
      </c>
      <c r="H20" s="288" t="s">
        <v>1389</v>
      </c>
      <c r="I20" s="288"/>
      <c r="J20" s="288"/>
      <c r="K20" s="288"/>
      <c r="L20" s="288"/>
      <c r="M20" s="237"/>
    </row>
    <row r="21" spans="2:13" ht="18" x14ac:dyDescent="0.25">
      <c r="C21" s="3" t="s">
        <v>524</v>
      </c>
      <c r="D21" s="17"/>
      <c r="E21" s="3" t="s">
        <v>1056</v>
      </c>
      <c r="F21" s="17">
        <f>'Variable Descriptions'!D17+'Variable Descriptions'!D22+'Variable Descriptions'!D40+'Variable Descriptions'!D50+'Variable Descriptions'!D55+'Variable Descriptions'!D82+'Variable Descriptions'!D87+'Variable Descriptions'!D95+'Variable Descriptions'!D102+'Variable Descriptions'!D69+'Variable Descriptions'!D124+'Variable Descriptions'!D131+'Variable Descriptions'!D137+F24</f>
        <v>12962</v>
      </c>
      <c r="H21" s="318" t="s">
        <v>1549</v>
      </c>
      <c r="I21" s="319"/>
      <c r="J21" s="319"/>
      <c r="K21" s="319"/>
      <c r="L21" s="319"/>
      <c r="M21" s="237"/>
    </row>
    <row r="22" spans="2:13" ht="18" x14ac:dyDescent="0.25">
      <c r="C22" s="3" t="s">
        <v>525</v>
      </c>
      <c r="D22" s="17"/>
      <c r="E22" s="3" t="s">
        <v>1056</v>
      </c>
      <c r="F22" s="17">
        <f>'Variable Descriptions'!D82+'Variable Descriptions'!D87+'Variable Descriptions'!D95+'Variable Descriptions'!D102+'Variable Descriptions'!D109+'Variable Descriptions'!D115+'Variable Descriptions'!D124+'Variable Descriptions'!D131+'Variable Descriptions'!D137</f>
        <v>6950</v>
      </c>
      <c r="H22" s="88" t="s">
        <v>527</v>
      </c>
      <c r="I22" s="88"/>
      <c r="K22" s="363">
        <f>K23*'Total and Annual Costs'!F22</f>
        <v>34750</v>
      </c>
      <c r="M22" s="237"/>
    </row>
    <row r="23" spans="2:13" ht="18" x14ac:dyDescent="0.25">
      <c r="C23" s="3" t="s">
        <v>526</v>
      </c>
      <c r="D23" s="17"/>
      <c r="E23" s="3" t="s">
        <v>1056</v>
      </c>
      <c r="F23" s="17">
        <f>'Variable Descriptions'!D61+'Variable Descriptions'!D82+'Variable Descriptions'!D87+'Variable Descriptions'!D95+'Variable Descriptions'!D102+'Variable Descriptions'!D77+'Variable Descriptions'!D124+'Variable Descriptions'!D131+'Variable Descriptions'!D137</f>
        <v>7718</v>
      </c>
      <c r="I23" t="s">
        <v>528</v>
      </c>
      <c r="K23" s="89">
        <f>IF('Itemized Data Entry'!E838-2&gt;=0,'Itemized Data Entry'!E838-2,0)</f>
        <v>5</v>
      </c>
      <c r="M23" s="237"/>
    </row>
    <row r="24" spans="2:13" ht="18" x14ac:dyDescent="0.25">
      <c r="B24" s="320" t="s">
        <v>1550</v>
      </c>
      <c r="C24" s="320" t="s">
        <v>1547</v>
      </c>
      <c r="D24" s="321"/>
      <c r="E24" s="320" t="s">
        <v>1548</v>
      </c>
      <c r="F24" s="322">
        <f>IF('Itemized Data Entry'!E838=1,'Itemized Data Entry'!C526,0)</f>
        <v>0</v>
      </c>
      <c r="I24" t="s">
        <v>1388</v>
      </c>
      <c r="K24" s="89">
        <f>IF('Itemized Data Entry'!E838-1&gt;=1,1,0)</f>
        <v>1</v>
      </c>
      <c r="M24" s="237"/>
    </row>
    <row r="25" spans="2:13" ht="18.75" thickBot="1" x14ac:dyDescent="0.3">
      <c r="C25" s="3"/>
      <c r="D25" s="8"/>
      <c r="H25" s="556" t="s">
        <v>533</v>
      </c>
      <c r="I25" s="556"/>
      <c r="J25" s="556"/>
      <c r="K25" s="90">
        <f>F21+K24*F23+K23*F22</f>
        <v>55430</v>
      </c>
      <c r="M25" s="237"/>
    </row>
    <row r="26" spans="2:13" ht="21.75" thickTop="1" thickBot="1" x14ac:dyDescent="0.35">
      <c r="B26" s="555" t="s">
        <v>1119</v>
      </c>
      <c r="C26" s="554"/>
      <c r="H26" s="91"/>
      <c r="I26" s="91"/>
      <c r="J26" s="85" t="s">
        <v>534</v>
      </c>
      <c r="K26" s="90">
        <f>D10</f>
        <v>55430</v>
      </c>
      <c r="M26" s="237"/>
    </row>
    <row r="27" spans="2:13" ht="15.75" thickTop="1" x14ac:dyDescent="0.2">
      <c r="B27" s="1" t="s">
        <v>1120</v>
      </c>
      <c r="C27" t="s">
        <v>1143</v>
      </c>
      <c r="K27" s="90">
        <f>K25-K26</f>
        <v>0</v>
      </c>
      <c r="M27" s="237"/>
    </row>
    <row r="28" spans="2:13" ht="15" x14ac:dyDescent="0.2">
      <c r="B28" s="2" t="s">
        <v>1124</v>
      </c>
      <c r="C28" t="s">
        <v>1142</v>
      </c>
      <c r="K28" s="91" t="str">
        <f>IF(K27=0,"OK","ERROR")</f>
        <v>OK</v>
      </c>
      <c r="M28" s="237"/>
    </row>
    <row r="29" spans="2:13" ht="15" x14ac:dyDescent="0.2">
      <c r="B29" s="1" t="s">
        <v>1542</v>
      </c>
      <c r="C29" s="236" t="s">
        <v>1521</v>
      </c>
      <c r="K29" s="11"/>
      <c r="M29" s="237"/>
    </row>
    <row r="30" spans="2:13" ht="15" x14ac:dyDescent="0.2">
      <c r="B30" s="1" t="s">
        <v>1543</v>
      </c>
      <c r="C30" s="236" t="s">
        <v>1531</v>
      </c>
      <c r="K30" s="11"/>
      <c r="M30" s="237"/>
    </row>
    <row r="31" spans="2:13" ht="15" x14ac:dyDescent="0.2">
      <c r="B31" s="1" t="s">
        <v>1121</v>
      </c>
      <c r="C31" t="s">
        <v>1132</v>
      </c>
      <c r="M31" s="237"/>
    </row>
    <row r="32" spans="2:13" ht="15" x14ac:dyDescent="0.2">
      <c r="B32" s="2" t="s">
        <v>1155</v>
      </c>
      <c r="C32" t="s">
        <v>331</v>
      </c>
      <c r="M32" s="237"/>
    </row>
    <row r="33" spans="2:13" ht="15" x14ac:dyDescent="0.2">
      <c r="B33" s="2" t="s">
        <v>722</v>
      </c>
      <c r="C33" t="s">
        <v>1046</v>
      </c>
      <c r="M33" s="237"/>
    </row>
    <row r="34" spans="2:13" ht="15" x14ac:dyDescent="0.2">
      <c r="B34" s="2" t="s">
        <v>515</v>
      </c>
      <c r="C34" t="s">
        <v>516</v>
      </c>
      <c r="M34" s="237"/>
    </row>
    <row r="35" spans="2:13" ht="15" x14ac:dyDescent="0.2">
      <c r="B35" s="2" t="s">
        <v>349</v>
      </c>
      <c r="C35" t="s">
        <v>352</v>
      </c>
      <c r="M35" s="237"/>
    </row>
    <row r="36" spans="2:13" ht="15" x14ac:dyDescent="0.2">
      <c r="B36" s="2" t="s">
        <v>350</v>
      </c>
      <c r="C36" t="s">
        <v>353</v>
      </c>
      <c r="M36" s="237"/>
    </row>
    <row r="37" spans="2:13" ht="15" x14ac:dyDescent="0.2">
      <c r="B37" s="2" t="s">
        <v>1122</v>
      </c>
      <c r="C37" t="s">
        <v>1133</v>
      </c>
      <c r="M37" s="237"/>
    </row>
    <row r="38" spans="2:13" ht="15" x14ac:dyDescent="0.2">
      <c r="B38" s="2" t="s">
        <v>1315</v>
      </c>
      <c r="C38" t="s">
        <v>1329</v>
      </c>
      <c r="M38" s="237"/>
    </row>
    <row r="39" spans="2:13" ht="15" x14ac:dyDescent="0.2">
      <c r="B39" s="2" t="s">
        <v>1123</v>
      </c>
      <c r="C39" t="s">
        <v>1134</v>
      </c>
      <c r="M39" s="237"/>
    </row>
    <row r="40" spans="2:13" ht="15" x14ac:dyDescent="0.2">
      <c r="B40" s="2" t="s">
        <v>214</v>
      </c>
      <c r="C40" t="s">
        <v>1135</v>
      </c>
      <c r="M40" s="237"/>
    </row>
    <row r="41" spans="2:13" ht="15" x14ac:dyDescent="0.2">
      <c r="B41" s="2" t="s">
        <v>1125</v>
      </c>
      <c r="C41" t="s">
        <v>1136</v>
      </c>
      <c r="M41" s="237"/>
    </row>
    <row r="42" spans="2:13" ht="15" x14ac:dyDescent="0.2">
      <c r="B42" s="2" t="s">
        <v>1126</v>
      </c>
      <c r="C42" t="s">
        <v>1137</v>
      </c>
      <c r="M42" s="237"/>
    </row>
    <row r="43" spans="2:13" ht="15" x14ac:dyDescent="0.2">
      <c r="B43" s="2" t="s">
        <v>1127</v>
      </c>
      <c r="C43" t="s">
        <v>1138</v>
      </c>
      <c r="M43" s="237"/>
    </row>
    <row r="44" spans="2:13" ht="15" x14ac:dyDescent="0.2">
      <c r="B44" s="2" t="s">
        <v>1128</v>
      </c>
      <c r="C44" t="s">
        <v>218</v>
      </c>
      <c r="M44" s="237"/>
    </row>
    <row r="45" spans="2:13" ht="15" x14ac:dyDescent="0.2">
      <c r="B45" s="2" t="s">
        <v>1129</v>
      </c>
      <c r="C45" t="s">
        <v>1139</v>
      </c>
      <c r="M45" s="237"/>
    </row>
    <row r="46" spans="2:13" ht="15" x14ac:dyDescent="0.2">
      <c r="B46" s="2" t="s">
        <v>1130</v>
      </c>
      <c r="C46" t="s">
        <v>1131</v>
      </c>
      <c r="M46" s="237"/>
    </row>
    <row r="47" spans="2:13" x14ac:dyDescent="0.2">
      <c r="M47" s="237"/>
    </row>
    <row r="48" spans="2:13" x14ac:dyDescent="0.2">
      <c r="M48" s="237"/>
    </row>
    <row r="49" spans="13:13" x14ac:dyDescent="0.2">
      <c r="M49" s="237"/>
    </row>
    <row r="50" spans="13:13" x14ac:dyDescent="0.2">
      <c r="M50" s="237"/>
    </row>
    <row r="51" spans="13:13" x14ac:dyDescent="0.2">
      <c r="M51" s="237"/>
    </row>
    <row r="52" spans="13:13" x14ac:dyDescent="0.2">
      <c r="M52" s="237"/>
    </row>
    <row r="53" spans="13:13" x14ac:dyDescent="0.2">
      <c r="M53" s="237"/>
    </row>
    <row r="54" spans="13:13" x14ac:dyDescent="0.2">
      <c r="M54" s="237"/>
    </row>
    <row r="55" spans="13:13" x14ac:dyDescent="0.2">
      <c r="M55" s="237"/>
    </row>
    <row r="56" spans="13:13" x14ac:dyDescent="0.2">
      <c r="M56" s="237"/>
    </row>
    <row r="57" spans="13:13" x14ac:dyDescent="0.2">
      <c r="M57" s="237"/>
    </row>
    <row r="58" spans="13:13" x14ac:dyDescent="0.2">
      <c r="M58" s="237"/>
    </row>
    <row r="59" spans="13:13" x14ac:dyDescent="0.2">
      <c r="M59" s="237"/>
    </row>
    <row r="60" spans="13:13" x14ac:dyDescent="0.2">
      <c r="M60" s="237"/>
    </row>
    <row r="61" spans="13:13" x14ac:dyDescent="0.2">
      <c r="M61" s="237"/>
    </row>
    <row r="62" spans="13:13" x14ac:dyDescent="0.2">
      <c r="M62" s="237"/>
    </row>
    <row r="63" spans="13:13" x14ac:dyDescent="0.2">
      <c r="M63" s="237"/>
    </row>
    <row r="64" spans="13:13" x14ac:dyDescent="0.2">
      <c r="M64" s="237"/>
    </row>
    <row r="65" spans="1:13" x14ac:dyDescent="0.2">
      <c r="M65" s="237"/>
    </row>
    <row r="66" spans="1:13" x14ac:dyDescent="0.2">
      <c r="M66" s="237"/>
    </row>
    <row r="67" spans="1:13" x14ac:dyDescent="0.2">
      <c r="M67" s="237"/>
    </row>
    <row r="68" spans="1:13" x14ac:dyDescent="0.2">
      <c r="A68" s="237"/>
      <c r="B68" s="237"/>
      <c r="C68" s="237"/>
      <c r="D68" s="237"/>
      <c r="E68" s="237"/>
      <c r="F68" s="237"/>
      <c r="G68" s="237"/>
      <c r="H68" s="237"/>
      <c r="I68" s="237"/>
      <c r="J68" s="237"/>
      <c r="K68" s="237"/>
      <c r="L68" s="237"/>
      <c r="M68" s="237"/>
    </row>
    <row r="69" spans="1:13" x14ac:dyDescent="0.2">
      <c r="A69" s="196"/>
      <c r="B69" s="196"/>
      <c r="C69" s="196"/>
      <c r="D69" s="196"/>
      <c r="E69" s="196"/>
      <c r="F69" s="196"/>
      <c r="G69" s="196"/>
      <c r="H69" s="196"/>
      <c r="I69" s="196"/>
      <c r="J69" s="196"/>
      <c r="K69" s="196"/>
      <c r="L69" s="196"/>
      <c r="M69" s="196"/>
    </row>
    <row r="70" spans="1:13" x14ac:dyDescent="0.2">
      <c r="A70" s="196"/>
      <c r="B70" s="196"/>
      <c r="C70" s="196"/>
      <c r="D70" s="196"/>
      <c r="E70" s="196"/>
      <c r="F70" s="196"/>
      <c r="G70" s="196"/>
      <c r="H70" s="196"/>
      <c r="I70" s="196"/>
      <c r="J70" s="196"/>
      <c r="K70" s="196"/>
      <c r="L70" s="196"/>
      <c r="M70" s="196"/>
    </row>
    <row r="71" spans="1:13" x14ac:dyDescent="0.2">
      <c r="A71" s="196"/>
      <c r="B71" s="196"/>
      <c r="C71" s="196"/>
      <c r="D71" s="196"/>
      <c r="E71" s="196"/>
      <c r="F71" s="196"/>
      <c r="G71" s="196"/>
      <c r="H71" s="196"/>
      <c r="I71" s="196"/>
      <c r="J71" s="196"/>
      <c r="K71" s="196"/>
      <c r="L71" s="196"/>
      <c r="M71" s="196"/>
    </row>
    <row r="72" spans="1:13" x14ac:dyDescent="0.2">
      <c r="A72" s="196"/>
      <c r="B72" s="196"/>
      <c r="C72" s="196"/>
      <c r="D72" s="196"/>
      <c r="E72" s="196"/>
      <c r="F72" s="196"/>
      <c r="G72" s="196"/>
      <c r="H72" s="196"/>
      <c r="I72" s="196"/>
      <c r="J72" s="196"/>
      <c r="K72" s="196"/>
      <c r="L72" s="196"/>
      <c r="M72" s="196"/>
    </row>
    <row r="73" spans="1:13" x14ac:dyDescent="0.2">
      <c r="A73" s="196"/>
      <c r="B73" s="196"/>
      <c r="C73" s="196"/>
      <c r="D73" s="196"/>
      <c r="E73" s="196"/>
      <c r="F73" s="196"/>
      <c r="G73" s="196"/>
      <c r="H73" s="196"/>
      <c r="I73" s="196"/>
      <c r="J73" s="196"/>
      <c r="K73" s="196"/>
      <c r="L73" s="196"/>
      <c r="M73" s="196"/>
    </row>
    <row r="74" spans="1:13" x14ac:dyDescent="0.2">
      <c r="A74" s="196"/>
      <c r="B74" s="196"/>
      <c r="C74" s="196"/>
      <c r="D74" s="196"/>
      <c r="E74" s="196"/>
      <c r="F74" s="196"/>
      <c r="G74" s="196"/>
      <c r="H74" s="196"/>
      <c r="I74" s="196"/>
      <c r="J74" s="196"/>
      <c r="K74" s="196"/>
      <c r="L74" s="196"/>
      <c r="M74" s="196"/>
    </row>
    <row r="75" spans="1:13" x14ac:dyDescent="0.2">
      <c r="A75" s="196"/>
      <c r="B75" s="196"/>
      <c r="C75" s="196"/>
      <c r="D75" s="196"/>
      <c r="E75" s="196"/>
      <c r="F75" s="196"/>
      <c r="G75" s="196"/>
      <c r="H75" s="196"/>
      <c r="I75" s="196"/>
      <c r="J75" s="196"/>
      <c r="K75" s="196"/>
      <c r="L75" s="196"/>
      <c r="M75" s="196"/>
    </row>
    <row r="76" spans="1:13" x14ac:dyDescent="0.2">
      <c r="A76" s="196"/>
      <c r="B76" s="196"/>
      <c r="C76" s="196"/>
      <c r="D76" s="196"/>
      <c r="E76" s="196"/>
      <c r="F76" s="196"/>
      <c r="G76" s="196"/>
      <c r="H76" s="196"/>
      <c r="I76" s="196"/>
      <c r="J76" s="196"/>
      <c r="K76" s="196"/>
      <c r="L76" s="196"/>
      <c r="M76" s="196"/>
    </row>
    <row r="77" spans="1:13" x14ac:dyDescent="0.2">
      <c r="A77" s="196"/>
      <c r="B77" s="196"/>
      <c r="C77" s="196"/>
      <c r="D77" s="196"/>
      <c r="E77" s="196"/>
      <c r="F77" s="196"/>
      <c r="G77" s="196"/>
      <c r="H77" s="196"/>
      <c r="I77" s="196"/>
      <c r="J77" s="196"/>
      <c r="K77" s="196"/>
      <c r="L77" s="196"/>
      <c r="M77" s="196"/>
    </row>
    <row r="78" spans="1:13" x14ac:dyDescent="0.2">
      <c r="A78" s="196"/>
      <c r="B78" s="196"/>
      <c r="C78" s="196"/>
      <c r="D78" s="196"/>
      <c r="E78" s="196"/>
      <c r="F78" s="196"/>
      <c r="G78" s="196"/>
      <c r="H78" s="196"/>
      <c r="I78" s="196"/>
      <c r="J78" s="196"/>
      <c r="K78" s="196"/>
      <c r="L78" s="196"/>
      <c r="M78" s="196"/>
    </row>
    <row r="79" spans="1:13" x14ac:dyDescent="0.2">
      <c r="A79" s="196"/>
      <c r="B79" s="196"/>
      <c r="C79" s="196"/>
      <c r="D79" s="196"/>
      <c r="E79" s="196"/>
      <c r="F79" s="196"/>
      <c r="G79" s="196"/>
      <c r="H79" s="196"/>
      <c r="I79" s="196"/>
      <c r="J79" s="196"/>
      <c r="K79" s="196"/>
      <c r="L79" s="196"/>
      <c r="M79" s="196"/>
    </row>
    <row r="80" spans="1:13" x14ac:dyDescent="0.2">
      <c r="A80" s="196"/>
      <c r="B80" s="196"/>
      <c r="C80" s="196"/>
      <c r="D80" s="196"/>
      <c r="E80" s="196"/>
      <c r="F80" s="196"/>
      <c r="G80" s="196"/>
      <c r="H80" s="196"/>
      <c r="I80" s="196"/>
      <c r="J80" s="196"/>
      <c r="K80" s="196"/>
      <c r="L80" s="196"/>
      <c r="M80" s="196"/>
    </row>
    <row r="81" spans="1:13" x14ac:dyDescent="0.2">
      <c r="A81" s="196"/>
      <c r="B81" s="196"/>
      <c r="C81" s="196"/>
      <c r="D81" s="196"/>
      <c r="E81" s="196"/>
      <c r="F81" s="196"/>
      <c r="G81" s="196"/>
      <c r="H81" s="196"/>
      <c r="I81" s="196"/>
      <c r="J81" s="196"/>
      <c r="K81" s="196"/>
      <c r="L81" s="196"/>
      <c r="M81" s="196"/>
    </row>
    <row r="82" spans="1:13" x14ac:dyDescent="0.2">
      <c r="A82" s="196"/>
      <c r="B82" s="196"/>
      <c r="C82" s="196"/>
      <c r="D82" s="196"/>
      <c r="E82" s="196"/>
      <c r="F82" s="196"/>
      <c r="G82" s="196"/>
      <c r="H82" s="196"/>
      <c r="I82" s="196"/>
      <c r="J82" s="196"/>
      <c r="K82" s="196"/>
      <c r="L82" s="196"/>
      <c r="M82" s="196"/>
    </row>
    <row r="83" spans="1:13" x14ac:dyDescent="0.2">
      <c r="A83" s="196"/>
      <c r="B83" s="196"/>
      <c r="C83" s="196"/>
      <c r="D83" s="196"/>
      <c r="E83" s="196"/>
      <c r="F83" s="196"/>
      <c r="G83" s="196"/>
      <c r="H83" s="196"/>
      <c r="I83" s="196"/>
      <c r="J83" s="196"/>
      <c r="K83" s="196"/>
      <c r="L83" s="196"/>
      <c r="M83" s="196"/>
    </row>
    <row r="84" spans="1:13" x14ac:dyDescent="0.2">
      <c r="A84" s="196"/>
      <c r="B84" s="196"/>
      <c r="C84" s="196"/>
      <c r="D84" s="196"/>
      <c r="E84" s="196"/>
      <c r="F84" s="196"/>
      <c r="G84" s="196"/>
      <c r="H84" s="196"/>
      <c r="I84" s="196"/>
      <c r="J84" s="196"/>
      <c r="K84" s="196"/>
      <c r="L84" s="196"/>
      <c r="M84" s="196"/>
    </row>
    <row r="85" spans="1:13" x14ac:dyDescent="0.2">
      <c r="A85" s="196"/>
      <c r="B85" s="196"/>
      <c r="C85" s="196"/>
      <c r="D85" s="196"/>
      <c r="E85" s="196"/>
      <c r="F85" s="196"/>
      <c r="G85" s="196"/>
      <c r="H85" s="196"/>
      <c r="I85" s="196"/>
      <c r="J85" s="196"/>
      <c r="K85" s="196"/>
      <c r="L85" s="196"/>
      <c r="M85" s="196"/>
    </row>
    <row r="86" spans="1:13" x14ac:dyDescent="0.2">
      <c r="A86" s="196"/>
      <c r="B86" s="196"/>
      <c r="C86" s="196"/>
      <c r="D86" s="196"/>
      <c r="E86" s="196"/>
      <c r="F86" s="196"/>
      <c r="G86" s="196"/>
      <c r="H86" s="196"/>
      <c r="I86" s="196"/>
      <c r="J86" s="196"/>
      <c r="K86" s="196"/>
      <c r="L86" s="196"/>
      <c r="M86" s="196"/>
    </row>
    <row r="87" spans="1:13" x14ac:dyDescent="0.2">
      <c r="A87" s="196"/>
      <c r="B87" s="196"/>
      <c r="C87" s="196"/>
      <c r="D87" s="196"/>
      <c r="E87" s="196"/>
      <c r="F87" s="196"/>
      <c r="G87" s="196"/>
      <c r="H87" s="196"/>
      <c r="I87" s="196"/>
      <c r="J87" s="196"/>
      <c r="K87" s="196"/>
      <c r="L87" s="196"/>
      <c r="M87" s="196"/>
    </row>
    <row r="88" spans="1:13" x14ac:dyDescent="0.2">
      <c r="A88" s="196"/>
      <c r="B88" s="196"/>
      <c r="C88" s="196"/>
      <c r="D88" s="196"/>
      <c r="E88" s="196"/>
      <c r="F88" s="196"/>
      <c r="G88" s="196"/>
      <c r="H88" s="196"/>
      <c r="I88" s="196"/>
      <c r="J88" s="196"/>
      <c r="K88" s="196"/>
      <c r="L88" s="196"/>
      <c r="M88" s="196"/>
    </row>
    <row r="89" spans="1:13" x14ac:dyDescent="0.2">
      <c r="A89" s="196"/>
      <c r="B89" s="196"/>
      <c r="C89" s="196"/>
      <c r="D89" s="196"/>
      <c r="E89" s="196"/>
      <c r="F89" s="196"/>
      <c r="G89" s="196"/>
      <c r="H89" s="196"/>
      <c r="I89" s="196"/>
      <c r="J89" s="196"/>
      <c r="K89" s="196"/>
      <c r="L89" s="196"/>
      <c r="M89" s="196"/>
    </row>
    <row r="90" spans="1:13" x14ac:dyDescent="0.2">
      <c r="A90" s="196"/>
      <c r="B90" s="196"/>
      <c r="C90" s="196"/>
      <c r="D90" s="196"/>
      <c r="E90" s="196"/>
      <c r="F90" s="196"/>
      <c r="G90" s="196"/>
      <c r="H90" s="196"/>
      <c r="I90" s="196"/>
      <c r="J90" s="196"/>
      <c r="K90" s="196"/>
      <c r="L90" s="196"/>
      <c r="M90" s="196"/>
    </row>
    <row r="91" spans="1:13" x14ac:dyDescent="0.2">
      <c r="A91" s="196"/>
      <c r="B91" s="196"/>
      <c r="C91" s="196"/>
      <c r="D91" s="196"/>
      <c r="E91" s="196"/>
      <c r="F91" s="196"/>
      <c r="G91" s="196"/>
      <c r="H91" s="196"/>
      <c r="I91" s="196"/>
      <c r="J91" s="196"/>
      <c r="K91" s="196"/>
      <c r="L91" s="196"/>
      <c r="M91" s="196"/>
    </row>
    <row r="92" spans="1:13" x14ac:dyDescent="0.2">
      <c r="A92" s="196"/>
      <c r="B92" s="196"/>
      <c r="C92" s="196"/>
      <c r="D92" s="196"/>
      <c r="E92" s="196"/>
      <c r="F92" s="196"/>
      <c r="G92" s="196"/>
      <c r="H92" s="196"/>
      <c r="I92" s="196"/>
      <c r="J92" s="196"/>
      <c r="K92" s="196"/>
      <c r="L92" s="196"/>
      <c r="M92" s="196"/>
    </row>
    <row r="93" spans="1:13" x14ac:dyDescent="0.2">
      <c r="A93" s="196"/>
      <c r="B93" s="196"/>
      <c r="C93" s="196"/>
      <c r="D93" s="196"/>
      <c r="E93" s="196"/>
      <c r="F93" s="196"/>
      <c r="G93" s="196"/>
      <c r="H93" s="196"/>
      <c r="I93" s="196"/>
      <c r="J93" s="196"/>
      <c r="K93" s="196"/>
      <c r="L93" s="196"/>
      <c r="M93" s="196"/>
    </row>
    <row r="94" spans="1:13" x14ac:dyDescent="0.2">
      <c r="A94" s="196"/>
      <c r="B94" s="196"/>
      <c r="C94" s="196"/>
      <c r="D94" s="196"/>
      <c r="E94" s="196"/>
      <c r="F94" s="196"/>
      <c r="G94" s="196"/>
      <c r="H94" s="196"/>
      <c r="I94" s="196"/>
      <c r="J94" s="196"/>
      <c r="K94" s="196"/>
      <c r="L94" s="196"/>
      <c r="M94" s="196"/>
    </row>
    <row r="95" spans="1:13" x14ac:dyDescent="0.2">
      <c r="A95" s="196"/>
      <c r="B95" s="196"/>
      <c r="C95" s="196"/>
      <c r="D95" s="196"/>
      <c r="E95" s="196"/>
      <c r="F95" s="196"/>
      <c r="G95" s="196"/>
      <c r="H95" s="196"/>
      <c r="I95" s="196"/>
      <c r="J95" s="196"/>
      <c r="K95" s="196"/>
      <c r="L95" s="196"/>
      <c r="M95" s="196"/>
    </row>
    <row r="96" spans="1:13" x14ac:dyDescent="0.2">
      <c r="A96" s="196"/>
      <c r="B96" s="196"/>
      <c r="C96" s="196"/>
      <c r="D96" s="196"/>
      <c r="E96" s="196"/>
      <c r="F96" s="196"/>
      <c r="G96" s="196"/>
      <c r="H96" s="196"/>
      <c r="I96" s="196"/>
      <c r="J96" s="196"/>
      <c r="K96" s="196"/>
      <c r="L96" s="196"/>
      <c r="M96" s="196"/>
    </row>
    <row r="97" spans="1:13" x14ac:dyDescent="0.2">
      <c r="A97" s="196"/>
      <c r="B97" s="196"/>
      <c r="C97" s="196"/>
      <c r="D97" s="196"/>
      <c r="E97" s="196"/>
      <c r="F97" s="196"/>
      <c r="G97" s="196"/>
      <c r="H97" s="196"/>
      <c r="I97" s="196"/>
      <c r="J97" s="196"/>
      <c r="K97" s="196"/>
      <c r="L97" s="196"/>
      <c r="M97" s="196"/>
    </row>
    <row r="98" spans="1:13" x14ac:dyDescent="0.2">
      <c r="A98" s="196"/>
      <c r="B98" s="196"/>
      <c r="C98" s="196"/>
      <c r="D98" s="196"/>
      <c r="E98" s="196"/>
      <c r="F98" s="196"/>
      <c r="G98" s="196"/>
      <c r="H98" s="196"/>
      <c r="I98" s="196"/>
      <c r="J98" s="196"/>
      <c r="K98" s="196"/>
      <c r="L98" s="196"/>
      <c r="M98" s="196"/>
    </row>
    <row r="99" spans="1:13" x14ac:dyDescent="0.2">
      <c r="A99" s="196"/>
      <c r="B99" s="196"/>
      <c r="C99" s="196"/>
      <c r="D99" s="196"/>
      <c r="E99" s="196"/>
      <c r="F99" s="196"/>
      <c r="G99" s="196"/>
      <c r="H99" s="196"/>
      <c r="I99" s="196"/>
      <c r="J99" s="196"/>
      <c r="K99" s="196"/>
      <c r="L99" s="196"/>
      <c r="M99" s="196"/>
    </row>
    <row r="100" spans="1:13" x14ac:dyDescent="0.2">
      <c r="A100" s="196"/>
      <c r="B100" s="196"/>
      <c r="C100" s="196"/>
      <c r="D100" s="196"/>
      <c r="E100" s="196"/>
      <c r="F100" s="196"/>
      <c r="G100" s="196"/>
      <c r="H100" s="196"/>
      <c r="I100" s="196"/>
      <c r="J100" s="196"/>
      <c r="K100" s="196"/>
      <c r="L100" s="196"/>
      <c r="M100" s="196"/>
    </row>
    <row r="101" spans="1:13" x14ac:dyDescent="0.2">
      <c r="A101" s="196"/>
      <c r="B101" s="196"/>
      <c r="C101" s="196"/>
      <c r="D101" s="196"/>
      <c r="E101" s="196"/>
      <c r="F101" s="196"/>
      <c r="G101" s="196"/>
      <c r="H101" s="196"/>
      <c r="I101" s="196"/>
      <c r="J101" s="196"/>
      <c r="K101" s="196"/>
      <c r="L101" s="196"/>
      <c r="M101" s="196"/>
    </row>
    <row r="102" spans="1:13" x14ac:dyDescent="0.2">
      <c r="A102" s="196"/>
      <c r="B102" s="196"/>
      <c r="C102" s="196"/>
      <c r="D102" s="196"/>
      <c r="E102" s="196"/>
      <c r="F102" s="196"/>
      <c r="G102" s="196"/>
      <c r="H102" s="196"/>
      <c r="I102" s="196"/>
      <c r="J102" s="196"/>
      <c r="K102" s="196"/>
      <c r="L102" s="196"/>
      <c r="M102" s="196"/>
    </row>
    <row r="103" spans="1:13" x14ac:dyDescent="0.2">
      <c r="A103" s="196"/>
      <c r="B103" s="196"/>
      <c r="C103" s="196"/>
      <c r="D103" s="196"/>
      <c r="E103" s="196"/>
      <c r="F103" s="196"/>
      <c r="G103" s="196"/>
      <c r="H103" s="196"/>
      <c r="I103" s="196"/>
      <c r="J103" s="196"/>
      <c r="K103" s="196"/>
      <c r="L103" s="196"/>
      <c r="M103" s="196"/>
    </row>
    <row r="104" spans="1:13" x14ac:dyDescent="0.2">
      <c r="A104" s="196"/>
      <c r="B104" s="196"/>
      <c r="C104" s="196"/>
      <c r="D104" s="196"/>
      <c r="E104" s="196"/>
      <c r="F104" s="196"/>
      <c r="G104" s="196"/>
      <c r="H104" s="196"/>
      <c r="I104" s="196"/>
      <c r="J104" s="196"/>
      <c r="K104" s="196"/>
      <c r="L104" s="196"/>
      <c r="M104" s="196"/>
    </row>
    <row r="105" spans="1:13" x14ac:dyDescent="0.2">
      <c r="A105" s="196"/>
      <c r="B105" s="196"/>
      <c r="C105" s="196"/>
      <c r="D105" s="196"/>
      <c r="E105" s="196"/>
      <c r="F105" s="196"/>
      <c r="G105" s="196"/>
      <c r="H105" s="196"/>
      <c r="I105" s="196"/>
      <c r="J105" s="196"/>
      <c r="K105" s="196"/>
      <c r="L105" s="196"/>
      <c r="M105" s="196"/>
    </row>
    <row r="106" spans="1:13" x14ac:dyDescent="0.2">
      <c r="A106" s="196"/>
      <c r="B106" s="196"/>
      <c r="C106" s="196"/>
      <c r="D106" s="196"/>
      <c r="E106" s="196"/>
      <c r="F106" s="196"/>
      <c r="G106" s="196"/>
      <c r="H106" s="196"/>
      <c r="I106" s="196"/>
      <c r="J106" s="196"/>
      <c r="K106" s="196"/>
      <c r="L106" s="196"/>
      <c r="M106" s="196"/>
    </row>
    <row r="107" spans="1:13" x14ac:dyDescent="0.2">
      <c r="A107" s="196"/>
      <c r="B107" s="196"/>
      <c r="C107" s="196"/>
      <c r="D107" s="196"/>
      <c r="E107" s="196"/>
      <c r="F107" s="196"/>
      <c r="G107" s="196"/>
      <c r="H107" s="196"/>
      <c r="I107" s="196"/>
      <c r="J107" s="196"/>
      <c r="K107" s="196"/>
      <c r="L107" s="196"/>
      <c r="M107" s="196"/>
    </row>
    <row r="108" spans="1:13" x14ac:dyDescent="0.2">
      <c r="A108" s="196"/>
      <c r="B108" s="196"/>
      <c r="C108" s="196"/>
      <c r="D108" s="196"/>
      <c r="E108" s="196"/>
      <c r="F108" s="196"/>
      <c r="G108" s="196"/>
      <c r="H108" s="196"/>
      <c r="I108" s="196"/>
      <c r="J108" s="196"/>
      <c r="K108" s="196"/>
      <c r="L108" s="196"/>
      <c r="M108" s="196"/>
    </row>
    <row r="109" spans="1:13" x14ac:dyDescent="0.2">
      <c r="A109" s="196"/>
      <c r="B109" s="196"/>
      <c r="C109" s="196"/>
      <c r="D109" s="196"/>
      <c r="E109" s="196"/>
      <c r="F109" s="196"/>
      <c r="G109" s="196"/>
      <c r="H109" s="196"/>
      <c r="I109" s="196"/>
      <c r="J109" s="196"/>
      <c r="K109" s="196"/>
      <c r="L109" s="196"/>
      <c r="M109" s="196"/>
    </row>
    <row r="110" spans="1:13" x14ac:dyDescent="0.2">
      <c r="A110" s="196"/>
      <c r="B110" s="196"/>
      <c r="C110" s="196"/>
      <c r="D110" s="196"/>
      <c r="E110" s="196"/>
      <c r="F110" s="196"/>
      <c r="G110" s="196"/>
      <c r="H110" s="196"/>
      <c r="I110" s="196"/>
      <c r="J110" s="196"/>
      <c r="K110" s="196"/>
      <c r="L110" s="196"/>
      <c r="M110" s="196"/>
    </row>
    <row r="111" spans="1:13" x14ac:dyDescent="0.2">
      <c r="A111" s="196"/>
      <c r="B111" s="196"/>
      <c r="C111" s="196"/>
      <c r="D111" s="196"/>
      <c r="E111" s="196"/>
      <c r="F111" s="196"/>
      <c r="G111" s="196"/>
      <c r="H111" s="196"/>
      <c r="I111" s="196"/>
      <c r="J111" s="196"/>
      <c r="K111" s="196"/>
      <c r="L111" s="196"/>
      <c r="M111" s="196"/>
    </row>
    <row r="112" spans="1:13" x14ac:dyDescent="0.2">
      <c r="A112" s="196"/>
      <c r="B112" s="196"/>
      <c r="C112" s="196"/>
      <c r="D112" s="196"/>
      <c r="E112" s="196"/>
      <c r="F112" s="196"/>
      <c r="G112" s="196"/>
      <c r="H112" s="196"/>
      <c r="I112" s="196"/>
      <c r="J112" s="196"/>
      <c r="K112" s="196"/>
      <c r="L112" s="196"/>
      <c r="M112" s="196"/>
    </row>
    <row r="113" spans="1:13" x14ac:dyDescent="0.2">
      <c r="A113" s="196"/>
      <c r="B113" s="196"/>
      <c r="C113" s="196"/>
      <c r="D113" s="196"/>
      <c r="E113" s="196"/>
      <c r="F113" s="196"/>
      <c r="G113" s="196"/>
      <c r="H113" s="196"/>
      <c r="I113" s="196"/>
      <c r="J113" s="196"/>
      <c r="K113" s="196"/>
      <c r="L113" s="196"/>
      <c r="M113" s="196"/>
    </row>
    <row r="114" spans="1:13" x14ac:dyDescent="0.2">
      <c r="A114" s="196"/>
      <c r="B114" s="196"/>
      <c r="C114" s="196"/>
      <c r="D114" s="196"/>
      <c r="E114" s="196"/>
      <c r="F114" s="196"/>
      <c r="G114" s="196"/>
      <c r="H114" s="196"/>
      <c r="I114" s="196"/>
      <c r="J114" s="196"/>
      <c r="K114" s="196"/>
      <c r="L114" s="196"/>
      <c r="M114" s="196"/>
    </row>
    <row r="115" spans="1:13" x14ac:dyDescent="0.2">
      <c r="A115" s="196"/>
      <c r="B115" s="196"/>
      <c r="C115" s="196"/>
      <c r="D115" s="196"/>
      <c r="E115" s="196"/>
      <c r="F115" s="196"/>
      <c r="G115" s="196"/>
      <c r="H115" s="196"/>
      <c r="I115" s="196"/>
      <c r="J115" s="196"/>
      <c r="K115" s="196"/>
      <c r="L115" s="196"/>
      <c r="M115" s="196"/>
    </row>
    <row r="116" spans="1:13" x14ac:dyDescent="0.2">
      <c r="A116" s="196"/>
      <c r="B116" s="196"/>
      <c r="C116" s="196"/>
      <c r="D116" s="196"/>
      <c r="E116" s="196"/>
      <c r="F116" s="196"/>
      <c r="G116" s="196"/>
      <c r="H116" s="196"/>
      <c r="I116" s="196"/>
      <c r="J116" s="196"/>
      <c r="K116" s="196"/>
      <c r="L116" s="196"/>
      <c r="M116" s="196"/>
    </row>
    <row r="117" spans="1:13" x14ac:dyDescent="0.2">
      <c r="A117" s="196"/>
      <c r="B117" s="196"/>
      <c r="C117" s="196"/>
      <c r="D117" s="196"/>
      <c r="E117" s="196"/>
      <c r="F117" s="196"/>
      <c r="G117" s="196"/>
      <c r="H117" s="196"/>
      <c r="I117" s="196"/>
      <c r="J117" s="196"/>
      <c r="K117" s="196"/>
      <c r="L117" s="196"/>
      <c r="M117" s="196"/>
    </row>
    <row r="118" spans="1:13" x14ac:dyDescent="0.2">
      <c r="A118" s="196"/>
      <c r="B118" s="196"/>
      <c r="C118" s="196"/>
      <c r="D118" s="196"/>
      <c r="E118" s="196"/>
      <c r="F118" s="196"/>
      <c r="G118" s="196"/>
      <c r="H118" s="196"/>
      <c r="I118" s="196"/>
      <c r="J118" s="196"/>
      <c r="K118" s="196"/>
      <c r="L118" s="196"/>
      <c r="M118" s="196"/>
    </row>
    <row r="119" spans="1:13" x14ac:dyDescent="0.2">
      <c r="A119" s="196"/>
      <c r="B119" s="196"/>
      <c r="C119" s="196"/>
      <c r="D119" s="196"/>
      <c r="E119" s="196"/>
      <c r="F119" s="196"/>
      <c r="G119" s="196"/>
      <c r="H119" s="196"/>
      <c r="I119" s="196"/>
      <c r="J119" s="196"/>
      <c r="K119" s="196"/>
      <c r="L119" s="196"/>
      <c r="M119" s="196"/>
    </row>
    <row r="120" spans="1:13" x14ac:dyDescent="0.2">
      <c r="A120" s="196"/>
      <c r="B120" s="196"/>
      <c r="C120" s="196"/>
      <c r="D120" s="196"/>
      <c r="E120" s="196"/>
      <c r="F120" s="196"/>
      <c r="G120" s="196"/>
      <c r="H120" s="196"/>
      <c r="I120" s="196"/>
      <c r="J120" s="196"/>
      <c r="K120" s="196"/>
      <c r="L120" s="196"/>
      <c r="M120" s="196"/>
    </row>
    <row r="121" spans="1:13" x14ac:dyDescent="0.2">
      <c r="A121" s="196"/>
      <c r="B121" s="196"/>
      <c r="C121" s="196"/>
      <c r="D121" s="196"/>
      <c r="E121" s="196"/>
      <c r="F121" s="196"/>
      <c r="G121" s="196"/>
      <c r="H121" s="196"/>
      <c r="I121" s="196"/>
      <c r="J121" s="196"/>
      <c r="K121" s="196"/>
      <c r="L121" s="196"/>
      <c r="M121" s="196"/>
    </row>
    <row r="122" spans="1:13" x14ac:dyDescent="0.2">
      <c r="A122" s="196"/>
      <c r="B122" s="196"/>
      <c r="C122" s="196"/>
      <c r="D122" s="196"/>
      <c r="E122" s="196"/>
      <c r="F122" s="196"/>
      <c r="G122" s="196"/>
      <c r="H122" s="196"/>
      <c r="I122" s="196"/>
      <c r="J122" s="196"/>
      <c r="K122" s="196"/>
      <c r="L122" s="196"/>
      <c r="M122" s="196"/>
    </row>
    <row r="123" spans="1:13" x14ac:dyDescent="0.2">
      <c r="A123" s="196"/>
      <c r="B123" s="196"/>
      <c r="C123" s="196"/>
      <c r="D123" s="196"/>
      <c r="E123" s="196"/>
      <c r="F123" s="196"/>
      <c r="G123" s="196"/>
      <c r="H123" s="196"/>
      <c r="I123" s="196"/>
      <c r="J123" s="196"/>
      <c r="K123" s="196"/>
      <c r="L123" s="196"/>
      <c r="M123" s="196"/>
    </row>
    <row r="124" spans="1:13" x14ac:dyDescent="0.2">
      <c r="A124" s="196"/>
      <c r="B124" s="196"/>
      <c r="C124" s="196"/>
      <c r="D124" s="196"/>
      <c r="E124" s="196"/>
      <c r="F124" s="196"/>
      <c r="G124" s="196"/>
      <c r="H124" s="196"/>
      <c r="I124" s="196"/>
      <c r="J124" s="196"/>
      <c r="K124" s="196"/>
      <c r="L124" s="196"/>
      <c r="M124" s="196"/>
    </row>
    <row r="125" spans="1:13" x14ac:dyDescent="0.2">
      <c r="A125" s="196"/>
      <c r="B125" s="196"/>
      <c r="C125" s="196"/>
      <c r="D125" s="196"/>
      <c r="E125" s="196"/>
      <c r="F125" s="196"/>
      <c r="G125" s="196"/>
      <c r="H125" s="196"/>
      <c r="I125" s="196"/>
      <c r="J125" s="196"/>
      <c r="K125" s="196"/>
      <c r="L125" s="196"/>
      <c r="M125" s="196"/>
    </row>
    <row r="126" spans="1:13" x14ac:dyDescent="0.2">
      <c r="A126" s="196"/>
      <c r="B126" s="196"/>
      <c r="C126" s="196"/>
      <c r="D126" s="196"/>
      <c r="E126" s="196"/>
      <c r="F126" s="196"/>
      <c r="G126" s="196"/>
      <c r="H126" s="196"/>
      <c r="I126" s="196"/>
      <c r="J126" s="196"/>
      <c r="K126" s="196"/>
      <c r="L126" s="196"/>
      <c r="M126" s="196"/>
    </row>
    <row r="127" spans="1:13" x14ac:dyDescent="0.2">
      <c r="A127" s="196"/>
      <c r="B127" s="196"/>
      <c r="C127" s="196"/>
      <c r="D127" s="196"/>
      <c r="E127" s="196"/>
      <c r="F127" s="196"/>
      <c r="G127" s="196"/>
      <c r="H127" s="196"/>
      <c r="I127" s="196"/>
      <c r="J127" s="196"/>
      <c r="K127" s="196"/>
      <c r="L127" s="196"/>
      <c r="M127" s="196"/>
    </row>
    <row r="128" spans="1:13" x14ac:dyDescent="0.2">
      <c r="A128" s="196"/>
      <c r="B128" s="196"/>
      <c r="C128" s="196"/>
      <c r="D128" s="196"/>
      <c r="E128" s="196"/>
      <c r="F128" s="196"/>
      <c r="G128" s="196"/>
      <c r="H128" s="196"/>
      <c r="I128" s="196"/>
      <c r="J128" s="196"/>
      <c r="K128" s="196"/>
      <c r="L128" s="196"/>
      <c r="M128" s="196"/>
    </row>
    <row r="129" spans="1:13" x14ac:dyDescent="0.2">
      <c r="A129" s="196"/>
      <c r="B129" s="196"/>
      <c r="C129" s="196"/>
      <c r="D129" s="196"/>
      <c r="E129" s="196"/>
      <c r="F129" s="196"/>
      <c r="G129" s="196"/>
      <c r="H129" s="196"/>
      <c r="I129" s="196"/>
      <c r="J129" s="196"/>
      <c r="K129" s="196"/>
      <c r="L129" s="196"/>
      <c r="M129" s="196"/>
    </row>
    <row r="130" spans="1:13" x14ac:dyDescent="0.2">
      <c r="A130" s="196"/>
      <c r="B130" s="196"/>
      <c r="C130" s="196"/>
      <c r="D130" s="196"/>
      <c r="E130" s="196"/>
      <c r="F130" s="196"/>
      <c r="G130" s="196"/>
      <c r="H130" s="196"/>
      <c r="I130" s="196"/>
      <c r="J130" s="196"/>
      <c r="K130" s="196"/>
      <c r="L130" s="196"/>
      <c r="M130" s="196"/>
    </row>
    <row r="131" spans="1:13" x14ac:dyDescent="0.2">
      <c r="A131" s="196"/>
      <c r="B131" s="196"/>
      <c r="C131" s="196"/>
      <c r="D131" s="196"/>
      <c r="E131" s="196"/>
      <c r="F131" s="196"/>
      <c r="G131" s="196"/>
      <c r="H131" s="196"/>
      <c r="I131" s="196"/>
      <c r="J131" s="196"/>
      <c r="K131" s="196"/>
      <c r="L131" s="196"/>
      <c r="M131" s="196"/>
    </row>
    <row r="132" spans="1:13" x14ac:dyDescent="0.2">
      <c r="A132" s="196"/>
      <c r="B132" s="196"/>
      <c r="C132" s="196"/>
      <c r="D132" s="196"/>
      <c r="E132" s="196"/>
      <c r="F132" s="196"/>
      <c r="G132" s="196"/>
      <c r="H132" s="196"/>
      <c r="I132" s="196"/>
      <c r="J132" s="196"/>
      <c r="K132" s="196"/>
      <c r="L132" s="196"/>
      <c r="M132" s="196"/>
    </row>
    <row r="133" spans="1:13" x14ac:dyDescent="0.2">
      <c r="A133" s="196"/>
      <c r="B133" s="196"/>
      <c r="C133" s="196"/>
      <c r="D133" s="196"/>
      <c r="E133" s="196"/>
      <c r="F133" s="196"/>
      <c r="G133" s="196"/>
      <c r="H133" s="196"/>
      <c r="I133" s="196"/>
      <c r="J133" s="196"/>
      <c r="K133" s="196"/>
      <c r="L133" s="196"/>
      <c r="M133" s="196"/>
    </row>
    <row r="134" spans="1:13" x14ac:dyDescent="0.2">
      <c r="A134" s="196"/>
      <c r="B134" s="196"/>
      <c r="C134" s="196"/>
      <c r="D134" s="196"/>
      <c r="E134" s="196"/>
      <c r="F134" s="196"/>
      <c r="G134" s="196"/>
      <c r="H134" s="196"/>
      <c r="I134" s="196"/>
      <c r="J134" s="196"/>
      <c r="K134" s="196"/>
      <c r="L134" s="196"/>
      <c r="M134" s="196"/>
    </row>
    <row r="135" spans="1:13" x14ac:dyDescent="0.2">
      <c r="A135" s="196"/>
      <c r="B135" s="196"/>
      <c r="C135" s="196"/>
      <c r="D135" s="196"/>
      <c r="E135" s="196"/>
      <c r="F135" s="196"/>
      <c r="G135" s="196"/>
      <c r="H135" s="196"/>
      <c r="I135" s="196"/>
      <c r="J135" s="196"/>
      <c r="K135" s="196"/>
      <c r="L135" s="196"/>
      <c r="M135" s="196"/>
    </row>
    <row r="136" spans="1:13" x14ac:dyDescent="0.2">
      <c r="A136" s="196"/>
      <c r="B136" s="196"/>
      <c r="C136" s="196"/>
      <c r="D136" s="196"/>
      <c r="E136" s="196"/>
      <c r="F136" s="196"/>
      <c r="G136" s="196"/>
      <c r="H136" s="196"/>
      <c r="I136" s="196"/>
      <c r="J136" s="196"/>
      <c r="K136" s="196"/>
      <c r="L136" s="196"/>
      <c r="M136" s="196"/>
    </row>
    <row r="137" spans="1:13" x14ac:dyDescent="0.2">
      <c r="A137" s="196"/>
      <c r="B137" s="196"/>
      <c r="C137" s="196"/>
      <c r="D137" s="196"/>
      <c r="E137" s="196"/>
      <c r="F137" s="196"/>
      <c r="G137" s="196"/>
      <c r="H137" s="196"/>
      <c r="I137" s="196"/>
      <c r="J137" s="196"/>
      <c r="K137" s="196"/>
      <c r="L137" s="196"/>
      <c r="M137" s="196"/>
    </row>
    <row r="138" spans="1:13" x14ac:dyDescent="0.2">
      <c r="A138" s="196"/>
      <c r="B138" s="196"/>
      <c r="C138" s="196"/>
      <c r="D138" s="196"/>
      <c r="E138" s="196"/>
      <c r="F138" s="196"/>
      <c r="G138" s="196"/>
      <c r="H138" s="196"/>
      <c r="I138" s="196"/>
      <c r="J138" s="196"/>
      <c r="K138" s="196"/>
      <c r="L138" s="196"/>
      <c r="M138" s="196"/>
    </row>
    <row r="139" spans="1:13" x14ac:dyDescent="0.2">
      <c r="A139" s="196"/>
      <c r="B139" s="196"/>
      <c r="C139" s="196"/>
      <c r="D139" s="196"/>
      <c r="E139" s="196"/>
      <c r="F139" s="196"/>
      <c r="G139" s="196"/>
      <c r="H139" s="196"/>
      <c r="I139" s="196"/>
      <c r="J139" s="196"/>
      <c r="K139" s="196"/>
      <c r="L139" s="196"/>
      <c r="M139" s="196"/>
    </row>
    <row r="140" spans="1:13" x14ac:dyDescent="0.2">
      <c r="A140" s="196"/>
      <c r="B140" s="196"/>
      <c r="C140" s="196"/>
      <c r="D140" s="196"/>
      <c r="E140" s="196"/>
      <c r="F140" s="196"/>
      <c r="G140" s="196"/>
      <c r="H140" s="196"/>
      <c r="I140" s="196"/>
      <c r="J140" s="196"/>
      <c r="K140" s="196"/>
      <c r="L140" s="196"/>
      <c r="M140" s="196"/>
    </row>
    <row r="141" spans="1:13" x14ac:dyDescent="0.2">
      <c r="A141" s="196"/>
      <c r="B141" s="196"/>
      <c r="C141" s="196"/>
      <c r="D141" s="196"/>
      <c r="E141" s="196"/>
      <c r="F141" s="196"/>
      <c r="G141" s="196"/>
      <c r="H141" s="196"/>
      <c r="I141" s="196"/>
      <c r="J141" s="196"/>
      <c r="K141" s="196"/>
      <c r="L141" s="196"/>
      <c r="M141" s="196"/>
    </row>
    <row r="142" spans="1:13" x14ac:dyDescent="0.2">
      <c r="A142" s="196"/>
      <c r="B142" s="196"/>
      <c r="C142" s="196"/>
      <c r="D142" s="196"/>
      <c r="E142" s="196"/>
      <c r="F142" s="196"/>
      <c r="G142" s="196"/>
      <c r="H142" s="196"/>
      <c r="I142" s="196"/>
      <c r="J142" s="196"/>
      <c r="K142" s="196"/>
      <c r="L142" s="196"/>
      <c r="M142" s="196"/>
    </row>
    <row r="143" spans="1:13" x14ac:dyDescent="0.2">
      <c r="A143" s="196"/>
      <c r="B143" s="196"/>
      <c r="C143" s="196"/>
      <c r="D143" s="196"/>
      <c r="E143" s="196"/>
      <c r="F143" s="196"/>
      <c r="G143" s="196"/>
      <c r="H143" s="196"/>
      <c r="I143" s="196"/>
      <c r="J143" s="196"/>
      <c r="K143" s="196"/>
      <c r="L143" s="196"/>
      <c r="M143" s="196"/>
    </row>
    <row r="144" spans="1:13" x14ac:dyDescent="0.2">
      <c r="A144" s="196"/>
      <c r="B144" s="196"/>
      <c r="C144" s="196"/>
      <c r="D144" s="196"/>
      <c r="E144" s="196"/>
      <c r="F144" s="196"/>
      <c r="G144" s="196"/>
      <c r="H144" s="196"/>
      <c r="I144" s="196"/>
      <c r="J144" s="196"/>
      <c r="K144" s="196"/>
      <c r="L144" s="196"/>
      <c r="M144" s="196"/>
    </row>
    <row r="145" spans="1:13" x14ac:dyDescent="0.2">
      <c r="A145" s="196"/>
      <c r="B145" s="196"/>
      <c r="C145" s="196"/>
      <c r="D145" s="196"/>
      <c r="E145" s="196"/>
      <c r="F145" s="196"/>
      <c r="G145" s="196"/>
      <c r="H145" s="196"/>
      <c r="I145" s="196"/>
      <c r="J145" s="196"/>
      <c r="K145" s="196"/>
      <c r="L145" s="196"/>
      <c r="M145" s="196"/>
    </row>
    <row r="146" spans="1:13" x14ac:dyDescent="0.2">
      <c r="A146" s="196"/>
      <c r="B146" s="196"/>
      <c r="C146" s="196"/>
      <c r="D146" s="196"/>
      <c r="E146" s="196"/>
      <c r="F146" s="196"/>
      <c r="G146" s="196"/>
      <c r="H146" s="196"/>
      <c r="I146" s="196"/>
      <c r="J146" s="196"/>
      <c r="K146" s="196"/>
      <c r="L146" s="196"/>
      <c r="M146" s="196"/>
    </row>
    <row r="147" spans="1:13" x14ac:dyDescent="0.2">
      <c r="A147" s="196"/>
      <c r="B147" s="196"/>
      <c r="C147" s="196"/>
      <c r="D147" s="196"/>
      <c r="E147" s="196"/>
      <c r="F147" s="196"/>
      <c r="G147" s="196"/>
      <c r="H147" s="196"/>
      <c r="I147" s="196"/>
      <c r="J147" s="196"/>
      <c r="K147" s="196"/>
      <c r="L147" s="196"/>
      <c r="M147" s="196"/>
    </row>
    <row r="148" spans="1:13" x14ac:dyDescent="0.2">
      <c r="A148" s="196"/>
      <c r="B148" s="196"/>
      <c r="C148" s="196"/>
      <c r="D148" s="196"/>
      <c r="E148" s="196"/>
      <c r="F148" s="196"/>
      <c r="G148" s="196"/>
      <c r="H148" s="196"/>
      <c r="I148" s="196"/>
      <c r="J148" s="196"/>
      <c r="K148" s="196"/>
      <c r="L148" s="196"/>
      <c r="M148" s="196"/>
    </row>
    <row r="149" spans="1:13" x14ac:dyDescent="0.2">
      <c r="A149" s="196"/>
      <c r="B149" s="196"/>
      <c r="C149" s="196"/>
      <c r="D149" s="196"/>
      <c r="E149" s="196"/>
      <c r="F149" s="196"/>
      <c r="G149" s="196"/>
      <c r="H149" s="196"/>
      <c r="I149" s="196"/>
      <c r="J149" s="196"/>
      <c r="K149" s="196"/>
      <c r="L149" s="196"/>
      <c r="M149" s="196"/>
    </row>
    <row r="150" spans="1:13" x14ac:dyDescent="0.2">
      <c r="A150" s="196"/>
      <c r="B150" s="196"/>
      <c r="C150" s="196"/>
      <c r="D150" s="196"/>
      <c r="E150" s="196"/>
      <c r="F150" s="196"/>
      <c r="G150" s="196"/>
      <c r="H150" s="196"/>
      <c r="I150" s="196"/>
      <c r="J150" s="196"/>
      <c r="K150" s="196"/>
      <c r="L150" s="196"/>
      <c r="M150" s="196"/>
    </row>
    <row r="151" spans="1:13" x14ac:dyDescent="0.2">
      <c r="A151" s="196"/>
      <c r="B151" s="196"/>
      <c r="C151" s="196"/>
      <c r="D151" s="196"/>
      <c r="E151" s="196"/>
      <c r="F151" s="196"/>
      <c r="G151" s="196"/>
      <c r="H151" s="196"/>
      <c r="I151" s="196"/>
      <c r="J151" s="196"/>
      <c r="K151" s="196"/>
      <c r="L151" s="196"/>
      <c r="M151" s="196"/>
    </row>
    <row r="152" spans="1:13" x14ac:dyDescent="0.2">
      <c r="A152" s="196"/>
      <c r="B152" s="196"/>
      <c r="C152" s="196"/>
      <c r="D152" s="196"/>
      <c r="E152" s="196"/>
      <c r="F152" s="196"/>
      <c r="G152" s="196"/>
      <c r="H152" s="196"/>
      <c r="I152" s="196"/>
      <c r="J152" s="196"/>
      <c r="K152" s="196"/>
      <c r="L152" s="196"/>
      <c r="M152" s="196"/>
    </row>
    <row r="153" spans="1:13" x14ac:dyDescent="0.2">
      <c r="A153" s="196"/>
      <c r="B153" s="196"/>
      <c r="C153" s="196"/>
      <c r="D153" s="196"/>
      <c r="E153" s="196"/>
      <c r="F153" s="196"/>
      <c r="G153" s="196"/>
      <c r="H153" s="196"/>
      <c r="I153" s="196"/>
      <c r="J153" s="196"/>
      <c r="K153" s="196"/>
      <c r="L153" s="196"/>
      <c r="M153" s="196"/>
    </row>
    <row r="154" spans="1:13" x14ac:dyDescent="0.2">
      <c r="A154" s="196"/>
      <c r="B154" s="196"/>
      <c r="C154" s="196"/>
      <c r="D154" s="196"/>
      <c r="E154" s="196"/>
      <c r="F154" s="196"/>
      <c r="G154" s="196"/>
      <c r="H154" s="196"/>
      <c r="I154" s="196"/>
      <c r="J154" s="196"/>
      <c r="K154" s="196"/>
      <c r="L154" s="196"/>
      <c r="M154" s="196"/>
    </row>
    <row r="155" spans="1:13" x14ac:dyDescent="0.2">
      <c r="A155" s="196"/>
      <c r="B155" s="196"/>
      <c r="C155" s="196"/>
      <c r="D155" s="196"/>
      <c r="E155" s="196"/>
      <c r="F155" s="196"/>
      <c r="G155" s="196"/>
      <c r="H155" s="196"/>
      <c r="I155" s="196"/>
      <c r="J155" s="196"/>
      <c r="K155" s="196"/>
      <c r="L155" s="196"/>
      <c r="M155" s="196"/>
    </row>
    <row r="156" spans="1:13" x14ac:dyDescent="0.2">
      <c r="A156" s="196"/>
      <c r="B156" s="196"/>
      <c r="C156" s="196"/>
      <c r="D156" s="196"/>
      <c r="E156" s="196"/>
      <c r="F156" s="196"/>
      <c r="G156" s="196"/>
      <c r="H156" s="196"/>
      <c r="I156" s="196"/>
      <c r="J156" s="196"/>
      <c r="K156" s="196"/>
      <c r="L156" s="196"/>
      <c r="M156" s="196"/>
    </row>
    <row r="157" spans="1:13" x14ac:dyDescent="0.2">
      <c r="A157" s="196"/>
      <c r="B157" s="196"/>
      <c r="C157" s="196"/>
      <c r="D157" s="196"/>
      <c r="E157" s="196"/>
      <c r="F157" s="196"/>
      <c r="G157" s="196"/>
      <c r="H157" s="196"/>
      <c r="I157" s="196"/>
      <c r="J157" s="196"/>
      <c r="K157" s="196"/>
      <c r="L157" s="196"/>
      <c r="M157" s="196"/>
    </row>
    <row r="158" spans="1:13" x14ac:dyDescent="0.2">
      <c r="A158" s="196"/>
      <c r="B158" s="196"/>
      <c r="C158" s="196"/>
      <c r="D158" s="196"/>
      <c r="E158" s="196"/>
      <c r="F158" s="196"/>
      <c r="G158" s="196"/>
      <c r="H158" s="196"/>
      <c r="I158" s="196"/>
      <c r="J158" s="196"/>
      <c r="K158" s="196"/>
      <c r="L158" s="196"/>
      <c r="M158" s="196"/>
    </row>
    <row r="159" spans="1:13" x14ac:dyDescent="0.2">
      <c r="A159" s="196"/>
      <c r="B159" s="196"/>
      <c r="C159" s="196"/>
      <c r="D159" s="196"/>
      <c r="E159" s="196"/>
      <c r="F159" s="196"/>
      <c r="G159" s="196"/>
      <c r="H159" s="196"/>
      <c r="I159" s="196"/>
      <c r="J159" s="196"/>
      <c r="K159" s="196"/>
      <c r="L159" s="196"/>
      <c r="M159" s="196"/>
    </row>
    <row r="160" spans="1:13" x14ac:dyDescent="0.2">
      <c r="A160" s="196"/>
      <c r="B160" s="196"/>
      <c r="C160" s="196"/>
      <c r="D160" s="196"/>
      <c r="E160" s="196"/>
      <c r="F160" s="196"/>
      <c r="G160" s="196"/>
      <c r="H160" s="196"/>
      <c r="I160" s="196"/>
      <c r="J160" s="196"/>
      <c r="K160" s="196"/>
      <c r="L160" s="196"/>
      <c r="M160" s="196"/>
    </row>
    <row r="161" spans="1:13" x14ac:dyDescent="0.2">
      <c r="A161" s="196"/>
      <c r="B161" s="196"/>
      <c r="C161" s="196"/>
      <c r="D161" s="196"/>
      <c r="E161" s="196"/>
      <c r="F161" s="196"/>
      <c r="G161" s="196"/>
      <c r="H161" s="196"/>
      <c r="I161" s="196"/>
      <c r="J161" s="196"/>
      <c r="K161" s="196"/>
      <c r="L161" s="196"/>
      <c r="M161" s="196"/>
    </row>
    <row r="162" spans="1:13" x14ac:dyDescent="0.2">
      <c r="A162" s="196"/>
      <c r="B162" s="196"/>
      <c r="C162" s="196"/>
      <c r="D162" s="196"/>
      <c r="E162" s="196"/>
      <c r="F162" s="196"/>
      <c r="G162" s="196"/>
      <c r="H162" s="196"/>
      <c r="I162" s="196"/>
      <c r="J162" s="196"/>
      <c r="K162" s="196"/>
      <c r="L162" s="196"/>
      <c r="M162" s="196"/>
    </row>
    <row r="163" spans="1:13" x14ac:dyDescent="0.2">
      <c r="A163" s="196"/>
      <c r="B163" s="196"/>
      <c r="C163" s="196"/>
      <c r="D163" s="196"/>
      <c r="E163" s="196"/>
      <c r="F163" s="196"/>
      <c r="G163" s="196"/>
      <c r="H163" s="196"/>
      <c r="I163" s="196"/>
      <c r="J163" s="196"/>
      <c r="K163" s="196"/>
      <c r="L163" s="196"/>
      <c r="M163" s="196"/>
    </row>
    <row r="164" spans="1:13" x14ac:dyDescent="0.2">
      <c r="A164" s="196"/>
      <c r="B164" s="196"/>
      <c r="C164" s="196"/>
      <c r="D164" s="196"/>
      <c r="E164" s="196"/>
      <c r="F164" s="196"/>
      <c r="G164" s="196"/>
      <c r="H164" s="196"/>
      <c r="I164" s="196"/>
      <c r="J164" s="196"/>
      <c r="K164" s="196"/>
      <c r="L164" s="196"/>
      <c r="M164" s="196"/>
    </row>
    <row r="165" spans="1:13" x14ac:dyDescent="0.2">
      <c r="A165" s="196"/>
      <c r="B165" s="196"/>
      <c r="C165" s="196"/>
      <c r="D165" s="196"/>
      <c r="E165" s="196"/>
      <c r="F165" s="196"/>
      <c r="G165" s="196"/>
      <c r="H165" s="196"/>
      <c r="I165" s="196"/>
      <c r="J165" s="196"/>
      <c r="K165" s="196"/>
      <c r="L165" s="196"/>
      <c r="M165" s="196"/>
    </row>
    <row r="166" spans="1:13" x14ac:dyDescent="0.2">
      <c r="A166" s="196"/>
      <c r="B166" s="196"/>
      <c r="C166" s="196"/>
      <c r="D166" s="196"/>
      <c r="E166" s="196"/>
      <c r="F166" s="196"/>
      <c r="G166" s="196"/>
      <c r="H166" s="196"/>
      <c r="I166" s="196"/>
      <c r="J166" s="196"/>
      <c r="K166" s="196"/>
      <c r="L166" s="196"/>
      <c r="M166" s="196"/>
    </row>
    <row r="167" spans="1:13" x14ac:dyDescent="0.2">
      <c r="A167" s="196"/>
      <c r="B167" s="196"/>
      <c r="C167" s="196"/>
      <c r="D167" s="196"/>
      <c r="E167" s="196"/>
      <c r="F167" s="196"/>
      <c r="G167" s="196"/>
      <c r="H167" s="196"/>
      <c r="I167" s="196"/>
      <c r="J167" s="196"/>
      <c r="K167" s="196"/>
      <c r="L167" s="196"/>
      <c r="M167" s="196"/>
    </row>
    <row r="168" spans="1:13" x14ac:dyDescent="0.2">
      <c r="A168" s="196"/>
      <c r="B168" s="196"/>
      <c r="C168" s="196"/>
      <c r="D168" s="196"/>
      <c r="E168" s="196"/>
      <c r="F168" s="196"/>
      <c r="G168" s="196"/>
      <c r="H168" s="196"/>
      <c r="I168" s="196"/>
      <c r="J168" s="196"/>
      <c r="K168" s="196"/>
      <c r="L168" s="196"/>
      <c r="M168" s="196"/>
    </row>
    <row r="169" spans="1:13" x14ac:dyDescent="0.2">
      <c r="A169" s="196"/>
      <c r="B169" s="196"/>
      <c r="C169" s="196"/>
      <c r="D169" s="196"/>
      <c r="E169" s="196"/>
      <c r="F169" s="196"/>
      <c r="G169" s="196"/>
      <c r="H169" s="196"/>
      <c r="I169" s="196"/>
      <c r="J169" s="196"/>
      <c r="K169" s="196"/>
      <c r="L169" s="196"/>
      <c r="M169" s="196"/>
    </row>
    <row r="170" spans="1:13" x14ac:dyDescent="0.2">
      <c r="A170" s="196"/>
      <c r="B170" s="196"/>
      <c r="C170" s="196"/>
      <c r="D170" s="196"/>
      <c r="E170" s="196"/>
      <c r="F170" s="196"/>
      <c r="G170" s="196"/>
      <c r="H170" s="196"/>
      <c r="I170" s="196"/>
      <c r="J170" s="196"/>
      <c r="K170" s="196"/>
      <c r="L170" s="196"/>
      <c r="M170" s="196"/>
    </row>
    <row r="171" spans="1:13" x14ac:dyDescent="0.2">
      <c r="A171" s="196"/>
      <c r="B171" s="196"/>
      <c r="C171" s="196"/>
      <c r="D171" s="196"/>
      <c r="E171" s="196"/>
      <c r="F171" s="196"/>
      <c r="G171" s="196"/>
      <c r="H171" s="196"/>
      <c r="I171" s="196"/>
      <c r="J171" s="196"/>
      <c r="K171" s="196"/>
      <c r="L171" s="196"/>
      <c r="M171" s="196"/>
    </row>
    <row r="172" spans="1:13" x14ac:dyDescent="0.2">
      <c r="A172" s="196"/>
      <c r="B172" s="196"/>
      <c r="C172" s="196"/>
      <c r="D172" s="196"/>
      <c r="E172" s="196"/>
      <c r="F172" s="196"/>
      <c r="G172" s="196"/>
      <c r="H172" s="196"/>
      <c r="I172" s="196"/>
      <c r="J172" s="196"/>
      <c r="K172" s="196"/>
      <c r="L172" s="196"/>
      <c r="M172" s="196"/>
    </row>
    <row r="173" spans="1:13" x14ac:dyDescent="0.2">
      <c r="A173" s="196"/>
      <c r="B173" s="196"/>
      <c r="C173" s="196"/>
      <c r="D173" s="196"/>
      <c r="E173" s="196"/>
      <c r="F173" s="196"/>
      <c r="G173" s="196"/>
      <c r="H173" s="196"/>
      <c r="I173" s="196"/>
      <c r="J173" s="196"/>
      <c r="K173" s="196"/>
      <c r="L173" s="196"/>
      <c r="M173" s="196"/>
    </row>
    <row r="174" spans="1:13" x14ac:dyDescent="0.2">
      <c r="A174" s="196"/>
      <c r="B174" s="196"/>
      <c r="C174" s="196"/>
      <c r="D174" s="196"/>
      <c r="E174" s="196"/>
      <c r="F174" s="196"/>
      <c r="G174" s="196"/>
      <c r="H174" s="196"/>
      <c r="I174" s="196"/>
      <c r="J174" s="196"/>
      <c r="K174" s="196"/>
      <c r="L174" s="196"/>
      <c r="M174" s="196"/>
    </row>
    <row r="175" spans="1:13" x14ac:dyDescent="0.2">
      <c r="A175" s="196"/>
      <c r="B175" s="196"/>
      <c r="C175" s="196"/>
      <c r="D175" s="196"/>
      <c r="E175" s="196"/>
      <c r="F175" s="196"/>
      <c r="G175" s="196"/>
      <c r="H175" s="196"/>
      <c r="I175" s="196"/>
      <c r="J175" s="196"/>
      <c r="K175" s="196"/>
      <c r="L175" s="196"/>
      <c r="M175" s="196"/>
    </row>
    <row r="176" spans="1:13" x14ac:dyDescent="0.2">
      <c r="A176" s="196"/>
      <c r="B176" s="196"/>
      <c r="C176" s="196"/>
      <c r="D176" s="196"/>
      <c r="E176" s="196"/>
      <c r="F176" s="196"/>
      <c r="G176" s="196"/>
      <c r="H176" s="196"/>
      <c r="I176" s="196"/>
      <c r="J176" s="196"/>
      <c r="K176" s="196"/>
      <c r="L176" s="196"/>
      <c r="M176" s="196"/>
    </row>
    <row r="177" spans="1:13" x14ac:dyDescent="0.2">
      <c r="A177" s="196"/>
      <c r="B177" s="196"/>
      <c r="C177" s="196"/>
      <c r="D177" s="196"/>
      <c r="E177" s="196"/>
      <c r="F177" s="196"/>
      <c r="G177" s="196"/>
      <c r="H177" s="196"/>
      <c r="I177" s="196"/>
      <c r="J177" s="196"/>
      <c r="K177" s="196"/>
      <c r="L177" s="196"/>
      <c r="M177" s="196"/>
    </row>
    <row r="178" spans="1:13" x14ac:dyDescent="0.2">
      <c r="A178" s="196"/>
      <c r="B178" s="196"/>
      <c r="C178" s="196"/>
      <c r="D178" s="196"/>
      <c r="E178" s="196"/>
      <c r="F178" s="196"/>
      <c r="G178" s="196"/>
      <c r="H178" s="196"/>
      <c r="I178" s="196"/>
      <c r="J178" s="196"/>
      <c r="K178" s="196"/>
      <c r="L178" s="196"/>
      <c r="M178" s="196"/>
    </row>
    <row r="179" spans="1:13" x14ac:dyDescent="0.2">
      <c r="A179" s="196"/>
      <c r="B179" s="196"/>
      <c r="C179" s="196"/>
      <c r="D179" s="196"/>
      <c r="E179" s="196"/>
      <c r="F179" s="196"/>
      <c r="G179" s="196"/>
      <c r="H179" s="196"/>
      <c r="I179" s="196"/>
      <c r="J179" s="196"/>
      <c r="K179" s="196"/>
      <c r="L179" s="196"/>
      <c r="M179" s="196"/>
    </row>
    <row r="180" spans="1:13" x14ac:dyDescent="0.2">
      <c r="A180" s="196"/>
      <c r="B180" s="196"/>
      <c r="C180" s="196"/>
      <c r="D180" s="196"/>
      <c r="E180" s="196"/>
      <c r="F180" s="196"/>
      <c r="G180" s="196"/>
      <c r="H180" s="196"/>
      <c r="I180" s="196"/>
      <c r="J180" s="196"/>
      <c r="K180" s="196"/>
      <c r="L180" s="196"/>
      <c r="M180" s="196"/>
    </row>
    <row r="181" spans="1:13" x14ac:dyDescent="0.2">
      <c r="A181" s="196"/>
      <c r="B181" s="196"/>
      <c r="C181" s="196"/>
      <c r="D181" s="196"/>
      <c r="E181" s="196"/>
      <c r="F181" s="196"/>
      <c r="G181" s="196"/>
      <c r="H181" s="196"/>
      <c r="I181" s="196"/>
      <c r="J181" s="196"/>
      <c r="K181" s="196"/>
      <c r="L181" s="196"/>
      <c r="M181" s="196"/>
    </row>
    <row r="182" spans="1:13" x14ac:dyDescent="0.2">
      <c r="A182" s="196"/>
      <c r="B182" s="196"/>
      <c r="C182" s="196"/>
      <c r="D182" s="196"/>
      <c r="E182" s="196"/>
      <c r="F182" s="196"/>
      <c r="G182" s="196"/>
      <c r="H182" s="196"/>
      <c r="I182" s="196"/>
      <c r="J182" s="196"/>
      <c r="K182" s="196"/>
      <c r="L182" s="196"/>
      <c r="M182" s="196"/>
    </row>
    <row r="183" spans="1:13" x14ac:dyDescent="0.2">
      <c r="A183" s="196"/>
      <c r="B183" s="196"/>
      <c r="C183" s="196"/>
      <c r="D183" s="196"/>
      <c r="E183" s="196"/>
      <c r="F183" s="196"/>
      <c r="G183" s="196"/>
      <c r="H183" s="196"/>
      <c r="I183" s="196"/>
      <c r="J183" s="196"/>
      <c r="K183" s="196"/>
      <c r="L183" s="196"/>
      <c r="M183" s="196"/>
    </row>
    <row r="184" spans="1:13" x14ac:dyDescent="0.2">
      <c r="A184" s="196"/>
      <c r="B184" s="196"/>
      <c r="C184" s="196"/>
      <c r="D184" s="196"/>
      <c r="E184" s="196"/>
      <c r="F184" s="196"/>
      <c r="G184" s="196"/>
      <c r="H184" s="196"/>
      <c r="I184" s="196"/>
      <c r="J184" s="196"/>
      <c r="K184" s="196"/>
      <c r="L184" s="196"/>
      <c r="M184" s="196"/>
    </row>
    <row r="185" spans="1:13" x14ac:dyDescent="0.2">
      <c r="A185" s="196"/>
      <c r="B185" s="196"/>
      <c r="C185" s="196"/>
      <c r="D185" s="196"/>
      <c r="E185" s="196"/>
      <c r="F185" s="196"/>
      <c r="G185" s="196"/>
      <c r="H185" s="196"/>
      <c r="I185" s="196"/>
      <c r="J185" s="196"/>
      <c r="K185" s="196"/>
      <c r="L185" s="196"/>
      <c r="M185" s="196"/>
    </row>
    <row r="186" spans="1:13" x14ac:dyDescent="0.2">
      <c r="A186" s="196"/>
      <c r="B186" s="196"/>
      <c r="C186" s="196"/>
      <c r="D186" s="196"/>
      <c r="E186" s="196"/>
      <c r="F186" s="196"/>
      <c r="G186" s="196"/>
      <c r="H186" s="196"/>
      <c r="I186" s="196"/>
      <c r="J186" s="196"/>
      <c r="K186" s="196"/>
      <c r="L186" s="196"/>
      <c r="M186" s="196"/>
    </row>
    <row r="187" spans="1:13" x14ac:dyDescent="0.2">
      <c r="A187" s="196"/>
      <c r="B187" s="196"/>
      <c r="C187" s="196"/>
      <c r="D187" s="196"/>
      <c r="E187" s="196"/>
      <c r="F187" s="196"/>
      <c r="G187" s="196"/>
      <c r="H187" s="196"/>
      <c r="I187" s="196"/>
      <c r="J187" s="196"/>
      <c r="K187" s="196"/>
      <c r="L187" s="196"/>
      <c r="M187" s="196"/>
    </row>
    <row r="188" spans="1:13" x14ac:dyDescent="0.2">
      <c r="A188" s="196"/>
      <c r="B188" s="196"/>
      <c r="C188" s="196"/>
      <c r="D188" s="196"/>
      <c r="E188" s="196"/>
      <c r="F188" s="196"/>
      <c r="G188" s="196"/>
      <c r="H188" s="196"/>
      <c r="I188" s="196"/>
      <c r="J188" s="196"/>
      <c r="K188" s="196"/>
      <c r="L188" s="196"/>
      <c r="M188" s="196"/>
    </row>
    <row r="189" spans="1:13" x14ac:dyDescent="0.2">
      <c r="A189" s="196"/>
      <c r="B189" s="196"/>
      <c r="C189" s="196"/>
      <c r="D189" s="196"/>
      <c r="E189" s="196"/>
      <c r="F189" s="196"/>
      <c r="G189" s="196"/>
      <c r="H189" s="196"/>
      <c r="I189" s="196"/>
      <c r="J189" s="196"/>
      <c r="K189" s="196"/>
      <c r="L189" s="196"/>
      <c r="M189" s="196"/>
    </row>
    <row r="190" spans="1:13" x14ac:dyDescent="0.2">
      <c r="A190" s="196"/>
      <c r="B190" s="196"/>
      <c r="C190" s="196"/>
      <c r="D190" s="196"/>
      <c r="E190" s="196"/>
      <c r="F190" s="196"/>
      <c r="G190" s="196"/>
      <c r="H190" s="196"/>
      <c r="I190" s="196"/>
      <c r="J190" s="196"/>
      <c r="K190" s="196"/>
      <c r="L190" s="196"/>
      <c r="M190" s="196"/>
    </row>
    <row r="191" spans="1:13" x14ac:dyDescent="0.2">
      <c r="A191" s="196"/>
      <c r="B191" s="196"/>
      <c r="C191" s="196"/>
      <c r="D191" s="196"/>
      <c r="E191" s="196"/>
      <c r="F191" s="196"/>
      <c r="G191" s="196"/>
      <c r="H191" s="196"/>
      <c r="I191" s="196"/>
      <c r="J191" s="196"/>
      <c r="K191" s="196"/>
      <c r="L191" s="196"/>
      <c r="M191" s="196"/>
    </row>
    <row r="192" spans="1:13" x14ac:dyDescent="0.2">
      <c r="A192" s="196"/>
      <c r="B192" s="196"/>
      <c r="C192" s="196"/>
      <c r="D192" s="196"/>
      <c r="E192" s="196"/>
      <c r="F192" s="196"/>
      <c r="G192" s="196"/>
      <c r="H192" s="196"/>
      <c r="I192" s="196"/>
      <c r="J192" s="196"/>
      <c r="K192" s="196"/>
      <c r="L192" s="196"/>
      <c r="M192" s="196"/>
    </row>
    <row r="193" spans="1:13" x14ac:dyDescent="0.2">
      <c r="A193" s="196"/>
      <c r="B193" s="196"/>
      <c r="C193" s="196"/>
      <c r="D193" s="196"/>
      <c r="E193" s="196"/>
      <c r="F193" s="196"/>
      <c r="G193" s="196"/>
      <c r="H193" s="196"/>
      <c r="I193" s="196"/>
      <c r="J193" s="196"/>
      <c r="K193" s="196"/>
      <c r="L193" s="196"/>
      <c r="M193" s="196"/>
    </row>
    <row r="194" spans="1:13" x14ac:dyDescent="0.2">
      <c r="A194" s="196"/>
      <c r="B194" s="196"/>
      <c r="C194" s="196"/>
      <c r="D194" s="196"/>
      <c r="E194" s="196"/>
      <c r="F194" s="196"/>
      <c r="G194" s="196"/>
      <c r="H194" s="196"/>
      <c r="I194" s="196"/>
      <c r="J194" s="196"/>
      <c r="K194" s="196"/>
      <c r="L194" s="196"/>
      <c r="M194" s="196"/>
    </row>
    <row r="195" spans="1:13" x14ac:dyDescent="0.2">
      <c r="A195" s="196"/>
      <c r="B195" s="196"/>
      <c r="C195" s="196"/>
      <c r="D195" s="196"/>
      <c r="E195" s="196"/>
      <c r="F195" s="196"/>
      <c r="G195" s="196"/>
      <c r="H195" s="196"/>
      <c r="I195" s="196"/>
      <c r="J195" s="196"/>
      <c r="K195" s="196"/>
      <c r="L195" s="196"/>
      <c r="M195" s="196"/>
    </row>
    <row r="196" spans="1:13" x14ac:dyDescent="0.2">
      <c r="A196" s="196"/>
      <c r="B196" s="196"/>
      <c r="C196" s="196"/>
      <c r="D196" s="196"/>
      <c r="E196" s="196"/>
      <c r="F196" s="196"/>
      <c r="G196" s="196"/>
      <c r="H196" s="196"/>
      <c r="I196" s="196"/>
      <c r="J196" s="196"/>
      <c r="K196" s="196"/>
      <c r="L196" s="196"/>
      <c r="M196" s="196"/>
    </row>
    <row r="197" spans="1:13" x14ac:dyDescent="0.2">
      <c r="A197" s="196"/>
      <c r="B197" s="196"/>
      <c r="C197" s="196"/>
      <c r="D197" s="196"/>
      <c r="E197" s="196"/>
      <c r="F197" s="196"/>
      <c r="G197" s="196"/>
      <c r="H197" s="196"/>
      <c r="I197" s="196"/>
      <c r="J197" s="196"/>
      <c r="K197" s="196"/>
      <c r="L197" s="196"/>
      <c r="M197" s="196"/>
    </row>
    <row r="198" spans="1:13" x14ac:dyDescent="0.2">
      <c r="A198" s="196"/>
      <c r="B198" s="196"/>
      <c r="C198" s="196"/>
      <c r="D198" s="196"/>
      <c r="E198" s="196"/>
      <c r="F198" s="196"/>
      <c r="G198" s="196"/>
      <c r="H198" s="196"/>
      <c r="I198" s="196"/>
      <c r="J198" s="196"/>
      <c r="K198" s="196"/>
      <c r="L198" s="196"/>
      <c r="M198" s="196"/>
    </row>
    <row r="199" spans="1:13" x14ac:dyDescent="0.2">
      <c r="A199" s="196"/>
      <c r="B199" s="196"/>
      <c r="C199" s="196"/>
      <c r="D199" s="196"/>
      <c r="E199" s="196"/>
      <c r="F199" s="196"/>
      <c r="G199" s="196"/>
      <c r="H199" s="196"/>
      <c r="I199" s="196"/>
      <c r="J199" s="196"/>
      <c r="K199" s="196"/>
      <c r="L199" s="196"/>
      <c r="M199" s="196"/>
    </row>
    <row r="200" spans="1:13" x14ac:dyDescent="0.2">
      <c r="A200" s="196"/>
      <c r="B200" s="196"/>
      <c r="C200" s="196"/>
      <c r="D200" s="196"/>
      <c r="E200" s="196"/>
      <c r="F200" s="196"/>
      <c r="G200" s="196"/>
      <c r="H200" s="196"/>
      <c r="I200" s="196"/>
      <c r="J200" s="196"/>
      <c r="K200" s="196"/>
      <c r="L200" s="196"/>
      <c r="M200" s="196"/>
    </row>
    <row r="201" spans="1:13" x14ac:dyDescent="0.2">
      <c r="A201" s="196"/>
      <c r="B201" s="196"/>
      <c r="C201" s="196"/>
      <c r="D201" s="196"/>
      <c r="E201" s="196"/>
      <c r="F201" s="196"/>
      <c r="G201" s="196"/>
      <c r="H201" s="196"/>
      <c r="I201" s="196"/>
      <c r="J201" s="196"/>
      <c r="K201" s="196"/>
      <c r="L201" s="196"/>
      <c r="M201" s="196"/>
    </row>
    <row r="202" spans="1:13" x14ac:dyDescent="0.2">
      <c r="A202" s="196"/>
      <c r="B202" s="196"/>
      <c r="C202" s="196"/>
      <c r="D202" s="196"/>
      <c r="E202" s="196"/>
      <c r="F202" s="196"/>
      <c r="G202" s="196"/>
      <c r="H202" s="196"/>
      <c r="I202" s="196"/>
      <c r="J202" s="196"/>
      <c r="K202" s="196"/>
      <c r="L202" s="196"/>
      <c r="M202" s="196"/>
    </row>
    <row r="203" spans="1:13" x14ac:dyDescent="0.2">
      <c r="A203" s="196"/>
      <c r="B203" s="196"/>
      <c r="C203" s="196"/>
      <c r="D203" s="196"/>
      <c r="E203" s="196"/>
      <c r="F203" s="196"/>
      <c r="G203" s="196"/>
      <c r="H203" s="196"/>
      <c r="I203" s="196"/>
      <c r="J203" s="196"/>
      <c r="K203" s="196"/>
      <c r="L203" s="196"/>
      <c r="M203" s="196"/>
    </row>
    <row r="204" spans="1:13" x14ac:dyDescent="0.2">
      <c r="A204" s="196"/>
      <c r="B204" s="196"/>
      <c r="C204" s="196"/>
      <c r="D204" s="196"/>
      <c r="E204" s="196"/>
      <c r="F204" s="196"/>
      <c r="G204" s="196"/>
      <c r="H204" s="196"/>
      <c r="I204" s="196"/>
      <c r="J204" s="196"/>
      <c r="K204" s="196"/>
      <c r="L204" s="196"/>
      <c r="M204" s="196"/>
    </row>
    <row r="205" spans="1:13" x14ac:dyDescent="0.2">
      <c r="A205" s="196"/>
      <c r="B205" s="196"/>
      <c r="C205" s="196"/>
      <c r="D205" s="196"/>
      <c r="E205" s="196"/>
      <c r="F205" s="196"/>
      <c r="G205" s="196"/>
      <c r="H205" s="196"/>
      <c r="I205" s="196"/>
      <c r="J205" s="196"/>
      <c r="K205" s="196"/>
      <c r="L205" s="196"/>
      <c r="M205" s="196"/>
    </row>
    <row r="206" spans="1:13" x14ac:dyDescent="0.2">
      <c r="A206" s="196"/>
      <c r="B206" s="196"/>
      <c r="C206" s="196"/>
      <c r="D206" s="196"/>
      <c r="E206" s="196"/>
      <c r="F206" s="196"/>
      <c r="G206" s="196"/>
      <c r="H206" s="196"/>
      <c r="I206" s="196"/>
      <c r="J206" s="196"/>
      <c r="K206" s="196"/>
      <c r="L206" s="196"/>
      <c r="M206" s="196"/>
    </row>
    <row r="207" spans="1:13" x14ac:dyDescent="0.2">
      <c r="A207" s="196"/>
      <c r="B207" s="196"/>
      <c r="C207" s="196"/>
      <c r="D207" s="196"/>
      <c r="E207" s="196"/>
      <c r="F207" s="196"/>
      <c r="G207" s="196"/>
      <c r="H207" s="196"/>
      <c r="I207" s="196"/>
      <c r="J207" s="196"/>
      <c r="K207" s="196"/>
      <c r="L207" s="196"/>
      <c r="M207" s="196"/>
    </row>
    <row r="208" spans="1:13" x14ac:dyDescent="0.2">
      <c r="A208" s="196"/>
      <c r="B208" s="196"/>
      <c r="C208" s="196"/>
      <c r="D208" s="196"/>
      <c r="E208" s="196"/>
      <c r="F208" s="196"/>
      <c r="G208" s="196"/>
      <c r="H208" s="196"/>
      <c r="I208" s="196"/>
      <c r="J208" s="196"/>
      <c r="K208" s="196"/>
      <c r="L208" s="196"/>
      <c r="M208" s="196"/>
    </row>
    <row r="209" spans="1:13" x14ac:dyDescent="0.2">
      <c r="A209" s="196"/>
      <c r="B209" s="196"/>
      <c r="C209" s="196"/>
      <c r="D209" s="196"/>
      <c r="E209" s="196"/>
      <c r="F209" s="196"/>
      <c r="G209" s="196"/>
      <c r="H209" s="196"/>
      <c r="I209" s="196"/>
      <c r="J209" s="196"/>
      <c r="K209" s="196"/>
      <c r="L209" s="196"/>
      <c r="M209" s="196"/>
    </row>
    <row r="210" spans="1:13" x14ac:dyDescent="0.2">
      <c r="A210" s="196"/>
      <c r="B210" s="196"/>
      <c r="C210" s="196"/>
      <c r="D210" s="196"/>
      <c r="E210" s="196"/>
      <c r="F210" s="196"/>
      <c r="G210" s="196"/>
      <c r="H210" s="196"/>
      <c r="I210" s="196"/>
      <c r="J210" s="196"/>
      <c r="K210" s="196"/>
      <c r="L210" s="196"/>
      <c r="M210" s="196"/>
    </row>
    <row r="211" spans="1:13" x14ac:dyDescent="0.2">
      <c r="A211" s="196"/>
      <c r="B211" s="196"/>
      <c r="C211" s="196"/>
      <c r="D211" s="196"/>
      <c r="E211" s="196"/>
      <c r="F211" s="196"/>
      <c r="G211" s="196"/>
      <c r="H211" s="196"/>
      <c r="I211" s="196"/>
      <c r="J211" s="196"/>
      <c r="K211" s="196"/>
      <c r="L211" s="196"/>
      <c r="M211" s="196"/>
    </row>
    <row r="212" spans="1:13" x14ac:dyDescent="0.2">
      <c r="A212" s="196"/>
      <c r="B212" s="196"/>
      <c r="C212" s="196"/>
      <c r="D212" s="196"/>
      <c r="E212" s="196"/>
      <c r="F212" s="196"/>
      <c r="G212" s="196"/>
      <c r="H212" s="196"/>
      <c r="I212" s="196"/>
      <c r="J212" s="196"/>
      <c r="K212" s="196"/>
      <c r="L212" s="196"/>
      <c r="M212" s="196"/>
    </row>
    <row r="213" spans="1:13" x14ac:dyDescent="0.2">
      <c r="A213" s="196"/>
      <c r="B213" s="196"/>
      <c r="C213" s="196"/>
      <c r="D213" s="196"/>
      <c r="E213" s="196"/>
      <c r="F213" s="196"/>
      <c r="G213" s="196"/>
      <c r="H213" s="196"/>
      <c r="I213" s="196"/>
      <c r="J213" s="196"/>
      <c r="K213" s="196"/>
      <c r="L213" s="196"/>
      <c r="M213" s="196"/>
    </row>
    <row r="214" spans="1:13" x14ac:dyDescent="0.2">
      <c r="A214" s="196"/>
      <c r="B214" s="196"/>
      <c r="C214" s="196"/>
      <c r="D214" s="196"/>
      <c r="E214" s="196"/>
      <c r="F214" s="196"/>
      <c r="G214" s="196"/>
      <c r="H214" s="196"/>
      <c r="I214" s="196"/>
      <c r="J214" s="196"/>
      <c r="K214" s="196"/>
      <c r="L214" s="196"/>
      <c r="M214" s="196"/>
    </row>
    <row r="215" spans="1:13" x14ac:dyDescent="0.2">
      <c r="A215" s="196"/>
      <c r="B215" s="196"/>
      <c r="C215" s="196"/>
      <c r="D215" s="196"/>
      <c r="E215" s="196"/>
      <c r="F215" s="196"/>
      <c r="G215" s="196"/>
      <c r="H215" s="196"/>
      <c r="I215" s="196"/>
      <c r="J215" s="196"/>
      <c r="K215" s="196"/>
      <c r="L215" s="196"/>
      <c r="M215" s="196"/>
    </row>
    <row r="216" spans="1:13" x14ac:dyDescent="0.2">
      <c r="A216" s="196"/>
      <c r="B216" s="196"/>
      <c r="C216" s="196"/>
      <c r="D216" s="196"/>
      <c r="E216" s="196"/>
      <c r="F216" s="196"/>
      <c r="G216" s="196"/>
      <c r="H216" s="196"/>
      <c r="I216" s="196"/>
      <c r="J216" s="196"/>
      <c r="K216" s="196"/>
      <c r="L216" s="196"/>
      <c r="M216" s="196"/>
    </row>
    <row r="217" spans="1:13" x14ac:dyDescent="0.2">
      <c r="A217" s="196"/>
      <c r="B217" s="196"/>
      <c r="C217" s="196"/>
      <c r="D217" s="196"/>
      <c r="E217" s="196"/>
      <c r="F217" s="196"/>
      <c r="G217" s="196"/>
      <c r="H217" s="196"/>
      <c r="I217" s="196"/>
      <c r="J217" s="196"/>
      <c r="K217" s="196"/>
      <c r="L217" s="196"/>
      <c r="M217" s="196"/>
    </row>
    <row r="218" spans="1:13" x14ac:dyDescent="0.2">
      <c r="A218" s="196"/>
      <c r="B218" s="196"/>
      <c r="C218" s="196"/>
      <c r="D218" s="196"/>
      <c r="E218" s="196"/>
      <c r="F218" s="196"/>
      <c r="G218" s="196"/>
      <c r="H218" s="196"/>
      <c r="I218" s="196"/>
      <c r="J218" s="196"/>
      <c r="K218" s="196"/>
      <c r="L218" s="196"/>
      <c r="M218" s="196"/>
    </row>
    <row r="219" spans="1:13" x14ac:dyDescent="0.2">
      <c r="A219" s="196"/>
      <c r="B219" s="196"/>
      <c r="C219" s="196"/>
      <c r="D219" s="196"/>
      <c r="E219" s="196"/>
      <c r="F219" s="196"/>
      <c r="G219" s="196"/>
      <c r="H219" s="196"/>
      <c r="I219" s="196"/>
      <c r="J219" s="196"/>
      <c r="K219" s="196"/>
      <c r="L219" s="196"/>
      <c r="M219" s="196"/>
    </row>
    <row r="220" spans="1:13" x14ac:dyDescent="0.2">
      <c r="A220" s="196"/>
      <c r="B220" s="196"/>
      <c r="C220" s="196"/>
      <c r="D220" s="196"/>
      <c r="E220" s="196"/>
      <c r="F220" s="196"/>
      <c r="G220" s="196"/>
      <c r="H220" s="196"/>
      <c r="I220" s="196"/>
      <c r="J220" s="196"/>
      <c r="K220" s="196"/>
      <c r="L220" s="196"/>
      <c r="M220" s="196"/>
    </row>
    <row r="221" spans="1:13" x14ac:dyDescent="0.2">
      <c r="A221" s="196"/>
      <c r="B221" s="196"/>
      <c r="C221" s="196"/>
      <c r="D221" s="196"/>
      <c r="E221" s="196"/>
      <c r="F221" s="196"/>
      <c r="G221" s="196"/>
      <c r="H221" s="196"/>
      <c r="I221" s="196"/>
      <c r="J221" s="196"/>
      <c r="K221" s="196"/>
      <c r="L221" s="196"/>
      <c r="M221" s="196"/>
    </row>
    <row r="222" spans="1:13" x14ac:dyDescent="0.2">
      <c r="A222" s="196"/>
      <c r="B222" s="196"/>
      <c r="C222" s="196"/>
      <c r="D222" s="196"/>
      <c r="E222" s="196"/>
      <c r="F222" s="196"/>
      <c r="G222" s="196"/>
      <c r="H222" s="196"/>
      <c r="I222" s="196"/>
      <c r="J222" s="196"/>
      <c r="K222" s="196"/>
      <c r="L222" s="196"/>
      <c r="M222" s="196"/>
    </row>
    <row r="223" spans="1:13" x14ac:dyDescent="0.2">
      <c r="A223" s="196"/>
      <c r="B223" s="196"/>
      <c r="C223" s="196"/>
      <c r="D223" s="196"/>
      <c r="E223" s="196"/>
      <c r="F223" s="196"/>
      <c r="G223" s="196"/>
      <c r="H223" s="196"/>
      <c r="I223" s="196"/>
      <c r="J223" s="196"/>
      <c r="K223" s="196"/>
      <c r="L223" s="196"/>
      <c r="M223" s="196"/>
    </row>
    <row r="224" spans="1:13" x14ac:dyDescent="0.2">
      <c r="A224" s="196"/>
      <c r="B224" s="196"/>
      <c r="C224" s="196"/>
      <c r="D224" s="196"/>
      <c r="E224" s="196"/>
      <c r="F224" s="196"/>
      <c r="G224" s="196"/>
      <c r="H224" s="196"/>
      <c r="I224" s="196"/>
      <c r="J224" s="196"/>
      <c r="K224" s="196"/>
      <c r="L224" s="196"/>
      <c r="M224" s="196"/>
    </row>
    <row r="225" spans="1:13" x14ac:dyDescent="0.2">
      <c r="A225" s="196"/>
      <c r="B225" s="196"/>
      <c r="C225" s="196"/>
      <c r="D225" s="196"/>
      <c r="E225" s="196"/>
      <c r="F225" s="196"/>
      <c r="G225" s="196"/>
      <c r="H225" s="196"/>
      <c r="I225" s="196"/>
      <c r="J225" s="196"/>
      <c r="K225" s="196"/>
      <c r="L225" s="196"/>
      <c r="M225" s="196"/>
    </row>
    <row r="226" spans="1:13" x14ac:dyDescent="0.2">
      <c r="A226" s="196"/>
      <c r="B226" s="196"/>
      <c r="C226" s="196"/>
      <c r="D226" s="196"/>
      <c r="E226" s="196"/>
      <c r="F226" s="196"/>
      <c r="G226" s="196"/>
      <c r="H226" s="196"/>
      <c r="I226" s="196"/>
      <c r="J226" s="196"/>
      <c r="K226" s="196"/>
      <c r="L226" s="196"/>
      <c r="M226" s="196"/>
    </row>
    <row r="227" spans="1:13" x14ac:dyDescent="0.2">
      <c r="A227" s="196"/>
      <c r="B227" s="196"/>
      <c r="C227" s="196"/>
      <c r="D227" s="196"/>
      <c r="E227" s="196"/>
      <c r="F227" s="196"/>
      <c r="G227" s="196"/>
      <c r="H227" s="196"/>
      <c r="I227" s="196"/>
      <c r="J227" s="196"/>
      <c r="K227" s="196"/>
      <c r="L227" s="196"/>
      <c r="M227" s="196"/>
    </row>
    <row r="228" spans="1:13" x14ac:dyDescent="0.2">
      <c r="A228" s="196"/>
      <c r="B228" s="196"/>
      <c r="C228" s="196"/>
      <c r="D228" s="196"/>
      <c r="E228" s="196"/>
      <c r="F228" s="196"/>
      <c r="G228" s="196"/>
      <c r="H228" s="196"/>
      <c r="I228" s="196"/>
      <c r="J228" s="196"/>
      <c r="K228" s="196"/>
      <c r="L228" s="196"/>
      <c r="M228" s="196"/>
    </row>
    <row r="229" spans="1:13" x14ac:dyDescent="0.2">
      <c r="A229" s="196"/>
      <c r="B229" s="196"/>
      <c r="C229" s="196"/>
      <c r="D229" s="196"/>
      <c r="E229" s="196"/>
      <c r="F229" s="196"/>
      <c r="G229" s="196"/>
      <c r="H229" s="196"/>
      <c r="I229" s="196"/>
      <c r="J229" s="196"/>
      <c r="K229" s="196"/>
      <c r="L229" s="196"/>
      <c r="M229" s="196"/>
    </row>
    <row r="230" spans="1:13" x14ac:dyDescent="0.2">
      <c r="A230" s="196"/>
      <c r="B230" s="196"/>
      <c r="C230" s="196"/>
      <c r="D230" s="196"/>
      <c r="E230" s="196"/>
      <c r="F230" s="196"/>
      <c r="G230" s="196"/>
      <c r="H230" s="196"/>
      <c r="I230" s="196"/>
      <c r="J230" s="196"/>
      <c r="K230" s="196"/>
      <c r="L230" s="196"/>
      <c r="M230" s="196"/>
    </row>
    <row r="231" spans="1:13" x14ac:dyDescent="0.2">
      <c r="A231" s="196"/>
      <c r="B231" s="196"/>
      <c r="C231" s="196"/>
      <c r="D231" s="196"/>
      <c r="E231" s="196"/>
      <c r="F231" s="196"/>
      <c r="G231" s="196"/>
      <c r="H231" s="196"/>
      <c r="I231" s="196"/>
      <c r="J231" s="196"/>
      <c r="K231" s="196"/>
      <c r="L231" s="196"/>
      <c r="M231" s="196"/>
    </row>
    <row r="232" spans="1:13" x14ac:dyDescent="0.2">
      <c r="A232" s="196"/>
      <c r="B232" s="196"/>
      <c r="C232" s="196"/>
      <c r="D232" s="196"/>
      <c r="E232" s="196"/>
      <c r="F232" s="196"/>
      <c r="G232" s="196"/>
      <c r="H232" s="196"/>
      <c r="I232" s="196"/>
      <c r="J232" s="196"/>
      <c r="K232" s="196"/>
      <c r="L232" s="196"/>
      <c r="M232" s="196"/>
    </row>
    <row r="233" spans="1:13" x14ac:dyDescent="0.2">
      <c r="A233" s="196"/>
      <c r="B233" s="196"/>
      <c r="C233" s="196"/>
      <c r="D233" s="196"/>
      <c r="E233" s="196"/>
      <c r="F233" s="196"/>
      <c r="G233" s="196"/>
      <c r="H233" s="196"/>
      <c r="I233" s="196"/>
      <c r="J233" s="196"/>
      <c r="K233" s="196"/>
      <c r="L233" s="196"/>
      <c r="M233" s="196"/>
    </row>
    <row r="234" spans="1:13" x14ac:dyDescent="0.2">
      <c r="A234" s="196"/>
      <c r="B234" s="196"/>
      <c r="C234" s="196"/>
      <c r="D234" s="196"/>
      <c r="E234" s="196"/>
      <c r="F234" s="196"/>
      <c r="G234" s="196"/>
      <c r="H234" s="196"/>
      <c r="I234" s="196"/>
      <c r="J234" s="196"/>
      <c r="K234" s="196"/>
      <c r="L234" s="196"/>
      <c r="M234" s="196"/>
    </row>
    <row r="235" spans="1:13" x14ac:dyDescent="0.2">
      <c r="A235" s="196"/>
      <c r="B235" s="196"/>
      <c r="C235" s="196"/>
      <c r="D235" s="196"/>
      <c r="E235" s="196"/>
      <c r="F235" s="196"/>
      <c r="G235" s="196"/>
      <c r="H235" s="196"/>
      <c r="I235" s="196"/>
      <c r="J235" s="196"/>
      <c r="K235" s="196"/>
      <c r="L235" s="196"/>
      <c r="M235" s="196"/>
    </row>
    <row r="236" spans="1:13" x14ac:dyDescent="0.2">
      <c r="A236" s="196"/>
      <c r="B236" s="196"/>
      <c r="C236" s="196"/>
      <c r="D236" s="196"/>
      <c r="E236" s="196"/>
      <c r="F236" s="196"/>
      <c r="G236" s="196"/>
      <c r="H236" s="196"/>
      <c r="I236" s="196"/>
      <c r="J236" s="196"/>
      <c r="K236" s="196"/>
      <c r="L236" s="196"/>
      <c r="M236" s="196"/>
    </row>
    <row r="237" spans="1:13" x14ac:dyDescent="0.2">
      <c r="A237" s="196"/>
      <c r="B237" s="196"/>
      <c r="C237" s="196"/>
      <c r="D237" s="196"/>
      <c r="E237" s="196"/>
      <c r="F237" s="196"/>
      <c r="G237" s="196"/>
      <c r="H237" s="196"/>
      <c r="I237" s="196"/>
      <c r="J237" s="196"/>
      <c r="K237" s="196"/>
      <c r="L237" s="196"/>
      <c r="M237" s="196"/>
    </row>
    <row r="238" spans="1:13" x14ac:dyDescent="0.2">
      <c r="A238" s="196"/>
      <c r="B238" s="196"/>
      <c r="C238" s="196"/>
      <c r="D238" s="196"/>
      <c r="E238" s="196"/>
      <c r="F238" s="196"/>
      <c r="G238" s="196"/>
      <c r="H238" s="196"/>
      <c r="I238" s="196"/>
      <c r="J238" s="196"/>
      <c r="K238" s="196"/>
      <c r="L238" s="196"/>
      <c r="M238" s="196"/>
    </row>
    <row r="239" spans="1:13" x14ac:dyDescent="0.2">
      <c r="A239" s="196"/>
      <c r="B239" s="196"/>
      <c r="C239" s="196"/>
      <c r="D239" s="196"/>
      <c r="E239" s="196"/>
      <c r="F239" s="196"/>
      <c r="G239" s="196"/>
      <c r="H239" s="196"/>
      <c r="I239" s="196"/>
      <c r="J239" s="196"/>
      <c r="K239" s="196"/>
      <c r="L239" s="196"/>
      <c r="M239" s="196"/>
    </row>
    <row r="240" spans="1:13" x14ac:dyDescent="0.2">
      <c r="A240" s="196"/>
      <c r="B240" s="196"/>
      <c r="C240" s="196"/>
      <c r="D240" s="196"/>
      <c r="E240" s="196"/>
      <c r="F240" s="196"/>
      <c r="G240" s="196"/>
      <c r="H240" s="196"/>
      <c r="I240" s="196"/>
      <c r="J240" s="196"/>
      <c r="K240" s="196"/>
      <c r="L240" s="196"/>
      <c r="M240" s="196"/>
    </row>
    <row r="241" spans="1:13" x14ac:dyDescent="0.2">
      <c r="A241" s="196"/>
      <c r="B241" s="196"/>
      <c r="C241" s="196"/>
      <c r="D241" s="196"/>
      <c r="E241" s="196"/>
      <c r="F241" s="196"/>
      <c r="G241" s="196"/>
      <c r="H241" s="196"/>
      <c r="I241" s="196"/>
      <c r="J241" s="196"/>
      <c r="K241" s="196"/>
      <c r="L241" s="196"/>
      <c r="M241" s="196"/>
    </row>
    <row r="242" spans="1:13" x14ac:dyDescent="0.2">
      <c r="A242" s="196"/>
      <c r="B242" s="196"/>
      <c r="C242" s="196"/>
      <c r="D242" s="196"/>
      <c r="E242" s="196"/>
      <c r="F242" s="196"/>
      <c r="G242" s="196"/>
      <c r="H242" s="196"/>
      <c r="I242" s="196"/>
      <c r="J242" s="196"/>
      <c r="K242" s="196"/>
      <c r="L242" s="196"/>
      <c r="M242" s="196"/>
    </row>
    <row r="243" spans="1:13" x14ac:dyDescent="0.2">
      <c r="A243" s="196"/>
      <c r="B243" s="196"/>
      <c r="C243" s="196"/>
      <c r="D243" s="196"/>
      <c r="E243" s="196"/>
      <c r="F243" s="196"/>
      <c r="G243" s="196"/>
      <c r="H243" s="196"/>
      <c r="I243" s="196"/>
      <c r="J243" s="196"/>
      <c r="K243" s="196"/>
      <c r="L243" s="196"/>
      <c r="M243" s="196"/>
    </row>
    <row r="244" spans="1:13" x14ac:dyDescent="0.2">
      <c r="A244" s="196"/>
      <c r="B244" s="196"/>
      <c r="C244" s="196"/>
      <c r="D244" s="196"/>
      <c r="E244" s="196"/>
      <c r="F244" s="196"/>
      <c r="G244" s="196"/>
      <c r="H244" s="196"/>
      <c r="I244" s="196"/>
      <c r="J244" s="196"/>
      <c r="K244" s="196"/>
      <c r="L244" s="196"/>
      <c r="M244" s="196"/>
    </row>
    <row r="245" spans="1:13" x14ac:dyDescent="0.2">
      <c r="A245" s="196"/>
      <c r="B245" s="196"/>
      <c r="C245" s="196"/>
      <c r="D245" s="196"/>
      <c r="E245" s="196"/>
      <c r="F245" s="196"/>
      <c r="G245" s="196"/>
      <c r="H245" s="196"/>
      <c r="I245" s="196"/>
      <c r="J245" s="196"/>
      <c r="K245" s="196"/>
      <c r="L245" s="196"/>
      <c r="M245" s="196"/>
    </row>
    <row r="246" spans="1:13" x14ac:dyDescent="0.2">
      <c r="A246" s="196"/>
      <c r="B246" s="196"/>
      <c r="C246" s="196"/>
      <c r="D246" s="196"/>
      <c r="E246" s="196"/>
      <c r="F246" s="196"/>
      <c r="G246" s="196"/>
      <c r="H246" s="196"/>
      <c r="I246" s="196"/>
      <c r="J246" s="196"/>
      <c r="K246" s="196"/>
      <c r="L246" s="196"/>
      <c r="M246" s="196"/>
    </row>
    <row r="247" spans="1:13" x14ac:dyDescent="0.2">
      <c r="A247" s="196"/>
      <c r="B247" s="196"/>
      <c r="C247" s="196"/>
      <c r="D247" s="196"/>
      <c r="E247" s="196"/>
      <c r="F247" s="196"/>
      <c r="G247" s="196"/>
      <c r="H247" s="196"/>
      <c r="I247" s="196"/>
      <c r="J247" s="196"/>
      <c r="K247" s="196"/>
      <c r="L247" s="196"/>
      <c r="M247" s="196"/>
    </row>
    <row r="248" spans="1:13" x14ac:dyDescent="0.2">
      <c r="A248" s="196"/>
      <c r="B248" s="196"/>
      <c r="C248" s="196"/>
      <c r="D248" s="196"/>
      <c r="E248" s="196"/>
      <c r="F248" s="196"/>
      <c r="G248" s="196"/>
      <c r="H248" s="196"/>
      <c r="I248" s="196"/>
      <c r="J248" s="196"/>
      <c r="K248" s="196"/>
      <c r="L248" s="196"/>
      <c r="M248" s="196"/>
    </row>
    <row r="249" spans="1:13" x14ac:dyDescent="0.2">
      <c r="A249" s="196"/>
      <c r="B249" s="196"/>
      <c r="C249" s="196"/>
      <c r="D249" s="196"/>
      <c r="E249" s="196"/>
      <c r="F249" s="196"/>
      <c r="G249" s="196"/>
      <c r="H249" s="196"/>
      <c r="I249" s="196"/>
      <c r="J249" s="196"/>
      <c r="K249" s="196"/>
      <c r="L249" s="196"/>
      <c r="M249" s="196"/>
    </row>
    <row r="250" spans="1:13" x14ac:dyDescent="0.2">
      <c r="A250" s="196"/>
      <c r="B250" s="196"/>
      <c r="C250" s="196"/>
      <c r="D250" s="196"/>
      <c r="E250" s="196"/>
      <c r="F250" s="196"/>
      <c r="G250" s="196"/>
      <c r="H250" s="196"/>
      <c r="I250" s="196"/>
      <c r="J250" s="196"/>
      <c r="K250" s="196"/>
      <c r="L250" s="196"/>
      <c r="M250" s="196"/>
    </row>
    <row r="251" spans="1:13" x14ac:dyDescent="0.2">
      <c r="A251" s="196"/>
      <c r="B251" s="196"/>
      <c r="C251" s="196"/>
      <c r="D251" s="196"/>
      <c r="E251" s="196"/>
      <c r="F251" s="196"/>
      <c r="G251" s="196"/>
      <c r="H251" s="196"/>
      <c r="I251" s="196"/>
      <c r="J251" s="196"/>
      <c r="K251" s="196"/>
      <c r="L251" s="196"/>
      <c r="M251" s="196"/>
    </row>
    <row r="252" spans="1:13" x14ac:dyDescent="0.2">
      <c r="A252" s="196"/>
      <c r="B252" s="196"/>
      <c r="C252" s="196"/>
      <c r="D252" s="196"/>
      <c r="E252" s="196"/>
      <c r="F252" s="196"/>
      <c r="G252" s="196"/>
      <c r="H252" s="196"/>
      <c r="I252" s="196"/>
      <c r="J252" s="196"/>
      <c r="K252" s="196"/>
      <c r="L252" s="196"/>
      <c r="M252" s="196"/>
    </row>
    <row r="253" spans="1:13" x14ac:dyDescent="0.2">
      <c r="A253" s="196"/>
      <c r="B253" s="196"/>
      <c r="C253" s="196"/>
      <c r="D253" s="196"/>
      <c r="E253" s="196"/>
      <c r="F253" s="196"/>
      <c r="G253" s="196"/>
      <c r="H253" s="196"/>
      <c r="I253" s="196"/>
      <c r="J253" s="196"/>
      <c r="K253" s="196"/>
      <c r="L253" s="196"/>
      <c r="M253" s="196"/>
    </row>
    <row r="254" spans="1:13" x14ac:dyDescent="0.2">
      <c r="A254" s="196"/>
      <c r="B254" s="196"/>
      <c r="C254" s="196"/>
      <c r="D254" s="196"/>
      <c r="E254" s="196"/>
      <c r="F254" s="196"/>
      <c r="G254" s="196"/>
      <c r="H254" s="196"/>
      <c r="I254" s="196"/>
      <c r="J254" s="196"/>
      <c r="K254" s="196"/>
      <c r="L254" s="196"/>
      <c r="M254" s="196"/>
    </row>
    <row r="255" spans="1:13" x14ac:dyDescent="0.2">
      <c r="A255" s="196"/>
      <c r="B255" s="196"/>
      <c r="C255" s="196"/>
      <c r="D255" s="196"/>
      <c r="E255" s="196"/>
      <c r="F255" s="196"/>
      <c r="G255" s="196"/>
      <c r="H255" s="196"/>
      <c r="I255" s="196"/>
      <c r="J255" s="196"/>
      <c r="K255" s="196"/>
      <c r="L255" s="196"/>
      <c r="M255" s="196"/>
    </row>
    <row r="256" spans="1:13" x14ac:dyDescent="0.2">
      <c r="A256" s="196"/>
      <c r="B256" s="196"/>
      <c r="C256" s="196"/>
      <c r="D256" s="196"/>
      <c r="E256" s="196"/>
      <c r="F256" s="196"/>
      <c r="G256" s="196"/>
      <c r="H256" s="196"/>
      <c r="I256" s="196"/>
      <c r="J256" s="196"/>
      <c r="K256" s="196"/>
      <c r="L256" s="196"/>
      <c r="M256" s="196"/>
    </row>
    <row r="257" spans="1:13" x14ac:dyDescent="0.2">
      <c r="A257" s="196"/>
      <c r="B257" s="196"/>
      <c r="C257" s="196"/>
      <c r="D257" s="196"/>
      <c r="E257" s="196"/>
      <c r="F257" s="196"/>
      <c r="G257" s="196"/>
      <c r="H257" s="196"/>
      <c r="I257" s="196"/>
      <c r="J257" s="196"/>
      <c r="K257" s="196"/>
      <c r="L257" s="196"/>
      <c r="M257" s="196"/>
    </row>
    <row r="258" spans="1:13" x14ac:dyDescent="0.2">
      <c r="A258" s="196"/>
      <c r="B258" s="196"/>
      <c r="C258" s="196"/>
      <c r="D258" s="196"/>
      <c r="E258" s="196"/>
      <c r="F258" s="196"/>
      <c r="G258" s="196"/>
      <c r="H258" s="196"/>
      <c r="I258" s="196"/>
      <c r="J258" s="196"/>
      <c r="K258" s="196"/>
      <c r="L258" s="196"/>
      <c r="M258" s="196"/>
    </row>
    <row r="259" spans="1:13" x14ac:dyDescent="0.2">
      <c r="A259" s="196"/>
      <c r="B259" s="196"/>
      <c r="C259" s="196"/>
      <c r="D259" s="196"/>
      <c r="E259" s="196"/>
      <c r="F259" s="196"/>
      <c r="G259" s="196"/>
      <c r="H259" s="196"/>
      <c r="I259" s="196"/>
      <c r="J259" s="196"/>
      <c r="K259" s="196"/>
      <c r="L259" s="196"/>
      <c r="M259" s="196"/>
    </row>
    <row r="260" spans="1:13" x14ac:dyDescent="0.2">
      <c r="A260" s="196"/>
      <c r="B260" s="196"/>
      <c r="C260" s="196"/>
      <c r="D260" s="196"/>
      <c r="E260" s="196"/>
      <c r="F260" s="196"/>
      <c r="G260" s="196"/>
      <c r="H260" s="196"/>
      <c r="I260" s="196"/>
      <c r="J260" s="196"/>
      <c r="K260" s="196"/>
      <c r="L260" s="196"/>
      <c r="M260" s="196"/>
    </row>
    <row r="261" spans="1:13" x14ac:dyDescent="0.2">
      <c r="A261" s="196"/>
      <c r="B261" s="196"/>
      <c r="C261" s="196"/>
      <c r="D261" s="196"/>
      <c r="E261" s="196"/>
      <c r="F261" s="196"/>
      <c r="G261" s="196"/>
      <c r="H261" s="196"/>
      <c r="I261" s="196"/>
      <c r="J261" s="196"/>
      <c r="K261" s="196"/>
      <c r="L261" s="196"/>
      <c r="M261" s="196"/>
    </row>
    <row r="262" spans="1:13" x14ac:dyDescent="0.2">
      <c r="A262" s="196"/>
      <c r="B262" s="196"/>
      <c r="C262" s="196"/>
      <c r="D262" s="196"/>
      <c r="E262" s="196"/>
      <c r="F262" s="196"/>
      <c r="G262" s="196"/>
      <c r="H262" s="196"/>
      <c r="I262" s="196"/>
      <c r="J262" s="196"/>
      <c r="K262" s="196"/>
      <c r="L262" s="196"/>
      <c r="M262" s="196"/>
    </row>
    <row r="263" spans="1:13" x14ac:dyDescent="0.2">
      <c r="A263" s="196"/>
      <c r="B263" s="196"/>
      <c r="C263" s="196"/>
      <c r="D263" s="196"/>
      <c r="E263" s="196"/>
      <c r="F263" s="196"/>
      <c r="G263" s="196"/>
      <c r="H263" s="196"/>
      <c r="I263" s="196"/>
      <c r="J263" s="196"/>
      <c r="K263" s="196"/>
      <c r="L263" s="196"/>
      <c r="M263" s="196"/>
    </row>
    <row r="264" spans="1:13" x14ac:dyDescent="0.2">
      <c r="A264" s="196"/>
      <c r="B264" s="196"/>
      <c r="C264" s="196"/>
      <c r="D264" s="196"/>
      <c r="E264" s="196"/>
      <c r="F264" s="196"/>
      <c r="G264" s="196"/>
      <c r="H264" s="196"/>
      <c r="I264" s="196"/>
      <c r="J264" s="196"/>
      <c r="K264" s="196"/>
      <c r="L264" s="196"/>
      <c r="M264" s="196"/>
    </row>
    <row r="265" spans="1:13" x14ac:dyDescent="0.2">
      <c r="A265" s="196"/>
      <c r="B265" s="196"/>
      <c r="C265" s="196"/>
      <c r="D265" s="196"/>
      <c r="E265" s="196"/>
      <c r="F265" s="196"/>
      <c r="G265" s="196"/>
      <c r="H265" s="196"/>
      <c r="I265" s="196"/>
      <c r="J265" s="196"/>
      <c r="K265" s="196"/>
      <c r="L265" s="196"/>
      <c r="M265" s="196"/>
    </row>
    <row r="266" spans="1:13" x14ac:dyDescent="0.2">
      <c r="A266" s="196"/>
      <c r="B266" s="196"/>
      <c r="C266" s="196"/>
      <c r="D266" s="196"/>
      <c r="E266" s="196"/>
      <c r="F266" s="196"/>
      <c r="G266" s="196"/>
      <c r="H266" s="196"/>
      <c r="I266" s="196"/>
      <c r="J266" s="196"/>
      <c r="K266" s="196"/>
      <c r="L266" s="196"/>
      <c r="M266" s="196"/>
    </row>
    <row r="267" spans="1:13" x14ac:dyDescent="0.2">
      <c r="A267" s="196"/>
      <c r="B267" s="196"/>
      <c r="C267" s="196"/>
      <c r="D267" s="196"/>
      <c r="E267" s="196"/>
      <c r="F267" s="196"/>
      <c r="G267" s="196"/>
      <c r="H267" s="196"/>
      <c r="I267" s="196"/>
      <c r="J267" s="196"/>
      <c r="K267" s="196"/>
      <c r="L267" s="196"/>
      <c r="M267" s="196"/>
    </row>
    <row r="268" spans="1:13" x14ac:dyDescent="0.2">
      <c r="A268" s="196"/>
      <c r="B268" s="196"/>
      <c r="C268" s="196"/>
      <c r="D268" s="196"/>
      <c r="E268" s="196"/>
      <c r="F268" s="196"/>
      <c r="G268" s="196"/>
      <c r="H268" s="196"/>
      <c r="I268" s="196"/>
      <c r="J268" s="196"/>
      <c r="K268" s="196"/>
      <c r="L268" s="196"/>
      <c r="M268" s="196"/>
    </row>
    <row r="269" spans="1:13" x14ac:dyDescent="0.2">
      <c r="A269" s="196"/>
      <c r="B269" s="196"/>
      <c r="C269" s="196"/>
      <c r="D269" s="196"/>
      <c r="E269" s="196"/>
      <c r="F269" s="196"/>
      <c r="G269" s="196"/>
      <c r="H269" s="196"/>
      <c r="I269" s="196"/>
      <c r="J269" s="196"/>
      <c r="K269" s="196"/>
      <c r="L269" s="196"/>
      <c r="M269" s="196"/>
    </row>
    <row r="270" spans="1:13" x14ac:dyDescent="0.2">
      <c r="A270" s="196"/>
      <c r="B270" s="196"/>
      <c r="C270" s="196"/>
      <c r="D270" s="196"/>
      <c r="E270" s="196"/>
      <c r="F270" s="196"/>
      <c r="G270" s="196"/>
      <c r="H270" s="196"/>
      <c r="I270" s="196"/>
      <c r="J270" s="196"/>
      <c r="K270" s="196"/>
      <c r="L270" s="196"/>
      <c r="M270" s="196"/>
    </row>
    <row r="271" spans="1:13" x14ac:dyDescent="0.2">
      <c r="A271" s="196"/>
      <c r="B271" s="196"/>
      <c r="C271" s="196"/>
      <c r="D271" s="196"/>
      <c r="E271" s="196"/>
      <c r="F271" s="196"/>
      <c r="G271" s="196"/>
      <c r="H271" s="196"/>
      <c r="I271" s="196"/>
      <c r="J271" s="196"/>
      <c r="K271" s="196"/>
      <c r="L271" s="196"/>
      <c r="M271" s="196"/>
    </row>
    <row r="272" spans="1:13" x14ac:dyDescent="0.2">
      <c r="A272" s="196"/>
      <c r="B272" s="196"/>
      <c r="C272" s="196"/>
      <c r="D272" s="196"/>
      <c r="E272" s="196"/>
      <c r="F272" s="196"/>
      <c r="G272" s="196"/>
      <c r="H272" s="196"/>
      <c r="I272" s="196"/>
      <c r="J272" s="196"/>
      <c r="K272" s="196"/>
      <c r="L272" s="196"/>
      <c r="M272" s="196"/>
    </row>
    <row r="273" spans="1:13" x14ac:dyDescent="0.2">
      <c r="A273" s="196"/>
      <c r="B273" s="196"/>
      <c r="C273" s="196"/>
      <c r="D273" s="196"/>
      <c r="E273" s="196"/>
      <c r="F273" s="196"/>
      <c r="G273" s="196"/>
      <c r="H273" s="196"/>
      <c r="I273" s="196"/>
      <c r="J273" s="196"/>
      <c r="K273" s="196"/>
      <c r="L273" s="196"/>
      <c r="M273" s="196"/>
    </row>
    <row r="274" spans="1:13" x14ac:dyDescent="0.2">
      <c r="A274" s="196"/>
      <c r="B274" s="196"/>
      <c r="C274" s="196"/>
      <c r="D274" s="196"/>
      <c r="E274" s="196"/>
      <c r="F274" s="196"/>
      <c r="G274" s="196"/>
      <c r="H274" s="196"/>
      <c r="I274" s="196"/>
      <c r="J274" s="196"/>
      <c r="K274" s="196"/>
      <c r="L274" s="196"/>
      <c r="M274" s="196"/>
    </row>
    <row r="275" spans="1:13" x14ac:dyDescent="0.2">
      <c r="A275" s="196"/>
      <c r="B275" s="196"/>
      <c r="C275" s="196"/>
      <c r="D275" s="196"/>
      <c r="E275" s="196"/>
      <c r="F275" s="196"/>
      <c r="G275" s="196"/>
      <c r="H275" s="196"/>
      <c r="I275" s="196"/>
      <c r="J275" s="196"/>
      <c r="K275" s="196"/>
      <c r="L275" s="196"/>
      <c r="M275" s="196"/>
    </row>
    <row r="276" spans="1:13" x14ac:dyDescent="0.2">
      <c r="A276" s="196"/>
      <c r="B276" s="196"/>
      <c r="C276" s="196"/>
      <c r="D276" s="196"/>
      <c r="E276" s="196"/>
      <c r="F276" s="196"/>
      <c r="G276" s="196"/>
      <c r="H276" s="196"/>
      <c r="I276" s="196"/>
      <c r="J276" s="196"/>
      <c r="K276" s="196"/>
      <c r="L276" s="196"/>
      <c r="M276" s="196"/>
    </row>
    <row r="277" spans="1:13" x14ac:dyDescent="0.2">
      <c r="A277" s="196"/>
      <c r="B277" s="196"/>
      <c r="C277" s="196"/>
      <c r="D277" s="196"/>
      <c r="E277" s="196"/>
      <c r="F277" s="196"/>
      <c r="G277" s="196"/>
      <c r="H277" s="196"/>
      <c r="I277" s="196"/>
      <c r="J277" s="196"/>
      <c r="K277" s="196"/>
      <c r="L277" s="196"/>
      <c r="M277" s="196"/>
    </row>
    <row r="278" spans="1:13" x14ac:dyDescent="0.2">
      <c r="A278" s="196"/>
      <c r="B278" s="196"/>
      <c r="C278" s="196"/>
      <c r="D278" s="196"/>
      <c r="E278" s="196"/>
      <c r="F278" s="196"/>
      <c r="G278" s="196"/>
      <c r="H278" s="196"/>
      <c r="I278" s="196"/>
      <c r="J278" s="196"/>
      <c r="K278" s="196"/>
      <c r="L278" s="196"/>
      <c r="M278" s="196"/>
    </row>
    <row r="279" spans="1:13" x14ac:dyDescent="0.2">
      <c r="A279" s="196"/>
      <c r="B279" s="196"/>
      <c r="C279" s="196"/>
      <c r="D279" s="196"/>
      <c r="E279" s="196"/>
      <c r="F279" s="196"/>
      <c r="G279" s="196"/>
      <c r="H279" s="196"/>
      <c r="I279" s="196"/>
      <c r="J279" s="196"/>
      <c r="K279" s="196"/>
      <c r="L279" s="196"/>
      <c r="M279" s="196"/>
    </row>
    <row r="280" spans="1:13" x14ac:dyDescent="0.2">
      <c r="A280" s="196"/>
      <c r="B280" s="196"/>
      <c r="C280" s="196"/>
      <c r="D280" s="196"/>
      <c r="E280" s="196"/>
      <c r="F280" s="196"/>
      <c r="G280" s="196"/>
      <c r="H280" s="196"/>
      <c r="I280" s="196"/>
      <c r="J280" s="196"/>
      <c r="K280" s="196"/>
      <c r="L280" s="196"/>
      <c r="M280" s="196"/>
    </row>
    <row r="281" spans="1:13" x14ac:dyDescent="0.2">
      <c r="A281" s="196"/>
      <c r="B281" s="196"/>
      <c r="C281" s="196"/>
      <c r="D281" s="196"/>
      <c r="E281" s="196"/>
      <c r="F281" s="196"/>
      <c r="G281" s="196"/>
      <c r="H281" s="196"/>
      <c r="I281" s="196"/>
      <c r="J281" s="196"/>
      <c r="K281" s="196"/>
      <c r="L281" s="196"/>
      <c r="M281" s="196"/>
    </row>
    <row r="282" spans="1:13" x14ac:dyDescent="0.2">
      <c r="A282" s="196"/>
      <c r="B282" s="196"/>
      <c r="C282" s="196"/>
      <c r="D282" s="196"/>
      <c r="E282" s="196"/>
      <c r="F282" s="196"/>
      <c r="G282" s="196"/>
      <c r="H282" s="196"/>
      <c r="I282" s="196"/>
      <c r="J282" s="196"/>
      <c r="K282" s="196"/>
      <c r="L282" s="196"/>
      <c r="M282" s="196"/>
    </row>
    <row r="283" spans="1:13" x14ac:dyDescent="0.2">
      <c r="A283" s="196"/>
      <c r="B283" s="196"/>
      <c r="C283" s="196"/>
      <c r="D283" s="196"/>
      <c r="E283" s="196"/>
      <c r="F283" s="196"/>
      <c r="G283" s="196"/>
      <c r="H283" s="196"/>
      <c r="I283" s="196"/>
      <c r="J283" s="196"/>
      <c r="K283" s="196"/>
      <c r="L283" s="196"/>
      <c r="M283" s="196"/>
    </row>
    <row r="284" spans="1:13" x14ac:dyDescent="0.2">
      <c r="A284" s="196"/>
      <c r="B284" s="196"/>
      <c r="C284" s="196"/>
      <c r="D284" s="196"/>
      <c r="E284" s="196"/>
      <c r="F284" s="196"/>
      <c r="G284" s="196"/>
      <c r="H284" s="196"/>
      <c r="I284" s="196"/>
      <c r="J284" s="196"/>
      <c r="K284" s="196"/>
      <c r="L284" s="196"/>
      <c r="M284" s="196"/>
    </row>
    <row r="285" spans="1:13" x14ac:dyDescent="0.2">
      <c r="A285" s="196"/>
      <c r="B285" s="196"/>
      <c r="C285" s="196"/>
      <c r="D285" s="196"/>
      <c r="E285" s="196"/>
      <c r="F285" s="196"/>
      <c r="G285" s="196"/>
      <c r="H285" s="196"/>
      <c r="I285" s="196"/>
      <c r="J285" s="196"/>
      <c r="K285" s="196"/>
      <c r="L285" s="196"/>
      <c r="M285" s="196"/>
    </row>
    <row r="286" spans="1:13" x14ac:dyDescent="0.2">
      <c r="A286" s="196"/>
      <c r="B286" s="196"/>
      <c r="C286" s="196"/>
      <c r="D286" s="196"/>
      <c r="E286" s="196"/>
      <c r="F286" s="196"/>
      <c r="G286" s="196"/>
      <c r="H286" s="196"/>
      <c r="I286" s="196"/>
      <c r="J286" s="196"/>
      <c r="K286" s="196"/>
      <c r="L286" s="196"/>
      <c r="M286" s="196"/>
    </row>
    <row r="287" spans="1:13" x14ac:dyDescent="0.2">
      <c r="A287" s="196"/>
      <c r="B287" s="196"/>
      <c r="C287" s="196"/>
      <c r="D287" s="196"/>
      <c r="E287" s="196"/>
      <c r="F287" s="196"/>
      <c r="G287" s="196"/>
      <c r="H287" s="196"/>
      <c r="I287" s="196"/>
      <c r="J287" s="196"/>
      <c r="K287" s="196"/>
      <c r="L287" s="196"/>
      <c r="M287" s="196"/>
    </row>
    <row r="288" spans="1:13" x14ac:dyDescent="0.2">
      <c r="A288" s="196"/>
      <c r="B288" s="196"/>
      <c r="C288" s="196"/>
      <c r="D288" s="196"/>
      <c r="E288" s="196"/>
      <c r="F288" s="196"/>
      <c r="G288" s="196"/>
      <c r="H288" s="196"/>
      <c r="I288" s="196"/>
      <c r="J288" s="196"/>
      <c r="K288" s="196"/>
      <c r="L288" s="196"/>
      <c r="M288" s="196"/>
    </row>
    <row r="289" spans="1:13" x14ac:dyDescent="0.2">
      <c r="A289" s="196"/>
      <c r="B289" s="196"/>
      <c r="C289" s="196"/>
      <c r="D289" s="196"/>
      <c r="E289" s="196"/>
      <c r="F289" s="196"/>
      <c r="G289" s="196"/>
      <c r="H289" s="196"/>
      <c r="I289" s="196"/>
      <c r="J289" s="196"/>
      <c r="K289" s="196"/>
      <c r="L289" s="196"/>
      <c r="M289" s="196"/>
    </row>
    <row r="290" spans="1:13" x14ac:dyDescent="0.2">
      <c r="A290" s="196"/>
      <c r="B290" s="196"/>
      <c r="C290" s="196"/>
      <c r="D290" s="196"/>
      <c r="E290" s="196"/>
      <c r="F290" s="196"/>
      <c r="G290" s="196"/>
      <c r="H290" s="196"/>
      <c r="I290" s="196"/>
      <c r="J290" s="196"/>
      <c r="K290" s="196"/>
      <c r="L290" s="196"/>
      <c r="M290" s="196"/>
    </row>
    <row r="291" spans="1:13" x14ac:dyDescent="0.2">
      <c r="A291" s="196"/>
      <c r="B291" s="196"/>
      <c r="C291" s="196"/>
      <c r="D291" s="196"/>
      <c r="E291" s="196"/>
      <c r="F291" s="196"/>
      <c r="G291" s="196"/>
      <c r="H291" s="196"/>
      <c r="I291" s="196"/>
      <c r="J291" s="196"/>
      <c r="K291" s="196"/>
      <c r="L291" s="196"/>
      <c r="M291" s="196"/>
    </row>
    <row r="292" spans="1:13" x14ac:dyDescent="0.2">
      <c r="A292" s="196"/>
      <c r="B292" s="196"/>
      <c r="C292" s="196"/>
      <c r="D292" s="196"/>
      <c r="E292" s="196"/>
      <c r="F292" s="196"/>
      <c r="G292" s="196"/>
      <c r="H292" s="196"/>
      <c r="I292" s="196"/>
      <c r="J292" s="196"/>
      <c r="K292" s="196"/>
      <c r="L292" s="196"/>
      <c r="M292" s="196"/>
    </row>
    <row r="293" spans="1:13" x14ac:dyDescent="0.2">
      <c r="A293" s="196"/>
      <c r="B293" s="196"/>
      <c r="C293" s="196"/>
      <c r="D293" s="196"/>
      <c r="E293" s="196"/>
      <c r="F293" s="196"/>
      <c r="G293" s="196"/>
      <c r="H293" s="196"/>
      <c r="I293" s="196"/>
      <c r="J293" s="196"/>
      <c r="K293" s="196"/>
      <c r="L293" s="196"/>
      <c r="M293" s="196"/>
    </row>
    <row r="294" spans="1:13" x14ac:dyDescent="0.2">
      <c r="A294" s="196"/>
      <c r="B294" s="196"/>
      <c r="C294" s="196"/>
      <c r="D294" s="196"/>
      <c r="E294" s="196"/>
      <c r="F294" s="196"/>
      <c r="G294" s="196"/>
      <c r="H294" s="196"/>
      <c r="I294" s="196"/>
      <c r="J294" s="196"/>
      <c r="K294" s="196"/>
      <c r="L294" s="196"/>
      <c r="M294" s="196"/>
    </row>
    <row r="295" spans="1:13" x14ac:dyDescent="0.2">
      <c r="A295" s="196"/>
      <c r="B295" s="196"/>
      <c r="C295" s="196"/>
      <c r="D295" s="196"/>
      <c r="E295" s="196"/>
      <c r="F295" s="196"/>
      <c r="G295" s="196"/>
      <c r="H295" s="196"/>
      <c r="I295" s="196"/>
      <c r="J295" s="196"/>
      <c r="K295" s="196"/>
      <c r="L295" s="196"/>
      <c r="M295" s="196"/>
    </row>
    <row r="296" spans="1:13" x14ac:dyDescent="0.2">
      <c r="A296" s="196"/>
      <c r="B296" s="196"/>
      <c r="C296" s="196"/>
      <c r="D296" s="196"/>
      <c r="E296" s="196"/>
      <c r="F296" s="196"/>
      <c r="G296" s="196"/>
      <c r="H296" s="196"/>
      <c r="I296" s="196"/>
      <c r="J296" s="196"/>
      <c r="K296" s="196"/>
      <c r="L296" s="196"/>
      <c r="M296" s="196"/>
    </row>
    <row r="297" spans="1:13" x14ac:dyDescent="0.2">
      <c r="A297" s="196"/>
      <c r="B297" s="196"/>
      <c r="C297" s="196"/>
      <c r="D297" s="196"/>
      <c r="E297" s="196"/>
      <c r="F297" s="196"/>
      <c r="G297" s="196"/>
      <c r="H297" s="196"/>
      <c r="I297" s="196"/>
      <c r="J297" s="196"/>
      <c r="K297" s="196"/>
      <c r="L297" s="196"/>
      <c r="M297" s="196"/>
    </row>
    <row r="298" spans="1:13" x14ac:dyDescent="0.2">
      <c r="A298" s="196"/>
      <c r="B298" s="196"/>
      <c r="C298" s="196"/>
      <c r="D298" s="196"/>
      <c r="E298" s="196"/>
      <c r="F298" s="196"/>
      <c r="G298" s="196"/>
      <c r="H298" s="196"/>
      <c r="I298" s="196"/>
      <c r="J298" s="196"/>
      <c r="K298" s="196"/>
      <c r="L298" s="196"/>
      <c r="M298" s="196"/>
    </row>
    <row r="299" spans="1:13" x14ac:dyDescent="0.2">
      <c r="A299" s="196"/>
      <c r="B299" s="196"/>
      <c r="C299" s="196"/>
      <c r="D299" s="196"/>
      <c r="E299" s="196"/>
      <c r="F299" s="196"/>
      <c r="G299" s="196"/>
      <c r="H299" s="196"/>
      <c r="I299" s="196"/>
      <c r="J299" s="196"/>
      <c r="K299" s="196"/>
      <c r="L299" s="196"/>
      <c r="M299" s="196"/>
    </row>
    <row r="300" spans="1:13" x14ac:dyDescent="0.2">
      <c r="A300" s="196"/>
      <c r="B300" s="196"/>
      <c r="C300" s="196"/>
      <c r="D300" s="196"/>
      <c r="E300" s="196"/>
      <c r="F300" s="196"/>
      <c r="G300" s="196"/>
      <c r="H300" s="196"/>
      <c r="I300" s="196"/>
      <c r="J300" s="196"/>
      <c r="K300" s="196"/>
      <c r="L300" s="196"/>
      <c r="M300" s="196"/>
    </row>
    <row r="301" spans="1:13" x14ac:dyDescent="0.2">
      <c r="A301" s="196"/>
      <c r="B301" s="196"/>
      <c r="C301" s="196"/>
      <c r="D301" s="196"/>
      <c r="E301" s="196"/>
      <c r="F301" s="196"/>
      <c r="G301" s="196"/>
      <c r="H301" s="196"/>
      <c r="I301" s="196"/>
      <c r="J301" s="196"/>
      <c r="K301" s="196"/>
      <c r="L301" s="196"/>
      <c r="M301" s="196"/>
    </row>
    <row r="302" spans="1:13" x14ac:dyDescent="0.2">
      <c r="A302" s="196"/>
      <c r="B302" s="196"/>
      <c r="C302" s="196"/>
      <c r="D302" s="196"/>
      <c r="E302" s="196"/>
      <c r="F302" s="196"/>
      <c r="G302" s="196"/>
      <c r="H302" s="196"/>
      <c r="I302" s="196"/>
      <c r="J302" s="196"/>
      <c r="K302" s="196"/>
      <c r="L302" s="196"/>
      <c r="M302" s="196"/>
    </row>
    <row r="303" spans="1:13" x14ac:dyDescent="0.2">
      <c r="A303" s="196"/>
      <c r="B303" s="196"/>
      <c r="C303" s="196"/>
      <c r="D303" s="196"/>
      <c r="E303" s="196"/>
      <c r="F303" s="196"/>
      <c r="G303" s="196"/>
      <c r="H303" s="196"/>
      <c r="I303" s="196"/>
      <c r="J303" s="196"/>
      <c r="K303" s="196"/>
      <c r="L303" s="196"/>
      <c r="M303" s="196"/>
    </row>
    <row r="304" spans="1:13" x14ac:dyDescent="0.2">
      <c r="A304" s="196"/>
      <c r="B304" s="196"/>
      <c r="C304" s="196"/>
      <c r="D304" s="196"/>
      <c r="E304" s="196"/>
      <c r="F304" s="196"/>
      <c r="G304" s="196"/>
      <c r="H304" s="196"/>
      <c r="I304" s="196"/>
      <c r="J304" s="196"/>
      <c r="K304" s="196"/>
      <c r="L304" s="196"/>
      <c r="M304" s="196"/>
    </row>
    <row r="305" spans="1:13" x14ac:dyDescent="0.2">
      <c r="A305" s="196"/>
      <c r="B305" s="196"/>
      <c r="C305" s="196"/>
      <c r="D305" s="196"/>
      <c r="E305" s="196"/>
      <c r="F305" s="196"/>
      <c r="G305" s="196"/>
      <c r="H305" s="196"/>
      <c r="I305" s="196"/>
      <c r="J305" s="196"/>
      <c r="K305" s="196"/>
      <c r="L305" s="196"/>
      <c r="M305" s="196"/>
    </row>
    <row r="306" spans="1:13" x14ac:dyDescent="0.2">
      <c r="A306" s="196"/>
      <c r="B306" s="196"/>
      <c r="C306" s="196"/>
      <c r="D306" s="196"/>
      <c r="E306" s="196"/>
      <c r="F306" s="196"/>
      <c r="G306" s="196"/>
      <c r="H306" s="196"/>
      <c r="I306" s="196"/>
      <c r="J306" s="196"/>
      <c r="K306" s="196"/>
      <c r="L306" s="196"/>
      <c r="M306" s="196"/>
    </row>
    <row r="307" spans="1:13" x14ac:dyDescent="0.2">
      <c r="A307" s="196"/>
      <c r="B307" s="196"/>
      <c r="C307" s="196"/>
      <c r="D307" s="196"/>
      <c r="E307" s="196"/>
      <c r="F307" s="196"/>
      <c r="G307" s="196"/>
      <c r="H307" s="196"/>
      <c r="I307" s="196"/>
      <c r="J307" s="196"/>
      <c r="K307" s="196"/>
      <c r="L307" s="196"/>
      <c r="M307" s="196"/>
    </row>
    <row r="308" spans="1:13" x14ac:dyDescent="0.2">
      <c r="A308" s="196"/>
      <c r="B308" s="196"/>
      <c r="C308" s="196"/>
      <c r="D308" s="196"/>
      <c r="E308" s="196"/>
      <c r="F308" s="196"/>
      <c r="G308" s="196"/>
      <c r="H308" s="196"/>
      <c r="I308" s="196"/>
      <c r="J308" s="196"/>
      <c r="K308" s="196"/>
      <c r="L308" s="196"/>
      <c r="M308" s="196"/>
    </row>
    <row r="309" spans="1:13" x14ac:dyDescent="0.2">
      <c r="A309" s="196"/>
      <c r="B309" s="196"/>
      <c r="C309" s="196"/>
      <c r="D309" s="196"/>
      <c r="E309" s="196"/>
      <c r="F309" s="196"/>
      <c r="G309" s="196"/>
      <c r="H309" s="196"/>
      <c r="I309" s="196"/>
      <c r="J309" s="196"/>
      <c r="K309" s="196"/>
      <c r="L309" s="196"/>
      <c r="M309" s="196"/>
    </row>
    <row r="310" spans="1:13" x14ac:dyDescent="0.2">
      <c r="A310" s="196"/>
      <c r="B310" s="196"/>
      <c r="C310" s="196"/>
      <c r="D310" s="196"/>
      <c r="E310" s="196"/>
      <c r="F310" s="196"/>
      <c r="G310" s="196"/>
      <c r="H310" s="196"/>
      <c r="I310" s="196"/>
      <c r="J310" s="196"/>
      <c r="K310" s="196"/>
      <c r="L310" s="196"/>
      <c r="M310" s="196"/>
    </row>
    <row r="311" spans="1:13" x14ac:dyDescent="0.2">
      <c r="A311" s="196"/>
      <c r="B311" s="196"/>
      <c r="C311" s="196"/>
      <c r="D311" s="196"/>
      <c r="E311" s="196"/>
      <c r="F311" s="196"/>
      <c r="G311" s="196"/>
      <c r="H311" s="196"/>
      <c r="I311" s="196"/>
      <c r="J311" s="196"/>
      <c r="K311" s="196"/>
      <c r="L311" s="196"/>
      <c r="M311" s="196"/>
    </row>
    <row r="312" spans="1:13" x14ac:dyDescent="0.2">
      <c r="A312" s="196"/>
      <c r="B312" s="196"/>
      <c r="C312" s="196"/>
      <c r="D312" s="196"/>
      <c r="E312" s="196"/>
      <c r="F312" s="196"/>
      <c r="G312" s="196"/>
      <c r="H312" s="196"/>
      <c r="I312" s="196"/>
      <c r="J312" s="196"/>
      <c r="K312" s="196"/>
      <c r="L312" s="196"/>
      <c r="M312" s="196"/>
    </row>
    <row r="313" spans="1:13" x14ac:dyDescent="0.2">
      <c r="A313" s="196"/>
      <c r="B313" s="196"/>
      <c r="C313" s="196"/>
      <c r="D313" s="196"/>
      <c r="E313" s="196"/>
      <c r="F313" s="196"/>
      <c r="G313" s="196"/>
      <c r="H313" s="196"/>
      <c r="I313" s="196"/>
      <c r="J313" s="196"/>
      <c r="K313" s="196"/>
      <c r="L313" s="196"/>
      <c r="M313" s="196"/>
    </row>
    <row r="314" spans="1:13" x14ac:dyDescent="0.2">
      <c r="A314" s="196"/>
      <c r="B314" s="196"/>
      <c r="C314" s="196"/>
      <c r="D314" s="196"/>
      <c r="E314" s="196"/>
      <c r="F314" s="196"/>
      <c r="G314" s="196"/>
      <c r="H314" s="196"/>
      <c r="I314" s="196"/>
      <c r="J314" s="196"/>
      <c r="K314" s="196"/>
      <c r="L314" s="196"/>
      <c r="M314" s="196"/>
    </row>
    <row r="315" spans="1:13" x14ac:dyDescent="0.2">
      <c r="A315" s="196"/>
      <c r="B315" s="196"/>
      <c r="C315" s="196"/>
      <c r="D315" s="196"/>
      <c r="E315" s="196"/>
      <c r="F315" s="196"/>
      <c r="G315" s="196"/>
      <c r="H315" s="196"/>
      <c r="I315" s="196"/>
      <c r="J315" s="196"/>
      <c r="K315" s="196"/>
      <c r="L315" s="196"/>
      <c r="M315" s="196"/>
    </row>
    <row r="316" spans="1:13" x14ac:dyDescent="0.2">
      <c r="A316" s="196"/>
      <c r="B316" s="196"/>
      <c r="C316" s="196"/>
      <c r="D316" s="196"/>
      <c r="E316" s="196"/>
      <c r="F316" s="196"/>
      <c r="G316" s="196"/>
      <c r="H316" s="196"/>
      <c r="I316" s="196"/>
      <c r="J316" s="196"/>
      <c r="K316" s="196"/>
      <c r="L316" s="196"/>
      <c r="M316" s="196"/>
    </row>
    <row r="317" spans="1:13" x14ac:dyDescent="0.2">
      <c r="A317" s="196"/>
      <c r="B317" s="196"/>
      <c r="C317" s="196"/>
      <c r="D317" s="196"/>
      <c r="E317" s="196"/>
      <c r="F317" s="196"/>
      <c r="G317" s="196"/>
      <c r="H317" s="196"/>
      <c r="I317" s="196"/>
      <c r="J317" s="196"/>
      <c r="K317" s="196"/>
      <c r="L317" s="196"/>
      <c r="M317" s="196"/>
    </row>
    <row r="318" spans="1:13" x14ac:dyDescent="0.2">
      <c r="A318" s="196"/>
      <c r="B318" s="196"/>
      <c r="C318" s="196"/>
      <c r="D318" s="196"/>
      <c r="E318" s="196"/>
      <c r="F318" s="196"/>
      <c r="G318" s="196"/>
      <c r="H318" s="196"/>
      <c r="I318" s="196"/>
      <c r="J318" s="196"/>
      <c r="K318" s="196"/>
      <c r="L318" s="196"/>
      <c r="M318" s="196"/>
    </row>
    <row r="319" spans="1:13" x14ac:dyDescent="0.2">
      <c r="A319" s="196"/>
      <c r="B319" s="196"/>
      <c r="C319" s="196"/>
      <c r="D319" s="196"/>
      <c r="E319" s="196"/>
      <c r="F319" s="196"/>
      <c r="G319" s="196"/>
      <c r="H319" s="196"/>
      <c r="I319" s="196"/>
      <c r="J319" s="196"/>
      <c r="K319" s="196"/>
      <c r="L319" s="196"/>
      <c r="M319" s="196"/>
    </row>
    <row r="320" spans="1:13" x14ac:dyDescent="0.2">
      <c r="A320" s="196"/>
      <c r="B320" s="196"/>
      <c r="C320" s="196"/>
      <c r="D320" s="196"/>
      <c r="E320" s="196"/>
      <c r="F320" s="196"/>
      <c r="G320" s="196"/>
      <c r="H320" s="196"/>
      <c r="I320" s="196"/>
      <c r="J320" s="196"/>
      <c r="K320" s="196"/>
      <c r="L320" s="196"/>
      <c r="M320" s="196"/>
    </row>
    <row r="321" spans="1:13" x14ac:dyDescent="0.2">
      <c r="A321" s="196"/>
      <c r="B321" s="196"/>
      <c r="C321" s="196"/>
      <c r="D321" s="196"/>
      <c r="E321" s="196"/>
      <c r="F321" s="196"/>
      <c r="G321" s="196"/>
      <c r="H321" s="196"/>
      <c r="I321" s="196"/>
      <c r="J321" s="196"/>
      <c r="K321" s="196"/>
      <c r="L321" s="196"/>
      <c r="M321" s="196"/>
    </row>
    <row r="322" spans="1:13" x14ac:dyDescent="0.2">
      <c r="A322" s="196"/>
      <c r="B322" s="196"/>
      <c r="C322" s="196"/>
      <c r="D322" s="196"/>
      <c r="E322" s="196"/>
      <c r="F322" s="196"/>
      <c r="G322" s="196"/>
      <c r="H322" s="196"/>
      <c r="I322" s="196"/>
      <c r="J322" s="196"/>
      <c r="K322" s="196"/>
      <c r="L322" s="196"/>
      <c r="M322" s="196"/>
    </row>
    <row r="323" spans="1:13" x14ac:dyDescent="0.2">
      <c r="A323" s="196"/>
      <c r="B323" s="196"/>
      <c r="C323" s="196"/>
      <c r="D323" s="196"/>
      <c r="E323" s="196"/>
      <c r="F323" s="196"/>
      <c r="G323" s="196"/>
      <c r="H323" s="196"/>
      <c r="I323" s="196"/>
      <c r="J323" s="196"/>
      <c r="K323" s="196"/>
      <c r="L323" s="196"/>
      <c r="M323" s="196"/>
    </row>
    <row r="324" spans="1:13" x14ac:dyDescent="0.2">
      <c r="A324" s="196"/>
      <c r="B324" s="196"/>
      <c r="C324" s="196"/>
      <c r="D324" s="196"/>
      <c r="E324" s="196"/>
      <c r="F324" s="196"/>
      <c r="G324" s="196"/>
      <c r="H324" s="196"/>
      <c r="I324" s="196"/>
      <c r="J324" s="196"/>
      <c r="K324" s="196"/>
      <c r="L324" s="196"/>
      <c r="M324" s="196"/>
    </row>
    <row r="325" spans="1:13" x14ac:dyDescent="0.2">
      <c r="A325" s="196"/>
      <c r="B325" s="196"/>
      <c r="C325" s="196"/>
      <c r="D325" s="196"/>
      <c r="E325" s="196"/>
      <c r="F325" s="196"/>
      <c r="G325" s="196"/>
      <c r="H325" s="196"/>
      <c r="I325" s="196"/>
      <c r="J325" s="196"/>
      <c r="K325" s="196"/>
      <c r="L325" s="196"/>
      <c r="M325" s="196"/>
    </row>
    <row r="326" spans="1:13" x14ac:dyDescent="0.2">
      <c r="A326" s="196"/>
      <c r="B326" s="196"/>
      <c r="C326" s="196"/>
      <c r="D326" s="196"/>
      <c r="E326" s="196"/>
      <c r="F326" s="196"/>
      <c r="G326" s="196"/>
      <c r="H326" s="196"/>
      <c r="I326" s="196"/>
      <c r="J326" s="196"/>
      <c r="K326" s="196"/>
      <c r="L326" s="196"/>
      <c r="M326" s="196"/>
    </row>
    <row r="327" spans="1:13" x14ac:dyDescent="0.2">
      <c r="A327" s="196"/>
      <c r="B327" s="196"/>
      <c r="C327" s="196"/>
      <c r="D327" s="196"/>
      <c r="E327" s="196"/>
      <c r="F327" s="196"/>
      <c r="G327" s="196"/>
      <c r="H327" s="196"/>
      <c r="I327" s="196"/>
      <c r="J327" s="196"/>
      <c r="K327" s="196"/>
      <c r="L327" s="196"/>
      <c r="M327" s="196"/>
    </row>
    <row r="328" spans="1:13" x14ac:dyDescent="0.2">
      <c r="A328" s="196"/>
      <c r="B328" s="196"/>
      <c r="C328" s="196"/>
      <c r="D328" s="196"/>
      <c r="E328" s="196"/>
      <c r="F328" s="196"/>
      <c r="G328" s="196"/>
      <c r="H328" s="196"/>
      <c r="I328" s="196"/>
      <c r="J328" s="196"/>
      <c r="K328" s="196"/>
      <c r="L328" s="196"/>
      <c r="M328" s="196"/>
    </row>
    <row r="329" spans="1:13" x14ac:dyDescent="0.2">
      <c r="A329" s="196"/>
      <c r="B329" s="196"/>
      <c r="C329" s="196"/>
      <c r="D329" s="196"/>
      <c r="E329" s="196"/>
      <c r="F329" s="196"/>
      <c r="G329" s="196"/>
      <c r="H329" s="196"/>
      <c r="I329" s="196"/>
      <c r="J329" s="196"/>
      <c r="K329" s="196"/>
      <c r="L329" s="196"/>
      <c r="M329" s="196"/>
    </row>
    <row r="330" spans="1:13" x14ac:dyDescent="0.2">
      <c r="A330" s="196"/>
      <c r="B330" s="196"/>
      <c r="C330" s="196"/>
      <c r="D330" s="196"/>
      <c r="E330" s="196"/>
      <c r="F330" s="196"/>
      <c r="G330" s="196"/>
      <c r="H330" s="196"/>
      <c r="I330" s="196"/>
      <c r="J330" s="196"/>
      <c r="K330" s="196"/>
      <c r="L330" s="196"/>
      <c r="M330" s="196"/>
    </row>
    <row r="331" spans="1:13" x14ac:dyDescent="0.2">
      <c r="A331" s="196"/>
      <c r="B331" s="196"/>
      <c r="C331" s="196"/>
      <c r="D331" s="196"/>
      <c r="E331" s="196"/>
      <c r="F331" s="196"/>
      <c r="G331" s="196"/>
      <c r="H331" s="196"/>
      <c r="I331" s="196"/>
      <c r="J331" s="196"/>
      <c r="K331" s="196"/>
      <c r="L331" s="196"/>
      <c r="M331" s="196"/>
    </row>
    <row r="332" spans="1:13" x14ac:dyDescent="0.2">
      <c r="A332" s="196"/>
      <c r="B332" s="196"/>
      <c r="C332" s="196"/>
      <c r="D332" s="196"/>
      <c r="E332" s="196"/>
      <c r="F332" s="196"/>
      <c r="G332" s="196"/>
      <c r="H332" s="196"/>
      <c r="I332" s="196"/>
      <c r="J332" s="196"/>
      <c r="K332" s="196"/>
      <c r="L332" s="196"/>
      <c r="M332" s="196"/>
    </row>
    <row r="333" spans="1:13" x14ac:dyDescent="0.2">
      <c r="A333" s="196"/>
      <c r="B333" s="196"/>
      <c r="C333" s="196"/>
      <c r="D333" s="196"/>
      <c r="E333" s="196"/>
      <c r="F333" s="196"/>
      <c r="G333" s="196"/>
      <c r="H333" s="196"/>
      <c r="I333" s="196"/>
      <c r="J333" s="196"/>
      <c r="K333" s="196"/>
      <c r="L333" s="196"/>
      <c r="M333" s="196"/>
    </row>
    <row r="334" spans="1:13" x14ac:dyDescent="0.2">
      <c r="A334" s="196"/>
      <c r="B334" s="196"/>
      <c r="C334" s="196"/>
      <c r="D334" s="196"/>
      <c r="E334" s="196"/>
      <c r="F334" s="196"/>
      <c r="G334" s="196"/>
      <c r="H334" s="196"/>
      <c r="I334" s="196"/>
      <c r="J334" s="196"/>
      <c r="K334" s="196"/>
      <c r="L334" s="196"/>
      <c r="M334" s="196"/>
    </row>
    <row r="335" spans="1:13" x14ac:dyDescent="0.2">
      <c r="A335" s="196"/>
      <c r="B335" s="196"/>
      <c r="C335" s="196"/>
      <c r="D335" s="196"/>
      <c r="E335" s="196"/>
      <c r="F335" s="196"/>
      <c r="G335" s="196"/>
      <c r="H335" s="196"/>
      <c r="I335" s="196"/>
      <c r="J335" s="196"/>
      <c r="K335" s="196"/>
      <c r="L335" s="196"/>
      <c r="M335" s="196"/>
    </row>
    <row r="336" spans="1:13" x14ac:dyDescent="0.2">
      <c r="A336" s="196"/>
      <c r="B336" s="196"/>
      <c r="C336" s="196"/>
      <c r="D336" s="196"/>
      <c r="E336" s="196"/>
      <c r="F336" s="196"/>
      <c r="G336" s="196"/>
      <c r="H336" s="196"/>
      <c r="I336" s="196"/>
      <c r="J336" s="196"/>
      <c r="K336" s="196"/>
      <c r="L336" s="196"/>
      <c r="M336" s="196"/>
    </row>
    <row r="337" spans="1:13" x14ac:dyDescent="0.2">
      <c r="A337" s="196"/>
      <c r="B337" s="196"/>
      <c r="C337" s="196"/>
      <c r="D337" s="196"/>
      <c r="E337" s="196"/>
      <c r="F337" s="196"/>
      <c r="G337" s="196"/>
      <c r="H337" s="196"/>
      <c r="I337" s="196"/>
      <c r="J337" s="196"/>
      <c r="K337" s="196"/>
      <c r="L337" s="196"/>
      <c r="M337" s="196"/>
    </row>
    <row r="338" spans="1:13" x14ac:dyDescent="0.2">
      <c r="A338" s="196"/>
      <c r="B338" s="196"/>
      <c r="C338" s="196"/>
      <c r="D338" s="196"/>
      <c r="E338" s="196"/>
      <c r="F338" s="196"/>
      <c r="G338" s="196"/>
      <c r="H338" s="196"/>
      <c r="I338" s="196"/>
      <c r="J338" s="196"/>
      <c r="K338" s="196"/>
      <c r="L338" s="196"/>
      <c r="M338" s="196"/>
    </row>
    <row r="339" spans="1:13" x14ac:dyDescent="0.2">
      <c r="A339" s="196"/>
      <c r="B339" s="196"/>
      <c r="C339" s="196"/>
      <c r="D339" s="196"/>
      <c r="E339" s="196"/>
      <c r="F339" s="196"/>
      <c r="G339" s="196"/>
      <c r="H339" s="196"/>
      <c r="I339" s="196"/>
      <c r="J339" s="196"/>
      <c r="K339" s="196"/>
      <c r="L339" s="196"/>
      <c r="M339" s="196"/>
    </row>
    <row r="340" spans="1:13" x14ac:dyDescent="0.2">
      <c r="A340" s="196"/>
      <c r="B340" s="196"/>
      <c r="C340" s="196"/>
      <c r="D340" s="196"/>
      <c r="E340" s="196"/>
      <c r="F340" s="196"/>
      <c r="G340" s="196"/>
      <c r="H340" s="196"/>
      <c r="I340" s="196"/>
      <c r="J340" s="196"/>
      <c r="K340" s="196"/>
      <c r="L340" s="196"/>
      <c r="M340" s="196"/>
    </row>
    <row r="341" spans="1:13" x14ac:dyDescent="0.2">
      <c r="A341" s="196"/>
      <c r="B341" s="196"/>
      <c r="C341" s="196"/>
      <c r="D341" s="196"/>
      <c r="E341" s="196"/>
      <c r="F341" s="196"/>
      <c r="G341" s="196"/>
      <c r="H341" s="196"/>
      <c r="I341" s="196"/>
      <c r="J341" s="196"/>
      <c r="K341" s="196"/>
      <c r="L341" s="196"/>
      <c r="M341" s="196"/>
    </row>
    <row r="342" spans="1:13" x14ac:dyDescent="0.2">
      <c r="A342" s="196"/>
      <c r="B342" s="196"/>
      <c r="C342" s="196"/>
      <c r="D342" s="196"/>
      <c r="E342" s="196"/>
      <c r="F342" s="196"/>
      <c r="G342" s="196"/>
      <c r="H342" s="196"/>
      <c r="I342" s="196"/>
      <c r="J342" s="196"/>
      <c r="K342" s="196"/>
      <c r="L342" s="196"/>
      <c r="M342" s="196"/>
    </row>
    <row r="343" spans="1:13" x14ac:dyDescent="0.2">
      <c r="A343" s="196"/>
      <c r="B343" s="196"/>
      <c r="C343" s="196"/>
      <c r="D343" s="196"/>
      <c r="E343" s="196"/>
      <c r="F343" s="196"/>
      <c r="G343" s="196"/>
      <c r="H343" s="196"/>
      <c r="I343" s="196"/>
      <c r="J343" s="196"/>
      <c r="K343" s="196"/>
      <c r="L343" s="196"/>
      <c r="M343" s="196"/>
    </row>
    <row r="344" spans="1:13" x14ac:dyDescent="0.2">
      <c r="A344" s="196"/>
      <c r="B344" s="196"/>
      <c r="C344" s="196"/>
      <c r="D344" s="196"/>
      <c r="E344" s="196"/>
      <c r="F344" s="196"/>
      <c r="G344" s="196"/>
      <c r="H344" s="196"/>
      <c r="I344" s="196"/>
      <c r="J344" s="196"/>
      <c r="K344" s="196"/>
      <c r="L344" s="196"/>
      <c r="M344" s="196"/>
    </row>
    <row r="345" spans="1:13" x14ac:dyDescent="0.2">
      <c r="A345" s="196"/>
      <c r="B345" s="196"/>
      <c r="C345" s="196"/>
      <c r="D345" s="196"/>
      <c r="E345" s="196"/>
      <c r="F345" s="196"/>
      <c r="G345" s="196"/>
      <c r="H345" s="196"/>
      <c r="I345" s="196"/>
      <c r="J345" s="196"/>
      <c r="K345" s="196"/>
      <c r="L345" s="196"/>
      <c r="M345" s="196"/>
    </row>
    <row r="346" spans="1:13" x14ac:dyDescent="0.2">
      <c r="A346" s="196"/>
      <c r="B346" s="196"/>
      <c r="C346" s="196"/>
      <c r="D346" s="196"/>
      <c r="E346" s="196"/>
      <c r="F346" s="196"/>
      <c r="G346" s="196"/>
      <c r="H346" s="196"/>
      <c r="I346" s="196"/>
      <c r="J346" s="196"/>
      <c r="K346" s="196"/>
      <c r="L346" s="196"/>
      <c r="M346" s="196"/>
    </row>
    <row r="347" spans="1:13" x14ac:dyDescent="0.2">
      <c r="A347" s="196"/>
      <c r="B347" s="196"/>
      <c r="C347" s="196"/>
      <c r="D347" s="196"/>
      <c r="E347" s="196"/>
      <c r="F347" s="196"/>
      <c r="G347" s="196"/>
      <c r="H347" s="196"/>
      <c r="I347" s="196"/>
      <c r="J347" s="196"/>
      <c r="K347" s="196"/>
      <c r="L347" s="196"/>
      <c r="M347" s="196"/>
    </row>
    <row r="348" spans="1:13" x14ac:dyDescent="0.2">
      <c r="A348" s="196"/>
      <c r="B348" s="196"/>
      <c r="C348" s="196"/>
      <c r="D348" s="196"/>
      <c r="E348" s="196"/>
      <c r="F348" s="196"/>
      <c r="G348" s="196"/>
      <c r="H348" s="196"/>
      <c r="I348" s="196"/>
      <c r="J348" s="196"/>
      <c r="K348" s="196"/>
      <c r="L348" s="196"/>
      <c r="M348" s="196"/>
    </row>
    <row r="349" spans="1:13" x14ac:dyDescent="0.2">
      <c r="A349" s="196"/>
      <c r="B349" s="196"/>
      <c r="C349" s="196"/>
      <c r="D349" s="196"/>
      <c r="E349" s="196"/>
      <c r="F349" s="196"/>
      <c r="G349" s="196"/>
      <c r="H349" s="196"/>
      <c r="I349" s="196"/>
      <c r="J349" s="196"/>
      <c r="K349" s="196"/>
      <c r="L349" s="196"/>
      <c r="M349" s="196"/>
    </row>
    <row r="350" spans="1:13" x14ac:dyDescent="0.2">
      <c r="A350" s="196"/>
      <c r="B350" s="196"/>
      <c r="C350" s="196"/>
      <c r="D350" s="196"/>
      <c r="E350" s="196"/>
      <c r="F350" s="196"/>
      <c r="G350" s="196"/>
      <c r="H350" s="196"/>
      <c r="I350" s="196"/>
      <c r="J350" s="196"/>
      <c r="K350" s="196"/>
      <c r="L350" s="196"/>
      <c r="M350" s="196"/>
    </row>
    <row r="351" spans="1:13" x14ac:dyDescent="0.2">
      <c r="A351" s="196"/>
      <c r="B351" s="196"/>
      <c r="C351" s="196"/>
      <c r="D351" s="196"/>
      <c r="E351" s="196"/>
      <c r="F351" s="196"/>
      <c r="G351" s="196"/>
      <c r="H351" s="196"/>
      <c r="I351" s="196"/>
      <c r="J351" s="196"/>
      <c r="K351" s="196"/>
      <c r="L351" s="196"/>
      <c r="M351" s="196"/>
    </row>
    <row r="352" spans="1:13" x14ac:dyDescent="0.2">
      <c r="A352" s="196"/>
      <c r="B352" s="196"/>
      <c r="C352" s="196"/>
      <c r="D352" s="196"/>
      <c r="E352" s="196"/>
      <c r="F352" s="196"/>
      <c r="G352" s="196"/>
      <c r="H352" s="196"/>
      <c r="I352" s="196"/>
      <c r="J352" s="196"/>
      <c r="K352" s="196"/>
      <c r="L352" s="196"/>
      <c r="M352" s="196"/>
    </row>
    <row r="353" spans="1:13" x14ac:dyDescent="0.2">
      <c r="A353" s="196"/>
      <c r="B353" s="196"/>
      <c r="C353" s="196"/>
      <c r="D353" s="196"/>
      <c r="E353" s="196"/>
      <c r="F353" s="196"/>
      <c r="G353" s="196"/>
      <c r="H353" s="196"/>
      <c r="I353" s="196"/>
      <c r="J353" s="196"/>
      <c r="K353" s="196"/>
      <c r="L353" s="196"/>
      <c r="M353" s="196"/>
    </row>
    <row r="354" spans="1:13" x14ac:dyDescent="0.2">
      <c r="A354" s="196"/>
      <c r="B354" s="196"/>
      <c r="C354" s="196"/>
      <c r="D354" s="196"/>
      <c r="E354" s="196"/>
      <c r="F354" s="196"/>
      <c r="G354" s="196"/>
      <c r="H354" s="196"/>
      <c r="I354" s="196"/>
      <c r="J354" s="196"/>
      <c r="K354" s="196"/>
      <c r="L354" s="196"/>
      <c r="M354" s="196"/>
    </row>
    <row r="355" spans="1:13" x14ac:dyDescent="0.2">
      <c r="A355" s="196"/>
      <c r="B355" s="196"/>
      <c r="C355" s="196"/>
      <c r="D355" s="196"/>
      <c r="E355" s="196"/>
      <c r="F355" s="196"/>
      <c r="G355" s="196"/>
      <c r="H355" s="196"/>
      <c r="I355" s="196"/>
      <c r="J355" s="196"/>
      <c r="K355" s="196"/>
      <c r="L355" s="196"/>
      <c r="M355" s="196"/>
    </row>
    <row r="356" spans="1:13" x14ac:dyDescent="0.2">
      <c r="A356" s="196"/>
      <c r="B356" s="196"/>
      <c r="C356" s="196"/>
      <c r="D356" s="196"/>
      <c r="E356" s="196"/>
      <c r="F356" s="196"/>
      <c r="G356" s="196"/>
      <c r="H356" s="196"/>
      <c r="I356" s="196"/>
      <c r="J356" s="196"/>
      <c r="K356" s="196"/>
      <c r="L356" s="196"/>
      <c r="M356" s="196"/>
    </row>
    <row r="357" spans="1:13" x14ac:dyDescent="0.2">
      <c r="A357" s="196"/>
      <c r="B357" s="196"/>
      <c r="C357" s="196"/>
      <c r="D357" s="196"/>
      <c r="E357" s="196"/>
      <c r="F357" s="196"/>
      <c r="G357" s="196"/>
      <c r="H357" s="196"/>
      <c r="I357" s="196"/>
      <c r="J357" s="196"/>
      <c r="K357" s="196"/>
      <c r="L357" s="196"/>
      <c r="M357" s="196"/>
    </row>
    <row r="358" spans="1:13" x14ac:dyDescent="0.2">
      <c r="A358" s="196"/>
      <c r="B358" s="196"/>
      <c r="C358" s="196"/>
      <c r="D358" s="196"/>
      <c r="E358" s="196"/>
      <c r="F358" s="196"/>
      <c r="G358" s="196"/>
      <c r="H358" s="196"/>
      <c r="I358" s="196"/>
      <c r="J358" s="196"/>
      <c r="K358" s="196"/>
      <c r="L358" s="196"/>
      <c r="M358" s="196"/>
    </row>
    <row r="359" spans="1:13" x14ac:dyDescent="0.2">
      <c r="A359" s="196"/>
      <c r="B359" s="196"/>
      <c r="C359" s="196"/>
      <c r="D359" s="196"/>
      <c r="E359" s="196"/>
      <c r="F359" s="196"/>
      <c r="G359" s="196"/>
      <c r="H359" s="196"/>
      <c r="I359" s="196"/>
      <c r="J359" s="196"/>
      <c r="K359" s="196"/>
      <c r="L359" s="196"/>
      <c r="M359" s="196"/>
    </row>
    <row r="360" spans="1:13" x14ac:dyDescent="0.2">
      <c r="A360" s="196"/>
      <c r="B360" s="196"/>
      <c r="C360" s="196"/>
      <c r="D360" s="196"/>
      <c r="E360" s="196"/>
      <c r="F360" s="196"/>
      <c r="G360" s="196"/>
      <c r="H360" s="196"/>
      <c r="I360" s="196"/>
      <c r="J360" s="196"/>
      <c r="K360" s="196"/>
      <c r="L360" s="196"/>
      <c r="M360" s="196"/>
    </row>
    <row r="361" spans="1:13" x14ac:dyDescent="0.2">
      <c r="A361" s="196"/>
      <c r="B361" s="196"/>
      <c r="C361" s="196"/>
      <c r="D361" s="196"/>
      <c r="E361" s="196"/>
      <c r="F361" s="196"/>
      <c r="G361" s="196"/>
      <c r="H361" s="196"/>
      <c r="I361" s="196"/>
      <c r="J361" s="196"/>
      <c r="K361" s="196"/>
      <c r="L361" s="196"/>
      <c r="M361" s="196"/>
    </row>
    <row r="362" spans="1:13" x14ac:dyDescent="0.2">
      <c r="A362" s="196"/>
      <c r="B362" s="196"/>
      <c r="C362" s="196"/>
      <c r="D362" s="196"/>
      <c r="E362" s="196"/>
      <c r="F362" s="196"/>
      <c r="G362" s="196"/>
      <c r="H362" s="196"/>
      <c r="I362" s="196"/>
      <c r="J362" s="196"/>
      <c r="K362" s="196"/>
      <c r="L362" s="196"/>
      <c r="M362" s="196"/>
    </row>
    <row r="363" spans="1:13" x14ac:dyDescent="0.2">
      <c r="A363" s="196"/>
      <c r="B363" s="196"/>
      <c r="C363" s="196"/>
      <c r="D363" s="196"/>
      <c r="E363" s="196"/>
      <c r="F363" s="196"/>
      <c r="G363" s="196"/>
      <c r="H363" s="196"/>
      <c r="I363" s="196"/>
      <c r="J363" s="196"/>
      <c r="K363" s="196"/>
      <c r="L363" s="196"/>
      <c r="M363" s="196"/>
    </row>
    <row r="364" spans="1:13" x14ac:dyDescent="0.2">
      <c r="A364" s="196"/>
      <c r="B364" s="196"/>
      <c r="C364" s="196"/>
      <c r="D364" s="196"/>
      <c r="E364" s="196"/>
      <c r="F364" s="196"/>
      <c r="G364" s="196"/>
      <c r="H364" s="196"/>
      <c r="I364" s="196"/>
      <c r="J364" s="196"/>
      <c r="K364" s="196"/>
      <c r="L364" s="196"/>
      <c r="M364" s="196"/>
    </row>
    <row r="365" spans="1:13" x14ac:dyDescent="0.2">
      <c r="A365" s="196"/>
      <c r="B365" s="196"/>
      <c r="C365" s="196"/>
      <c r="D365" s="196"/>
      <c r="E365" s="196"/>
      <c r="F365" s="196"/>
      <c r="G365" s="196"/>
      <c r="H365" s="196"/>
      <c r="I365" s="196"/>
      <c r="J365" s="196"/>
      <c r="K365" s="196"/>
      <c r="L365" s="196"/>
      <c r="M365" s="196"/>
    </row>
    <row r="366" spans="1:13" x14ac:dyDescent="0.2">
      <c r="A366" s="196"/>
      <c r="B366" s="196"/>
      <c r="C366" s="196"/>
      <c r="D366" s="196"/>
      <c r="E366" s="196"/>
      <c r="F366" s="196"/>
      <c r="G366" s="196"/>
      <c r="H366" s="196"/>
      <c r="I366" s="196"/>
      <c r="J366" s="196"/>
      <c r="K366" s="196"/>
      <c r="L366" s="196"/>
      <c r="M366" s="196"/>
    </row>
    <row r="367" spans="1:13" x14ac:dyDescent="0.2">
      <c r="A367" s="196"/>
      <c r="B367" s="196"/>
      <c r="C367" s="196"/>
      <c r="D367" s="196"/>
      <c r="E367" s="196"/>
      <c r="F367" s="196"/>
      <c r="G367" s="196"/>
      <c r="H367" s="196"/>
      <c r="I367" s="196"/>
      <c r="J367" s="196"/>
      <c r="K367" s="196"/>
      <c r="L367" s="196"/>
      <c r="M367" s="196"/>
    </row>
    <row r="368" spans="1:13" x14ac:dyDescent="0.2">
      <c r="A368" s="196"/>
      <c r="B368" s="196"/>
      <c r="C368" s="196"/>
      <c r="D368" s="196"/>
      <c r="E368" s="196"/>
      <c r="F368" s="196"/>
      <c r="G368" s="196"/>
      <c r="H368" s="196"/>
      <c r="I368" s="196"/>
      <c r="J368" s="196"/>
      <c r="K368" s="196"/>
      <c r="L368" s="196"/>
      <c r="M368" s="196"/>
    </row>
    <row r="369" spans="1:13" x14ac:dyDescent="0.2">
      <c r="A369" s="196"/>
      <c r="B369" s="196"/>
      <c r="C369" s="196"/>
      <c r="D369" s="196"/>
      <c r="E369" s="196"/>
      <c r="F369" s="196"/>
      <c r="G369" s="196"/>
      <c r="H369" s="196"/>
      <c r="I369" s="196"/>
      <c r="J369" s="196"/>
      <c r="K369" s="196"/>
      <c r="L369" s="196"/>
      <c r="M369" s="196"/>
    </row>
    <row r="370" spans="1:13" x14ac:dyDescent="0.2">
      <c r="A370" s="196"/>
      <c r="B370" s="196"/>
      <c r="C370" s="196"/>
      <c r="D370" s="196"/>
      <c r="E370" s="196"/>
      <c r="F370" s="196"/>
      <c r="G370" s="196"/>
      <c r="H370" s="196"/>
      <c r="I370" s="196"/>
      <c r="J370" s="196"/>
      <c r="K370" s="196"/>
      <c r="L370" s="196"/>
      <c r="M370" s="196"/>
    </row>
    <row r="371" spans="1:13" x14ac:dyDescent="0.2">
      <c r="A371" s="196"/>
      <c r="B371" s="196"/>
      <c r="C371" s="196"/>
      <c r="D371" s="196"/>
      <c r="E371" s="196"/>
      <c r="F371" s="196"/>
      <c r="G371" s="196"/>
      <c r="H371" s="196"/>
      <c r="I371" s="196"/>
      <c r="J371" s="196"/>
      <c r="K371" s="196"/>
      <c r="L371" s="196"/>
      <c r="M371" s="196"/>
    </row>
    <row r="372" spans="1:13" x14ac:dyDescent="0.2">
      <c r="A372" s="196"/>
      <c r="B372" s="196"/>
      <c r="C372" s="196"/>
      <c r="D372" s="196"/>
      <c r="E372" s="196"/>
      <c r="F372" s="196"/>
      <c r="G372" s="196"/>
      <c r="H372" s="196"/>
      <c r="I372" s="196"/>
      <c r="J372" s="196"/>
      <c r="K372" s="196"/>
      <c r="L372" s="196"/>
      <c r="M372" s="196"/>
    </row>
    <row r="373" spans="1:13" x14ac:dyDescent="0.2">
      <c r="A373" s="196"/>
      <c r="B373" s="196"/>
      <c r="C373" s="196"/>
      <c r="D373" s="196"/>
      <c r="E373" s="196"/>
      <c r="F373" s="196"/>
      <c r="G373" s="196"/>
      <c r="H373" s="196"/>
      <c r="I373" s="196"/>
      <c r="J373" s="196"/>
      <c r="K373" s="196"/>
      <c r="L373" s="196"/>
      <c r="M373" s="196"/>
    </row>
    <row r="374" spans="1:13" x14ac:dyDescent="0.2">
      <c r="A374" s="196"/>
      <c r="B374" s="196"/>
      <c r="C374" s="196"/>
      <c r="D374" s="196"/>
      <c r="E374" s="196"/>
      <c r="F374" s="196"/>
      <c r="G374" s="196"/>
      <c r="H374" s="196"/>
      <c r="I374" s="196"/>
      <c r="J374" s="196"/>
      <c r="K374" s="196"/>
      <c r="L374" s="196"/>
      <c r="M374" s="196"/>
    </row>
    <row r="375" spans="1:13" x14ac:dyDescent="0.2">
      <c r="A375" s="196"/>
      <c r="B375" s="196"/>
      <c r="C375" s="196"/>
      <c r="D375" s="196"/>
      <c r="E375" s="196"/>
      <c r="F375" s="196"/>
      <c r="G375" s="196"/>
      <c r="H375" s="196"/>
      <c r="I375" s="196"/>
      <c r="J375" s="196"/>
      <c r="K375" s="196"/>
      <c r="L375" s="196"/>
      <c r="M375" s="196"/>
    </row>
    <row r="376" spans="1:13" x14ac:dyDescent="0.2">
      <c r="A376" s="196"/>
      <c r="B376" s="196"/>
      <c r="C376" s="196"/>
      <c r="D376" s="196"/>
      <c r="E376" s="196"/>
      <c r="F376" s="196"/>
      <c r="G376" s="196"/>
      <c r="H376" s="196"/>
      <c r="I376" s="196"/>
      <c r="J376" s="196"/>
      <c r="K376" s="196"/>
      <c r="L376" s="196"/>
      <c r="M376" s="196"/>
    </row>
    <row r="377" spans="1:13" x14ac:dyDescent="0.2">
      <c r="A377" s="196"/>
      <c r="B377" s="196"/>
      <c r="C377" s="196"/>
      <c r="D377" s="196"/>
      <c r="E377" s="196"/>
      <c r="F377" s="196"/>
      <c r="G377" s="196"/>
      <c r="H377" s="196"/>
      <c r="I377" s="196"/>
      <c r="J377" s="196"/>
      <c r="K377" s="196"/>
      <c r="L377" s="196"/>
      <c r="M377" s="196"/>
    </row>
    <row r="378" spans="1:13" x14ac:dyDescent="0.2">
      <c r="A378" s="196"/>
      <c r="B378" s="196"/>
      <c r="C378" s="196"/>
      <c r="D378" s="196"/>
      <c r="E378" s="196"/>
      <c r="F378" s="196"/>
      <c r="G378" s="196"/>
      <c r="H378" s="196"/>
      <c r="I378" s="196"/>
      <c r="J378" s="196"/>
      <c r="K378" s="196"/>
      <c r="L378" s="196"/>
      <c r="M378" s="196"/>
    </row>
    <row r="379" spans="1:13" x14ac:dyDescent="0.2">
      <c r="A379" s="196"/>
      <c r="B379" s="196"/>
      <c r="C379" s="196"/>
      <c r="D379" s="196"/>
      <c r="E379" s="196"/>
      <c r="F379" s="196"/>
      <c r="G379" s="196"/>
      <c r="H379" s="196"/>
      <c r="I379" s="196"/>
      <c r="J379" s="196"/>
      <c r="K379" s="196"/>
      <c r="L379" s="196"/>
      <c r="M379" s="196"/>
    </row>
    <row r="380" spans="1:13" x14ac:dyDescent="0.2">
      <c r="A380" s="196"/>
      <c r="B380" s="196"/>
      <c r="C380" s="196"/>
      <c r="D380" s="196"/>
      <c r="E380" s="196"/>
      <c r="F380" s="196"/>
      <c r="G380" s="196"/>
      <c r="H380" s="196"/>
      <c r="I380" s="196"/>
      <c r="J380" s="196"/>
      <c r="K380" s="196"/>
      <c r="L380" s="196"/>
      <c r="M380" s="196"/>
    </row>
    <row r="381" spans="1:13" x14ac:dyDescent="0.2">
      <c r="A381" s="196"/>
      <c r="B381" s="196"/>
      <c r="C381" s="196"/>
      <c r="D381" s="196"/>
      <c r="E381" s="196"/>
      <c r="F381" s="196"/>
      <c r="G381" s="196"/>
      <c r="H381" s="196"/>
      <c r="I381" s="196"/>
      <c r="J381" s="196"/>
      <c r="K381" s="196"/>
      <c r="L381" s="196"/>
      <c r="M381" s="196"/>
    </row>
    <row r="382" spans="1:13" x14ac:dyDescent="0.2">
      <c r="A382" s="196"/>
      <c r="B382" s="196"/>
      <c r="C382" s="196"/>
      <c r="D382" s="196"/>
      <c r="E382" s="196"/>
      <c r="F382" s="196"/>
      <c r="G382" s="196"/>
      <c r="H382" s="196"/>
      <c r="I382" s="196"/>
      <c r="J382" s="196"/>
      <c r="K382" s="196"/>
      <c r="L382" s="196"/>
      <c r="M382" s="196"/>
    </row>
    <row r="383" spans="1:13" x14ac:dyDescent="0.2">
      <c r="A383" s="196"/>
      <c r="B383" s="196"/>
      <c r="C383" s="196"/>
      <c r="D383" s="196"/>
      <c r="E383" s="196"/>
      <c r="F383" s="196"/>
      <c r="G383" s="196"/>
      <c r="H383" s="196"/>
      <c r="I383" s="196"/>
      <c r="J383" s="196"/>
      <c r="K383" s="196"/>
      <c r="L383" s="196"/>
      <c r="M383" s="196"/>
    </row>
    <row r="384" spans="1:13" x14ac:dyDescent="0.2">
      <c r="A384" s="196"/>
      <c r="B384" s="196"/>
      <c r="C384" s="196"/>
      <c r="D384" s="196"/>
      <c r="E384" s="196"/>
      <c r="F384" s="196"/>
      <c r="G384" s="196"/>
      <c r="H384" s="196"/>
      <c r="I384" s="196"/>
      <c r="J384" s="196"/>
      <c r="K384" s="196"/>
      <c r="L384" s="196"/>
      <c r="M384" s="196"/>
    </row>
    <row r="385" spans="1:13" x14ac:dyDescent="0.2">
      <c r="A385" s="196"/>
      <c r="B385" s="196"/>
      <c r="C385" s="196"/>
      <c r="D385" s="196"/>
      <c r="E385" s="196"/>
      <c r="F385" s="196"/>
      <c r="G385" s="196"/>
      <c r="H385" s="196"/>
      <c r="I385" s="196"/>
      <c r="J385" s="196"/>
      <c r="K385" s="196"/>
      <c r="L385" s="196"/>
      <c r="M385" s="196"/>
    </row>
    <row r="386" spans="1:13" x14ac:dyDescent="0.2">
      <c r="A386" s="196"/>
      <c r="B386" s="196"/>
      <c r="C386" s="196"/>
      <c r="D386" s="196"/>
      <c r="E386" s="196"/>
      <c r="F386" s="196"/>
      <c r="G386" s="196"/>
      <c r="H386" s="196"/>
      <c r="I386" s="196"/>
      <c r="J386" s="196"/>
      <c r="K386" s="196"/>
      <c r="L386" s="196"/>
      <c r="M386" s="196"/>
    </row>
    <row r="387" spans="1:13" x14ac:dyDescent="0.2">
      <c r="A387" s="196"/>
      <c r="B387" s="196"/>
      <c r="C387" s="196"/>
      <c r="D387" s="196"/>
      <c r="E387" s="196"/>
      <c r="F387" s="196"/>
      <c r="G387" s="196"/>
      <c r="H387" s="196"/>
      <c r="I387" s="196"/>
      <c r="J387" s="196"/>
      <c r="K387" s="196"/>
      <c r="L387" s="196"/>
      <c r="M387" s="196"/>
    </row>
    <row r="388" spans="1:13" x14ac:dyDescent="0.2">
      <c r="A388" s="196"/>
      <c r="B388" s="196"/>
      <c r="C388" s="196"/>
      <c r="D388" s="196"/>
      <c r="E388" s="196"/>
      <c r="F388" s="196"/>
      <c r="G388" s="196"/>
      <c r="H388" s="196"/>
      <c r="I388" s="196"/>
      <c r="J388" s="196"/>
      <c r="K388" s="196"/>
      <c r="L388" s="196"/>
      <c r="M388" s="196"/>
    </row>
    <row r="389" spans="1:13" x14ac:dyDescent="0.2">
      <c r="A389" s="196"/>
      <c r="B389" s="196"/>
      <c r="C389" s="196"/>
      <c r="D389" s="196"/>
      <c r="E389" s="196"/>
      <c r="F389" s="196"/>
      <c r="G389" s="196"/>
      <c r="H389" s="196"/>
      <c r="I389" s="196"/>
      <c r="J389" s="196"/>
      <c r="K389" s="196"/>
      <c r="L389" s="196"/>
      <c r="M389" s="196"/>
    </row>
    <row r="390" spans="1:13" x14ac:dyDescent="0.2">
      <c r="A390" s="196"/>
      <c r="B390" s="196"/>
      <c r="C390" s="196"/>
      <c r="D390" s="196"/>
      <c r="E390" s="196"/>
      <c r="F390" s="196"/>
      <c r="G390" s="196"/>
      <c r="H390" s="196"/>
      <c r="I390" s="196"/>
      <c r="J390" s="196"/>
      <c r="K390" s="196"/>
      <c r="L390" s="196"/>
      <c r="M390" s="196"/>
    </row>
    <row r="391" spans="1:13" x14ac:dyDescent="0.2">
      <c r="A391" s="196"/>
      <c r="B391" s="196"/>
      <c r="C391" s="196"/>
      <c r="D391" s="196"/>
      <c r="E391" s="196"/>
      <c r="F391" s="196"/>
      <c r="G391" s="196"/>
      <c r="H391" s="196"/>
      <c r="I391" s="196"/>
      <c r="J391" s="196"/>
      <c r="K391" s="196"/>
      <c r="L391" s="196"/>
      <c r="M391" s="196"/>
    </row>
    <row r="392" spans="1:13" x14ac:dyDescent="0.2">
      <c r="A392" s="196"/>
      <c r="B392" s="196"/>
      <c r="C392" s="196"/>
      <c r="D392" s="196"/>
      <c r="E392" s="196"/>
      <c r="F392" s="196"/>
      <c r="G392" s="196"/>
      <c r="H392" s="196"/>
      <c r="I392" s="196"/>
      <c r="J392" s="196"/>
      <c r="K392" s="196"/>
      <c r="L392" s="196"/>
      <c r="M392" s="196"/>
    </row>
    <row r="393" spans="1:13" x14ac:dyDescent="0.2">
      <c r="A393" s="196"/>
      <c r="B393" s="196"/>
      <c r="C393" s="196"/>
      <c r="D393" s="196"/>
      <c r="E393" s="196"/>
      <c r="F393" s="196"/>
      <c r="G393" s="196"/>
      <c r="H393" s="196"/>
      <c r="I393" s="196"/>
      <c r="J393" s="196"/>
      <c r="K393" s="196"/>
      <c r="L393" s="196"/>
      <c r="M393" s="196"/>
    </row>
    <row r="394" spans="1:13" x14ac:dyDescent="0.2">
      <c r="A394" s="196"/>
      <c r="B394" s="196"/>
      <c r="C394" s="196"/>
      <c r="D394" s="196"/>
      <c r="E394" s="196"/>
      <c r="F394" s="196"/>
      <c r="G394" s="196"/>
      <c r="H394" s="196"/>
      <c r="I394" s="196"/>
      <c r="J394" s="196"/>
      <c r="K394" s="196"/>
      <c r="L394" s="196"/>
      <c r="M394" s="196"/>
    </row>
    <row r="395" spans="1:13" x14ac:dyDescent="0.2">
      <c r="A395" s="196"/>
      <c r="B395" s="196"/>
      <c r="C395" s="196"/>
      <c r="D395" s="196"/>
      <c r="E395" s="196"/>
      <c r="F395" s="196"/>
      <c r="G395" s="196"/>
      <c r="H395" s="196"/>
      <c r="I395" s="196"/>
      <c r="J395" s="196"/>
      <c r="K395" s="196"/>
      <c r="L395" s="196"/>
      <c r="M395" s="196"/>
    </row>
    <row r="396" spans="1:13" x14ac:dyDescent="0.2">
      <c r="A396" s="196"/>
      <c r="B396" s="196"/>
      <c r="C396" s="196"/>
      <c r="D396" s="196"/>
      <c r="E396" s="196"/>
      <c r="F396" s="196"/>
      <c r="G396" s="196"/>
      <c r="H396" s="196"/>
      <c r="I396" s="196"/>
      <c r="J396" s="196"/>
      <c r="K396" s="196"/>
      <c r="L396" s="196"/>
      <c r="M396" s="196"/>
    </row>
    <row r="397" spans="1:13" x14ac:dyDescent="0.2">
      <c r="A397" s="196"/>
      <c r="B397" s="196"/>
      <c r="C397" s="196"/>
      <c r="D397" s="196"/>
      <c r="E397" s="196"/>
      <c r="F397" s="196"/>
      <c r="G397" s="196"/>
      <c r="H397" s="196"/>
      <c r="I397" s="196"/>
      <c r="J397" s="196"/>
      <c r="K397" s="196"/>
      <c r="L397" s="196"/>
      <c r="M397" s="196"/>
    </row>
    <row r="398" spans="1:13" x14ac:dyDescent="0.2">
      <c r="A398" s="196"/>
      <c r="B398" s="196"/>
      <c r="C398" s="196"/>
      <c r="D398" s="196"/>
      <c r="E398" s="196"/>
      <c r="F398" s="196"/>
      <c r="G398" s="196"/>
      <c r="H398" s="196"/>
      <c r="I398" s="196"/>
      <c r="J398" s="196"/>
      <c r="K398" s="196"/>
      <c r="L398" s="196"/>
      <c r="M398" s="196"/>
    </row>
    <row r="399" spans="1:13" x14ac:dyDescent="0.2">
      <c r="A399" s="196"/>
      <c r="B399" s="196"/>
      <c r="C399" s="196"/>
      <c r="D399" s="196"/>
      <c r="E399" s="196"/>
      <c r="F399" s="196"/>
      <c r="G399" s="196"/>
      <c r="H399" s="196"/>
      <c r="I399" s="196"/>
      <c r="J399" s="196"/>
      <c r="K399" s="196"/>
      <c r="L399" s="196"/>
      <c r="M399" s="196"/>
    </row>
    <row r="400" spans="1:13" x14ac:dyDescent="0.2">
      <c r="A400" s="196"/>
      <c r="B400" s="196"/>
      <c r="C400" s="196"/>
      <c r="D400" s="196"/>
      <c r="E400" s="196"/>
      <c r="F400" s="196"/>
      <c r="G400" s="196"/>
      <c r="H400" s="196"/>
      <c r="I400" s="196"/>
      <c r="J400" s="196"/>
      <c r="K400" s="196"/>
      <c r="L400" s="196"/>
      <c r="M400" s="196"/>
    </row>
    <row r="401" spans="1:13" x14ac:dyDescent="0.2">
      <c r="A401" s="196"/>
      <c r="B401" s="196"/>
      <c r="C401" s="196"/>
      <c r="D401" s="196"/>
      <c r="E401" s="196"/>
      <c r="F401" s="196"/>
      <c r="G401" s="196"/>
      <c r="H401" s="196"/>
      <c r="I401" s="196"/>
      <c r="J401" s="196"/>
      <c r="K401" s="196"/>
      <c r="L401" s="196"/>
      <c r="M401" s="196"/>
    </row>
    <row r="402" spans="1:13" x14ac:dyDescent="0.2">
      <c r="A402" s="196"/>
      <c r="B402" s="196"/>
      <c r="C402" s="196"/>
      <c r="D402" s="196"/>
      <c r="E402" s="196"/>
      <c r="F402" s="196"/>
      <c r="G402" s="196"/>
      <c r="H402" s="196"/>
      <c r="I402" s="196"/>
      <c r="J402" s="196"/>
      <c r="K402" s="196"/>
      <c r="L402" s="196"/>
      <c r="M402" s="196"/>
    </row>
    <row r="403" spans="1:13" x14ac:dyDescent="0.2">
      <c r="A403" s="196"/>
      <c r="B403" s="196"/>
      <c r="C403" s="196"/>
      <c r="D403" s="196"/>
      <c r="E403" s="196"/>
      <c r="F403" s="196"/>
      <c r="G403" s="196"/>
      <c r="H403" s="196"/>
      <c r="I403" s="196"/>
      <c r="J403" s="196"/>
      <c r="K403" s="196"/>
      <c r="L403" s="196"/>
      <c r="M403" s="196"/>
    </row>
    <row r="404" spans="1:13" x14ac:dyDescent="0.2">
      <c r="A404" s="196"/>
      <c r="B404" s="196"/>
      <c r="C404" s="196"/>
      <c r="D404" s="196"/>
      <c r="E404" s="196"/>
      <c r="F404" s="196"/>
      <c r="G404" s="196"/>
      <c r="H404" s="196"/>
      <c r="I404" s="196"/>
      <c r="J404" s="196"/>
      <c r="K404" s="196"/>
      <c r="L404" s="196"/>
      <c r="M404" s="196"/>
    </row>
    <row r="405" spans="1:13" x14ac:dyDescent="0.2">
      <c r="A405" s="196"/>
      <c r="B405" s="196"/>
      <c r="C405" s="196"/>
      <c r="D405" s="196"/>
      <c r="E405" s="196"/>
      <c r="F405" s="196"/>
      <c r="G405" s="196"/>
      <c r="H405" s="196"/>
      <c r="I405" s="196"/>
      <c r="J405" s="196"/>
      <c r="K405" s="196"/>
      <c r="L405" s="196"/>
      <c r="M405" s="196"/>
    </row>
    <row r="406" spans="1:13" x14ac:dyDescent="0.2">
      <c r="A406" s="196"/>
      <c r="B406" s="196"/>
      <c r="C406" s="196"/>
      <c r="D406" s="196"/>
      <c r="E406" s="196"/>
      <c r="F406" s="196"/>
      <c r="G406" s="196"/>
      <c r="H406" s="196"/>
      <c r="I406" s="196"/>
      <c r="J406" s="196"/>
      <c r="K406" s="196"/>
      <c r="L406" s="196"/>
      <c r="M406" s="196"/>
    </row>
    <row r="407" spans="1:13" x14ac:dyDescent="0.2">
      <c r="A407" s="196"/>
      <c r="B407" s="196"/>
      <c r="C407" s="196"/>
      <c r="D407" s="196"/>
      <c r="E407" s="196"/>
      <c r="F407" s="196"/>
      <c r="G407" s="196"/>
      <c r="H407" s="196"/>
      <c r="I407" s="196"/>
      <c r="J407" s="196"/>
      <c r="K407" s="196"/>
      <c r="L407" s="196"/>
      <c r="M407" s="196"/>
    </row>
    <row r="408" spans="1:13" x14ac:dyDescent="0.2">
      <c r="A408" s="196"/>
      <c r="B408" s="196"/>
      <c r="C408" s="196"/>
      <c r="D408" s="196"/>
      <c r="E408" s="196"/>
      <c r="F408" s="196"/>
      <c r="G408" s="196"/>
      <c r="H408" s="196"/>
      <c r="I408" s="196"/>
      <c r="J408" s="196"/>
      <c r="K408" s="196"/>
      <c r="L408" s="196"/>
      <c r="M408" s="196"/>
    </row>
    <row r="409" spans="1:13" x14ac:dyDescent="0.2">
      <c r="A409" s="196"/>
      <c r="B409" s="196"/>
      <c r="C409" s="196"/>
      <c r="D409" s="196"/>
      <c r="E409" s="196"/>
      <c r="F409" s="196"/>
      <c r="G409" s="196"/>
      <c r="H409" s="196"/>
      <c r="I409" s="196"/>
      <c r="J409" s="196"/>
      <c r="K409" s="196"/>
      <c r="L409" s="196"/>
      <c r="M409" s="196"/>
    </row>
    <row r="410" spans="1:13" x14ac:dyDescent="0.2">
      <c r="A410" s="196"/>
      <c r="B410" s="196"/>
      <c r="C410" s="196"/>
      <c r="D410" s="196"/>
      <c r="E410" s="196"/>
      <c r="F410" s="196"/>
      <c r="G410" s="196"/>
      <c r="H410" s="196"/>
      <c r="I410" s="196"/>
      <c r="J410" s="196"/>
      <c r="K410" s="196"/>
      <c r="L410" s="196"/>
      <c r="M410" s="196"/>
    </row>
    <row r="411" spans="1:13" x14ac:dyDescent="0.2">
      <c r="A411" s="196"/>
      <c r="B411" s="196"/>
      <c r="C411" s="196"/>
      <c r="D411" s="196"/>
      <c r="E411" s="196"/>
      <c r="F411" s="196"/>
      <c r="G411" s="196"/>
      <c r="H411" s="196"/>
      <c r="I411" s="196"/>
      <c r="J411" s="196"/>
      <c r="K411" s="196"/>
      <c r="L411" s="196"/>
      <c r="M411" s="196"/>
    </row>
    <row r="412" spans="1:13" x14ac:dyDescent="0.2">
      <c r="A412" s="196"/>
      <c r="B412" s="196"/>
      <c r="C412" s="196"/>
      <c r="D412" s="196"/>
      <c r="E412" s="196"/>
      <c r="F412" s="196"/>
      <c r="G412" s="196"/>
      <c r="H412" s="196"/>
      <c r="I412" s="196"/>
      <c r="J412" s="196"/>
      <c r="K412" s="196"/>
      <c r="L412" s="196"/>
      <c r="M412" s="196"/>
    </row>
    <row r="413" spans="1:13" x14ac:dyDescent="0.2">
      <c r="A413" s="196"/>
      <c r="B413" s="196"/>
      <c r="C413" s="196"/>
      <c r="D413" s="196"/>
      <c r="E413" s="196"/>
      <c r="F413" s="196"/>
      <c r="G413" s="196"/>
      <c r="H413" s="196"/>
      <c r="I413" s="196"/>
      <c r="J413" s="196"/>
      <c r="K413" s="196"/>
      <c r="L413" s="196"/>
      <c r="M413" s="196"/>
    </row>
    <row r="414" spans="1:13" x14ac:dyDescent="0.2">
      <c r="A414" s="196"/>
      <c r="B414" s="196"/>
      <c r="C414" s="196"/>
      <c r="D414" s="196"/>
      <c r="E414" s="196"/>
      <c r="F414" s="196"/>
      <c r="G414" s="196"/>
      <c r="H414" s="196"/>
      <c r="I414" s="196"/>
      <c r="J414" s="196"/>
      <c r="K414" s="196"/>
      <c r="L414" s="196"/>
      <c r="M414" s="196"/>
    </row>
    <row r="415" spans="1:13" x14ac:dyDescent="0.2">
      <c r="A415" s="196"/>
      <c r="B415" s="196"/>
      <c r="C415" s="196"/>
      <c r="D415" s="196"/>
      <c r="E415" s="196"/>
      <c r="F415" s="196"/>
      <c r="G415" s="196"/>
      <c r="H415" s="196"/>
      <c r="I415" s="196"/>
      <c r="J415" s="196"/>
      <c r="K415" s="196"/>
      <c r="L415" s="196"/>
      <c r="M415" s="196"/>
    </row>
    <row r="416" spans="1:13" x14ac:dyDescent="0.2">
      <c r="A416" s="196"/>
      <c r="B416" s="196"/>
      <c r="C416" s="196"/>
      <c r="D416" s="196"/>
      <c r="E416" s="196"/>
      <c r="F416" s="196"/>
      <c r="G416" s="196"/>
      <c r="H416" s="196"/>
      <c r="I416" s="196"/>
      <c r="J416" s="196"/>
      <c r="K416" s="196"/>
      <c r="L416" s="196"/>
      <c r="M416" s="196"/>
    </row>
    <row r="417" spans="1:13" x14ac:dyDescent="0.2">
      <c r="A417" s="196"/>
      <c r="B417" s="196"/>
      <c r="C417" s="196"/>
      <c r="D417" s="196"/>
      <c r="E417" s="196"/>
      <c r="F417" s="196"/>
      <c r="G417" s="196"/>
      <c r="H417" s="196"/>
      <c r="I417" s="196"/>
      <c r="J417" s="196"/>
      <c r="K417" s="196"/>
      <c r="L417" s="196"/>
      <c r="M417" s="196"/>
    </row>
    <row r="418" spans="1:13" x14ac:dyDescent="0.2">
      <c r="A418" s="196"/>
      <c r="B418" s="196"/>
      <c r="C418" s="196"/>
      <c r="D418" s="196"/>
      <c r="E418" s="196"/>
      <c r="F418" s="196"/>
      <c r="G418" s="196"/>
      <c r="H418" s="196"/>
      <c r="I418" s="196"/>
      <c r="J418" s="196"/>
      <c r="K418" s="196"/>
      <c r="L418" s="196"/>
      <c r="M418" s="196"/>
    </row>
    <row r="419" spans="1:13" x14ac:dyDescent="0.2">
      <c r="A419" s="196"/>
      <c r="B419" s="196"/>
      <c r="C419" s="196"/>
      <c r="D419" s="196"/>
      <c r="E419" s="196"/>
      <c r="F419" s="196"/>
      <c r="G419" s="196"/>
      <c r="H419" s="196"/>
      <c r="I419" s="196"/>
      <c r="J419" s="196"/>
      <c r="K419" s="196"/>
      <c r="L419" s="196"/>
      <c r="M419" s="196"/>
    </row>
    <row r="420" spans="1:13" x14ac:dyDescent="0.2">
      <c r="A420" s="196"/>
      <c r="B420" s="196"/>
      <c r="C420" s="196"/>
      <c r="D420" s="196"/>
      <c r="E420" s="196"/>
      <c r="F420" s="196"/>
      <c r="G420" s="196"/>
      <c r="H420" s="196"/>
      <c r="I420" s="196"/>
      <c r="J420" s="196"/>
      <c r="K420" s="196"/>
      <c r="L420" s="196"/>
      <c r="M420" s="196"/>
    </row>
    <row r="421" spans="1:13" x14ac:dyDescent="0.2">
      <c r="A421" s="196"/>
      <c r="B421" s="196"/>
      <c r="C421" s="196"/>
      <c r="D421" s="196"/>
      <c r="E421" s="196"/>
      <c r="F421" s="196"/>
      <c r="G421" s="196"/>
      <c r="H421" s="196"/>
      <c r="I421" s="196"/>
      <c r="J421" s="196"/>
      <c r="K421" s="196"/>
      <c r="L421" s="196"/>
      <c r="M421" s="196"/>
    </row>
    <row r="422" spans="1:13" x14ac:dyDescent="0.2">
      <c r="A422" s="196"/>
      <c r="B422" s="196"/>
      <c r="C422" s="196"/>
      <c r="D422" s="196"/>
      <c r="E422" s="196"/>
      <c r="F422" s="196"/>
      <c r="G422" s="196"/>
      <c r="H422" s="196"/>
      <c r="I422" s="196"/>
      <c r="J422" s="196"/>
      <c r="K422" s="196"/>
      <c r="L422" s="196"/>
      <c r="M422" s="196"/>
    </row>
    <row r="423" spans="1:13" x14ac:dyDescent="0.2">
      <c r="A423" s="196"/>
      <c r="B423" s="196"/>
      <c r="C423" s="196"/>
      <c r="D423" s="196"/>
      <c r="E423" s="196"/>
      <c r="F423" s="196"/>
      <c r="G423" s="196"/>
      <c r="H423" s="196"/>
      <c r="I423" s="196"/>
      <c r="J423" s="196"/>
      <c r="K423" s="196"/>
      <c r="L423" s="196"/>
      <c r="M423" s="196"/>
    </row>
    <row r="424" spans="1:13" x14ac:dyDescent="0.2">
      <c r="A424" s="196"/>
      <c r="B424" s="196"/>
      <c r="C424" s="196"/>
      <c r="D424" s="196"/>
      <c r="E424" s="196"/>
      <c r="F424" s="196"/>
      <c r="G424" s="196"/>
      <c r="H424" s="196"/>
      <c r="I424" s="196"/>
      <c r="J424" s="196"/>
      <c r="K424" s="196"/>
      <c r="L424" s="196"/>
      <c r="M424" s="196"/>
    </row>
    <row r="425" spans="1:13" x14ac:dyDescent="0.2">
      <c r="A425" s="196"/>
      <c r="B425" s="196"/>
      <c r="C425" s="196"/>
      <c r="D425" s="196"/>
      <c r="E425" s="196"/>
      <c r="F425" s="196"/>
      <c r="G425" s="196"/>
      <c r="H425" s="196"/>
      <c r="I425" s="196"/>
      <c r="J425" s="196"/>
      <c r="K425" s="196"/>
      <c r="L425" s="196"/>
      <c r="M425" s="196"/>
    </row>
    <row r="426" spans="1:13" x14ac:dyDescent="0.2">
      <c r="A426" s="196"/>
      <c r="B426" s="196"/>
      <c r="C426" s="196"/>
      <c r="D426" s="196"/>
      <c r="E426" s="196"/>
      <c r="F426" s="196"/>
      <c r="G426" s="196"/>
      <c r="H426" s="196"/>
      <c r="I426" s="196"/>
      <c r="J426" s="196"/>
      <c r="K426" s="196"/>
      <c r="L426" s="196"/>
      <c r="M426" s="196"/>
    </row>
    <row r="427" spans="1:13" x14ac:dyDescent="0.2">
      <c r="A427" s="196"/>
      <c r="B427" s="196"/>
      <c r="C427" s="196"/>
      <c r="D427" s="196"/>
      <c r="E427" s="196"/>
      <c r="F427" s="196"/>
      <c r="G427" s="196"/>
      <c r="H427" s="196"/>
      <c r="I427" s="196"/>
      <c r="J427" s="196"/>
      <c r="K427" s="196"/>
      <c r="L427" s="196"/>
      <c r="M427" s="196"/>
    </row>
    <row r="428" spans="1:13" x14ac:dyDescent="0.2">
      <c r="A428" s="196"/>
      <c r="B428" s="196"/>
      <c r="C428" s="196"/>
      <c r="D428" s="196"/>
      <c r="E428" s="196"/>
      <c r="F428" s="196"/>
      <c r="G428" s="196"/>
      <c r="H428" s="196"/>
      <c r="I428" s="196"/>
      <c r="J428" s="196"/>
      <c r="K428" s="196"/>
      <c r="L428" s="196"/>
      <c r="M428" s="196"/>
    </row>
    <row r="429" spans="1:13" x14ac:dyDescent="0.2">
      <c r="A429" s="196"/>
      <c r="B429" s="196"/>
      <c r="C429" s="196"/>
      <c r="D429" s="196"/>
      <c r="E429" s="196"/>
      <c r="F429" s="196"/>
      <c r="G429" s="196"/>
      <c r="H429" s="196"/>
      <c r="I429" s="196"/>
      <c r="J429" s="196"/>
      <c r="K429" s="196"/>
      <c r="L429" s="196"/>
      <c r="M429" s="196"/>
    </row>
    <row r="430" spans="1:13" x14ac:dyDescent="0.2">
      <c r="A430" s="196"/>
      <c r="B430" s="196"/>
      <c r="C430" s="196"/>
      <c r="D430" s="196"/>
      <c r="E430" s="196"/>
      <c r="F430" s="196"/>
      <c r="G430" s="196"/>
      <c r="H430" s="196"/>
      <c r="I430" s="196"/>
      <c r="J430" s="196"/>
      <c r="K430" s="196"/>
      <c r="L430" s="196"/>
      <c r="M430" s="196"/>
    </row>
    <row r="431" spans="1:13" x14ac:dyDescent="0.2">
      <c r="A431" s="196"/>
      <c r="B431" s="196"/>
      <c r="C431" s="196"/>
      <c r="D431" s="196"/>
      <c r="E431" s="196"/>
      <c r="F431" s="196"/>
      <c r="G431" s="196"/>
      <c r="H431" s="196"/>
      <c r="I431" s="196"/>
      <c r="J431" s="196"/>
      <c r="K431" s="196"/>
      <c r="L431" s="196"/>
      <c r="M431" s="196"/>
    </row>
    <row r="432" spans="1:13" x14ac:dyDescent="0.2">
      <c r="A432" s="196"/>
      <c r="B432" s="196"/>
      <c r="C432" s="196"/>
      <c r="D432" s="196"/>
      <c r="E432" s="196"/>
      <c r="F432" s="196"/>
      <c r="G432" s="196"/>
      <c r="H432" s="196"/>
      <c r="I432" s="196"/>
      <c r="J432" s="196"/>
      <c r="K432" s="196"/>
      <c r="L432" s="196"/>
      <c r="M432" s="196"/>
    </row>
    <row r="433" spans="1:13" x14ac:dyDescent="0.2">
      <c r="A433" s="196"/>
      <c r="B433" s="196"/>
      <c r="C433" s="196"/>
      <c r="D433" s="196"/>
      <c r="E433" s="196"/>
      <c r="F433" s="196"/>
      <c r="G433" s="196"/>
      <c r="H433" s="196"/>
      <c r="I433" s="196"/>
      <c r="J433" s="196"/>
      <c r="K433" s="196"/>
      <c r="L433" s="196"/>
      <c r="M433" s="196"/>
    </row>
    <row r="434" spans="1:13" x14ac:dyDescent="0.2">
      <c r="A434" s="196"/>
      <c r="B434" s="196"/>
      <c r="C434" s="196"/>
      <c r="D434" s="196"/>
      <c r="E434" s="196"/>
      <c r="F434" s="196"/>
      <c r="G434" s="196"/>
      <c r="H434" s="196"/>
      <c r="I434" s="196"/>
      <c r="J434" s="196"/>
      <c r="K434" s="196"/>
      <c r="L434" s="196"/>
      <c r="M434" s="196"/>
    </row>
    <row r="435" spans="1:13" x14ac:dyDescent="0.2">
      <c r="A435" s="196"/>
      <c r="B435" s="196"/>
      <c r="C435" s="196"/>
      <c r="D435" s="196"/>
      <c r="E435" s="196"/>
      <c r="F435" s="196"/>
      <c r="G435" s="196"/>
      <c r="H435" s="196"/>
      <c r="I435" s="196"/>
      <c r="J435" s="196"/>
      <c r="K435" s="196"/>
      <c r="L435" s="196"/>
      <c r="M435" s="196"/>
    </row>
    <row r="436" spans="1:13" x14ac:dyDescent="0.2">
      <c r="A436" s="196"/>
      <c r="B436" s="196"/>
      <c r="C436" s="196"/>
      <c r="D436" s="196"/>
      <c r="E436" s="196"/>
      <c r="F436" s="196"/>
      <c r="G436" s="196"/>
      <c r="H436" s="196"/>
      <c r="I436" s="196"/>
      <c r="J436" s="196"/>
      <c r="K436" s="196"/>
      <c r="L436" s="196"/>
      <c r="M436" s="196"/>
    </row>
    <row r="437" spans="1:13" x14ac:dyDescent="0.2">
      <c r="A437" s="196"/>
      <c r="B437" s="196"/>
      <c r="C437" s="196"/>
      <c r="D437" s="196"/>
      <c r="E437" s="196"/>
      <c r="F437" s="196"/>
      <c r="G437" s="196"/>
      <c r="H437" s="196"/>
      <c r="I437" s="196"/>
      <c r="J437" s="196"/>
      <c r="K437" s="196"/>
      <c r="L437" s="196"/>
      <c r="M437" s="196"/>
    </row>
    <row r="438" spans="1:13" x14ac:dyDescent="0.2">
      <c r="A438" s="196"/>
      <c r="B438" s="196"/>
      <c r="C438" s="196"/>
      <c r="D438" s="196"/>
      <c r="E438" s="196"/>
      <c r="F438" s="196"/>
      <c r="G438" s="196"/>
      <c r="H438" s="196"/>
      <c r="I438" s="196"/>
      <c r="J438" s="196"/>
      <c r="K438" s="196"/>
      <c r="L438" s="196"/>
      <c r="M438" s="196"/>
    </row>
    <row r="439" spans="1:13" x14ac:dyDescent="0.2">
      <c r="A439" s="196"/>
      <c r="B439" s="196"/>
      <c r="C439" s="196"/>
      <c r="D439" s="196"/>
      <c r="E439" s="196"/>
      <c r="F439" s="196"/>
      <c r="G439" s="196"/>
      <c r="H439" s="196"/>
      <c r="I439" s="196"/>
      <c r="J439" s="196"/>
      <c r="K439" s="196"/>
      <c r="L439" s="196"/>
      <c r="M439" s="196"/>
    </row>
    <row r="440" spans="1:13" x14ac:dyDescent="0.2">
      <c r="A440" s="196"/>
      <c r="B440" s="196"/>
      <c r="C440" s="196"/>
      <c r="D440" s="196"/>
      <c r="E440" s="196"/>
      <c r="F440" s="196"/>
      <c r="G440" s="196"/>
      <c r="H440" s="196"/>
      <c r="I440" s="196"/>
      <c r="J440" s="196"/>
      <c r="K440" s="196"/>
      <c r="L440" s="196"/>
      <c r="M440" s="196"/>
    </row>
    <row r="441" spans="1:13" x14ac:dyDescent="0.2">
      <c r="A441" s="196"/>
      <c r="B441" s="196"/>
      <c r="C441" s="196"/>
      <c r="D441" s="196"/>
      <c r="E441" s="196"/>
      <c r="F441" s="196"/>
      <c r="G441" s="196"/>
      <c r="H441" s="196"/>
      <c r="I441" s="196"/>
      <c r="J441" s="196"/>
      <c r="K441" s="196"/>
      <c r="L441" s="196"/>
      <c r="M441" s="196"/>
    </row>
    <row r="442" spans="1:13" x14ac:dyDescent="0.2">
      <c r="A442" s="196"/>
      <c r="B442" s="196"/>
      <c r="C442" s="196"/>
      <c r="D442" s="196"/>
      <c r="E442" s="196"/>
      <c r="F442" s="196"/>
      <c r="G442" s="196"/>
      <c r="H442" s="196"/>
      <c r="I442" s="196"/>
      <c r="J442" s="196"/>
      <c r="K442" s="196"/>
      <c r="L442" s="196"/>
      <c r="M442" s="196"/>
    </row>
    <row r="443" spans="1:13" x14ac:dyDescent="0.2">
      <c r="A443" s="196"/>
      <c r="B443" s="196"/>
      <c r="C443" s="196"/>
      <c r="D443" s="196"/>
      <c r="E443" s="196"/>
      <c r="F443" s="196"/>
      <c r="G443" s="196"/>
      <c r="H443" s="196"/>
      <c r="I443" s="196"/>
      <c r="J443" s="196"/>
      <c r="K443" s="196"/>
      <c r="L443" s="196"/>
      <c r="M443" s="196"/>
    </row>
    <row r="444" spans="1:13" x14ac:dyDescent="0.2">
      <c r="A444" s="196"/>
      <c r="B444" s="196"/>
      <c r="C444" s="196"/>
      <c r="D444" s="196"/>
      <c r="E444" s="196"/>
      <c r="F444" s="196"/>
      <c r="G444" s="196"/>
      <c r="H444" s="196"/>
      <c r="I444" s="196"/>
      <c r="J444" s="196"/>
      <c r="K444" s="196"/>
      <c r="L444" s="196"/>
      <c r="M444" s="196"/>
    </row>
    <row r="445" spans="1:13" x14ac:dyDescent="0.2">
      <c r="A445" s="196"/>
      <c r="B445" s="196"/>
      <c r="C445" s="196"/>
      <c r="D445" s="196"/>
      <c r="E445" s="196"/>
      <c r="F445" s="196"/>
      <c r="G445" s="196"/>
      <c r="H445" s="196"/>
      <c r="I445" s="196"/>
      <c r="J445" s="196"/>
      <c r="K445" s="196"/>
      <c r="L445" s="196"/>
      <c r="M445" s="196"/>
    </row>
    <row r="446" spans="1:13" x14ac:dyDescent="0.2">
      <c r="A446" s="196"/>
      <c r="B446" s="196"/>
      <c r="C446" s="196"/>
      <c r="D446" s="196"/>
      <c r="E446" s="196"/>
      <c r="F446" s="196"/>
      <c r="G446" s="196"/>
      <c r="H446" s="196"/>
      <c r="I446" s="196"/>
      <c r="J446" s="196"/>
      <c r="K446" s="196"/>
      <c r="L446" s="196"/>
      <c r="M446" s="196"/>
    </row>
    <row r="447" spans="1:13" x14ac:dyDescent="0.2">
      <c r="A447" s="196"/>
      <c r="B447" s="196"/>
      <c r="C447" s="196"/>
      <c r="D447" s="196"/>
      <c r="E447" s="196"/>
      <c r="F447" s="196"/>
      <c r="G447" s="196"/>
      <c r="H447" s="196"/>
      <c r="I447" s="196"/>
      <c r="J447" s="196"/>
      <c r="K447" s="196"/>
      <c r="L447" s="196"/>
      <c r="M447" s="196"/>
    </row>
    <row r="448" spans="1:13" x14ac:dyDescent="0.2">
      <c r="A448" s="196"/>
      <c r="B448" s="196"/>
      <c r="C448" s="196"/>
      <c r="D448" s="196"/>
      <c r="E448" s="196"/>
      <c r="F448" s="196"/>
      <c r="G448" s="196"/>
      <c r="H448" s="196"/>
      <c r="I448" s="196"/>
      <c r="J448" s="196"/>
      <c r="K448" s="196"/>
      <c r="L448" s="196"/>
      <c r="M448" s="196"/>
    </row>
    <row r="449" spans="1:13" x14ac:dyDescent="0.2">
      <c r="A449" s="196"/>
      <c r="B449" s="196"/>
      <c r="C449" s="196"/>
      <c r="D449" s="196"/>
      <c r="E449" s="196"/>
      <c r="F449" s="196"/>
      <c r="G449" s="196"/>
      <c r="H449" s="196"/>
      <c r="I449" s="196"/>
      <c r="J449" s="196"/>
      <c r="K449" s="196"/>
      <c r="L449" s="196"/>
      <c r="M449" s="196"/>
    </row>
    <row r="450" spans="1:13" x14ac:dyDescent="0.2">
      <c r="A450" s="196"/>
      <c r="B450" s="196"/>
      <c r="C450" s="196"/>
      <c r="D450" s="196"/>
      <c r="E450" s="196"/>
      <c r="F450" s="196"/>
      <c r="G450" s="196"/>
      <c r="H450" s="196"/>
      <c r="I450" s="196"/>
      <c r="J450" s="196"/>
      <c r="K450" s="196"/>
      <c r="L450" s="196"/>
      <c r="M450" s="196"/>
    </row>
    <row r="451" spans="1:13" x14ac:dyDescent="0.2">
      <c r="A451" s="196"/>
      <c r="B451" s="196"/>
      <c r="C451" s="196"/>
      <c r="D451" s="196"/>
      <c r="E451" s="196"/>
      <c r="F451" s="196"/>
      <c r="G451" s="196"/>
      <c r="H451" s="196"/>
      <c r="I451" s="196"/>
      <c r="J451" s="196"/>
      <c r="K451" s="196"/>
      <c r="L451" s="196"/>
      <c r="M451" s="196"/>
    </row>
    <row r="452" spans="1:13" x14ac:dyDescent="0.2">
      <c r="A452" s="196"/>
      <c r="B452" s="196"/>
      <c r="C452" s="196"/>
      <c r="D452" s="196"/>
      <c r="E452" s="196"/>
      <c r="F452" s="196"/>
      <c r="G452" s="196"/>
      <c r="H452" s="196"/>
      <c r="I452" s="196"/>
      <c r="J452" s="196"/>
      <c r="K452" s="196"/>
      <c r="L452" s="196"/>
      <c r="M452" s="196"/>
    </row>
    <row r="453" spans="1:13" x14ac:dyDescent="0.2">
      <c r="A453" s="196"/>
      <c r="B453" s="196"/>
      <c r="C453" s="196"/>
      <c r="D453" s="196"/>
      <c r="E453" s="196"/>
      <c r="F453" s="196"/>
      <c r="G453" s="196"/>
      <c r="H453" s="196"/>
      <c r="I453" s="196"/>
      <c r="J453" s="196"/>
      <c r="K453" s="196"/>
      <c r="L453" s="196"/>
      <c r="M453" s="196"/>
    </row>
    <row r="454" spans="1:13" x14ac:dyDescent="0.2">
      <c r="A454" s="196"/>
      <c r="B454" s="196"/>
      <c r="C454" s="196"/>
      <c r="D454" s="196"/>
      <c r="E454" s="196"/>
      <c r="F454" s="196"/>
      <c r="G454" s="196"/>
      <c r="H454" s="196"/>
      <c r="I454" s="196"/>
      <c r="J454" s="196"/>
      <c r="K454" s="196"/>
      <c r="L454" s="196"/>
      <c r="M454" s="196"/>
    </row>
    <row r="455" spans="1:13" x14ac:dyDescent="0.2">
      <c r="A455" s="196"/>
      <c r="B455" s="196"/>
      <c r="C455" s="196"/>
      <c r="D455" s="196"/>
      <c r="E455" s="196"/>
      <c r="F455" s="196"/>
      <c r="G455" s="196"/>
      <c r="H455" s="196"/>
      <c r="I455" s="196"/>
      <c r="J455" s="196"/>
      <c r="K455" s="196"/>
      <c r="L455" s="196"/>
      <c r="M455" s="196"/>
    </row>
    <row r="456" spans="1:13" x14ac:dyDescent="0.2">
      <c r="A456" s="196"/>
      <c r="B456" s="196"/>
      <c r="C456" s="196"/>
      <c r="D456" s="196"/>
      <c r="E456" s="196"/>
      <c r="F456" s="196"/>
      <c r="G456" s="196"/>
      <c r="H456" s="196"/>
      <c r="I456" s="196"/>
      <c r="J456" s="196"/>
      <c r="K456" s="196"/>
      <c r="L456" s="196"/>
      <c r="M456" s="196"/>
    </row>
    <row r="457" spans="1:13" x14ac:dyDescent="0.2">
      <c r="A457" s="196"/>
      <c r="B457" s="196"/>
      <c r="C457" s="196"/>
      <c r="D457" s="196"/>
      <c r="E457" s="196"/>
      <c r="F457" s="196"/>
      <c r="G457" s="196"/>
      <c r="H457" s="196"/>
      <c r="I457" s="196"/>
      <c r="J457" s="196"/>
      <c r="K457" s="196"/>
      <c r="L457" s="196"/>
      <c r="M457" s="196"/>
    </row>
    <row r="458" spans="1:13" x14ac:dyDescent="0.2">
      <c r="A458" s="196"/>
      <c r="B458" s="196"/>
      <c r="C458" s="196"/>
      <c r="D458" s="196"/>
      <c r="E458" s="196"/>
      <c r="F458" s="196"/>
      <c r="G458" s="196"/>
      <c r="H458" s="196"/>
      <c r="I458" s="196"/>
      <c r="J458" s="196"/>
      <c r="K458" s="196"/>
      <c r="L458" s="196"/>
      <c r="M458" s="196"/>
    </row>
    <row r="459" spans="1:13" x14ac:dyDescent="0.2">
      <c r="A459" s="196"/>
      <c r="B459" s="196"/>
      <c r="C459" s="196"/>
      <c r="D459" s="196"/>
      <c r="E459" s="196"/>
      <c r="F459" s="196"/>
      <c r="G459" s="196"/>
      <c r="H459" s="196"/>
      <c r="I459" s="196"/>
      <c r="J459" s="196"/>
      <c r="K459" s="196"/>
      <c r="L459" s="196"/>
      <c r="M459" s="196"/>
    </row>
    <row r="460" spans="1:13" x14ac:dyDescent="0.2">
      <c r="A460" s="196"/>
      <c r="B460" s="196"/>
      <c r="C460" s="196"/>
      <c r="D460" s="196"/>
      <c r="E460" s="196"/>
      <c r="F460" s="196"/>
      <c r="G460" s="196"/>
      <c r="H460" s="196"/>
      <c r="I460" s="196"/>
      <c r="J460" s="196"/>
      <c r="K460" s="196"/>
      <c r="L460" s="196"/>
      <c r="M460" s="196"/>
    </row>
    <row r="461" spans="1:13" x14ac:dyDescent="0.2">
      <c r="A461" s="196"/>
      <c r="B461" s="196"/>
      <c r="C461" s="196"/>
      <c r="D461" s="196"/>
      <c r="E461" s="196"/>
      <c r="F461" s="196"/>
      <c r="G461" s="196"/>
      <c r="H461" s="196"/>
      <c r="I461" s="196"/>
      <c r="J461" s="196"/>
      <c r="K461" s="196"/>
      <c r="L461" s="196"/>
      <c r="M461" s="196"/>
    </row>
    <row r="462" spans="1:13" x14ac:dyDescent="0.2">
      <c r="A462" s="196"/>
      <c r="B462" s="196"/>
      <c r="C462" s="196"/>
      <c r="D462" s="196"/>
      <c r="E462" s="196"/>
      <c r="F462" s="196"/>
      <c r="G462" s="196"/>
      <c r="H462" s="196"/>
      <c r="I462" s="196"/>
      <c r="J462" s="196"/>
      <c r="K462" s="196"/>
      <c r="L462" s="196"/>
      <c r="M462" s="196"/>
    </row>
    <row r="463" spans="1:13" x14ac:dyDescent="0.2">
      <c r="A463" s="196"/>
      <c r="B463" s="196"/>
      <c r="C463" s="196"/>
      <c r="D463" s="196"/>
      <c r="E463" s="196"/>
      <c r="F463" s="196"/>
      <c r="G463" s="196"/>
      <c r="H463" s="196"/>
      <c r="I463" s="196"/>
      <c r="J463" s="196"/>
      <c r="K463" s="196"/>
      <c r="L463" s="196"/>
      <c r="M463" s="196"/>
    </row>
    <row r="464" spans="1:13" x14ac:dyDescent="0.2">
      <c r="A464" s="196"/>
      <c r="B464" s="196"/>
      <c r="C464" s="196"/>
      <c r="D464" s="196"/>
      <c r="E464" s="196"/>
      <c r="F464" s="196"/>
      <c r="G464" s="196"/>
      <c r="H464" s="196"/>
      <c r="I464" s="196"/>
      <c r="J464" s="196"/>
      <c r="K464" s="196"/>
      <c r="L464" s="196"/>
      <c r="M464" s="196"/>
    </row>
    <row r="465" spans="1:13" x14ac:dyDescent="0.2">
      <c r="A465" s="196"/>
      <c r="B465" s="196"/>
      <c r="C465" s="196"/>
      <c r="D465" s="196"/>
      <c r="E465" s="196"/>
      <c r="F465" s="196"/>
      <c r="G465" s="196"/>
      <c r="H465" s="196"/>
      <c r="I465" s="196"/>
      <c r="J465" s="196"/>
      <c r="K465" s="196"/>
      <c r="L465" s="196"/>
      <c r="M465" s="196"/>
    </row>
    <row r="466" spans="1:13" x14ac:dyDescent="0.2">
      <c r="A466" s="196"/>
      <c r="B466" s="196"/>
      <c r="C466" s="196"/>
      <c r="D466" s="196"/>
      <c r="E466" s="196"/>
      <c r="F466" s="196"/>
      <c r="G466" s="196"/>
      <c r="H466" s="196"/>
      <c r="I466" s="196"/>
      <c r="J466" s="196"/>
      <c r="K466" s="196"/>
      <c r="L466" s="196"/>
      <c r="M466" s="196"/>
    </row>
    <row r="467" spans="1:13" x14ac:dyDescent="0.2">
      <c r="A467" s="196"/>
      <c r="B467" s="196"/>
      <c r="C467" s="196"/>
      <c r="D467" s="196"/>
      <c r="E467" s="196"/>
      <c r="F467" s="196"/>
      <c r="G467" s="196"/>
      <c r="H467" s="196"/>
      <c r="I467" s="196"/>
      <c r="J467" s="196"/>
      <c r="K467" s="196"/>
      <c r="L467" s="196"/>
      <c r="M467" s="196"/>
    </row>
    <row r="468" spans="1:13" x14ac:dyDescent="0.2">
      <c r="A468" s="196"/>
      <c r="B468" s="196"/>
      <c r="C468" s="196"/>
      <c r="D468" s="196"/>
      <c r="E468" s="196"/>
      <c r="F468" s="196"/>
      <c r="G468" s="196"/>
      <c r="H468" s="196"/>
      <c r="I468" s="196"/>
      <c r="J468" s="196"/>
      <c r="K468" s="196"/>
      <c r="L468" s="196"/>
      <c r="M468" s="196"/>
    </row>
    <row r="469" spans="1:13" x14ac:dyDescent="0.2">
      <c r="A469" s="196"/>
      <c r="B469" s="196"/>
      <c r="C469" s="196"/>
      <c r="D469" s="196"/>
      <c r="E469" s="196"/>
      <c r="F469" s="196"/>
      <c r="G469" s="196"/>
      <c r="H469" s="196"/>
      <c r="I469" s="196"/>
      <c r="J469" s="196"/>
      <c r="K469" s="196"/>
      <c r="L469" s="196"/>
      <c r="M469" s="196"/>
    </row>
    <row r="470" spans="1:13" x14ac:dyDescent="0.2">
      <c r="A470" s="196"/>
      <c r="B470" s="196"/>
      <c r="C470" s="196"/>
      <c r="D470" s="196"/>
      <c r="E470" s="196"/>
      <c r="F470" s="196"/>
      <c r="G470" s="196"/>
      <c r="H470" s="196"/>
      <c r="I470" s="196"/>
      <c r="J470" s="196"/>
      <c r="K470" s="196"/>
      <c r="L470" s="196"/>
      <c r="M470" s="196"/>
    </row>
    <row r="471" spans="1:13" x14ac:dyDescent="0.2">
      <c r="A471" s="196"/>
      <c r="B471" s="196"/>
      <c r="C471" s="196"/>
      <c r="D471" s="196"/>
      <c r="E471" s="196"/>
      <c r="F471" s="196"/>
      <c r="G471" s="196"/>
      <c r="H471" s="196"/>
      <c r="I471" s="196"/>
      <c r="J471" s="196"/>
      <c r="K471" s="196"/>
      <c r="L471" s="196"/>
      <c r="M471" s="196"/>
    </row>
    <row r="472" spans="1:13" x14ac:dyDescent="0.2">
      <c r="A472" s="196"/>
      <c r="B472" s="196"/>
      <c r="C472" s="196"/>
      <c r="D472" s="196"/>
      <c r="E472" s="196"/>
      <c r="F472" s="196"/>
      <c r="G472" s="196"/>
      <c r="H472" s="196"/>
      <c r="I472" s="196"/>
      <c r="J472" s="196"/>
      <c r="K472" s="196"/>
      <c r="L472" s="196"/>
      <c r="M472" s="196"/>
    </row>
    <row r="473" spans="1:13" x14ac:dyDescent="0.2">
      <c r="A473" s="196"/>
      <c r="B473" s="196"/>
      <c r="C473" s="196"/>
      <c r="D473" s="196"/>
      <c r="E473" s="196"/>
      <c r="F473" s="196"/>
      <c r="G473" s="196"/>
      <c r="H473" s="196"/>
      <c r="I473" s="196"/>
      <c r="J473" s="196"/>
      <c r="K473" s="196"/>
      <c r="L473" s="196"/>
      <c r="M473" s="196"/>
    </row>
    <row r="474" spans="1:13" x14ac:dyDescent="0.2">
      <c r="A474" s="196"/>
      <c r="B474" s="196"/>
      <c r="C474" s="196"/>
      <c r="D474" s="196"/>
      <c r="E474" s="196"/>
      <c r="F474" s="196"/>
      <c r="G474" s="196"/>
      <c r="H474" s="196"/>
      <c r="I474" s="196"/>
      <c r="J474" s="196"/>
      <c r="K474" s="196"/>
      <c r="L474" s="196"/>
      <c r="M474" s="196"/>
    </row>
    <row r="475" spans="1:13" x14ac:dyDescent="0.2">
      <c r="A475" s="196"/>
      <c r="B475" s="196"/>
      <c r="C475" s="196"/>
      <c r="D475" s="196"/>
      <c r="E475" s="196"/>
      <c r="F475" s="196"/>
      <c r="G475" s="196"/>
      <c r="H475" s="196"/>
      <c r="I475" s="196"/>
      <c r="J475" s="196"/>
      <c r="K475" s="196"/>
      <c r="L475" s="196"/>
      <c r="M475" s="196"/>
    </row>
    <row r="476" spans="1:13" x14ac:dyDescent="0.2">
      <c r="A476" s="196"/>
      <c r="B476" s="196"/>
      <c r="C476" s="196"/>
      <c r="D476" s="196"/>
      <c r="E476" s="196"/>
      <c r="F476" s="196"/>
      <c r="G476" s="196"/>
      <c r="H476" s="196"/>
      <c r="I476" s="196"/>
      <c r="J476" s="196"/>
      <c r="K476" s="196"/>
      <c r="L476" s="196"/>
      <c r="M476" s="196"/>
    </row>
    <row r="477" spans="1:13" x14ac:dyDescent="0.2">
      <c r="A477" s="196"/>
      <c r="B477" s="196"/>
      <c r="C477" s="196"/>
      <c r="D477" s="196"/>
      <c r="E477" s="196"/>
      <c r="F477" s="196"/>
      <c r="G477" s="196"/>
      <c r="H477" s="196"/>
      <c r="I477" s="196"/>
      <c r="J477" s="196"/>
      <c r="K477" s="196"/>
      <c r="L477" s="196"/>
      <c r="M477" s="196"/>
    </row>
    <row r="478" spans="1:13" x14ac:dyDescent="0.2">
      <c r="A478" s="196"/>
      <c r="B478" s="196"/>
      <c r="C478" s="196"/>
      <c r="D478" s="196"/>
      <c r="E478" s="196"/>
      <c r="F478" s="196"/>
      <c r="G478" s="196"/>
      <c r="H478" s="196"/>
      <c r="I478" s="196"/>
      <c r="J478" s="196"/>
      <c r="K478" s="196"/>
      <c r="L478" s="196"/>
      <c r="M478" s="196"/>
    </row>
    <row r="479" spans="1:13" x14ac:dyDescent="0.2">
      <c r="A479" s="196"/>
      <c r="B479" s="196"/>
      <c r="C479" s="196"/>
      <c r="D479" s="196"/>
      <c r="E479" s="196"/>
      <c r="F479" s="196"/>
      <c r="G479" s="196"/>
      <c r="H479" s="196"/>
      <c r="I479" s="196"/>
      <c r="J479" s="196"/>
      <c r="K479" s="196"/>
      <c r="L479" s="196"/>
      <c r="M479" s="196"/>
    </row>
    <row r="480" spans="1:13" x14ac:dyDescent="0.2">
      <c r="A480" s="196"/>
      <c r="B480" s="196"/>
      <c r="C480" s="196"/>
      <c r="D480" s="196"/>
      <c r="E480" s="196"/>
      <c r="F480" s="196"/>
      <c r="G480" s="196"/>
      <c r="H480" s="196"/>
      <c r="I480" s="196"/>
      <c r="J480" s="196"/>
      <c r="K480" s="196"/>
      <c r="L480" s="196"/>
      <c r="M480" s="196"/>
    </row>
    <row r="481" spans="1:13" x14ac:dyDescent="0.2">
      <c r="A481" s="196"/>
      <c r="B481" s="196"/>
      <c r="C481" s="196"/>
      <c r="D481" s="196"/>
      <c r="E481" s="196"/>
      <c r="F481" s="196"/>
      <c r="G481" s="196"/>
      <c r="H481" s="196"/>
      <c r="I481" s="196"/>
      <c r="J481" s="196"/>
      <c r="K481" s="196"/>
      <c r="L481" s="196"/>
      <c r="M481" s="196"/>
    </row>
    <row r="482" spans="1:13" x14ac:dyDescent="0.2">
      <c r="A482" s="196"/>
      <c r="B482" s="196"/>
      <c r="C482" s="196"/>
      <c r="D482" s="196"/>
      <c r="E482" s="196"/>
      <c r="F482" s="196"/>
      <c r="G482" s="196"/>
      <c r="H482" s="196"/>
      <c r="I482" s="196"/>
      <c r="J482" s="196"/>
      <c r="K482" s="196"/>
      <c r="L482" s="196"/>
      <c r="M482" s="196"/>
    </row>
    <row r="483" spans="1:13" x14ac:dyDescent="0.2">
      <c r="A483" s="196"/>
      <c r="B483" s="196"/>
      <c r="C483" s="196"/>
      <c r="D483" s="196"/>
      <c r="E483" s="196"/>
      <c r="F483" s="196"/>
      <c r="G483" s="196"/>
      <c r="H483" s="196"/>
      <c r="I483" s="196"/>
      <c r="J483" s="196"/>
      <c r="K483" s="196"/>
      <c r="L483" s="196"/>
      <c r="M483" s="196"/>
    </row>
    <row r="484" spans="1:13" x14ac:dyDescent="0.2">
      <c r="A484" s="196"/>
      <c r="B484" s="196"/>
      <c r="C484" s="196"/>
      <c r="D484" s="196"/>
      <c r="E484" s="196"/>
      <c r="F484" s="196"/>
      <c r="G484" s="196"/>
      <c r="H484" s="196"/>
      <c r="I484" s="196"/>
      <c r="J484" s="196"/>
      <c r="K484" s="196"/>
      <c r="L484" s="196"/>
      <c r="M484" s="196"/>
    </row>
    <row r="485" spans="1:13" x14ac:dyDescent="0.2">
      <c r="A485" s="196"/>
      <c r="B485" s="196"/>
      <c r="C485" s="196"/>
      <c r="D485" s="196"/>
      <c r="E485" s="196"/>
      <c r="F485" s="196"/>
      <c r="G485" s="196"/>
      <c r="H485" s="196"/>
      <c r="I485" s="196"/>
      <c r="J485" s="196"/>
      <c r="K485" s="196"/>
      <c r="L485" s="196"/>
      <c r="M485" s="196"/>
    </row>
    <row r="486" spans="1:13" x14ac:dyDescent="0.2">
      <c r="A486" s="196"/>
      <c r="B486" s="196"/>
      <c r="C486" s="196"/>
      <c r="D486" s="196"/>
      <c r="E486" s="196"/>
      <c r="F486" s="196"/>
      <c r="G486" s="196"/>
      <c r="H486" s="196"/>
      <c r="I486" s="196"/>
      <c r="J486" s="196"/>
      <c r="K486" s="196"/>
      <c r="L486" s="196"/>
      <c r="M486" s="196"/>
    </row>
    <row r="487" spans="1:13" x14ac:dyDescent="0.2">
      <c r="A487" s="196"/>
      <c r="B487" s="196"/>
      <c r="C487" s="196"/>
      <c r="D487" s="196"/>
      <c r="E487" s="196"/>
      <c r="F487" s="196"/>
      <c r="G487" s="196"/>
      <c r="H487" s="196"/>
      <c r="I487" s="196"/>
      <c r="J487" s="196"/>
      <c r="K487" s="196"/>
      <c r="L487" s="196"/>
      <c r="M487" s="196"/>
    </row>
    <row r="488" spans="1:13" x14ac:dyDescent="0.2">
      <c r="A488" s="196"/>
      <c r="B488" s="196"/>
      <c r="C488" s="196"/>
      <c r="D488" s="196"/>
      <c r="E488" s="196"/>
      <c r="F488" s="196"/>
      <c r="G488" s="196"/>
      <c r="H488" s="196"/>
      <c r="I488" s="196"/>
      <c r="J488" s="196"/>
      <c r="K488" s="196"/>
      <c r="L488" s="196"/>
      <c r="M488" s="196"/>
    </row>
    <row r="489" spans="1:13" x14ac:dyDescent="0.2">
      <c r="A489" s="196"/>
      <c r="B489" s="196"/>
      <c r="C489" s="196"/>
      <c r="D489" s="196"/>
      <c r="E489" s="196"/>
      <c r="F489" s="196"/>
      <c r="G489" s="196"/>
      <c r="H489" s="196"/>
      <c r="I489" s="196"/>
      <c r="J489" s="196"/>
      <c r="K489" s="196"/>
      <c r="L489" s="196"/>
      <c r="M489" s="196"/>
    </row>
    <row r="490" spans="1:13" x14ac:dyDescent="0.2">
      <c r="A490" s="196"/>
      <c r="B490" s="196"/>
      <c r="C490" s="196"/>
      <c r="D490" s="196"/>
      <c r="E490" s="196"/>
      <c r="F490" s="196"/>
      <c r="G490" s="196"/>
      <c r="H490" s="196"/>
      <c r="I490" s="196"/>
      <c r="J490" s="196"/>
      <c r="K490" s="196"/>
      <c r="L490" s="196"/>
      <c r="M490" s="196"/>
    </row>
    <row r="491" spans="1:13" x14ac:dyDescent="0.2">
      <c r="A491" s="196"/>
      <c r="B491" s="196"/>
      <c r="C491" s="196"/>
      <c r="D491" s="196"/>
      <c r="E491" s="196"/>
      <c r="F491" s="196"/>
      <c r="G491" s="196"/>
      <c r="H491" s="196"/>
      <c r="I491" s="196"/>
      <c r="J491" s="196"/>
      <c r="K491" s="196"/>
      <c r="L491" s="196"/>
      <c r="M491" s="196"/>
    </row>
    <row r="492" spans="1:13" x14ac:dyDescent="0.2">
      <c r="A492" s="196"/>
      <c r="B492" s="196"/>
      <c r="C492" s="196"/>
      <c r="D492" s="196"/>
      <c r="E492" s="196"/>
      <c r="F492" s="196"/>
      <c r="G492" s="196"/>
      <c r="H492" s="196"/>
      <c r="I492" s="196"/>
      <c r="J492" s="196"/>
      <c r="K492" s="196"/>
      <c r="L492" s="196"/>
      <c r="M492" s="196"/>
    </row>
    <row r="493" spans="1:13" x14ac:dyDescent="0.2">
      <c r="A493" s="196"/>
      <c r="B493" s="196"/>
      <c r="C493" s="196"/>
      <c r="D493" s="196"/>
      <c r="E493" s="196"/>
      <c r="F493" s="196"/>
      <c r="G493" s="196"/>
      <c r="H493" s="196"/>
      <c r="I493" s="196"/>
      <c r="J493" s="196"/>
      <c r="K493" s="196"/>
      <c r="L493" s="196"/>
      <c r="M493" s="196"/>
    </row>
    <row r="494" spans="1:13" x14ac:dyDescent="0.2">
      <c r="A494" s="196"/>
      <c r="B494" s="196"/>
      <c r="C494" s="196"/>
      <c r="D494" s="196"/>
      <c r="E494" s="196"/>
      <c r="F494" s="196"/>
      <c r="G494" s="196"/>
      <c r="H494" s="196"/>
      <c r="I494" s="196"/>
      <c r="J494" s="196"/>
      <c r="K494" s="196"/>
      <c r="L494" s="196"/>
      <c r="M494" s="196"/>
    </row>
    <row r="495" spans="1:13" x14ac:dyDescent="0.2">
      <c r="A495" s="196"/>
      <c r="B495" s="196"/>
      <c r="C495" s="196"/>
      <c r="D495" s="196"/>
      <c r="E495" s="196"/>
      <c r="F495" s="196"/>
      <c r="G495" s="196"/>
      <c r="H495" s="196"/>
      <c r="I495" s="196"/>
      <c r="J495" s="196"/>
      <c r="K495" s="196"/>
      <c r="L495" s="196"/>
      <c r="M495" s="196"/>
    </row>
    <row r="496" spans="1:13" x14ac:dyDescent="0.2">
      <c r="A496" s="196"/>
      <c r="B496" s="196"/>
      <c r="C496" s="196"/>
      <c r="D496" s="196"/>
      <c r="E496" s="196"/>
      <c r="F496" s="196"/>
      <c r="G496" s="196"/>
      <c r="H496" s="196"/>
      <c r="I496" s="196"/>
      <c r="J496" s="196"/>
      <c r="K496" s="196"/>
      <c r="L496" s="196"/>
      <c r="M496" s="196"/>
    </row>
    <row r="497" spans="1:13" x14ac:dyDescent="0.2">
      <c r="A497" s="196"/>
      <c r="B497" s="196"/>
      <c r="C497" s="196"/>
      <c r="D497" s="196"/>
      <c r="E497" s="196"/>
      <c r="F497" s="196"/>
      <c r="G497" s="196"/>
      <c r="H497" s="196"/>
      <c r="I497" s="196"/>
      <c r="J497" s="196"/>
      <c r="K497" s="196"/>
      <c r="L497" s="196"/>
      <c r="M497" s="196"/>
    </row>
    <row r="498" spans="1:13" x14ac:dyDescent="0.2">
      <c r="A498" s="196"/>
      <c r="B498" s="196"/>
      <c r="C498" s="196"/>
      <c r="D498" s="196"/>
      <c r="E498" s="196"/>
      <c r="F498" s="196"/>
      <c r="G498" s="196"/>
      <c r="H498" s="196"/>
      <c r="I498" s="196"/>
      <c r="J498" s="196"/>
      <c r="K498" s="196"/>
      <c r="L498" s="196"/>
      <c r="M498" s="196"/>
    </row>
    <row r="499" spans="1:13" x14ac:dyDescent="0.2">
      <c r="A499" s="196"/>
      <c r="B499" s="196"/>
      <c r="C499" s="196"/>
      <c r="D499" s="196"/>
      <c r="E499" s="196"/>
      <c r="F499" s="196"/>
      <c r="G499" s="196"/>
      <c r="H499" s="196"/>
      <c r="I499" s="196"/>
      <c r="J499" s="196"/>
      <c r="K499" s="196"/>
      <c r="L499" s="196"/>
      <c r="M499" s="196"/>
    </row>
    <row r="500" spans="1:13" x14ac:dyDescent="0.2">
      <c r="A500" s="196"/>
      <c r="B500" s="196"/>
      <c r="C500" s="196"/>
      <c r="D500" s="196"/>
      <c r="E500" s="196"/>
      <c r="F500" s="196"/>
      <c r="G500" s="196"/>
      <c r="H500" s="196"/>
      <c r="I500" s="196"/>
      <c r="J500" s="196"/>
      <c r="K500" s="196"/>
      <c r="L500" s="196"/>
      <c r="M500" s="196"/>
    </row>
    <row r="501" spans="1:13" x14ac:dyDescent="0.2">
      <c r="A501" s="196"/>
      <c r="B501" s="196"/>
      <c r="C501" s="196"/>
      <c r="D501" s="196"/>
      <c r="E501" s="196"/>
      <c r="F501" s="196"/>
      <c r="G501" s="196"/>
      <c r="H501" s="196"/>
      <c r="I501" s="196"/>
      <c r="J501" s="196"/>
      <c r="K501" s="196"/>
      <c r="L501" s="196"/>
      <c r="M501" s="196"/>
    </row>
    <row r="502" spans="1:13" x14ac:dyDescent="0.2">
      <c r="A502" s="196"/>
      <c r="B502" s="196"/>
      <c r="C502" s="196"/>
      <c r="D502" s="196"/>
      <c r="E502" s="196"/>
      <c r="F502" s="196"/>
      <c r="G502" s="196"/>
      <c r="H502" s="196"/>
      <c r="I502" s="196"/>
      <c r="J502" s="196"/>
      <c r="K502" s="196"/>
      <c r="L502" s="196"/>
      <c r="M502" s="196"/>
    </row>
    <row r="503" spans="1:13" x14ac:dyDescent="0.2">
      <c r="A503" s="196"/>
      <c r="B503" s="196"/>
      <c r="C503" s="196"/>
      <c r="D503" s="196"/>
      <c r="E503" s="196"/>
      <c r="F503" s="196"/>
      <c r="G503" s="196"/>
      <c r="H503" s="196"/>
      <c r="I503" s="196"/>
      <c r="J503" s="196"/>
      <c r="K503" s="196"/>
      <c r="L503" s="196"/>
      <c r="M503" s="196"/>
    </row>
  </sheetData>
  <mergeCells count="5">
    <mergeCell ref="B3:K3"/>
    <mergeCell ref="B7:G7"/>
    <mergeCell ref="B12:G12"/>
    <mergeCell ref="B26:C26"/>
    <mergeCell ref="H25:J25"/>
  </mergeCells>
  <phoneticPr fontId="0" type="noConversion"/>
  <pageMargins left="0.75" right="0.75" top="1" bottom="1" header="0.5" footer="0.5"/>
  <pageSetup orientation="landscape" horizontalDpi="300" verticalDpi="300" r:id="rId1"/>
  <headerFooter alignWithMargins="0">
    <oddHeader>&amp;F</oddHeader>
    <oddFooter>&amp;L&amp;D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2577"/>
  <sheetViews>
    <sheetView topLeftCell="A76" workbookViewId="0">
      <selection activeCell="A70" sqref="A70"/>
    </sheetView>
  </sheetViews>
  <sheetFormatPr defaultRowHeight="12.75" x14ac:dyDescent="0.2"/>
  <cols>
    <col min="2" max="2" width="14.140625" customWidth="1"/>
    <col min="3" max="3" width="19.5703125" customWidth="1"/>
    <col min="4" max="4" width="12" customWidth="1"/>
    <col min="5" max="6" width="11.85546875" customWidth="1"/>
    <col min="7" max="7" width="12.140625" customWidth="1"/>
    <col min="8" max="8" width="8.5703125" customWidth="1"/>
    <col min="9" max="9" width="59.7109375" customWidth="1"/>
    <col min="11" max="11" width="13.42578125" customWidth="1"/>
    <col min="13" max="13" width="10.7109375" customWidth="1"/>
    <col min="14" max="14" width="11" customWidth="1"/>
    <col min="15" max="15" width="12" customWidth="1"/>
    <col min="16" max="16" width="9.7109375" customWidth="1"/>
    <col min="18" max="18" width="17.28515625" customWidth="1"/>
    <col min="19" max="19" width="11.28515625" customWidth="1"/>
    <col min="22" max="22" width="3.28515625" customWidth="1"/>
    <col min="23" max="23" width="14.5703125" style="196" customWidth="1"/>
    <col min="24" max="24" width="11.140625" style="196" customWidth="1"/>
    <col min="25" max="16384" width="9.140625" style="196"/>
  </cols>
  <sheetData>
    <row r="1" spans="1:22" x14ac:dyDescent="0.2">
      <c r="A1" s="238" t="s">
        <v>1725</v>
      </c>
      <c r="B1" s="238"/>
      <c r="C1" s="238"/>
      <c r="D1" s="238"/>
      <c r="E1" s="238"/>
      <c r="F1" s="238"/>
      <c r="G1" s="238"/>
      <c r="H1" s="238"/>
      <c r="I1" s="238"/>
      <c r="J1" s="238"/>
      <c r="K1" s="237"/>
      <c r="V1" s="237"/>
    </row>
    <row r="2" spans="1:22" ht="20.25" x14ac:dyDescent="0.3">
      <c r="A2" s="78" t="s">
        <v>452</v>
      </c>
      <c r="B2" s="79"/>
      <c r="C2" s="87"/>
      <c r="D2" s="11"/>
      <c r="V2" s="237"/>
    </row>
    <row r="3" spans="1:22" x14ac:dyDescent="0.2">
      <c r="V3" s="237"/>
    </row>
    <row r="4" spans="1:22" x14ac:dyDescent="0.2">
      <c r="B4" t="s">
        <v>522</v>
      </c>
      <c r="V4" s="237"/>
    </row>
    <row r="5" spans="1:22" x14ac:dyDescent="0.2">
      <c r="B5" t="s">
        <v>538</v>
      </c>
      <c r="V5" s="237"/>
    </row>
    <row r="6" spans="1:22" x14ac:dyDescent="0.2">
      <c r="C6" t="s">
        <v>518</v>
      </c>
      <c r="V6" s="237"/>
    </row>
    <row r="7" spans="1:22" x14ac:dyDescent="0.2">
      <c r="C7" t="s">
        <v>523</v>
      </c>
      <c r="V7" s="237"/>
    </row>
    <row r="8" spans="1:22" x14ac:dyDescent="0.2">
      <c r="V8" s="237"/>
    </row>
    <row r="9" spans="1:22" x14ac:dyDescent="0.2">
      <c r="C9" t="s">
        <v>363</v>
      </c>
      <c r="V9" s="237"/>
    </row>
    <row r="10" spans="1:22" x14ac:dyDescent="0.2">
      <c r="C10" s="58" t="s">
        <v>230</v>
      </c>
      <c r="D10" s="59"/>
      <c r="E10" s="59"/>
      <c r="F10" s="59"/>
      <c r="V10" s="237"/>
    </row>
    <row r="11" spans="1:22" x14ac:dyDescent="0.2">
      <c r="C11" s="57" t="s">
        <v>231</v>
      </c>
      <c r="D11" s="57"/>
      <c r="E11" s="62"/>
      <c r="F11" s="62"/>
      <c r="G11" s="62"/>
      <c r="H11" s="62"/>
      <c r="I11" s="62"/>
      <c r="V11" s="237"/>
    </row>
    <row r="12" spans="1:22" ht="15" x14ac:dyDescent="0.2">
      <c r="C12" s="60" t="s">
        <v>232</v>
      </c>
      <c r="D12" s="60"/>
      <c r="E12" s="60"/>
      <c r="F12" s="60"/>
      <c r="G12" s="61"/>
      <c r="H12" s="61"/>
      <c r="I12" s="61"/>
      <c r="J12" s="61"/>
      <c r="K12" s="61"/>
      <c r="L12" s="61"/>
      <c r="M12" s="61"/>
      <c r="N12" s="61"/>
      <c r="V12" s="237"/>
    </row>
    <row r="13" spans="1:22" x14ac:dyDescent="0.2">
      <c r="V13" s="237"/>
    </row>
    <row r="14" spans="1:22" x14ac:dyDescent="0.2">
      <c r="B14" t="s">
        <v>467</v>
      </c>
      <c r="V14" s="237"/>
    </row>
    <row r="15" spans="1:22" x14ac:dyDescent="0.2">
      <c r="C15" t="s">
        <v>468</v>
      </c>
      <c r="V15" s="237"/>
    </row>
    <row r="16" spans="1:22" x14ac:dyDescent="0.2">
      <c r="C16" t="s">
        <v>469</v>
      </c>
      <c r="V16" s="237"/>
    </row>
    <row r="17" spans="1:22" x14ac:dyDescent="0.2">
      <c r="C17" t="s">
        <v>470</v>
      </c>
      <c r="V17" s="237"/>
    </row>
    <row r="18" spans="1:22" s="114" customFormat="1" x14ac:dyDescent="0.2">
      <c r="A18" s="19"/>
      <c r="B18" s="19"/>
      <c r="C18" s="19"/>
      <c r="D18" s="19"/>
      <c r="E18" s="19"/>
      <c r="F18" s="19"/>
      <c r="G18" s="19"/>
      <c r="H18" s="19"/>
      <c r="I18" s="19"/>
      <c r="J18" s="19"/>
      <c r="K18" s="19"/>
      <c r="L18" s="19"/>
      <c r="M18" s="19"/>
      <c r="N18" s="19"/>
      <c r="O18" s="19"/>
      <c r="P18" s="19"/>
      <c r="Q18" s="19"/>
      <c r="R18" s="19"/>
      <c r="S18" s="19"/>
      <c r="T18" s="19"/>
      <c r="U18" s="19"/>
      <c r="V18" s="199"/>
    </row>
    <row r="19" spans="1:22" x14ac:dyDescent="0.2">
      <c r="V19" s="237"/>
    </row>
    <row r="20" spans="1:22" ht="15.75" x14ac:dyDescent="0.25">
      <c r="B20" s="4" t="s">
        <v>860</v>
      </c>
      <c r="V20" s="237"/>
    </row>
    <row r="21" spans="1:22" x14ac:dyDescent="0.2">
      <c r="C21" t="s">
        <v>861</v>
      </c>
      <c r="V21" s="237"/>
    </row>
    <row r="22" spans="1:22" x14ac:dyDescent="0.2">
      <c r="C22" t="s">
        <v>696</v>
      </c>
      <c r="V22" s="237"/>
    </row>
    <row r="23" spans="1:22" x14ac:dyDescent="0.2">
      <c r="C23" t="s">
        <v>1181</v>
      </c>
      <c r="V23" s="237"/>
    </row>
    <row r="24" spans="1:22" x14ac:dyDescent="0.2">
      <c r="C24" t="s">
        <v>1182</v>
      </c>
      <c r="V24" s="237"/>
    </row>
    <row r="25" spans="1:22" x14ac:dyDescent="0.2">
      <c r="D25" t="s">
        <v>487</v>
      </c>
      <c r="V25" s="237"/>
    </row>
    <row r="26" spans="1:22" x14ac:dyDescent="0.2">
      <c r="V26" s="237"/>
    </row>
    <row r="27" spans="1:22" x14ac:dyDescent="0.2">
      <c r="V27" s="237"/>
    </row>
    <row r="28" spans="1:22" x14ac:dyDescent="0.2">
      <c r="V28" s="237"/>
    </row>
    <row r="29" spans="1:22" ht="15.75" x14ac:dyDescent="0.25">
      <c r="C29" s="4" t="s">
        <v>1183</v>
      </c>
      <c r="V29" s="237"/>
    </row>
    <row r="30" spans="1:22" x14ac:dyDescent="0.2">
      <c r="C30" t="s">
        <v>697</v>
      </c>
      <c r="V30" s="237"/>
    </row>
    <row r="31" spans="1:22" x14ac:dyDescent="0.2">
      <c r="V31" s="237"/>
    </row>
    <row r="32" spans="1:22" ht="39" customHeight="1" x14ac:dyDescent="0.2">
      <c r="B32" s="621" t="s">
        <v>2034</v>
      </c>
      <c r="C32" s="622"/>
      <c r="D32" s="622"/>
      <c r="E32" s="622"/>
      <c r="F32" s="623"/>
      <c r="I32" t="s">
        <v>1171</v>
      </c>
      <c r="V32" s="237"/>
    </row>
    <row r="33" spans="2:22" x14ac:dyDescent="0.2">
      <c r="B33" s="624"/>
      <c r="C33" s="625" t="s">
        <v>1306</v>
      </c>
      <c r="D33" s="625" t="s">
        <v>223</v>
      </c>
      <c r="E33" s="625" t="s">
        <v>74</v>
      </c>
      <c r="F33" s="625" t="s">
        <v>55</v>
      </c>
      <c r="I33" t="s">
        <v>1174</v>
      </c>
      <c r="V33" s="237"/>
    </row>
    <row r="34" spans="2:22" x14ac:dyDescent="0.2">
      <c r="B34" s="624"/>
      <c r="C34" s="625"/>
      <c r="D34" s="625"/>
      <c r="E34" s="625"/>
      <c r="F34" s="625"/>
      <c r="V34" s="237"/>
    </row>
    <row r="35" spans="2:22" x14ac:dyDescent="0.2">
      <c r="B35" s="256" t="s">
        <v>698</v>
      </c>
      <c r="C35" s="257">
        <v>75</v>
      </c>
      <c r="D35" s="258">
        <v>20</v>
      </c>
      <c r="E35" s="257">
        <v>0</v>
      </c>
      <c r="F35" s="259">
        <f>(C35*D35)+E35</f>
        <v>1500</v>
      </c>
      <c r="V35" s="237"/>
    </row>
    <row r="36" spans="2:22" x14ac:dyDescent="0.2">
      <c r="B36" s="256" t="s">
        <v>1169</v>
      </c>
      <c r="C36" s="257">
        <v>45</v>
      </c>
      <c r="D36" s="258">
        <v>120</v>
      </c>
      <c r="E36" s="257">
        <v>0</v>
      </c>
      <c r="F36" s="259">
        <f>(C36*D36)+E36</f>
        <v>5400</v>
      </c>
      <c r="V36" s="237"/>
    </row>
    <row r="37" spans="2:22" x14ac:dyDescent="0.2">
      <c r="B37" s="256" t="s">
        <v>1170</v>
      </c>
      <c r="C37" s="257">
        <v>20</v>
      </c>
      <c r="D37" s="258">
        <v>45</v>
      </c>
      <c r="E37" s="257">
        <v>0</v>
      </c>
      <c r="F37" s="259">
        <f>(C37*D37)+E37</f>
        <v>900</v>
      </c>
      <c r="V37" s="237"/>
    </row>
    <row r="38" spans="2:22" x14ac:dyDescent="0.2">
      <c r="B38" s="256" t="s">
        <v>1172</v>
      </c>
      <c r="C38" s="257"/>
      <c r="D38" s="258"/>
      <c r="E38" s="257">
        <v>2500</v>
      </c>
      <c r="F38" s="259">
        <f>(C38*D38)+E38</f>
        <v>2500</v>
      </c>
      <c r="V38" s="237"/>
    </row>
    <row r="39" spans="2:22" x14ac:dyDescent="0.2">
      <c r="B39" s="256" t="s">
        <v>1173</v>
      </c>
      <c r="C39" s="257"/>
      <c r="D39" s="258"/>
      <c r="E39" s="257">
        <v>140</v>
      </c>
      <c r="F39" s="259">
        <f>(C39*D39)+E39</f>
        <v>140</v>
      </c>
      <c r="V39" s="237"/>
    </row>
    <row r="40" spans="2:22" x14ac:dyDescent="0.2">
      <c r="B40" s="626" t="s">
        <v>224</v>
      </c>
      <c r="C40" s="626"/>
      <c r="D40" s="626"/>
      <c r="E40" s="626"/>
      <c r="F40" s="260">
        <f>SUM(F35:F39)</f>
        <v>10440</v>
      </c>
      <c r="V40" s="237"/>
    </row>
    <row r="41" spans="2:22" x14ac:dyDescent="0.2">
      <c r="V41" s="237"/>
    </row>
    <row r="42" spans="2:22" ht="15.75" x14ac:dyDescent="0.25">
      <c r="B42" s="86" t="s">
        <v>1175</v>
      </c>
      <c r="C42" s="4" t="s">
        <v>451</v>
      </c>
      <c r="V42" s="237"/>
    </row>
    <row r="43" spans="2:22" x14ac:dyDescent="0.2">
      <c r="C43" t="s">
        <v>1176</v>
      </c>
      <c r="V43" s="237"/>
    </row>
    <row r="44" spans="2:22" x14ac:dyDescent="0.2">
      <c r="V44" s="237"/>
    </row>
    <row r="45" spans="2:22" x14ac:dyDescent="0.2">
      <c r="B45" s="627" t="s">
        <v>2033</v>
      </c>
      <c r="C45" s="628"/>
      <c r="D45" s="628"/>
      <c r="E45" s="628"/>
      <c r="F45" s="629"/>
      <c r="I45" t="s">
        <v>1180</v>
      </c>
      <c r="V45" s="237"/>
    </row>
    <row r="46" spans="2:22" x14ac:dyDescent="0.2">
      <c r="B46" s="630"/>
      <c r="C46" s="631"/>
      <c r="D46" s="631"/>
      <c r="E46" s="631"/>
      <c r="F46" s="632"/>
      <c r="I46" t="s">
        <v>1178</v>
      </c>
      <c r="V46" s="237"/>
    </row>
    <row r="47" spans="2:22" x14ac:dyDescent="0.2">
      <c r="B47" s="633"/>
      <c r="C47" s="634"/>
      <c r="D47" s="634"/>
      <c r="E47" s="634"/>
      <c r="F47" s="635"/>
      <c r="V47" s="237"/>
    </row>
    <row r="48" spans="2:22" x14ac:dyDescent="0.2">
      <c r="B48" s="636"/>
      <c r="C48" s="637" t="s">
        <v>3</v>
      </c>
      <c r="D48" s="637" t="s">
        <v>1173</v>
      </c>
      <c r="E48" s="637" t="s">
        <v>1177</v>
      </c>
      <c r="F48" s="639" t="s">
        <v>55</v>
      </c>
      <c r="V48" s="237"/>
    </row>
    <row r="49" spans="1:22" x14ac:dyDescent="0.2">
      <c r="B49" s="636"/>
      <c r="C49" s="638"/>
      <c r="D49" s="638"/>
      <c r="E49" s="638"/>
      <c r="F49" s="640"/>
      <c r="J49" s="236"/>
      <c r="V49" s="237"/>
    </row>
    <row r="50" spans="1:22" x14ac:dyDescent="0.2">
      <c r="B50" s="261" t="s">
        <v>1179</v>
      </c>
      <c r="C50" s="262">
        <v>12500</v>
      </c>
      <c r="D50" s="262">
        <v>1500</v>
      </c>
      <c r="E50" s="262">
        <v>1575</v>
      </c>
      <c r="F50" s="259">
        <f>C50+D50+E50</f>
        <v>15575</v>
      </c>
      <c r="V50" s="237"/>
    </row>
    <row r="51" spans="1:22" x14ac:dyDescent="0.2">
      <c r="B51" s="261" t="s">
        <v>934</v>
      </c>
      <c r="C51" s="262"/>
      <c r="D51" s="262"/>
      <c r="E51" s="262"/>
      <c r="F51" s="259">
        <f>C51+D51+E51</f>
        <v>0</v>
      </c>
      <c r="V51" s="237"/>
    </row>
    <row r="52" spans="1:22" x14ac:dyDescent="0.2">
      <c r="B52" s="261" t="s">
        <v>222</v>
      </c>
      <c r="C52" s="262"/>
      <c r="D52" s="262"/>
      <c r="E52" s="262"/>
      <c r="F52" s="259">
        <f>C52+D52+E52</f>
        <v>0</v>
      </c>
      <c r="V52" s="237"/>
    </row>
    <row r="53" spans="1:22" x14ac:dyDescent="0.2">
      <c r="B53" s="626" t="s">
        <v>228</v>
      </c>
      <c r="C53" s="626"/>
      <c r="D53" s="626"/>
      <c r="E53" s="626"/>
      <c r="F53" s="260">
        <f>SUM(F50:F52)</f>
        <v>15575</v>
      </c>
      <c r="V53" s="237"/>
    </row>
    <row r="54" spans="1:22" x14ac:dyDescent="0.2">
      <c r="V54" s="237"/>
    </row>
    <row r="55" spans="1:22" x14ac:dyDescent="0.2">
      <c r="V55" s="237"/>
    </row>
    <row r="56" spans="1:22" x14ac:dyDescent="0.2">
      <c r="V56" s="237"/>
    </row>
    <row r="57" spans="1:22" x14ac:dyDescent="0.2">
      <c r="V57" s="237"/>
    </row>
    <row r="58" spans="1:22" x14ac:dyDescent="0.2">
      <c r="V58" s="237"/>
    </row>
    <row r="59" spans="1:22" s="239" customFormat="1" ht="15.75" x14ac:dyDescent="0.25">
      <c r="A59" s="9" t="s">
        <v>362</v>
      </c>
      <c r="B59" s="9"/>
      <c r="C59" s="9"/>
      <c r="D59" s="9"/>
      <c r="E59" s="9"/>
      <c r="F59" s="9"/>
      <c r="G59" s="9"/>
      <c r="H59" s="9"/>
      <c r="I59" s="9"/>
      <c r="J59" s="9"/>
      <c r="K59" s="235"/>
      <c r="L59" s="235"/>
      <c r="M59" s="235"/>
      <c r="N59" s="235"/>
      <c r="O59" s="235"/>
      <c r="P59" s="235"/>
      <c r="Q59" s="235"/>
      <c r="R59" s="235"/>
      <c r="S59" s="235"/>
      <c r="T59" s="235"/>
      <c r="U59" s="235"/>
      <c r="V59" s="161"/>
    </row>
    <row r="60" spans="1:22" x14ac:dyDescent="0.2">
      <c r="V60" s="237"/>
    </row>
    <row r="61" spans="1:22" ht="20.25" x14ac:dyDescent="0.3">
      <c r="A61" s="78" t="s">
        <v>2272</v>
      </c>
      <c r="B61" s="79"/>
      <c r="C61" s="78"/>
      <c r="D61" s="79"/>
      <c r="E61" s="11"/>
      <c r="V61" s="237"/>
    </row>
    <row r="62" spans="1:22" x14ac:dyDescent="0.2">
      <c r="A62" s="543"/>
      <c r="B62" s="543"/>
      <c r="C62" s="543"/>
      <c r="D62" s="543"/>
      <c r="E62" s="543"/>
      <c r="F62" s="543"/>
      <c r="G62" s="543"/>
      <c r="H62" s="543"/>
      <c r="I62" s="543"/>
      <c r="V62" s="237"/>
    </row>
    <row r="63" spans="1:22" ht="15.75" customHeight="1" x14ac:dyDescent="0.2">
      <c r="A63" s="542" t="s">
        <v>2273</v>
      </c>
      <c r="B63" s="544"/>
      <c r="C63" s="544"/>
      <c r="D63" s="544"/>
      <c r="E63" s="544"/>
      <c r="F63" s="544"/>
      <c r="G63" s="544"/>
      <c r="H63" s="544"/>
      <c r="I63" s="544"/>
      <c r="J63" s="7"/>
      <c r="K63" s="56"/>
      <c r="L63" s="38"/>
      <c r="M63" s="38"/>
      <c r="N63" s="68"/>
      <c r="V63" s="237"/>
    </row>
    <row r="64" spans="1:22" ht="15.75" customHeight="1" x14ac:dyDescent="0.2">
      <c r="A64" s="542" t="s">
        <v>2275</v>
      </c>
      <c r="B64" s="544"/>
      <c r="C64" s="460" t="s">
        <v>2276</v>
      </c>
      <c r="D64" s="460"/>
      <c r="E64" s="460"/>
      <c r="F64" s="460"/>
      <c r="G64" s="460"/>
      <c r="H64" s="460"/>
      <c r="I64" s="460"/>
      <c r="J64" s="540"/>
      <c r="K64" s="56"/>
      <c r="L64" s="541"/>
      <c r="M64" s="541"/>
      <c r="N64" s="68"/>
      <c r="V64" s="237"/>
    </row>
    <row r="65" spans="1:22" ht="15.75" customHeight="1" x14ac:dyDescent="0.2">
      <c r="A65" s="542" t="s">
        <v>2274</v>
      </c>
      <c r="B65" s="544"/>
      <c r="C65" s="460" t="s">
        <v>2277</v>
      </c>
      <c r="D65" s="460"/>
      <c r="E65" s="460"/>
      <c r="F65" s="460"/>
      <c r="G65" s="460"/>
      <c r="H65" s="460"/>
      <c r="I65" s="460"/>
      <c r="J65" s="540"/>
      <c r="K65" s="56"/>
      <c r="L65" s="541"/>
      <c r="M65" s="541"/>
      <c r="N65" s="68"/>
      <c r="V65" s="237"/>
    </row>
    <row r="66" spans="1:22" ht="15.75" customHeight="1" x14ac:dyDescent="0.2">
      <c r="A66" s="542"/>
      <c r="B66" s="544"/>
      <c r="C66" s="460" t="s">
        <v>2278</v>
      </c>
      <c r="D66" s="460"/>
      <c r="E66" s="460"/>
      <c r="F66" s="460"/>
      <c r="G66" s="460"/>
      <c r="H66" s="460"/>
      <c r="I66" s="460"/>
      <c r="J66" s="540"/>
      <c r="K66" s="56"/>
      <c r="L66" s="541"/>
      <c r="M66" s="541"/>
      <c r="N66" s="68"/>
      <c r="V66" s="237"/>
    </row>
    <row r="67" spans="1:22" ht="15.75" customHeight="1" x14ac:dyDescent="0.2">
      <c r="A67" s="542" t="s">
        <v>2279</v>
      </c>
      <c r="B67" s="544"/>
      <c r="C67" s="460"/>
      <c r="D67" s="460"/>
      <c r="E67" s="460"/>
      <c r="F67" s="460"/>
      <c r="G67" s="460"/>
      <c r="H67" s="460"/>
      <c r="I67" s="460"/>
      <c r="J67" s="540"/>
      <c r="K67" s="56"/>
      <c r="L67" s="541"/>
      <c r="M67" s="541"/>
      <c r="N67" s="68"/>
      <c r="V67" s="237"/>
    </row>
    <row r="68" spans="1:22" ht="15.75" customHeight="1" x14ac:dyDescent="0.2">
      <c r="A68" s="542" t="s">
        <v>2280</v>
      </c>
      <c r="B68" s="544"/>
      <c r="C68" s="460"/>
      <c r="D68" s="460"/>
      <c r="E68" s="460"/>
      <c r="F68" s="460"/>
      <c r="G68" s="460"/>
      <c r="H68" s="460"/>
      <c r="I68" s="460"/>
      <c r="J68" s="540"/>
      <c r="K68" s="56"/>
      <c r="L68" s="541"/>
      <c r="M68" s="541"/>
      <c r="N68" s="68"/>
      <c r="V68" s="237"/>
    </row>
    <row r="69" spans="1:22" x14ac:dyDescent="0.2">
      <c r="A69" s="542" t="s">
        <v>2281</v>
      </c>
      <c r="B69" s="543"/>
      <c r="C69" s="543"/>
      <c r="D69" s="543"/>
      <c r="E69" s="543"/>
      <c r="F69" s="543"/>
      <c r="G69" s="543"/>
      <c r="H69" s="543"/>
      <c r="I69" s="543"/>
      <c r="V69" s="237"/>
    </row>
    <row r="70" spans="1:22" x14ac:dyDescent="0.2">
      <c r="A70" s="542"/>
      <c r="B70" s="543"/>
      <c r="C70" s="543"/>
      <c r="D70" s="543"/>
      <c r="E70" s="543"/>
      <c r="F70" s="543"/>
      <c r="G70" s="543"/>
      <c r="H70" s="543"/>
      <c r="I70" s="543"/>
      <c r="V70" s="237"/>
    </row>
    <row r="71" spans="1:22" x14ac:dyDescent="0.2">
      <c r="A71" s="542"/>
      <c r="B71" s="543"/>
      <c r="C71" s="543"/>
      <c r="D71" s="543"/>
      <c r="E71" s="543"/>
      <c r="F71" s="543"/>
      <c r="G71" s="543"/>
      <c r="H71" s="543"/>
      <c r="I71" s="543"/>
      <c r="V71" s="237"/>
    </row>
    <row r="72" spans="1:22" x14ac:dyDescent="0.2">
      <c r="A72" s="542"/>
      <c r="B72" s="543"/>
      <c r="C72" s="543"/>
      <c r="D72" s="543"/>
      <c r="E72" s="543"/>
      <c r="F72" s="543"/>
      <c r="G72" s="543"/>
      <c r="H72" s="543"/>
      <c r="I72" s="543"/>
      <c r="V72" s="237"/>
    </row>
    <row r="73" spans="1:22" x14ac:dyDescent="0.2">
      <c r="A73" s="542"/>
      <c r="B73" s="543"/>
      <c r="C73" s="543"/>
      <c r="D73" s="543"/>
      <c r="E73" s="543"/>
      <c r="F73" s="543"/>
      <c r="G73" s="543"/>
      <c r="H73" s="543"/>
      <c r="I73" s="543"/>
      <c r="V73" s="237"/>
    </row>
    <row r="74" spans="1:22" x14ac:dyDescent="0.2">
      <c r="A74" s="542"/>
      <c r="B74" s="543"/>
      <c r="C74" s="543"/>
      <c r="D74" s="543"/>
      <c r="E74" s="543"/>
      <c r="F74" s="543"/>
      <c r="G74" s="543"/>
      <c r="H74" s="543"/>
      <c r="I74" s="543"/>
      <c r="V74" s="237"/>
    </row>
    <row r="75" spans="1:22" x14ac:dyDescent="0.2">
      <c r="A75" s="542"/>
      <c r="B75" s="543"/>
      <c r="C75" s="543"/>
      <c r="D75" s="543"/>
      <c r="E75" s="543"/>
      <c r="F75" s="543"/>
      <c r="G75" s="543"/>
      <c r="H75" s="543"/>
      <c r="I75" s="543"/>
      <c r="V75" s="237"/>
    </row>
    <row r="76" spans="1:22" x14ac:dyDescent="0.2">
      <c r="A76" s="543"/>
      <c r="B76" s="543"/>
      <c r="C76" s="543"/>
      <c r="D76" s="543"/>
      <c r="E76" s="543"/>
      <c r="F76" s="543"/>
      <c r="G76" s="543"/>
      <c r="H76" s="543"/>
      <c r="I76" s="543"/>
      <c r="V76" s="237"/>
    </row>
    <row r="77" spans="1:22" ht="20.25" x14ac:dyDescent="0.3">
      <c r="A77" s="78" t="s">
        <v>1062</v>
      </c>
      <c r="B77" s="79"/>
      <c r="C77" s="78"/>
      <c r="D77" s="79"/>
      <c r="E77" s="11"/>
      <c r="V77" s="237"/>
    </row>
    <row r="78" spans="1:22" ht="15.75" customHeight="1" x14ac:dyDescent="0.25">
      <c r="A78" s="641" t="s">
        <v>1065</v>
      </c>
      <c r="B78" s="642"/>
      <c r="C78" s="642"/>
      <c r="D78" s="642"/>
      <c r="E78" s="642"/>
      <c r="F78" s="642"/>
      <c r="G78" s="642"/>
      <c r="H78" s="642"/>
      <c r="I78" s="642"/>
      <c r="J78" s="643"/>
      <c r="K78" s="56"/>
      <c r="L78" s="38"/>
      <c r="M78" s="38"/>
      <c r="N78" s="68"/>
      <c r="V78" s="237"/>
    </row>
    <row r="79" spans="1:22" ht="15.75" customHeight="1" x14ac:dyDescent="0.25">
      <c r="A79" s="80"/>
      <c r="B79" s="81"/>
      <c r="C79" s="81"/>
      <c r="D79" s="81"/>
      <c r="E79" s="81"/>
      <c r="F79" s="81"/>
      <c r="G79" s="81"/>
      <c r="H79" s="81"/>
      <c r="I79" s="81"/>
      <c r="J79" s="7"/>
      <c r="K79" s="56"/>
      <c r="L79" s="38"/>
      <c r="M79" s="38"/>
      <c r="N79" s="68"/>
      <c r="V79" s="237"/>
    </row>
    <row r="80" spans="1:22" ht="15.75" x14ac:dyDescent="0.25">
      <c r="A80" s="9" t="s">
        <v>1520</v>
      </c>
      <c r="B80" s="314" t="s">
        <v>1521</v>
      </c>
      <c r="C80" s="314"/>
      <c r="D80" s="314"/>
      <c r="E80" s="334"/>
      <c r="F80" s="11"/>
      <c r="G80" s="11"/>
      <c r="V80" s="237"/>
    </row>
    <row r="81" spans="1:22" ht="15.75" customHeight="1" x14ac:dyDescent="0.25">
      <c r="A81" s="80"/>
      <c r="B81" s="81"/>
      <c r="C81" s="81"/>
      <c r="D81" s="81"/>
      <c r="E81" s="81"/>
      <c r="F81" s="81"/>
      <c r="G81" s="81"/>
      <c r="H81" s="81"/>
      <c r="I81" s="81"/>
      <c r="J81" s="7"/>
      <c r="K81" s="56"/>
      <c r="L81" s="38"/>
      <c r="M81" s="38"/>
      <c r="N81" s="68"/>
      <c r="V81" s="237"/>
    </row>
    <row r="82" spans="1:22" x14ac:dyDescent="0.2">
      <c r="B82" s="568" t="s">
        <v>1524</v>
      </c>
      <c r="C82" s="578"/>
      <c r="D82" s="578"/>
      <c r="E82" s="579"/>
      <c r="I82" s="23"/>
      <c r="J82" s="23"/>
      <c r="K82" s="23"/>
      <c r="L82" s="23"/>
      <c r="M82" s="38"/>
      <c r="V82" s="237"/>
    </row>
    <row r="83" spans="1:22" x14ac:dyDescent="0.2">
      <c r="B83" s="43"/>
      <c r="C83" s="108" t="s">
        <v>1608</v>
      </c>
      <c r="D83" s="108" t="s">
        <v>1613</v>
      </c>
      <c r="E83" s="108" t="s">
        <v>1869</v>
      </c>
      <c r="I83" s="19"/>
      <c r="J83" s="23"/>
      <c r="K83" s="23"/>
      <c r="L83" s="23"/>
      <c r="M83" s="23"/>
      <c r="V83" s="237"/>
    </row>
    <row r="84" spans="1:22" x14ac:dyDescent="0.2">
      <c r="B84" s="45" t="s">
        <v>1306</v>
      </c>
      <c r="C84" s="109">
        <v>65</v>
      </c>
      <c r="D84" s="109"/>
      <c r="E84" s="109"/>
      <c r="I84" s="63"/>
      <c r="J84" s="21"/>
      <c r="K84" s="21"/>
      <c r="L84" s="21"/>
      <c r="M84" s="21"/>
      <c r="V84" s="237"/>
    </row>
    <row r="85" spans="1:22" x14ac:dyDescent="0.2">
      <c r="B85" s="45" t="s">
        <v>223</v>
      </c>
      <c r="C85" s="106">
        <v>0</v>
      </c>
      <c r="D85" s="106">
        <v>0</v>
      </c>
      <c r="E85" s="106">
        <v>0</v>
      </c>
      <c r="I85" s="65"/>
      <c r="J85" s="38"/>
      <c r="K85" s="38"/>
      <c r="L85" s="19"/>
      <c r="M85" s="19"/>
      <c r="V85" s="237"/>
    </row>
    <row r="86" spans="1:22" x14ac:dyDescent="0.2">
      <c r="B86" s="41" t="s">
        <v>55</v>
      </c>
      <c r="C86" s="16">
        <f>C84*C85</f>
        <v>0</v>
      </c>
      <c r="D86" s="16">
        <f>D84*D85</f>
        <v>0</v>
      </c>
      <c r="E86" s="16">
        <f>E84*E85</f>
        <v>0</v>
      </c>
      <c r="I86" s="65"/>
      <c r="J86" s="56"/>
      <c r="K86" s="56"/>
      <c r="L86" s="21"/>
      <c r="M86" s="21"/>
      <c r="V86" s="237"/>
    </row>
    <row r="87" spans="1:22" x14ac:dyDescent="0.2">
      <c r="B87" s="19"/>
      <c r="C87" s="19"/>
      <c r="D87" s="19"/>
      <c r="E87" s="19"/>
      <c r="I87" s="65"/>
      <c r="J87" s="64"/>
      <c r="K87" s="38"/>
      <c r="L87" s="19"/>
      <c r="M87" s="19"/>
      <c r="V87" s="237"/>
    </row>
    <row r="88" spans="1:22" x14ac:dyDescent="0.2">
      <c r="B88" s="43"/>
      <c r="C88" s="108" t="s">
        <v>1609</v>
      </c>
      <c r="D88" s="108" t="s">
        <v>1610</v>
      </c>
      <c r="E88" s="108" t="s">
        <v>930</v>
      </c>
      <c r="I88" s="38"/>
      <c r="J88" s="38"/>
      <c r="K88" s="38"/>
      <c r="L88" s="19"/>
      <c r="M88" s="19"/>
      <c r="V88" s="237"/>
    </row>
    <row r="89" spans="1:22" x14ac:dyDescent="0.2">
      <c r="B89" s="45" t="s">
        <v>1306</v>
      </c>
      <c r="C89" s="109"/>
      <c r="D89" s="109">
        <v>33</v>
      </c>
      <c r="E89" s="109"/>
      <c r="V89" s="237"/>
    </row>
    <row r="90" spans="1:22" ht="12.75" customHeight="1" x14ac:dyDescent="0.2">
      <c r="B90" s="45" t="s">
        <v>223</v>
      </c>
      <c r="C90" s="106">
        <v>0</v>
      </c>
      <c r="D90" s="106">
        <v>0</v>
      </c>
      <c r="E90" s="106"/>
      <c r="V90" s="237"/>
    </row>
    <row r="91" spans="1:22" ht="12.75" customHeight="1" x14ac:dyDescent="0.2">
      <c r="B91" s="41" t="s">
        <v>55</v>
      </c>
      <c r="C91" s="16">
        <f>C89*C90</f>
        <v>0</v>
      </c>
      <c r="D91" s="16">
        <f>D89*D90</f>
        <v>0</v>
      </c>
      <c r="E91" s="16">
        <f>E89*E90</f>
        <v>0</v>
      </c>
      <c r="J91" s="6"/>
      <c r="K91" s="6"/>
      <c r="L91" s="6"/>
      <c r="M91" s="6"/>
      <c r="N91" s="6"/>
      <c r="V91" s="237"/>
    </row>
    <row r="92" spans="1:22" x14ac:dyDescent="0.2">
      <c r="B92" s="560" t="s">
        <v>1539</v>
      </c>
      <c r="C92" s="576">
        <f>C86+D86+E86+C91+D91+E91</f>
        <v>0</v>
      </c>
      <c r="J92" s="6"/>
      <c r="K92" s="6"/>
      <c r="L92" s="6"/>
      <c r="M92" s="6"/>
      <c r="N92" s="6"/>
      <c r="V92" s="237"/>
    </row>
    <row r="93" spans="1:22" x14ac:dyDescent="0.2">
      <c r="B93" s="561"/>
      <c r="C93" s="577"/>
      <c r="J93" s="6"/>
      <c r="K93" s="6"/>
      <c r="L93" s="6"/>
      <c r="M93" s="6"/>
      <c r="N93" s="6"/>
      <c r="V93" s="237"/>
    </row>
    <row r="94" spans="1:22" x14ac:dyDescent="0.2">
      <c r="B94" s="562"/>
      <c r="J94" s="6"/>
      <c r="K94" s="6"/>
      <c r="L94" s="6"/>
      <c r="M94" s="6"/>
      <c r="N94" s="6"/>
      <c r="V94" s="237"/>
    </row>
    <row r="95" spans="1:22" x14ac:dyDescent="0.2">
      <c r="I95" s="6"/>
      <c r="J95" s="6"/>
      <c r="K95" s="6"/>
      <c r="L95" s="6"/>
      <c r="M95" s="6"/>
      <c r="N95" s="6"/>
      <c r="V95" s="237"/>
    </row>
    <row r="96" spans="1:22" x14ac:dyDescent="0.2">
      <c r="B96" s="574" t="s">
        <v>1554</v>
      </c>
      <c r="C96" s="105" t="s">
        <v>1045</v>
      </c>
      <c r="D96" s="105" t="s">
        <v>82</v>
      </c>
      <c r="E96" s="105" t="s">
        <v>1158</v>
      </c>
      <c r="J96" s="6"/>
      <c r="K96" s="6"/>
      <c r="L96" s="6"/>
      <c r="M96" s="6"/>
      <c r="N96" s="6"/>
      <c r="V96" s="237"/>
    </row>
    <row r="97" spans="2:22" x14ac:dyDescent="0.2">
      <c r="B97" s="575"/>
      <c r="C97" s="111">
        <v>0</v>
      </c>
      <c r="D97" s="111">
        <v>0</v>
      </c>
      <c r="E97" s="111">
        <v>0</v>
      </c>
      <c r="J97" s="6"/>
      <c r="K97" s="6"/>
      <c r="L97" s="6"/>
      <c r="M97" s="6"/>
      <c r="N97" s="6"/>
      <c r="V97" s="237"/>
    </row>
    <row r="98" spans="2:22" ht="12.75" customHeight="1" x14ac:dyDescent="0.2">
      <c r="B98" s="560" t="s">
        <v>1555</v>
      </c>
      <c r="C98" s="576">
        <f>C97+D97+E97</f>
        <v>0</v>
      </c>
      <c r="J98" s="6"/>
      <c r="K98" s="6"/>
      <c r="L98" s="6"/>
      <c r="M98" s="6"/>
      <c r="N98" s="6"/>
      <c r="V98" s="237"/>
    </row>
    <row r="99" spans="2:22" x14ac:dyDescent="0.2">
      <c r="B99" s="561"/>
      <c r="C99" s="577"/>
      <c r="J99" s="6"/>
      <c r="K99" s="6"/>
      <c r="L99" s="6"/>
      <c r="M99" s="6"/>
      <c r="N99" s="6"/>
      <c r="V99" s="237"/>
    </row>
    <row r="100" spans="2:22" x14ac:dyDescent="0.2">
      <c r="B100" s="562"/>
      <c r="C100" s="11"/>
      <c r="J100" s="6"/>
      <c r="K100" s="6"/>
      <c r="L100" s="6"/>
      <c r="M100" s="6"/>
      <c r="N100" s="6"/>
      <c r="V100" s="237"/>
    </row>
    <row r="101" spans="2:22" x14ac:dyDescent="0.2">
      <c r="I101" s="6"/>
      <c r="J101" s="6"/>
      <c r="K101" s="6"/>
      <c r="L101" s="6"/>
      <c r="M101" s="6"/>
      <c r="N101" s="6"/>
      <c r="V101" s="237"/>
    </row>
    <row r="102" spans="2:22" x14ac:dyDescent="0.2">
      <c r="B102" s="563" t="s">
        <v>1557</v>
      </c>
      <c r="J102" s="6"/>
      <c r="K102" s="6"/>
      <c r="L102" s="6"/>
      <c r="M102" s="6"/>
      <c r="N102" s="6"/>
      <c r="V102" s="237"/>
    </row>
    <row r="103" spans="2:22" x14ac:dyDescent="0.2">
      <c r="B103" s="564"/>
      <c r="J103" s="6"/>
      <c r="K103" s="6"/>
      <c r="L103" s="6"/>
      <c r="M103" s="6"/>
      <c r="N103" s="6"/>
      <c r="V103" s="237"/>
    </row>
    <row r="104" spans="2:22" ht="19.5" customHeight="1" x14ac:dyDescent="0.2">
      <c r="B104" s="565"/>
      <c r="C104" s="313">
        <f>C92+C98</f>
        <v>0</v>
      </c>
      <c r="J104" s="6"/>
      <c r="K104" s="6"/>
      <c r="L104" s="6"/>
      <c r="M104" s="6"/>
      <c r="N104" s="6"/>
      <c r="V104" s="237"/>
    </row>
    <row r="105" spans="2:22" x14ac:dyDescent="0.2">
      <c r="I105" s="6"/>
      <c r="J105" s="6"/>
      <c r="K105" s="6"/>
      <c r="L105" s="6"/>
      <c r="M105" s="6"/>
      <c r="N105" s="6"/>
      <c r="V105" s="237"/>
    </row>
    <row r="106" spans="2:22" x14ac:dyDescent="0.2">
      <c r="I106" s="6"/>
      <c r="J106" s="6"/>
      <c r="K106" s="6"/>
      <c r="L106" s="6"/>
      <c r="M106" s="6"/>
      <c r="N106" s="6"/>
      <c r="V106" s="237"/>
    </row>
    <row r="107" spans="2:22" x14ac:dyDescent="0.2">
      <c r="B107" s="568" t="s">
        <v>1611</v>
      </c>
      <c r="C107" s="578"/>
      <c r="D107" s="578"/>
      <c r="E107" s="579"/>
      <c r="F107" s="236"/>
      <c r="G107" s="236"/>
      <c r="I107" s="23"/>
      <c r="J107" s="23"/>
      <c r="K107" s="23"/>
      <c r="L107" s="23"/>
      <c r="M107" s="38"/>
      <c r="V107" s="237"/>
    </row>
    <row r="108" spans="2:22" x14ac:dyDescent="0.2">
      <c r="B108" s="43"/>
      <c r="C108" s="108" t="s">
        <v>1867</v>
      </c>
      <c r="D108" s="108" t="s">
        <v>1874</v>
      </c>
      <c r="E108" s="108" t="s">
        <v>1866</v>
      </c>
      <c r="I108" s="19"/>
      <c r="J108" s="23"/>
      <c r="K108" s="23"/>
      <c r="L108" s="23"/>
      <c r="M108" s="23"/>
      <c r="V108" s="237"/>
    </row>
    <row r="109" spans="2:22" x14ac:dyDescent="0.2">
      <c r="B109" s="45" t="s">
        <v>1306</v>
      </c>
      <c r="C109" s="109">
        <v>130</v>
      </c>
      <c r="D109" s="109">
        <v>80</v>
      </c>
      <c r="E109" s="109">
        <v>56</v>
      </c>
      <c r="I109" s="63"/>
      <c r="J109" s="21"/>
      <c r="K109" s="21"/>
      <c r="L109" s="21"/>
      <c r="M109" s="21"/>
      <c r="V109" s="237"/>
    </row>
    <row r="110" spans="2:22" x14ac:dyDescent="0.2">
      <c r="B110" s="45" t="s">
        <v>223</v>
      </c>
      <c r="C110" s="106">
        <v>4</v>
      </c>
      <c r="D110" s="106">
        <v>10</v>
      </c>
      <c r="E110" s="106">
        <v>0</v>
      </c>
      <c r="I110" s="499" t="s">
        <v>2177</v>
      </c>
      <c r="J110" s="38"/>
      <c r="K110" s="38"/>
      <c r="L110" s="19"/>
      <c r="M110" s="19"/>
      <c r="V110" s="237"/>
    </row>
    <row r="111" spans="2:22" x14ac:dyDescent="0.2">
      <c r="B111" s="41" t="s">
        <v>55</v>
      </c>
      <c r="C111" s="16">
        <f>C109*C110</f>
        <v>520</v>
      </c>
      <c r="D111" s="16">
        <f>D109*D110</f>
        <v>800</v>
      </c>
      <c r="E111" s="16">
        <f>E109*E110</f>
        <v>0</v>
      </c>
      <c r="I111" s="65"/>
      <c r="J111" s="56"/>
      <c r="K111" s="56"/>
      <c r="L111" s="21"/>
      <c r="M111" s="21"/>
      <c r="V111" s="237"/>
    </row>
    <row r="112" spans="2:22" x14ac:dyDescent="0.2">
      <c r="B112" s="19"/>
      <c r="C112" s="19"/>
      <c r="D112" s="19"/>
      <c r="E112" s="19"/>
      <c r="I112" s="65"/>
      <c r="J112" s="64"/>
      <c r="K112" s="38"/>
      <c r="L112" s="19"/>
      <c r="M112" s="19"/>
      <c r="V112" s="237"/>
    </row>
    <row r="113" spans="2:22" x14ac:dyDescent="0.2">
      <c r="B113" s="43"/>
      <c r="C113" s="108" t="s">
        <v>1868</v>
      </c>
      <c r="D113" s="108" t="s">
        <v>928</v>
      </c>
      <c r="E113" s="108" t="s">
        <v>930</v>
      </c>
      <c r="I113" s="38"/>
      <c r="J113" s="38"/>
      <c r="K113" s="38"/>
      <c r="L113" s="19"/>
      <c r="M113" s="19"/>
      <c r="V113" s="237"/>
    </row>
    <row r="114" spans="2:22" x14ac:dyDescent="0.2">
      <c r="B114" s="45" t="s">
        <v>1306</v>
      </c>
      <c r="C114" s="109">
        <v>34</v>
      </c>
      <c r="D114" s="109"/>
      <c r="E114" s="109"/>
      <c r="V114" s="237"/>
    </row>
    <row r="115" spans="2:22" ht="12.75" customHeight="1" x14ac:dyDescent="0.2">
      <c r="B115" s="45" t="s">
        <v>223</v>
      </c>
      <c r="C115" s="106">
        <v>2</v>
      </c>
      <c r="D115" s="106">
        <v>0</v>
      </c>
      <c r="E115" s="106">
        <v>0</v>
      </c>
      <c r="V115" s="237"/>
    </row>
    <row r="116" spans="2:22" ht="12.75" customHeight="1" x14ac:dyDescent="0.2">
      <c r="B116" s="41" t="s">
        <v>55</v>
      </c>
      <c r="C116" s="16">
        <f>C114*C115</f>
        <v>68</v>
      </c>
      <c r="D116" s="16">
        <f>D114*D115</f>
        <v>0</v>
      </c>
      <c r="E116" s="16">
        <f>E114*E115</f>
        <v>0</v>
      </c>
      <c r="J116" s="6"/>
      <c r="K116" s="6"/>
      <c r="L116" s="6"/>
      <c r="M116" s="6"/>
      <c r="N116" s="6"/>
      <c r="V116" s="237"/>
    </row>
    <row r="117" spans="2:22" x14ac:dyDescent="0.2">
      <c r="B117" s="560" t="s">
        <v>1540</v>
      </c>
      <c r="C117" s="576">
        <f>C111+D111+E111+C116+D116+E116</f>
        <v>1388</v>
      </c>
      <c r="J117" s="6"/>
      <c r="K117" s="6"/>
      <c r="L117" s="6"/>
      <c r="M117" s="6"/>
      <c r="N117" s="6"/>
      <c r="V117" s="237"/>
    </row>
    <row r="118" spans="2:22" x14ac:dyDescent="0.2">
      <c r="B118" s="561"/>
      <c r="C118" s="577"/>
      <c r="J118" s="6"/>
      <c r="K118" s="6"/>
      <c r="L118" s="6"/>
      <c r="M118" s="6"/>
      <c r="N118" s="6"/>
      <c r="V118" s="237"/>
    </row>
    <row r="119" spans="2:22" x14ac:dyDescent="0.2">
      <c r="B119" s="562"/>
      <c r="J119" s="6"/>
      <c r="K119" s="6"/>
      <c r="L119" s="6"/>
      <c r="M119" s="6"/>
      <c r="N119" s="6"/>
      <c r="V119" s="237"/>
    </row>
    <row r="120" spans="2:22" ht="12.75" customHeight="1" x14ac:dyDescent="0.2">
      <c r="C120" s="40"/>
      <c r="D120" s="40"/>
      <c r="E120" s="40"/>
      <c r="I120" s="6"/>
      <c r="J120" s="6"/>
      <c r="K120" s="6"/>
      <c r="L120" s="6"/>
      <c r="M120" s="6"/>
      <c r="N120" s="6"/>
      <c r="V120" s="237"/>
    </row>
    <row r="121" spans="2:22" x14ac:dyDescent="0.2">
      <c r="B121" s="574" t="s">
        <v>1552</v>
      </c>
      <c r="C121" s="105" t="s">
        <v>1045</v>
      </c>
      <c r="D121" s="105" t="s">
        <v>82</v>
      </c>
      <c r="E121" s="105" t="s">
        <v>1158</v>
      </c>
      <c r="J121" s="6"/>
      <c r="K121" s="6"/>
      <c r="L121" s="6"/>
      <c r="M121" s="6"/>
      <c r="N121" s="6"/>
      <c r="V121" s="237"/>
    </row>
    <row r="122" spans="2:22" x14ac:dyDescent="0.2">
      <c r="B122" s="575"/>
      <c r="C122" s="111">
        <v>0</v>
      </c>
      <c r="D122" s="111">
        <v>0</v>
      </c>
      <c r="E122" s="111">
        <v>0</v>
      </c>
      <c r="J122" s="6"/>
      <c r="K122" s="6"/>
      <c r="L122" s="6"/>
      <c r="M122" s="6"/>
      <c r="N122" s="6"/>
      <c r="V122" s="237"/>
    </row>
    <row r="123" spans="2:22" ht="12.75" customHeight="1" x14ac:dyDescent="0.2">
      <c r="B123" s="560" t="s">
        <v>1553</v>
      </c>
      <c r="C123" s="576">
        <f>C122+D122+E122</f>
        <v>0</v>
      </c>
      <c r="J123" s="6"/>
      <c r="K123" s="6"/>
      <c r="L123" s="6"/>
      <c r="M123" s="6"/>
      <c r="N123" s="6"/>
      <c r="V123" s="237"/>
    </row>
    <row r="124" spans="2:22" x14ac:dyDescent="0.2">
      <c r="B124" s="561"/>
      <c r="C124" s="577"/>
      <c r="J124" s="6"/>
      <c r="K124" s="6"/>
      <c r="L124" s="6"/>
      <c r="M124" s="6"/>
      <c r="N124" s="6"/>
      <c r="V124" s="237"/>
    </row>
    <row r="125" spans="2:22" x14ac:dyDescent="0.2">
      <c r="B125" s="562"/>
      <c r="C125" s="11"/>
      <c r="J125" s="6"/>
      <c r="K125" s="6"/>
      <c r="L125" s="6"/>
      <c r="M125" s="6"/>
      <c r="N125" s="6"/>
      <c r="V125" s="237"/>
    </row>
    <row r="126" spans="2:22" ht="12.75" customHeight="1" x14ac:dyDescent="0.2">
      <c r="C126" s="40"/>
      <c r="D126" s="40"/>
      <c r="E126" s="40"/>
      <c r="I126" s="6"/>
      <c r="J126" s="6"/>
      <c r="K126" s="6"/>
      <c r="L126" s="6"/>
      <c r="M126" s="6"/>
      <c r="N126" s="6"/>
      <c r="V126" s="237"/>
    </row>
    <row r="127" spans="2:22" x14ac:dyDescent="0.2">
      <c r="B127" s="563" t="s">
        <v>1556</v>
      </c>
      <c r="J127" s="6"/>
      <c r="K127" s="6"/>
      <c r="L127" s="6"/>
      <c r="M127" s="6"/>
      <c r="N127" s="6"/>
      <c r="V127" s="237"/>
    </row>
    <row r="128" spans="2:22" x14ac:dyDescent="0.2">
      <c r="B128" s="564"/>
      <c r="J128" s="6"/>
      <c r="K128" s="6"/>
      <c r="L128" s="6"/>
      <c r="M128" s="6"/>
      <c r="N128" s="6"/>
      <c r="V128" s="237"/>
    </row>
    <row r="129" spans="2:22" ht="19.5" customHeight="1" x14ac:dyDescent="0.2">
      <c r="B129" s="565"/>
      <c r="C129" s="313">
        <f>C117+C123</f>
        <v>1388</v>
      </c>
      <c r="J129" s="6"/>
      <c r="K129" s="6"/>
      <c r="L129" s="6"/>
      <c r="M129" s="6"/>
      <c r="N129" s="6"/>
      <c r="V129" s="237"/>
    </row>
    <row r="130" spans="2:22" ht="12.75" customHeight="1" x14ac:dyDescent="0.2">
      <c r="C130" s="40"/>
      <c r="D130" s="40"/>
      <c r="E130" s="40"/>
      <c r="I130" s="6"/>
      <c r="J130" s="6"/>
      <c r="K130" s="6"/>
      <c r="L130" s="6"/>
      <c r="M130" s="6"/>
      <c r="N130" s="6"/>
      <c r="V130" s="237"/>
    </row>
    <row r="131" spans="2:22" ht="12.75" customHeight="1" x14ac:dyDescent="0.2">
      <c r="B131" s="585" t="s">
        <v>2042</v>
      </c>
      <c r="C131" s="586"/>
      <c r="D131" s="586"/>
      <c r="E131" s="586"/>
      <c r="F131" s="587"/>
      <c r="I131" s="6"/>
      <c r="J131" s="6"/>
      <c r="K131" s="6"/>
      <c r="L131" s="6"/>
      <c r="M131" s="6"/>
      <c r="N131" s="6"/>
      <c r="V131" s="237"/>
    </row>
    <row r="132" spans="2:22" x14ac:dyDescent="0.2">
      <c r="B132" s="588"/>
      <c r="C132" s="589"/>
      <c r="D132" s="589"/>
      <c r="E132" s="589"/>
      <c r="F132" s="590"/>
      <c r="I132" s="6"/>
      <c r="J132" s="6"/>
      <c r="K132" s="6"/>
      <c r="L132" s="6"/>
      <c r="M132" s="6"/>
      <c r="N132" s="6"/>
      <c r="V132" s="237"/>
    </row>
    <row r="133" spans="2:22" x14ac:dyDescent="0.2">
      <c r="B133" s="591"/>
      <c r="C133" s="580" t="s">
        <v>225</v>
      </c>
      <c r="D133" s="580" t="s">
        <v>226</v>
      </c>
      <c r="E133" s="580" t="s">
        <v>227</v>
      </c>
      <c r="F133" s="582" t="s">
        <v>55</v>
      </c>
      <c r="I133" s="6"/>
      <c r="J133" s="6"/>
      <c r="K133" s="6"/>
      <c r="L133" s="6"/>
      <c r="M133" s="6"/>
      <c r="N133" s="6"/>
      <c r="V133" s="237"/>
    </row>
    <row r="134" spans="2:22" x14ac:dyDescent="0.2">
      <c r="B134" s="591"/>
      <c r="C134" s="581"/>
      <c r="D134" s="581"/>
      <c r="E134" s="581"/>
      <c r="F134" s="583"/>
      <c r="I134" s="6"/>
      <c r="J134" s="6"/>
      <c r="K134" s="6"/>
      <c r="L134" s="6"/>
      <c r="M134" s="6"/>
      <c r="N134" s="6"/>
      <c r="V134" s="237"/>
    </row>
    <row r="135" spans="2:22" x14ac:dyDescent="0.2">
      <c r="B135" s="106" t="s">
        <v>933</v>
      </c>
      <c r="C135" s="107"/>
      <c r="D135" s="107"/>
      <c r="E135" s="107"/>
      <c r="F135" s="16">
        <f>C135+D135+E135</f>
        <v>0</v>
      </c>
      <c r="I135" s="6"/>
      <c r="J135" s="6"/>
      <c r="K135" s="6"/>
      <c r="L135" s="6"/>
      <c r="M135" s="6"/>
      <c r="N135" s="6"/>
      <c r="V135" s="237"/>
    </row>
    <row r="136" spans="2:22" x14ac:dyDescent="0.2">
      <c r="B136" s="106" t="s">
        <v>934</v>
      </c>
      <c r="C136" s="107"/>
      <c r="D136" s="107"/>
      <c r="E136" s="107"/>
      <c r="F136" s="16">
        <f>C136+D136+E136</f>
        <v>0</v>
      </c>
      <c r="I136" s="6"/>
      <c r="J136" s="6"/>
      <c r="K136" s="6"/>
      <c r="L136" s="6"/>
      <c r="M136" s="6"/>
      <c r="N136" s="6"/>
      <c r="V136" s="237"/>
    </row>
    <row r="137" spans="2:22" x14ac:dyDescent="0.2">
      <c r="B137" s="106" t="s">
        <v>222</v>
      </c>
      <c r="C137" s="107"/>
      <c r="D137" s="107"/>
      <c r="E137" s="107"/>
      <c r="F137" s="16">
        <f>C137+D137+E137</f>
        <v>0</v>
      </c>
      <c r="I137" s="6"/>
      <c r="J137" s="6"/>
      <c r="K137" s="6"/>
      <c r="L137" s="6"/>
      <c r="M137" s="6"/>
      <c r="N137" s="6"/>
      <c r="V137" s="237"/>
    </row>
    <row r="138" spans="2:22" x14ac:dyDescent="0.2">
      <c r="B138" s="652" t="s">
        <v>228</v>
      </c>
      <c r="C138" s="652"/>
      <c r="D138" s="652"/>
      <c r="E138" s="652"/>
      <c r="F138" s="82">
        <f>SUM(F135:F137)</f>
        <v>0</v>
      </c>
      <c r="I138" s="6"/>
      <c r="J138" s="6"/>
      <c r="K138" s="6"/>
      <c r="L138" s="6"/>
      <c r="M138" s="6"/>
      <c r="N138" s="6"/>
      <c r="V138" s="237"/>
    </row>
    <row r="139" spans="2:22" x14ac:dyDescent="0.2">
      <c r="I139" s="6"/>
      <c r="J139" s="6"/>
      <c r="K139" s="6"/>
      <c r="L139" s="6"/>
      <c r="M139" s="6"/>
      <c r="N139" s="6"/>
      <c r="V139" s="237"/>
    </row>
    <row r="140" spans="2:22" x14ac:dyDescent="0.2">
      <c r="V140" s="237"/>
    </row>
    <row r="141" spans="2:22" x14ac:dyDescent="0.2">
      <c r="B141" s="653" t="s">
        <v>1526</v>
      </c>
      <c r="I141" s="6"/>
      <c r="J141" s="6"/>
      <c r="K141" s="6"/>
      <c r="L141" s="6"/>
      <c r="M141" s="6"/>
      <c r="N141" s="6"/>
      <c r="V141" s="237"/>
    </row>
    <row r="142" spans="2:22" x14ac:dyDescent="0.2">
      <c r="B142" s="654"/>
      <c r="C142" s="14"/>
      <c r="I142" s="6"/>
      <c r="J142" s="6"/>
      <c r="K142" s="6"/>
      <c r="L142" s="6"/>
      <c r="M142" s="6"/>
      <c r="N142" s="6"/>
      <c r="V142" s="237"/>
    </row>
    <row r="143" spans="2:22" x14ac:dyDescent="0.2">
      <c r="B143" s="654"/>
      <c r="C143" s="47">
        <f>C104+C129+F138</f>
        <v>1388</v>
      </c>
      <c r="I143" s="6"/>
      <c r="J143" s="6"/>
      <c r="K143" s="6"/>
      <c r="L143" s="6"/>
      <c r="M143" s="6"/>
      <c r="N143" s="6"/>
      <c r="V143" s="237"/>
    </row>
    <row r="144" spans="2:22" x14ac:dyDescent="0.2">
      <c r="B144" s="575"/>
      <c r="V144" s="237"/>
    </row>
    <row r="145" spans="2:22" x14ac:dyDescent="0.2">
      <c r="V145" s="237"/>
    </row>
    <row r="146" spans="2:22" x14ac:dyDescent="0.2">
      <c r="I146" s="28"/>
      <c r="J146" s="6"/>
      <c r="K146" s="6"/>
      <c r="L146" s="6"/>
      <c r="M146" s="6"/>
      <c r="N146" s="6"/>
      <c r="V146" s="237"/>
    </row>
    <row r="147" spans="2:22" x14ac:dyDescent="0.2">
      <c r="B147" s="568" t="s">
        <v>188</v>
      </c>
      <c r="C147" s="578"/>
      <c r="D147" s="578"/>
      <c r="E147" s="579"/>
      <c r="I147" s="28"/>
      <c r="J147" s="6"/>
      <c r="K147" s="6"/>
      <c r="L147" s="6"/>
      <c r="M147" s="6"/>
      <c r="N147" s="6"/>
      <c r="V147" s="237"/>
    </row>
    <row r="148" spans="2:22" x14ac:dyDescent="0.2">
      <c r="B148" s="43"/>
      <c r="C148" s="108" t="s">
        <v>191</v>
      </c>
      <c r="D148" s="108" t="s">
        <v>192</v>
      </c>
      <c r="E148" s="108" t="s">
        <v>193</v>
      </c>
      <c r="I148" s="28"/>
      <c r="J148" s="6"/>
      <c r="K148" s="6"/>
      <c r="L148" s="6"/>
      <c r="M148" s="6"/>
      <c r="N148" s="6"/>
      <c r="V148" s="237"/>
    </row>
    <row r="149" spans="2:22" x14ac:dyDescent="0.2">
      <c r="B149" s="45" t="s">
        <v>189</v>
      </c>
      <c r="C149" s="109">
        <v>6</v>
      </c>
      <c r="D149" s="109">
        <v>2</v>
      </c>
      <c r="E149" s="109"/>
      <c r="F149" s="236"/>
      <c r="G149" s="236" t="s">
        <v>1870</v>
      </c>
      <c r="I149" s="6"/>
      <c r="J149" s="6"/>
      <c r="K149" s="6"/>
      <c r="L149" s="6"/>
      <c r="M149" s="6"/>
      <c r="N149" s="6"/>
      <c r="V149" s="237"/>
    </row>
    <row r="150" spans="2:22" ht="31.5" customHeight="1" x14ac:dyDescent="0.2">
      <c r="B150" s="52" t="s">
        <v>190</v>
      </c>
      <c r="C150" s="106">
        <v>2</v>
      </c>
      <c r="D150" s="106">
        <v>0</v>
      </c>
      <c r="E150" s="106"/>
      <c r="V150" s="237"/>
    </row>
    <row r="151" spans="2:22" x14ac:dyDescent="0.2">
      <c r="B151" s="41" t="s">
        <v>55</v>
      </c>
      <c r="C151" s="16">
        <f>C149*C150</f>
        <v>12</v>
      </c>
      <c r="D151" s="16">
        <f>D149*D150</f>
        <v>0</v>
      </c>
      <c r="E151" s="16">
        <f>E149*E150</f>
        <v>0</v>
      </c>
      <c r="F151" s="426" t="s">
        <v>1907</v>
      </c>
      <c r="G151" s="426"/>
      <c r="H151" s="426"/>
      <c r="I151" s="427"/>
      <c r="J151" s="429" t="s">
        <v>1906</v>
      </c>
      <c r="V151" s="237"/>
    </row>
    <row r="152" spans="2:22" ht="12.75" customHeight="1" x14ac:dyDescent="0.2">
      <c r="B152" s="653" t="s">
        <v>340</v>
      </c>
      <c r="C152" s="658">
        <f>C151+D151+E151</f>
        <v>12</v>
      </c>
      <c r="F152" s="415" t="s">
        <v>1904</v>
      </c>
      <c r="G152" s="415" t="s">
        <v>1902</v>
      </c>
      <c r="H152" s="416" t="s">
        <v>1903</v>
      </c>
      <c r="I152" s="421" t="s">
        <v>1901</v>
      </c>
      <c r="J152" s="430"/>
      <c r="V152" s="237"/>
    </row>
    <row r="153" spans="2:22" x14ac:dyDescent="0.2">
      <c r="B153" s="654"/>
      <c r="C153" s="659"/>
      <c r="F153" s="418" t="s">
        <v>1905</v>
      </c>
      <c r="G153" s="417">
        <f>IF(F153="C",C152,0)</f>
        <v>12</v>
      </c>
      <c r="H153" s="417">
        <f>IF(F153="U",C152,0)</f>
        <v>0</v>
      </c>
      <c r="I153" s="424">
        <f>C152-G153-H153</f>
        <v>0</v>
      </c>
      <c r="J153" s="433">
        <f>C152-G153-H153-I153</f>
        <v>0</v>
      </c>
      <c r="K153" s="429" t="str">
        <f>(IF(J153=0,"","ERROR"))</f>
        <v/>
      </c>
      <c r="V153" s="237"/>
    </row>
    <row r="154" spans="2:22" x14ac:dyDescent="0.2">
      <c r="B154" s="657"/>
      <c r="C154" s="29"/>
      <c r="V154" s="237"/>
    </row>
    <row r="155" spans="2:22" x14ac:dyDescent="0.2">
      <c r="B155" s="264"/>
      <c r="J155" s="6"/>
      <c r="K155" s="6"/>
      <c r="L155" s="6"/>
      <c r="M155" s="6"/>
      <c r="N155" s="6"/>
      <c r="V155" s="237"/>
    </row>
    <row r="156" spans="2:22" x14ac:dyDescent="0.2">
      <c r="V156" s="237"/>
    </row>
    <row r="157" spans="2:22" x14ac:dyDescent="0.2">
      <c r="B157" s="599" t="s">
        <v>1525</v>
      </c>
      <c r="V157" s="237"/>
    </row>
    <row r="158" spans="2:22" x14ac:dyDescent="0.2">
      <c r="B158" s="650"/>
      <c r="V158" s="237"/>
    </row>
    <row r="159" spans="2:22" x14ac:dyDescent="0.2">
      <c r="B159" s="651"/>
      <c r="C159" s="54">
        <f>C143+I153+G153+H153</f>
        <v>1400</v>
      </c>
      <c r="V159" s="237"/>
    </row>
    <row r="160" spans="2:22" x14ac:dyDescent="0.2">
      <c r="B160" s="73"/>
      <c r="C160" s="74"/>
      <c r="I160" s="38"/>
      <c r="J160" s="38"/>
      <c r="K160" s="56"/>
      <c r="L160" s="38"/>
      <c r="M160" s="38"/>
      <c r="N160" s="68"/>
      <c r="V160" s="237"/>
    </row>
    <row r="161" spans="1:22" ht="15.75" customHeight="1" x14ac:dyDescent="0.25">
      <c r="A161" s="80"/>
      <c r="B161" s="81"/>
      <c r="C161" s="81"/>
      <c r="D161" s="81"/>
      <c r="E161" s="81"/>
      <c r="F161" s="81"/>
      <c r="G161" s="81"/>
      <c r="H161" s="81"/>
      <c r="I161" s="81"/>
      <c r="J161" s="7"/>
      <c r="K161" s="56"/>
      <c r="L161" s="38"/>
      <c r="M161" s="38"/>
      <c r="N161" s="68"/>
      <c r="V161" s="237"/>
    </row>
    <row r="162" spans="1:22" ht="15.75" x14ac:dyDescent="0.25">
      <c r="A162" s="9" t="s">
        <v>1530</v>
      </c>
      <c r="B162" s="310" t="s">
        <v>1531</v>
      </c>
      <c r="C162" s="311"/>
      <c r="D162" s="311"/>
      <c r="E162" s="334"/>
      <c r="F162" s="11"/>
      <c r="G162" s="11"/>
      <c r="H162" s="11"/>
      <c r="V162" s="237"/>
    </row>
    <row r="163" spans="1:22" x14ac:dyDescent="0.2">
      <c r="B163" s="568" t="s">
        <v>1535</v>
      </c>
      <c r="C163" s="578"/>
      <c r="D163" s="578"/>
      <c r="E163" s="579"/>
      <c r="I163" s="23"/>
      <c r="J163" s="23"/>
      <c r="K163" s="23"/>
      <c r="L163" s="23"/>
      <c r="M163" s="38"/>
      <c r="V163" s="237"/>
    </row>
    <row r="164" spans="1:22" x14ac:dyDescent="0.2">
      <c r="B164" s="43"/>
      <c r="C164" s="108" t="s">
        <v>1302</v>
      </c>
      <c r="D164" s="108" t="s">
        <v>1303</v>
      </c>
      <c r="E164" s="108" t="s">
        <v>1304</v>
      </c>
      <c r="I164" s="19"/>
      <c r="J164" s="23"/>
      <c r="K164" s="23"/>
      <c r="L164" s="23"/>
      <c r="M164" s="23"/>
      <c r="V164" s="237"/>
    </row>
    <row r="165" spans="1:22" x14ac:dyDescent="0.2">
      <c r="B165" s="45" t="s">
        <v>1306</v>
      </c>
      <c r="C165" s="109">
        <v>130</v>
      </c>
      <c r="D165" s="109">
        <v>80</v>
      </c>
      <c r="E165" s="109">
        <v>75</v>
      </c>
      <c r="I165" s="63"/>
      <c r="J165" s="21"/>
      <c r="K165" s="21"/>
      <c r="L165" s="21"/>
      <c r="M165" s="21"/>
      <c r="V165" s="237"/>
    </row>
    <row r="166" spans="1:22" x14ac:dyDescent="0.2">
      <c r="B166" s="45" t="s">
        <v>223</v>
      </c>
      <c r="C166" s="106">
        <v>0</v>
      </c>
      <c r="D166" s="106">
        <v>0</v>
      </c>
      <c r="E166" s="106">
        <v>0</v>
      </c>
      <c r="I166" s="65"/>
      <c r="J166" s="38"/>
      <c r="K166" s="38"/>
      <c r="L166" s="19"/>
      <c r="M166" s="19"/>
      <c r="V166" s="237"/>
    </row>
    <row r="167" spans="1:22" x14ac:dyDescent="0.2">
      <c r="B167" s="41" t="s">
        <v>55</v>
      </c>
      <c r="C167" s="16">
        <f>C165*C166</f>
        <v>0</v>
      </c>
      <c r="D167" s="16">
        <f>D165*D166</f>
        <v>0</v>
      </c>
      <c r="E167" s="16">
        <f>E165*E166</f>
        <v>0</v>
      </c>
      <c r="I167" s="65"/>
      <c r="J167" s="56"/>
      <c r="K167" s="56"/>
      <c r="L167" s="21"/>
      <c r="M167" s="21"/>
      <c r="V167" s="237"/>
    </row>
    <row r="168" spans="1:22" x14ac:dyDescent="0.2">
      <c r="B168" s="19"/>
      <c r="C168" s="19"/>
      <c r="D168" s="19"/>
      <c r="E168" s="19"/>
      <c r="I168" s="65"/>
      <c r="J168" s="64"/>
      <c r="K168" s="38"/>
      <c r="L168" s="19"/>
      <c r="M168" s="19"/>
      <c r="V168" s="237"/>
    </row>
    <row r="169" spans="1:22" x14ac:dyDescent="0.2">
      <c r="B169" s="43"/>
      <c r="C169" s="108" t="s">
        <v>927</v>
      </c>
      <c r="D169" s="108" t="s">
        <v>928</v>
      </c>
      <c r="E169" s="108" t="s">
        <v>930</v>
      </c>
      <c r="I169" s="38"/>
      <c r="J169" s="38"/>
      <c r="K169" s="38"/>
      <c r="L169" s="19"/>
      <c r="M169" s="19"/>
      <c r="V169" s="237"/>
    </row>
    <row r="170" spans="1:22" x14ac:dyDescent="0.2">
      <c r="B170" s="45" t="s">
        <v>1306</v>
      </c>
      <c r="C170" s="109">
        <v>44</v>
      </c>
      <c r="D170" s="109">
        <v>22</v>
      </c>
      <c r="E170" s="109">
        <v>33</v>
      </c>
      <c r="V170" s="237"/>
    </row>
    <row r="171" spans="1:22" ht="12.75" customHeight="1" x14ac:dyDescent="0.2">
      <c r="B171" s="45" t="s">
        <v>223</v>
      </c>
      <c r="C171" s="106">
        <v>0</v>
      </c>
      <c r="D171" s="106">
        <v>0</v>
      </c>
      <c r="E171" s="106">
        <v>0</v>
      </c>
      <c r="V171" s="237"/>
    </row>
    <row r="172" spans="1:22" ht="12.75" customHeight="1" x14ac:dyDescent="0.2">
      <c r="B172" s="41" t="s">
        <v>55</v>
      </c>
      <c r="C172" s="16">
        <f>C170*C171</f>
        <v>0</v>
      </c>
      <c r="D172" s="16">
        <f>D170*D171</f>
        <v>0</v>
      </c>
      <c r="E172" s="16">
        <f>E170*E171</f>
        <v>0</v>
      </c>
      <c r="J172" s="6"/>
      <c r="K172" s="6"/>
      <c r="L172" s="6"/>
      <c r="M172" s="6"/>
      <c r="N172" s="6"/>
      <c r="V172" s="237"/>
    </row>
    <row r="173" spans="1:22" x14ac:dyDescent="0.2">
      <c r="B173" s="560" t="s">
        <v>1539</v>
      </c>
      <c r="C173" s="576">
        <f>C167+D167+E167+C172+D172+E172</f>
        <v>0</v>
      </c>
      <c r="J173" s="6"/>
      <c r="K173" s="6"/>
      <c r="L173" s="6"/>
      <c r="M173" s="6"/>
      <c r="N173" s="6"/>
      <c r="V173" s="237"/>
    </row>
    <row r="174" spans="1:22" x14ac:dyDescent="0.2">
      <c r="B174" s="561"/>
      <c r="C174" s="577"/>
      <c r="J174" s="6"/>
      <c r="K174" s="6"/>
      <c r="L174" s="6"/>
      <c r="M174" s="6"/>
      <c r="N174" s="6"/>
      <c r="V174" s="237"/>
    </row>
    <row r="175" spans="1:22" x14ac:dyDescent="0.2">
      <c r="B175" s="562"/>
      <c r="J175" s="6"/>
      <c r="K175" s="6"/>
      <c r="L175" s="6"/>
      <c r="M175" s="6"/>
      <c r="N175" s="6"/>
      <c r="V175" s="237"/>
    </row>
    <row r="176" spans="1:22" x14ac:dyDescent="0.2">
      <c r="B176" s="264"/>
      <c r="J176" s="6"/>
      <c r="K176" s="6"/>
      <c r="L176" s="6"/>
      <c r="M176" s="6"/>
      <c r="N176" s="6"/>
      <c r="V176" s="237"/>
    </row>
    <row r="177" spans="2:22" x14ac:dyDescent="0.2">
      <c r="B177" s="43"/>
      <c r="C177" s="108" t="s">
        <v>1305</v>
      </c>
      <c r="D177" s="108" t="s">
        <v>64</v>
      </c>
      <c r="E177" s="108" t="s">
        <v>65</v>
      </c>
      <c r="J177" s="6"/>
      <c r="K177" s="6"/>
      <c r="L177" s="6"/>
      <c r="M177" s="6"/>
      <c r="N177" s="6"/>
      <c r="V177" s="237"/>
    </row>
    <row r="178" spans="2:22" x14ac:dyDescent="0.2">
      <c r="B178" s="45" t="s">
        <v>62</v>
      </c>
      <c r="C178" s="109">
        <v>0.55000000000000004</v>
      </c>
      <c r="D178" s="109"/>
      <c r="E178" s="109"/>
      <c r="J178" s="6"/>
      <c r="K178" s="6"/>
      <c r="L178" s="6"/>
      <c r="M178" s="6"/>
      <c r="N178" s="6"/>
      <c r="V178" s="237"/>
    </row>
    <row r="179" spans="2:22" x14ac:dyDescent="0.2">
      <c r="B179" s="45" t="s">
        <v>69</v>
      </c>
      <c r="C179" s="106">
        <v>0</v>
      </c>
      <c r="D179" s="106"/>
      <c r="E179" s="106"/>
      <c r="J179" s="6"/>
      <c r="K179" s="6"/>
      <c r="L179" s="6"/>
      <c r="M179" s="6"/>
      <c r="N179" s="6"/>
      <c r="V179" s="237"/>
    </row>
    <row r="180" spans="2:22" x14ac:dyDescent="0.2">
      <c r="B180" s="45" t="s">
        <v>70</v>
      </c>
      <c r="C180" s="16">
        <f>C178*C179</f>
        <v>0</v>
      </c>
      <c r="D180" s="16">
        <f>D178*D179</f>
        <v>0</v>
      </c>
      <c r="E180" s="16">
        <f>E178*E179</f>
        <v>0</v>
      </c>
      <c r="J180" s="6"/>
      <c r="K180" s="6"/>
      <c r="L180" s="6"/>
      <c r="M180" s="6"/>
      <c r="N180" s="6"/>
      <c r="V180" s="237"/>
    </row>
    <row r="181" spans="2:22" x14ac:dyDescent="0.2">
      <c r="B181" s="560" t="s">
        <v>1605</v>
      </c>
      <c r="C181" s="576">
        <f>C175+D175+E175+F175+G175+C180+D180+E180</f>
        <v>0</v>
      </c>
      <c r="J181" s="6"/>
      <c r="K181" s="6"/>
      <c r="L181" s="6"/>
      <c r="M181" s="6"/>
      <c r="N181" s="6"/>
      <c r="V181" s="237"/>
    </row>
    <row r="182" spans="2:22" x14ac:dyDescent="0.2">
      <c r="B182" s="561"/>
      <c r="C182" s="577"/>
      <c r="J182" s="6"/>
      <c r="K182" s="6"/>
      <c r="L182" s="6"/>
      <c r="M182" s="6"/>
      <c r="N182" s="6"/>
      <c r="V182" s="237"/>
    </row>
    <row r="183" spans="2:22" x14ac:dyDescent="0.2">
      <c r="B183" s="562"/>
      <c r="C183" s="11"/>
      <c r="J183" s="6"/>
      <c r="K183" s="6"/>
      <c r="L183" s="6"/>
      <c r="M183" s="6"/>
      <c r="N183" s="6"/>
      <c r="V183" s="237"/>
    </row>
    <row r="184" spans="2:22" x14ac:dyDescent="0.2">
      <c r="B184" s="264"/>
      <c r="J184" s="6"/>
      <c r="K184" s="6"/>
      <c r="L184" s="6"/>
      <c r="M184" s="6"/>
      <c r="N184" s="6"/>
      <c r="V184" s="237"/>
    </row>
    <row r="185" spans="2:22" x14ac:dyDescent="0.2">
      <c r="B185" s="574" t="s">
        <v>1554</v>
      </c>
      <c r="C185" s="105" t="s">
        <v>1045</v>
      </c>
      <c r="D185" s="105" t="s">
        <v>82</v>
      </c>
      <c r="E185" s="105" t="s">
        <v>1158</v>
      </c>
      <c r="J185" s="6"/>
      <c r="K185" s="6"/>
      <c r="L185" s="6"/>
      <c r="M185" s="6"/>
      <c r="N185" s="6"/>
      <c r="V185" s="237"/>
    </row>
    <row r="186" spans="2:22" x14ac:dyDescent="0.2">
      <c r="B186" s="575"/>
      <c r="C186" s="111">
        <v>0</v>
      </c>
      <c r="D186" s="111">
        <v>0</v>
      </c>
      <c r="E186" s="111">
        <v>0</v>
      </c>
      <c r="J186" s="6"/>
      <c r="K186" s="6"/>
      <c r="L186" s="6"/>
      <c r="M186" s="6"/>
      <c r="N186" s="6"/>
      <c r="V186" s="237"/>
    </row>
    <row r="187" spans="2:22" ht="12.75" customHeight="1" x14ac:dyDescent="0.2">
      <c r="B187" s="560" t="s">
        <v>1555</v>
      </c>
      <c r="C187" s="576">
        <f>C186+D186+E186</f>
        <v>0</v>
      </c>
      <c r="J187" s="6"/>
      <c r="K187" s="6"/>
      <c r="L187" s="6"/>
      <c r="M187" s="6"/>
      <c r="N187" s="6"/>
      <c r="V187" s="237"/>
    </row>
    <row r="188" spans="2:22" x14ac:dyDescent="0.2">
      <c r="B188" s="561"/>
      <c r="C188" s="577"/>
      <c r="J188" s="6"/>
      <c r="K188" s="6"/>
      <c r="L188" s="6"/>
      <c r="M188" s="6"/>
      <c r="N188" s="6"/>
      <c r="V188" s="237"/>
    </row>
    <row r="189" spans="2:22" x14ac:dyDescent="0.2">
      <c r="B189" s="562"/>
      <c r="C189" s="11"/>
      <c r="J189" s="6"/>
      <c r="K189" s="6"/>
      <c r="L189" s="6"/>
      <c r="M189" s="6"/>
      <c r="N189" s="6"/>
      <c r="V189" s="237"/>
    </row>
    <row r="190" spans="2:22" x14ac:dyDescent="0.2">
      <c r="B190" s="563" t="s">
        <v>1536</v>
      </c>
      <c r="J190" s="6"/>
      <c r="K190" s="6"/>
      <c r="L190" s="6"/>
      <c r="M190" s="6"/>
      <c r="N190" s="6"/>
      <c r="V190" s="237"/>
    </row>
    <row r="191" spans="2:22" x14ac:dyDescent="0.2">
      <c r="B191" s="564"/>
      <c r="J191" s="6"/>
      <c r="K191" s="6"/>
      <c r="L191" s="6"/>
      <c r="M191" s="6"/>
      <c r="N191" s="6"/>
      <c r="V191" s="237"/>
    </row>
    <row r="192" spans="2:22" ht="19.5" customHeight="1" x14ac:dyDescent="0.2">
      <c r="B192" s="565"/>
      <c r="C192" s="313">
        <f>C173+C181+C187</f>
        <v>0</v>
      </c>
      <c r="J192" s="6"/>
      <c r="K192" s="6"/>
      <c r="L192" s="6"/>
      <c r="M192" s="6"/>
      <c r="N192" s="6"/>
      <c r="V192" s="237"/>
    </row>
    <row r="193" spans="2:22" x14ac:dyDescent="0.2">
      <c r="B193" s="264"/>
      <c r="J193" s="6"/>
      <c r="K193" s="6"/>
      <c r="L193" s="6"/>
      <c r="M193" s="6"/>
      <c r="N193" s="6"/>
      <c r="V193" s="237"/>
    </row>
    <row r="194" spans="2:22" x14ac:dyDescent="0.2">
      <c r="B194" s="568" t="s">
        <v>1537</v>
      </c>
      <c r="C194" s="578"/>
      <c r="D194" s="578"/>
      <c r="E194" s="579"/>
      <c r="I194" s="23"/>
      <c r="J194" s="23"/>
      <c r="K194" s="23"/>
      <c r="L194" s="23"/>
      <c r="M194" s="38"/>
      <c r="V194" s="237"/>
    </row>
    <row r="195" spans="2:22" x14ac:dyDescent="0.2">
      <c r="B195" s="43"/>
      <c r="C195" s="108" t="s">
        <v>1867</v>
      </c>
      <c r="D195" s="108" t="s">
        <v>1874</v>
      </c>
      <c r="E195" s="108" t="s">
        <v>1304</v>
      </c>
      <c r="G195" s="509" t="s">
        <v>2076</v>
      </c>
      <c r="I195" s="19"/>
      <c r="J195" s="23"/>
      <c r="K195" s="23"/>
      <c r="L195" s="23"/>
      <c r="M195" s="23"/>
      <c r="V195" s="237"/>
    </row>
    <row r="196" spans="2:22" x14ac:dyDescent="0.2">
      <c r="B196" s="45" t="s">
        <v>1306</v>
      </c>
      <c r="C196" s="109">
        <v>130</v>
      </c>
      <c r="D196" s="109">
        <v>80</v>
      </c>
      <c r="E196" s="109"/>
      <c r="G196" s="236" t="s">
        <v>2210</v>
      </c>
      <c r="I196" s="63"/>
      <c r="J196" s="21"/>
      <c r="K196" s="21"/>
      <c r="L196" s="21"/>
      <c r="M196" s="21"/>
      <c r="V196" s="237"/>
    </row>
    <row r="197" spans="2:22" x14ac:dyDescent="0.2">
      <c r="B197" s="45" t="s">
        <v>223</v>
      </c>
      <c r="C197" s="106">
        <v>0</v>
      </c>
      <c r="D197" s="106">
        <v>0</v>
      </c>
      <c r="E197" s="106">
        <v>0</v>
      </c>
      <c r="I197" s="65"/>
      <c r="J197" s="38"/>
      <c r="K197" s="38"/>
      <c r="L197" s="19"/>
      <c r="M197" s="19"/>
      <c r="V197" s="237"/>
    </row>
    <row r="198" spans="2:22" x14ac:dyDescent="0.2">
      <c r="B198" s="41" t="s">
        <v>55</v>
      </c>
      <c r="C198" s="16">
        <f>C196*C197</f>
        <v>0</v>
      </c>
      <c r="D198" s="16">
        <f>D196*D197</f>
        <v>0</v>
      </c>
      <c r="E198" s="16">
        <f>E196*E197</f>
        <v>0</v>
      </c>
      <c r="I198" s="65"/>
      <c r="J198" s="56"/>
      <c r="K198" s="56"/>
      <c r="L198" s="21"/>
      <c r="M198" s="21"/>
      <c r="V198" s="237"/>
    </row>
    <row r="199" spans="2:22" x14ac:dyDescent="0.2">
      <c r="B199" s="19"/>
      <c r="C199" s="19"/>
      <c r="D199" s="19"/>
      <c r="E199" s="19"/>
      <c r="I199" s="65"/>
      <c r="J199" s="64"/>
      <c r="K199" s="38"/>
      <c r="L199" s="19"/>
      <c r="M199" s="19"/>
      <c r="V199" s="237"/>
    </row>
    <row r="200" spans="2:22" x14ac:dyDescent="0.2">
      <c r="B200" s="43"/>
      <c r="C200" s="108" t="s">
        <v>927</v>
      </c>
      <c r="D200" s="108" t="s">
        <v>928</v>
      </c>
      <c r="E200" s="108" t="s">
        <v>930</v>
      </c>
      <c r="I200" s="38"/>
      <c r="J200" s="38"/>
      <c r="K200" s="38"/>
      <c r="L200" s="19"/>
      <c r="M200" s="19"/>
      <c r="V200" s="237"/>
    </row>
    <row r="201" spans="2:22" x14ac:dyDescent="0.2">
      <c r="B201" s="45" t="s">
        <v>1306</v>
      </c>
      <c r="C201" s="109"/>
      <c r="D201" s="109"/>
      <c r="E201" s="109"/>
      <c r="V201" s="237"/>
    </row>
    <row r="202" spans="2:22" ht="12.75" customHeight="1" x14ac:dyDescent="0.2">
      <c r="B202" s="45" t="s">
        <v>223</v>
      </c>
      <c r="C202" s="106">
        <v>0</v>
      </c>
      <c r="D202" s="106">
        <v>0</v>
      </c>
      <c r="E202" s="106">
        <v>0</v>
      </c>
      <c r="V202" s="237"/>
    </row>
    <row r="203" spans="2:22" ht="12.75" customHeight="1" x14ac:dyDescent="0.2">
      <c r="B203" s="41" t="s">
        <v>55</v>
      </c>
      <c r="C203" s="16">
        <f>C201*C202</f>
        <v>0</v>
      </c>
      <c r="D203" s="16">
        <f>D201*D202</f>
        <v>0</v>
      </c>
      <c r="E203" s="16">
        <f>E201*E202</f>
        <v>0</v>
      </c>
      <c r="J203" s="6"/>
      <c r="K203" s="6"/>
      <c r="L203" s="6"/>
      <c r="M203" s="6"/>
      <c r="N203" s="6"/>
      <c r="V203" s="237"/>
    </row>
    <row r="204" spans="2:22" x14ac:dyDescent="0.2">
      <c r="B204" s="560" t="s">
        <v>1540</v>
      </c>
      <c r="C204" s="576">
        <f>C198+D198+E198+C203+D203+E203</f>
        <v>0</v>
      </c>
      <c r="J204" s="6"/>
      <c r="K204" s="6"/>
      <c r="L204" s="6"/>
      <c r="M204" s="6"/>
      <c r="N204" s="6"/>
      <c r="V204" s="237"/>
    </row>
    <row r="205" spans="2:22" x14ac:dyDescent="0.2">
      <c r="B205" s="561"/>
      <c r="C205" s="577"/>
      <c r="J205" s="6"/>
      <c r="K205" s="6"/>
      <c r="L205" s="6"/>
      <c r="M205" s="6"/>
      <c r="N205" s="6"/>
      <c r="V205" s="237"/>
    </row>
    <row r="206" spans="2:22" x14ac:dyDescent="0.2">
      <c r="B206" s="562"/>
      <c r="J206" s="6"/>
      <c r="K206" s="6"/>
      <c r="L206" s="6"/>
      <c r="M206" s="6"/>
      <c r="N206" s="6"/>
      <c r="V206" s="237"/>
    </row>
    <row r="207" spans="2:22" x14ac:dyDescent="0.2">
      <c r="B207" s="264"/>
      <c r="J207" s="6"/>
      <c r="K207" s="6"/>
      <c r="L207" s="6"/>
      <c r="M207" s="6"/>
      <c r="N207" s="6"/>
      <c r="V207" s="237"/>
    </row>
    <row r="208" spans="2:22" x14ac:dyDescent="0.2">
      <c r="B208" s="43"/>
      <c r="C208" s="108" t="s">
        <v>1305</v>
      </c>
      <c r="D208" s="108" t="s">
        <v>64</v>
      </c>
      <c r="E208" s="108" t="s">
        <v>65</v>
      </c>
      <c r="J208" s="6"/>
      <c r="K208" s="6"/>
      <c r="L208" s="6"/>
      <c r="M208" s="6"/>
      <c r="N208" s="6"/>
      <c r="V208" s="237"/>
    </row>
    <row r="209" spans="2:22" x14ac:dyDescent="0.2">
      <c r="B209" s="45" t="s">
        <v>62</v>
      </c>
      <c r="C209" s="109">
        <v>0.55000000000000004</v>
      </c>
      <c r="D209" s="109"/>
      <c r="E209" s="109"/>
      <c r="J209" s="6"/>
      <c r="K209" s="6"/>
      <c r="L209" s="6"/>
      <c r="M209" s="6"/>
      <c r="N209" s="6"/>
      <c r="V209" s="237"/>
    </row>
    <row r="210" spans="2:22" x14ac:dyDescent="0.2">
      <c r="B210" s="45" t="s">
        <v>69</v>
      </c>
      <c r="C210" s="106">
        <v>0</v>
      </c>
      <c r="D210" s="106"/>
      <c r="E210" s="106"/>
      <c r="J210" s="6"/>
      <c r="K210" s="6"/>
      <c r="L210" s="6"/>
      <c r="M210" s="6"/>
      <c r="N210" s="6"/>
      <c r="V210" s="237"/>
    </row>
    <row r="211" spans="2:22" x14ac:dyDescent="0.2">
      <c r="B211" s="45" t="s">
        <v>70</v>
      </c>
      <c r="C211" s="16">
        <f>C209*C210</f>
        <v>0</v>
      </c>
      <c r="D211" s="16">
        <f>D209*D210</f>
        <v>0</v>
      </c>
      <c r="E211" s="16">
        <f>E209*E210</f>
        <v>0</v>
      </c>
      <c r="J211" s="6"/>
      <c r="K211" s="6"/>
      <c r="L211" s="6"/>
      <c r="M211" s="6"/>
      <c r="N211" s="6"/>
      <c r="V211" s="237"/>
    </row>
    <row r="212" spans="2:22" x14ac:dyDescent="0.2">
      <c r="B212" s="560" t="s">
        <v>1541</v>
      </c>
      <c r="C212" s="576">
        <f>C211+D211+E211</f>
        <v>0</v>
      </c>
      <c r="J212" s="6"/>
      <c r="K212" s="6"/>
      <c r="L212" s="6"/>
      <c r="M212" s="6"/>
      <c r="N212" s="6"/>
      <c r="V212" s="237"/>
    </row>
    <row r="213" spans="2:22" x14ac:dyDescent="0.2">
      <c r="B213" s="561"/>
      <c r="C213" s="577"/>
      <c r="J213" s="6"/>
      <c r="K213" s="6"/>
      <c r="L213" s="6"/>
      <c r="M213" s="6"/>
      <c r="N213" s="6"/>
      <c r="V213" s="237"/>
    </row>
    <row r="214" spans="2:22" x14ac:dyDescent="0.2">
      <c r="B214" s="562"/>
      <c r="C214" s="11"/>
      <c r="J214" s="6"/>
      <c r="K214" s="6"/>
      <c r="L214" s="6"/>
      <c r="M214" s="6"/>
      <c r="N214" s="6"/>
      <c r="V214" s="237"/>
    </row>
    <row r="215" spans="2:22" x14ac:dyDescent="0.2">
      <c r="B215" s="264"/>
      <c r="J215" s="6"/>
      <c r="K215" s="6"/>
      <c r="L215" s="6"/>
      <c r="M215" s="6"/>
      <c r="N215" s="6"/>
      <c r="V215" s="237"/>
    </row>
    <row r="216" spans="2:22" x14ac:dyDescent="0.2">
      <c r="B216" s="264"/>
      <c r="J216" s="6"/>
      <c r="K216" s="6"/>
      <c r="L216" s="6"/>
      <c r="M216" s="6"/>
      <c r="N216" s="6"/>
      <c r="V216" s="237"/>
    </row>
    <row r="217" spans="2:22" x14ac:dyDescent="0.2">
      <c r="B217" s="655" t="s">
        <v>1552</v>
      </c>
      <c r="C217" s="105" t="s">
        <v>1045</v>
      </c>
      <c r="D217" s="105" t="s">
        <v>82</v>
      </c>
      <c r="E217" s="105" t="s">
        <v>1158</v>
      </c>
      <c r="J217" s="6"/>
      <c r="K217" s="6"/>
      <c r="L217" s="6"/>
      <c r="M217" s="6"/>
      <c r="N217" s="6"/>
      <c r="V217" s="237"/>
    </row>
    <row r="218" spans="2:22" x14ac:dyDescent="0.2">
      <c r="B218" s="656"/>
      <c r="C218" s="111">
        <v>0</v>
      </c>
      <c r="D218" s="111"/>
      <c r="E218" s="111"/>
      <c r="J218" s="6"/>
      <c r="K218" s="6"/>
      <c r="L218" s="6"/>
      <c r="M218" s="6"/>
      <c r="N218" s="6"/>
      <c r="V218" s="237"/>
    </row>
    <row r="219" spans="2:22" ht="12.75" customHeight="1" x14ac:dyDescent="0.2">
      <c r="B219" s="560" t="s">
        <v>1553</v>
      </c>
      <c r="C219" s="576">
        <f>C218+D218+E218</f>
        <v>0</v>
      </c>
      <c r="J219" s="6"/>
      <c r="K219" s="6"/>
      <c r="L219" s="6"/>
      <c r="M219" s="6"/>
      <c r="N219" s="6"/>
      <c r="V219" s="237"/>
    </row>
    <row r="220" spans="2:22" x14ac:dyDescent="0.2">
      <c r="B220" s="561"/>
      <c r="C220" s="577"/>
      <c r="J220" s="6"/>
      <c r="K220" s="6"/>
      <c r="L220" s="6"/>
      <c r="M220" s="6"/>
      <c r="N220" s="6"/>
      <c r="V220" s="237"/>
    </row>
    <row r="221" spans="2:22" x14ac:dyDescent="0.2">
      <c r="B221" s="562"/>
      <c r="C221" s="11"/>
      <c r="J221" s="6"/>
      <c r="K221" s="6"/>
      <c r="L221" s="6"/>
      <c r="M221" s="6"/>
      <c r="N221" s="6"/>
      <c r="V221" s="237"/>
    </row>
    <row r="222" spans="2:22" x14ac:dyDescent="0.2">
      <c r="B222" s="264"/>
      <c r="J222" s="6"/>
      <c r="K222" s="6"/>
      <c r="L222" s="6"/>
      <c r="M222" s="6"/>
      <c r="N222" s="6"/>
      <c r="V222" s="237"/>
    </row>
    <row r="223" spans="2:22" x14ac:dyDescent="0.2">
      <c r="B223" s="563" t="s">
        <v>1538</v>
      </c>
      <c r="J223" s="6"/>
      <c r="K223" s="6"/>
      <c r="L223" s="6"/>
      <c r="M223" s="6"/>
      <c r="N223" s="6"/>
      <c r="V223" s="237"/>
    </row>
    <row r="224" spans="2:22" x14ac:dyDescent="0.2">
      <c r="B224" s="564"/>
      <c r="J224" s="6"/>
      <c r="K224" s="6"/>
      <c r="L224" s="6"/>
      <c r="M224" s="6"/>
      <c r="N224" s="6"/>
      <c r="V224" s="237"/>
    </row>
    <row r="225" spans="2:22" ht="19.5" customHeight="1" x14ac:dyDescent="0.2">
      <c r="B225" s="565"/>
      <c r="C225" s="313">
        <f>C204+C212+C219</f>
        <v>0</v>
      </c>
      <c r="D225" s="236"/>
      <c r="E225" s="236"/>
      <c r="J225" s="6"/>
      <c r="K225" s="6"/>
      <c r="L225" s="6"/>
      <c r="M225" s="6"/>
      <c r="N225" s="6"/>
      <c r="V225" s="237"/>
    </row>
    <row r="226" spans="2:22" x14ac:dyDescent="0.2">
      <c r="B226" s="264"/>
      <c r="J226" s="6"/>
      <c r="K226" s="6"/>
      <c r="L226" s="6"/>
      <c r="M226" s="6"/>
      <c r="N226" s="6"/>
      <c r="V226" s="237"/>
    </row>
    <row r="227" spans="2:22" ht="12.75" customHeight="1" x14ac:dyDescent="0.2">
      <c r="C227" s="40"/>
      <c r="D227" s="40"/>
      <c r="E227" s="40"/>
      <c r="I227" s="6"/>
      <c r="J227" s="6"/>
      <c r="K227" s="6"/>
      <c r="L227" s="6"/>
      <c r="M227" s="6"/>
      <c r="N227" s="6"/>
      <c r="V227" s="237"/>
    </row>
    <row r="228" spans="2:22" ht="12.75" customHeight="1" x14ac:dyDescent="0.2">
      <c r="B228" s="585" t="s">
        <v>2043</v>
      </c>
      <c r="C228" s="586"/>
      <c r="D228" s="586"/>
      <c r="E228" s="586"/>
      <c r="F228" s="587"/>
      <c r="I228" s="6"/>
      <c r="J228" s="6"/>
      <c r="K228" s="6"/>
      <c r="L228" s="6"/>
      <c r="M228" s="6"/>
      <c r="N228" s="6"/>
      <c r="V228" s="237"/>
    </row>
    <row r="229" spans="2:22" x14ac:dyDescent="0.2">
      <c r="B229" s="588"/>
      <c r="C229" s="589"/>
      <c r="D229" s="589"/>
      <c r="E229" s="589"/>
      <c r="F229" s="590"/>
      <c r="I229" s="6"/>
      <c r="J229" s="6"/>
      <c r="K229" s="6"/>
      <c r="L229" s="6"/>
      <c r="M229" s="6"/>
      <c r="N229" s="6"/>
      <c r="V229" s="237"/>
    </row>
    <row r="230" spans="2:22" x14ac:dyDescent="0.2">
      <c r="B230" s="591"/>
      <c r="C230" s="580" t="s">
        <v>225</v>
      </c>
      <c r="D230" s="580" t="s">
        <v>226</v>
      </c>
      <c r="E230" s="580" t="s">
        <v>227</v>
      </c>
      <c r="F230" s="582" t="s">
        <v>55</v>
      </c>
      <c r="I230" s="6"/>
      <c r="J230" s="6"/>
      <c r="K230" s="6"/>
      <c r="L230" s="6"/>
      <c r="M230" s="6"/>
      <c r="N230" s="6"/>
      <c r="V230" s="237"/>
    </row>
    <row r="231" spans="2:22" x14ac:dyDescent="0.2">
      <c r="B231" s="591"/>
      <c r="C231" s="581"/>
      <c r="D231" s="581"/>
      <c r="E231" s="581"/>
      <c r="F231" s="583"/>
      <c r="I231" s="6"/>
      <c r="J231" s="6"/>
      <c r="K231" s="6"/>
      <c r="L231" s="6"/>
      <c r="M231" s="6"/>
      <c r="N231" s="6"/>
      <c r="V231" s="237"/>
    </row>
    <row r="232" spans="2:22" x14ac:dyDescent="0.2">
      <c r="B232" s="106" t="s">
        <v>933</v>
      </c>
      <c r="C232" s="107"/>
      <c r="D232" s="107"/>
      <c r="E232" s="107"/>
      <c r="F232" s="16">
        <f>C232+D232+E232</f>
        <v>0</v>
      </c>
      <c r="I232" s="6"/>
      <c r="J232" s="6"/>
      <c r="K232" s="6"/>
      <c r="L232" s="6"/>
      <c r="M232" s="6"/>
      <c r="N232" s="6"/>
      <c r="V232" s="237"/>
    </row>
    <row r="233" spans="2:22" x14ac:dyDescent="0.2">
      <c r="B233" s="106" t="s">
        <v>934</v>
      </c>
      <c r="C233" s="107"/>
      <c r="D233" s="107"/>
      <c r="E233" s="107"/>
      <c r="F233" s="16">
        <f>C233+D233+E233</f>
        <v>0</v>
      </c>
      <c r="I233" s="6"/>
      <c r="J233" s="6"/>
      <c r="K233" s="6"/>
      <c r="L233" s="6"/>
      <c r="M233" s="6"/>
      <c r="N233" s="6"/>
      <c r="V233" s="237"/>
    </row>
    <row r="234" spans="2:22" x14ac:dyDescent="0.2">
      <c r="B234" s="106" t="s">
        <v>222</v>
      </c>
      <c r="C234" s="107"/>
      <c r="D234" s="107"/>
      <c r="E234" s="107"/>
      <c r="F234" s="16">
        <f>C234+D234+E234</f>
        <v>0</v>
      </c>
      <c r="I234" s="6"/>
      <c r="J234" s="6"/>
      <c r="K234" s="6"/>
      <c r="L234" s="6"/>
      <c r="M234" s="6"/>
      <c r="N234" s="6"/>
      <c r="V234" s="237"/>
    </row>
    <row r="235" spans="2:22" x14ac:dyDescent="0.2">
      <c r="B235" s="606" t="s">
        <v>228</v>
      </c>
      <c r="C235" s="606"/>
      <c r="D235" s="606"/>
      <c r="E235" s="606"/>
      <c r="F235" s="313">
        <f>SUM(F232:F234)</f>
        <v>0</v>
      </c>
      <c r="I235" s="6"/>
      <c r="J235" s="6"/>
      <c r="K235" s="6"/>
      <c r="L235" s="6"/>
      <c r="M235" s="6"/>
      <c r="N235" s="6"/>
      <c r="V235" s="237"/>
    </row>
    <row r="236" spans="2:22" x14ac:dyDescent="0.2">
      <c r="I236" s="6"/>
      <c r="J236" s="6"/>
      <c r="K236" s="6"/>
      <c r="L236" s="6"/>
      <c r="M236" s="6"/>
      <c r="N236" s="6"/>
      <c r="V236" s="237"/>
    </row>
    <row r="237" spans="2:22" x14ac:dyDescent="0.2">
      <c r="B237" s="607" t="s">
        <v>1534</v>
      </c>
      <c r="I237" s="6"/>
      <c r="J237" s="6"/>
      <c r="K237" s="6"/>
      <c r="L237" s="6"/>
      <c r="M237" s="6"/>
      <c r="N237" s="6"/>
      <c r="V237" s="237"/>
    </row>
    <row r="238" spans="2:22" x14ac:dyDescent="0.2">
      <c r="B238" s="608"/>
      <c r="C238" s="14"/>
      <c r="I238" s="6"/>
      <c r="J238" s="6"/>
      <c r="K238" s="6"/>
      <c r="L238" s="6"/>
      <c r="M238" s="6"/>
      <c r="N238" s="6"/>
      <c r="V238" s="237"/>
    </row>
    <row r="239" spans="2:22" x14ac:dyDescent="0.2">
      <c r="B239" s="608"/>
      <c r="C239" s="312">
        <f>C192+C225+F235</f>
        <v>0</v>
      </c>
      <c r="I239" s="6"/>
      <c r="J239" s="6"/>
      <c r="K239" s="6"/>
      <c r="L239" s="6"/>
      <c r="M239" s="6"/>
      <c r="N239" s="6"/>
      <c r="V239" s="237"/>
    </row>
    <row r="240" spans="2:22" x14ac:dyDescent="0.2">
      <c r="B240" s="609"/>
      <c r="V240" s="237"/>
    </row>
    <row r="241" spans="1:22" x14ac:dyDescent="0.2">
      <c r="B241" s="73"/>
      <c r="C241" s="74"/>
      <c r="I241" s="38"/>
      <c r="J241" s="38"/>
      <c r="K241" s="56"/>
      <c r="L241" s="38"/>
      <c r="M241" s="38"/>
      <c r="N241" s="68"/>
      <c r="V241" s="237"/>
    </row>
    <row r="242" spans="1:22" x14ac:dyDescent="0.2">
      <c r="V242" s="237"/>
    </row>
    <row r="243" spans="1:22" ht="15.75" x14ac:dyDescent="0.25">
      <c r="A243" s="9" t="s">
        <v>1144</v>
      </c>
      <c r="B243" s="10" t="s">
        <v>1132</v>
      </c>
      <c r="C243" s="27"/>
      <c r="V243" s="237"/>
    </row>
    <row r="244" spans="1:22" x14ac:dyDescent="0.2">
      <c r="B244" t="s">
        <v>488</v>
      </c>
      <c r="V244" s="237"/>
    </row>
    <row r="245" spans="1:22" ht="15" x14ac:dyDescent="0.2">
      <c r="B245" t="s">
        <v>220</v>
      </c>
      <c r="V245" s="237"/>
    </row>
    <row r="246" spans="1:22" x14ac:dyDescent="0.2">
      <c r="B246" s="6" t="s">
        <v>477</v>
      </c>
      <c r="V246" s="237"/>
    </row>
    <row r="247" spans="1:22" x14ac:dyDescent="0.2">
      <c r="B247" t="s">
        <v>485</v>
      </c>
      <c r="V247" s="237"/>
    </row>
    <row r="248" spans="1:22" x14ac:dyDescent="0.2">
      <c r="V248" s="237"/>
    </row>
    <row r="249" spans="1:22" x14ac:dyDescent="0.2">
      <c r="V249" s="237"/>
    </row>
    <row r="250" spans="1:22" x14ac:dyDescent="0.2">
      <c r="B250" s="585" t="s">
        <v>1560</v>
      </c>
      <c r="C250" s="586"/>
      <c r="D250" s="586"/>
      <c r="E250" s="586"/>
      <c r="F250" s="704"/>
      <c r="G250" s="705"/>
      <c r="V250" s="237"/>
    </row>
    <row r="251" spans="1:22" x14ac:dyDescent="0.2">
      <c r="B251" s="588"/>
      <c r="C251" s="589"/>
      <c r="D251" s="589"/>
      <c r="E251" s="589"/>
      <c r="F251" s="706"/>
      <c r="G251" s="707"/>
      <c r="I251" s="568" t="s">
        <v>73</v>
      </c>
      <c r="J251" s="578"/>
      <c r="K251" s="578"/>
      <c r="L251" s="578"/>
      <c r="M251" s="578"/>
      <c r="N251" s="579"/>
      <c r="O251" s="426" t="s">
        <v>1913</v>
      </c>
      <c r="P251" s="426"/>
      <c r="Q251" s="426"/>
      <c r="R251" s="427"/>
      <c r="S251" s="429" t="s">
        <v>1906</v>
      </c>
      <c r="T251" s="429"/>
      <c r="V251" s="237"/>
    </row>
    <row r="252" spans="1:22" ht="38.25" x14ac:dyDescent="0.2">
      <c r="B252" s="273"/>
      <c r="C252" s="274" t="s">
        <v>1302</v>
      </c>
      <c r="D252" s="274" t="s">
        <v>1303</v>
      </c>
      <c r="E252" s="274" t="s">
        <v>1304</v>
      </c>
      <c r="F252" s="108" t="s">
        <v>927</v>
      </c>
      <c r="G252" s="108" t="s">
        <v>928</v>
      </c>
      <c r="H252" s="277"/>
      <c r="I252" s="46" t="s">
        <v>72</v>
      </c>
      <c r="J252" s="46" t="s">
        <v>75</v>
      </c>
      <c r="K252" s="46" t="s">
        <v>77</v>
      </c>
      <c r="L252" s="46" t="s">
        <v>78</v>
      </c>
      <c r="M252" s="46" t="s">
        <v>61</v>
      </c>
      <c r="N252" s="163" t="s">
        <v>81</v>
      </c>
      <c r="O252" s="415" t="s">
        <v>1904</v>
      </c>
      <c r="P252" s="415" t="s">
        <v>1902</v>
      </c>
      <c r="Q252" s="416" t="s">
        <v>1903</v>
      </c>
      <c r="R252" s="421" t="s">
        <v>1901</v>
      </c>
      <c r="S252" s="430"/>
      <c r="T252" s="430"/>
      <c r="V252" s="237"/>
    </row>
    <row r="253" spans="1:22" x14ac:dyDescent="0.2">
      <c r="B253" s="45" t="s">
        <v>1306</v>
      </c>
      <c r="C253" s="109">
        <v>85</v>
      </c>
      <c r="D253" s="109"/>
      <c r="E253" s="109">
        <v>44</v>
      </c>
      <c r="F253" s="109"/>
      <c r="G253" s="103"/>
      <c r="I253" s="106" t="s">
        <v>1884</v>
      </c>
      <c r="J253" s="109">
        <v>1000</v>
      </c>
      <c r="K253" s="111">
        <v>0</v>
      </c>
      <c r="L253" s="106">
        <v>1</v>
      </c>
      <c r="M253" s="106">
        <v>0</v>
      </c>
      <c r="N253" s="233">
        <f>(J253+K253)*L253*M253</f>
        <v>0</v>
      </c>
      <c r="O253" s="418" t="s">
        <v>1905</v>
      </c>
      <c r="P253" s="417">
        <f>IF(O253="C",N253,0)</f>
        <v>0</v>
      </c>
      <c r="Q253" s="417">
        <f>IF(O253="U",N253,0)</f>
        <v>0</v>
      </c>
      <c r="R253" s="424">
        <f>N253-P253-Q253</f>
        <v>0</v>
      </c>
      <c r="S253" s="432">
        <f t="shared" ref="S253:S261" si="0">N253-(P253+Q253+R253)</f>
        <v>0</v>
      </c>
      <c r="T253" s="429" t="str">
        <f t="shared" ref="T253:T261" si="1">(IF(S253=0,"","ERROR"))</f>
        <v/>
      </c>
      <c r="V253" s="237"/>
    </row>
    <row r="254" spans="1:22" x14ac:dyDescent="0.2">
      <c r="B254" s="45" t="s">
        <v>67</v>
      </c>
      <c r="C254" s="106">
        <v>0</v>
      </c>
      <c r="D254" s="106">
        <v>0</v>
      </c>
      <c r="E254" s="106">
        <v>0</v>
      </c>
      <c r="F254" s="106"/>
      <c r="G254" s="104"/>
      <c r="I254" s="106" t="s">
        <v>1885</v>
      </c>
      <c r="J254" s="109">
        <v>250</v>
      </c>
      <c r="K254" s="111">
        <v>2</v>
      </c>
      <c r="L254" s="106">
        <v>0</v>
      </c>
      <c r="M254" s="106">
        <v>0</v>
      </c>
      <c r="N254" s="233">
        <f t="shared" ref="N254:N272" si="2">(J254+K254)*L254*M254</f>
        <v>0</v>
      </c>
      <c r="O254" s="418" t="s">
        <v>1905</v>
      </c>
      <c r="P254" s="417">
        <f t="shared" ref="P254:P261" si="3">IF(O254="C",N254,0)</f>
        <v>0</v>
      </c>
      <c r="Q254" s="417">
        <f t="shared" ref="Q254:Q261" si="4">IF(O254="U",N254,0)</f>
        <v>0</v>
      </c>
      <c r="R254" s="424">
        <f t="shared" ref="R254:R261" si="5">N254-P254-Q254</f>
        <v>0</v>
      </c>
      <c r="S254" s="432">
        <f t="shared" si="0"/>
        <v>0</v>
      </c>
      <c r="T254" s="429" t="str">
        <f t="shared" si="1"/>
        <v/>
      </c>
      <c r="V254" s="237"/>
    </row>
    <row r="255" spans="1:22" x14ac:dyDescent="0.2">
      <c r="B255" s="45" t="s">
        <v>68</v>
      </c>
      <c r="C255" s="16">
        <f>C253*C254</f>
        <v>0</v>
      </c>
      <c r="D255" s="16">
        <f>D253*D254</f>
        <v>0</v>
      </c>
      <c r="E255" s="16">
        <f>E253*E254</f>
        <v>0</v>
      </c>
      <c r="F255" s="16">
        <f>F253*F254</f>
        <v>0</v>
      </c>
      <c r="G255" s="16">
        <f>G253*G254</f>
        <v>0</v>
      </c>
      <c r="I255" s="339"/>
      <c r="J255" s="109"/>
      <c r="K255" s="111"/>
      <c r="L255" s="106"/>
      <c r="M255" s="106"/>
      <c r="N255" s="233">
        <f t="shared" si="2"/>
        <v>0</v>
      </c>
      <c r="O255" s="418" t="s">
        <v>1905</v>
      </c>
      <c r="P255" s="417">
        <f t="shared" si="3"/>
        <v>0</v>
      </c>
      <c r="Q255" s="417">
        <f t="shared" si="4"/>
        <v>0</v>
      </c>
      <c r="R255" s="424">
        <f t="shared" si="5"/>
        <v>0</v>
      </c>
      <c r="S255" s="432">
        <f t="shared" si="0"/>
        <v>0</v>
      </c>
      <c r="T255" s="429" t="str">
        <f t="shared" si="1"/>
        <v/>
      </c>
      <c r="V255" s="237"/>
    </row>
    <row r="256" spans="1:22" x14ac:dyDescent="0.2">
      <c r="F256" s="14"/>
      <c r="I256" s="106"/>
      <c r="J256" s="109"/>
      <c r="K256" s="111"/>
      <c r="L256" s="106"/>
      <c r="M256" s="106"/>
      <c r="N256" s="233">
        <f t="shared" si="2"/>
        <v>0</v>
      </c>
      <c r="O256" s="418" t="s">
        <v>1905</v>
      </c>
      <c r="P256" s="417">
        <f t="shared" si="3"/>
        <v>0</v>
      </c>
      <c r="Q256" s="417">
        <f t="shared" si="4"/>
        <v>0</v>
      </c>
      <c r="R256" s="424">
        <f t="shared" si="5"/>
        <v>0</v>
      </c>
      <c r="S256" s="432">
        <f t="shared" si="0"/>
        <v>0</v>
      </c>
      <c r="T256" s="429" t="str">
        <f t="shared" si="1"/>
        <v/>
      </c>
      <c r="V256" s="237"/>
    </row>
    <row r="257" spans="2:22" x14ac:dyDescent="0.2">
      <c r="B257" s="43"/>
      <c r="C257" s="108" t="s">
        <v>1305</v>
      </c>
      <c r="D257" s="108" t="s">
        <v>64</v>
      </c>
      <c r="E257" s="108" t="s">
        <v>65</v>
      </c>
      <c r="F257" s="11"/>
      <c r="I257" s="495"/>
      <c r="J257" s="109"/>
      <c r="K257" s="111"/>
      <c r="L257" s="106"/>
      <c r="M257" s="106"/>
      <c r="N257" s="233">
        <f t="shared" si="2"/>
        <v>0</v>
      </c>
      <c r="O257" s="418" t="s">
        <v>1905</v>
      </c>
      <c r="P257" s="417">
        <f t="shared" si="3"/>
        <v>0</v>
      </c>
      <c r="Q257" s="417">
        <f t="shared" si="4"/>
        <v>0</v>
      </c>
      <c r="R257" s="424">
        <f t="shared" si="5"/>
        <v>0</v>
      </c>
      <c r="S257" s="432">
        <f t="shared" si="0"/>
        <v>0</v>
      </c>
      <c r="T257" s="429" t="str">
        <f t="shared" si="1"/>
        <v/>
      </c>
      <c r="V257" s="237"/>
    </row>
    <row r="258" spans="2:22" x14ac:dyDescent="0.2">
      <c r="B258" s="45" t="s">
        <v>62</v>
      </c>
      <c r="C258" s="109">
        <v>0.55000000000000004</v>
      </c>
      <c r="D258" s="109"/>
      <c r="E258" s="109">
        <v>0.55000000000000004</v>
      </c>
      <c r="I258" s="339"/>
      <c r="J258" s="109"/>
      <c r="K258" s="111"/>
      <c r="L258" s="106"/>
      <c r="M258" s="106"/>
      <c r="N258" s="233">
        <f t="shared" si="2"/>
        <v>0</v>
      </c>
      <c r="O258" s="418" t="s">
        <v>1905</v>
      </c>
      <c r="P258" s="417">
        <f t="shared" si="3"/>
        <v>0</v>
      </c>
      <c r="Q258" s="417">
        <f t="shared" si="4"/>
        <v>0</v>
      </c>
      <c r="R258" s="424">
        <f t="shared" si="5"/>
        <v>0</v>
      </c>
      <c r="S258" s="432">
        <f t="shared" si="0"/>
        <v>0</v>
      </c>
      <c r="T258" s="429" t="str">
        <f t="shared" si="1"/>
        <v/>
      </c>
      <c r="V258" s="237"/>
    </row>
    <row r="259" spans="2:22" x14ac:dyDescent="0.2">
      <c r="B259" s="45" t="s">
        <v>69</v>
      </c>
      <c r="C259" s="106">
        <v>0</v>
      </c>
      <c r="D259" s="106"/>
      <c r="E259" s="106">
        <v>0</v>
      </c>
      <c r="I259" s="339"/>
      <c r="J259" s="109"/>
      <c r="K259" s="111"/>
      <c r="L259" s="106"/>
      <c r="M259" s="106"/>
      <c r="N259" s="233">
        <f t="shared" si="2"/>
        <v>0</v>
      </c>
      <c r="O259" s="418" t="s">
        <v>1905</v>
      </c>
      <c r="P259" s="417">
        <f t="shared" si="3"/>
        <v>0</v>
      </c>
      <c r="Q259" s="417">
        <f t="shared" si="4"/>
        <v>0</v>
      </c>
      <c r="R259" s="424">
        <f t="shared" si="5"/>
        <v>0</v>
      </c>
      <c r="S259" s="432">
        <f t="shared" si="0"/>
        <v>0</v>
      </c>
      <c r="T259" s="429" t="str">
        <f t="shared" si="1"/>
        <v/>
      </c>
      <c r="V259" s="237"/>
    </row>
    <row r="260" spans="2:22" x14ac:dyDescent="0.2">
      <c r="B260" s="45" t="s">
        <v>70</v>
      </c>
      <c r="C260" s="16">
        <f>C258*C259</f>
        <v>0</v>
      </c>
      <c r="D260" s="16">
        <f>D258*D259</f>
        <v>0</v>
      </c>
      <c r="E260" s="16">
        <f>E258*E259</f>
        <v>0</v>
      </c>
      <c r="I260" s="106"/>
      <c r="J260" s="109"/>
      <c r="K260" s="111"/>
      <c r="L260" s="106"/>
      <c r="M260" s="106"/>
      <c r="N260" s="233">
        <f t="shared" si="2"/>
        <v>0</v>
      </c>
      <c r="O260" s="418" t="s">
        <v>1905</v>
      </c>
      <c r="P260" s="417">
        <f t="shared" si="3"/>
        <v>0</v>
      </c>
      <c r="Q260" s="417">
        <f t="shared" si="4"/>
        <v>0</v>
      </c>
      <c r="R260" s="424">
        <f t="shared" si="5"/>
        <v>0</v>
      </c>
      <c r="S260" s="432">
        <f t="shared" si="0"/>
        <v>0</v>
      </c>
      <c r="T260" s="429" t="str">
        <f t="shared" si="1"/>
        <v/>
      </c>
      <c r="V260" s="237"/>
    </row>
    <row r="261" spans="2:22" ht="12.75" customHeight="1" x14ac:dyDescent="0.2">
      <c r="B261" s="731" t="s">
        <v>1564</v>
      </c>
      <c r="F261" s="315" t="s">
        <v>1545</v>
      </c>
      <c r="G261" s="316" t="s">
        <v>1546</v>
      </c>
      <c r="I261" s="106"/>
      <c r="J261" s="109"/>
      <c r="K261" s="111"/>
      <c r="L261" s="106"/>
      <c r="M261" s="106"/>
      <c r="N261" s="233">
        <f t="shared" si="2"/>
        <v>0</v>
      </c>
      <c r="O261" s="418" t="s">
        <v>1905</v>
      </c>
      <c r="P261" s="417">
        <f t="shared" si="3"/>
        <v>0</v>
      </c>
      <c r="Q261" s="417">
        <f t="shared" si="4"/>
        <v>0</v>
      </c>
      <c r="R261" s="424">
        <f t="shared" si="5"/>
        <v>0</v>
      </c>
      <c r="S261" s="432">
        <f t="shared" si="0"/>
        <v>0</v>
      </c>
      <c r="T261" s="429" t="str">
        <f t="shared" si="1"/>
        <v/>
      </c>
      <c r="V261" s="237"/>
    </row>
    <row r="262" spans="2:22" x14ac:dyDescent="0.2">
      <c r="B262" s="732"/>
      <c r="F262" s="317">
        <f>C255+D255+E255+F255+G255+C260+D260+E260</f>
        <v>0</v>
      </c>
      <c r="G262" s="316">
        <v>20</v>
      </c>
      <c r="I262" s="661" t="s">
        <v>84</v>
      </c>
      <c r="J262" s="662"/>
      <c r="K262" s="662"/>
      <c r="L262" s="662"/>
      <c r="M262" s="663"/>
      <c r="N262" s="414">
        <f>SUM(N253:N261)</f>
        <v>0</v>
      </c>
      <c r="O262" s="420"/>
      <c r="P262" s="419">
        <f>SUM(P253:P261)</f>
        <v>0</v>
      </c>
      <c r="Q262" s="419">
        <f>SUM(Q253:Q261)</f>
        <v>0</v>
      </c>
      <c r="R262" s="425">
        <f>SUM(R253:R261)</f>
        <v>0</v>
      </c>
      <c r="S262" s="432">
        <f>N262-(P262+Q262+R262)</f>
        <v>0</v>
      </c>
      <c r="T262" s="429" t="str">
        <f>(IF(S262=0,"","ERROR"))</f>
        <v/>
      </c>
      <c r="V262" s="237"/>
    </row>
    <row r="263" spans="2:22" ht="12.75" customHeight="1" x14ac:dyDescent="0.2">
      <c r="B263" s="656"/>
      <c r="C263" s="47">
        <f>F262*G262</f>
        <v>0</v>
      </c>
      <c r="I263" s="568" t="s">
        <v>221</v>
      </c>
      <c r="J263" s="578"/>
      <c r="K263" s="578"/>
      <c r="L263" s="578"/>
      <c r="M263" s="578"/>
      <c r="N263" s="579"/>
      <c r="O263" s="426" t="s">
        <v>1912</v>
      </c>
      <c r="P263" s="426"/>
      <c r="Q263" s="426"/>
      <c r="R263" s="427"/>
      <c r="S263" s="429" t="s">
        <v>1906</v>
      </c>
      <c r="T263" s="429"/>
      <c r="V263" s="237"/>
    </row>
    <row r="264" spans="2:22" ht="38.25" x14ac:dyDescent="0.2">
      <c r="B264" s="264"/>
      <c r="C264" s="196"/>
      <c r="E264" s="733" t="s">
        <v>1627</v>
      </c>
      <c r="F264" s="734"/>
      <c r="G264" s="735"/>
      <c r="I264" s="44" t="s">
        <v>82</v>
      </c>
      <c r="J264" s="50" t="s">
        <v>76</v>
      </c>
      <c r="K264" s="46" t="s">
        <v>79</v>
      </c>
      <c r="L264" s="46" t="s">
        <v>78</v>
      </c>
      <c r="M264" s="46" t="s">
        <v>61</v>
      </c>
      <c r="N264" s="51" t="s">
        <v>80</v>
      </c>
      <c r="O264" s="415" t="s">
        <v>1904</v>
      </c>
      <c r="P264" s="415" t="s">
        <v>1902</v>
      </c>
      <c r="Q264" s="416" t="s">
        <v>1903</v>
      </c>
      <c r="R264" s="421" t="s">
        <v>1901</v>
      </c>
      <c r="S264" s="430"/>
      <c r="T264" s="430"/>
      <c r="V264" s="237"/>
    </row>
    <row r="265" spans="2:22" x14ac:dyDescent="0.2">
      <c r="B265" s="264"/>
      <c r="C265" s="74"/>
      <c r="I265" s="106" t="s">
        <v>972</v>
      </c>
      <c r="J265" s="109">
        <v>124</v>
      </c>
      <c r="K265" s="111">
        <v>0</v>
      </c>
      <c r="L265" s="106">
        <v>1</v>
      </c>
      <c r="M265" s="106">
        <v>0</v>
      </c>
      <c r="N265" s="16">
        <f t="shared" si="2"/>
        <v>0</v>
      </c>
      <c r="O265" s="418" t="s">
        <v>1905</v>
      </c>
      <c r="P265" s="417">
        <f>IF(O265="C",N265,0)</f>
        <v>0</v>
      </c>
      <c r="Q265" s="417">
        <f>IF(O265="U",N265,0)</f>
        <v>0</v>
      </c>
      <c r="R265" s="424">
        <f>N265-P265-Q265</f>
        <v>0</v>
      </c>
      <c r="S265" s="432">
        <f t="shared" ref="S265:S280" si="6">N265-(P265+Q265+R265)</f>
        <v>0</v>
      </c>
      <c r="T265" s="429" t="str">
        <f t="shared" ref="T265:T280" si="7">(IF(S265=0,"","ERROR"))</f>
        <v/>
      </c>
      <c r="V265" s="237"/>
    </row>
    <row r="266" spans="2:22" x14ac:dyDescent="0.2">
      <c r="B266" s="264"/>
      <c r="C266" s="74"/>
      <c r="I266" s="106" t="s">
        <v>648</v>
      </c>
      <c r="J266" s="109">
        <v>30</v>
      </c>
      <c r="K266" s="111">
        <v>0</v>
      </c>
      <c r="L266" s="106">
        <v>1</v>
      </c>
      <c r="M266" s="106">
        <v>0</v>
      </c>
      <c r="N266" s="16">
        <f t="shared" si="2"/>
        <v>0</v>
      </c>
      <c r="O266" s="418" t="s">
        <v>1905</v>
      </c>
      <c r="P266" s="417">
        <f t="shared" ref="P266:P273" si="8">IF(O266="C",N266,0)</f>
        <v>0</v>
      </c>
      <c r="Q266" s="417">
        <f t="shared" ref="Q266:Q273" si="9">IF(O266="U",N266,0)</f>
        <v>0</v>
      </c>
      <c r="R266" s="424">
        <f t="shared" ref="R266:R271" si="10">N266-P266-Q266</f>
        <v>0</v>
      </c>
      <c r="S266" s="432">
        <f t="shared" si="6"/>
        <v>0</v>
      </c>
      <c r="T266" s="429" t="str">
        <f t="shared" si="7"/>
        <v/>
      </c>
      <c r="V266" s="237"/>
    </row>
    <row r="267" spans="2:22" x14ac:dyDescent="0.2">
      <c r="I267" s="339" t="s">
        <v>1886</v>
      </c>
      <c r="J267" s="109">
        <v>5557</v>
      </c>
      <c r="K267" s="111">
        <v>0</v>
      </c>
      <c r="L267" s="106">
        <v>1</v>
      </c>
      <c r="M267" s="106">
        <v>0</v>
      </c>
      <c r="N267" s="16">
        <f t="shared" si="2"/>
        <v>0</v>
      </c>
      <c r="O267" s="418" t="s">
        <v>1905</v>
      </c>
      <c r="P267" s="417">
        <f t="shared" si="8"/>
        <v>0</v>
      </c>
      <c r="Q267" s="417">
        <f t="shared" si="9"/>
        <v>0</v>
      </c>
      <c r="R267" s="424">
        <f t="shared" si="10"/>
        <v>0</v>
      </c>
      <c r="S267" s="432">
        <f t="shared" si="6"/>
        <v>0</v>
      </c>
      <c r="T267" s="429" t="str">
        <f t="shared" si="7"/>
        <v/>
      </c>
      <c r="V267" s="237"/>
    </row>
    <row r="268" spans="2:22" x14ac:dyDescent="0.2">
      <c r="B268" s="585" t="s">
        <v>1559</v>
      </c>
      <c r="C268" s="586"/>
      <c r="D268" s="586"/>
      <c r="E268" s="586"/>
      <c r="F268" s="704"/>
      <c r="G268" s="705"/>
      <c r="I268" s="106" t="s">
        <v>1887</v>
      </c>
      <c r="J268" s="109">
        <v>232</v>
      </c>
      <c r="K268" s="111">
        <v>0</v>
      </c>
      <c r="L268" s="106">
        <v>1</v>
      </c>
      <c r="M268" s="106">
        <v>0</v>
      </c>
      <c r="N268" s="16">
        <f t="shared" si="2"/>
        <v>0</v>
      </c>
      <c r="O268" s="418" t="s">
        <v>1905</v>
      </c>
      <c r="P268" s="417">
        <f t="shared" si="8"/>
        <v>0</v>
      </c>
      <c r="Q268" s="417">
        <f t="shared" si="9"/>
        <v>0</v>
      </c>
      <c r="R268" s="424">
        <f t="shared" si="10"/>
        <v>0</v>
      </c>
      <c r="S268" s="432">
        <f t="shared" si="6"/>
        <v>0</v>
      </c>
      <c r="T268" s="429" t="str">
        <f t="shared" si="7"/>
        <v/>
      </c>
      <c r="V268" s="237"/>
    </row>
    <row r="269" spans="2:22" x14ac:dyDescent="0.2">
      <c r="B269" s="588"/>
      <c r="C269" s="589"/>
      <c r="D269" s="589"/>
      <c r="E269" s="589"/>
      <c r="F269" s="706"/>
      <c r="G269" s="707"/>
      <c r="I269" s="106" t="s">
        <v>1888</v>
      </c>
      <c r="J269" s="109">
        <v>90</v>
      </c>
      <c r="K269" s="111">
        <v>0</v>
      </c>
      <c r="L269" s="106">
        <v>1</v>
      </c>
      <c r="M269" s="106">
        <v>0</v>
      </c>
      <c r="N269" s="16">
        <f t="shared" si="2"/>
        <v>0</v>
      </c>
      <c r="O269" s="418" t="s">
        <v>1905</v>
      </c>
      <c r="P269" s="417">
        <f t="shared" si="8"/>
        <v>0</v>
      </c>
      <c r="Q269" s="417">
        <f t="shared" si="9"/>
        <v>0</v>
      </c>
      <c r="R269" s="424">
        <f t="shared" si="10"/>
        <v>0</v>
      </c>
      <c r="S269" s="432">
        <f t="shared" si="6"/>
        <v>0</v>
      </c>
      <c r="T269" s="429" t="str">
        <f t="shared" si="7"/>
        <v/>
      </c>
      <c r="V269" s="237"/>
    </row>
    <row r="270" spans="2:22" x14ac:dyDescent="0.2">
      <c r="B270" s="273"/>
      <c r="C270" s="274" t="s">
        <v>1302</v>
      </c>
      <c r="D270" s="274" t="s">
        <v>1303</v>
      </c>
      <c r="E270" s="274" t="s">
        <v>1304</v>
      </c>
      <c r="F270" s="108" t="s">
        <v>927</v>
      </c>
      <c r="G270" s="108" t="s">
        <v>928</v>
      </c>
      <c r="I270" s="106" t="s">
        <v>1889</v>
      </c>
      <c r="J270" s="109">
        <v>1900</v>
      </c>
      <c r="K270" s="111">
        <v>0</v>
      </c>
      <c r="L270" s="106">
        <v>1</v>
      </c>
      <c r="M270" s="106">
        <v>0</v>
      </c>
      <c r="N270" s="16">
        <f t="shared" si="2"/>
        <v>0</v>
      </c>
      <c r="O270" s="418" t="s">
        <v>1905</v>
      </c>
      <c r="P270" s="417">
        <f t="shared" si="8"/>
        <v>0</v>
      </c>
      <c r="Q270" s="417">
        <f t="shared" si="9"/>
        <v>0</v>
      </c>
      <c r="R270" s="424">
        <f t="shared" si="10"/>
        <v>0</v>
      </c>
      <c r="S270" s="432">
        <f t="shared" si="6"/>
        <v>0</v>
      </c>
      <c r="T270" s="429" t="str">
        <f t="shared" si="7"/>
        <v/>
      </c>
      <c r="V270" s="237"/>
    </row>
    <row r="271" spans="2:22" x14ac:dyDescent="0.2">
      <c r="B271" s="45" t="s">
        <v>1306</v>
      </c>
      <c r="C271" s="109">
        <v>100</v>
      </c>
      <c r="D271" s="109"/>
      <c r="E271" s="109"/>
      <c r="F271" s="103">
        <v>35</v>
      </c>
      <c r="G271" s="103"/>
      <c r="I271" s="106" t="s">
        <v>1890</v>
      </c>
      <c r="J271" s="109">
        <v>231.75</v>
      </c>
      <c r="K271" s="111">
        <v>0</v>
      </c>
      <c r="L271" s="106">
        <v>1</v>
      </c>
      <c r="M271" s="106">
        <v>0</v>
      </c>
      <c r="N271" s="16">
        <f t="shared" si="2"/>
        <v>0</v>
      </c>
      <c r="O271" s="418" t="s">
        <v>1905</v>
      </c>
      <c r="P271" s="417">
        <f t="shared" si="8"/>
        <v>0</v>
      </c>
      <c r="Q271" s="417">
        <f t="shared" si="9"/>
        <v>0</v>
      </c>
      <c r="R271" s="424">
        <f t="shared" si="10"/>
        <v>0</v>
      </c>
      <c r="S271" s="432">
        <f t="shared" si="6"/>
        <v>0</v>
      </c>
      <c r="T271" s="429" t="str">
        <f t="shared" si="7"/>
        <v/>
      </c>
      <c r="V271" s="237"/>
    </row>
    <row r="272" spans="2:22" x14ac:dyDescent="0.2">
      <c r="B272" s="45" t="s">
        <v>67</v>
      </c>
      <c r="C272" s="106">
        <v>0</v>
      </c>
      <c r="D272" s="106">
        <v>0</v>
      </c>
      <c r="E272" s="106">
        <v>0</v>
      </c>
      <c r="F272" s="104">
        <v>0</v>
      </c>
      <c r="G272" s="104"/>
      <c r="I272" s="339"/>
      <c r="J272" s="109"/>
      <c r="K272" s="111"/>
      <c r="L272" s="106"/>
      <c r="M272" s="106"/>
      <c r="N272" s="16">
        <f t="shared" si="2"/>
        <v>0</v>
      </c>
      <c r="O272" s="418" t="s">
        <v>1905</v>
      </c>
      <c r="P272" s="417">
        <f t="shared" si="8"/>
        <v>0</v>
      </c>
      <c r="Q272" s="417">
        <f t="shared" si="9"/>
        <v>0</v>
      </c>
      <c r="R272" s="424">
        <f>N272-P272-Q272</f>
        <v>0</v>
      </c>
      <c r="S272" s="432">
        <f t="shared" si="6"/>
        <v>0</v>
      </c>
      <c r="T272" s="429" t="str">
        <f t="shared" si="7"/>
        <v/>
      </c>
      <c r="V272" s="237"/>
    </row>
    <row r="273" spans="2:22" x14ac:dyDescent="0.2">
      <c r="B273" s="45" t="s">
        <v>68</v>
      </c>
      <c r="C273" s="16">
        <f>C271*C272</f>
        <v>0</v>
      </c>
      <c r="D273" s="16">
        <f>D271*D272</f>
        <v>0</v>
      </c>
      <c r="E273" s="16">
        <f>E271*E272</f>
        <v>0</v>
      </c>
      <c r="F273" s="16">
        <f>F271*F272</f>
        <v>0</v>
      </c>
      <c r="G273" s="16">
        <f>G271*G272</f>
        <v>0</v>
      </c>
      <c r="I273" s="106"/>
      <c r="J273" s="109"/>
      <c r="K273" s="111"/>
      <c r="L273" s="106"/>
      <c r="M273" s="106"/>
      <c r="N273" s="16">
        <f>(J273+K273)*L273*M273</f>
        <v>0</v>
      </c>
      <c r="O273" s="418" t="s">
        <v>1905</v>
      </c>
      <c r="P273" s="417">
        <f t="shared" si="8"/>
        <v>0</v>
      </c>
      <c r="Q273" s="417">
        <f t="shared" si="9"/>
        <v>0</v>
      </c>
      <c r="R273" s="424">
        <f t="shared" ref="R273:R280" si="11">N273-P273-Q273</f>
        <v>0</v>
      </c>
      <c r="S273" s="432">
        <f t="shared" si="6"/>
        <v>0</v>
      </c>
      <c r="T273" s="429" t="str">
        <f t="shared" si="7"/>
        <v/>
      </c>
      <c r="V273" s="237"/>
    </row>
    <row r="274" spans="2:22" x14ac:dyDescent="0.2">
      <c r="I274" s="339" t="s">
        <v>2223</v>
      </c>
      <c r="J274" s="109">
        <v>778</v>
      </c>
      <c r="K274" s="111">
        <v>0</v>
      </c>
      <c r="L274" s="106">
        <v>1</v>
      </c>
      <c r="M274" s="106">
        <v>0</v>
      </c>
      <c r="N274" s="16">
        <f t="shared" ref="N274:N280" si="12">(J274+K274)*L274*M274</f>
        <v>0</v>
      </c>
      <c r="O274" s="418" t="s">
        <v>1905</v>
      </c>
      <c r="P274" s="417">
        <f>IF(O274="C",N274,0)</f>
        <v>0</v>
      </c>
      <c r="Q274" s="417">
        <f>IF(O274="U",N274,0)</f>
        <v>0</v>
      </c>
      <c r="R274" s="424">
        <f t="shared" si="11"/>
        <v>0</v>
      </c>
      <c r="S274" s="432">
        <f t="shared" si="6"/>
        <v>0</v>
      </c>
      <c r="T274" s="429" t="str">
        <f t="shared" si="7"/>
        <v/>
      </c>
      <c r="V274" s="237"/>
    </row>
    <row r="275" spans="2:22" x14ac:dyDescent="0.2">
      <c r="B275" s="15"/>
      <c r="C275" s="108" t="s">
        <v>1305</v>
      </c>
      <c r="D275" s="108" t="s">
        <v>64</v>
      </c>
      <c r="E275" s="344" t="s">
        <v>65</v>
      </c>
      <c r="F275" s="602" t="s">
        <v>1628</v>
      </c>
      <c r="G275" s="612"/>
      <c r="H275" s="603"/>
      <c r="I275" s="339" t="s">
        <v>2224</v>
      </c>
      <c r="J275" s="109">
        <v>107</v>
      </c>
      <c r="K275" s="111">
        <v>0</v>
      </c>
      <c r="L275" s="106">
        <v>1</v>
      </c>
      <c r="M275" s="106">
        <v>0</v>
      </c>
      <c r="N275" s="16">
        <f t="shared" si="12"/>
        <v>0</v>
      </c>
      <c r="O275" s="418" t="s">
        <v>1905</v>
      </c>
      <c r="P275" s="417">
        <f t="shared" ref="P275:P280" si="13">IF(O275="C",N275,0)</f>
        <v>0</v>
      </c>
      <c r="Q275" s="417">
        <f t="shared" ref="Q275:Q280" si="14">IF(O275="U",N275,0)</f>
        <v>0</v>
      </c>
      <c r="R275" s="424">
        <f t="shared" si="11"/>
        <v>0</v>
      </c>
      <c r="S275" s="432">
        <f t="shared" si="6"/>
        <v>0</v>
      </c>
      <c r="T275" s="429" t="str">
        <f t="shared" si="7"/>
        <v/>
      </c>
      <c r="V275" s="237"/>
    </row>
    <row r="276" spans="2:22" x14ac:dyDescent="0.2">
      <c r="B276" s="45" t="s">
        <v>62</v>
      </c>
      <c r="C276" s="109">
        <v>0.55000000000000004</v>
      </c>
      <c r="D276" s="109"/>
      <c r="E276" s="345">
        <v>0.55000000000000004</v>
      </c>
      <c r="F276" s="613"/>
      <c r="G276" s="614"/>
      <c r="H276" s="615"/>
      <c r="I276" s="106" t="s">
        <v>651</v>
      </c>
      <c r="J276" s="109">
        <v>35</v>
      </c>
      <c r="K276" s="111">
        <v>0</v>
      </c>
      <c r="L276" s="106">
        <v>1</v>
      </c>
      <c r="M276" s="106">
        <v>0</v>
      </c>
      <c r="N276" s="16">
        <f t="shared" si="12"/>
        <v>0</v>
      </c>
      <c r="O276" s="418" t="s">
        <v>1905</v>
      </c>
      <c r="P276" s="417">
        <f t="shared" si="13"/>
        <v>0</v>
      </c>
      <c r="Q276" s="417">
        <f t="shared" si="14"/>
        <v>0</v>
      </c>
      <c r="R276" s="424">
        <f t="shared" si="11"/>
        <v>0</v>
      </c>
      <c r="S276" s="432">
        <f t="shared" si="6"/>
        <v>0</v>
      </c>
      <c r="T276" s="429" t="str">
        <f t="shared" si="7"/>
        <v/>
      </c>
      <c r="V276" s="237"/>
    </row>
    <row r="277" spans="2:22" x14ac:dyDescent="0.2">
      <c r="B277" s="45" t="s">
        <v>69</v>
      </c>
      <c r="C277" s="106">
        <v>0</v>
      </c>
      <c r="D277" s="106"/>
      <c r="E277" s="346">
        <v>0</v>
      </c>
      <c r="F277" s="613"/>
      <c r="G277" s="614"/>
      <c r="H277" s="615"/>
      <c r="I277" s="106"/>
      <c r="J277" s="109"/>
      <c r="K277" s="111"/>
      <c r="L277" s="106"/>
      <c r="M277" s="106"/>
      <c r="N277" s="16">
        <f t="shared" si="12"/>
        <v>0</v>
      </c>
      <c r="O277" s="418" t="s">
        <v>1905</v>
      </c>
      <c r="P277" s="417">
        <f t="shared" si="13"/>
        <v>0</v>
      </c>
      <c r="Q277" s="417">
        <f t="shared" si="14"/>
        <v>0</v>
      </c>
      <c r="R277" s="424">
        <f t="shared" si="11"/>
        <v>0</v>
      </c>
      <c r="S277" s="432">
        <f t="shared" si="6"/>
        <v>0</v>
      </c>
      <c r="T277" s="429" t="str">
        <f t="shared" si="7"/>
        <v/>
      </c>
      <c r="V277" s="237"/>
    </row>
    <row r="278" spans="2:22" x14ac:dyDescent="0.2">
      <c r="B278" s="45" t="s">
        <v>70</v>
      </c>
      <c r="C278" s="16">
        <f>C276*C277</f>
        <v>0</v>
      </c>
      <c r="D278" s="16">
        <f>D276*D277</f>
        <v>0</v>
      </c>
      <c r="E278" s="233">
        <f>E276*E277</f>
        <v>0</v>
      </c>
      <c r="F278" s="613"/>
      <c r="G278" s="614"/>
      <c r="H278" s="615"/>
      <c r="I278" s="106"/>
      <c r="J278" s="109"/>
      <c r="K278" s="111"/>
      <c r="L278" s="106"/>
      <c r="M278" s="106"/>
      <c r="N278" s="16">
        <f t="shared" si="12"/>
        <v>0</v>
      </c>
      <c r="O278" s="418" t="s">
        <v>1905</v>
      </c>
      <c r="P278" s="417">
        <f t="shared" si="13"/>
        <v>0</v>
      </c>
      <c r="Q278" s="417">
        <f t="shared" si="14"/>
        <v>0</v>
      </c>
      <c r="R278" s="424">
        <f t="shared" si="11"/>
        <v>0</v>
      </c>
      <c r="S278" s="432">
        <f t="shared" si="6"/>
        <v>0</v>
      </c>
      <c r="T278" s="429" t="str">
        <f t="shared" si="7"/>
        <v/>
      </c>
      <c r="V278" s="237"/>
    </row>
    <row r="279" spans="2:22" x14ac:dyDescent="0.2">
      <c r="B279" s="563" t="s">
        <v>1565</v>
      </c>
      <c r="C279" s="34"/>
      <c r="F279" s="604"/>
      <c r="G279" s="616"/>
      <c r="H279" s="605"/>
      <c r="I279" s="106"/>
      <c r="J279" s="109"/>
      <c r="K279" s="111"/>
      <c r="L279" s="106"/>
      <c r="M279" s="106"/>
      <c r="N279" s="16">
        <f t="shared" si="12"/>
        <v>0</v>
      </c>
      <c r="O279" s="418" t="s">
        <v>1905</v>
      </c>
      <c r="P279" s="417">
        <f t="shared" si="13"/>
        <v>0</v>
      </c>
      <c r="Q279" s="417">
        <f t="shared" si="14"/>
        <v>0</v>
      </c>
      <c r="R279" s="424">
        <f t="shared" si="11"/>
        <v>0</v>
      </c>
      <c r="S279" s="432">
        <f t="shared" si="6"/>
        <v>0</v>
      </c>
      <c r="T279" s="429" t="str">
        <f t="shared" si="7"/>
        <v/>
      </c>
      <c r="V279" s="237"/>
    </row>
    <row r="280" spans="2:22" ht="12.75" customHeight="1" x14ac:dyDescent="0.2">
      <c r="B280" s="737"/>
      <c r="F280" s="347" t="s">
        <v>1545</v>
      </c>
      <c r="G280" s="348" t="s">
        <v>1546</v>
      </c>
      <c r="I280" s="106"/>
      <c r="J280" s="109"/>
      <c r="K280" s="111"/>
      <c r="L280" s="106"/>
      <c r="M280" s="106"/>
      <c r="N280" s="16">
        <f t="shared" si="12"/>
        <v>0</v>
      </c>
      <c r="O280" s="418" t="s">
        <v>1905</v>
      </c>
      <c r="P280" s="417">
        <f t="shared" si="13"/>
        <v>0</v>
      </c>
      <c r="Q280" s="417">
        <f t="shared" si="14"/>
        <v>0</v>
      </c>
      <c r="R280" s="424">
        <f t="shared" si="11"/>
        <v>0</v>
      </c>
      <c r="S280" s="432">
        <f t="shared" si="6"/>
        <v>0</v>
      </c>
      <c r="T280" s="429" t="str">
        <f t="shared" si="7"/>
        <v/>
      </c>
      <c r="V280" s="237"/>
    </row>
    <row r="281" spans="2:22" ht="12.75" customHeight="1" x14ac:dyDescent="0.2">
      <c r="B281" s="738"/>
      <c r="C281" s="48">
        <f>F281*G281</f>
        <v>0</v>
      </c>
      <c r="F281" s="317">
        <f>C273+D273+E273+F273+G273+C278+D278+E278</f>
        <v>0</v>
      </c>
      <c r="G281" s="316">
        <v>20</v>
      </c>
      <c r="I281" s="661" t="s">
        <v>85</v>
      </c>
      <c r="J281" s="662"/>
      <c r="K281" s="662"/>
      <c r="L281" s="662"/>
      <c r="M281" s="663"/>
      <c r="N281" s="42">
        <f>SUM(N265:N280)</f>
        <v>0</v>
      </c>
      <c r="O281" s="420"/>
      <c r="P281" s="419">
        <f>SUM(P265:P280)</f>
        <v>0</v>
      </c>
      <c r="Q281" s="419">
        <f>SUM(Q265:Q280)</f>
        <v>0</v>
      </c>
      <c r="R281" s="425">
        <f>SUM(R265:R280)</f>
        <v>0</v>
      </c>
      <c r="S281" s="432">
        <f>N281-(P281+Q281+R281)</f>
        <v>0</v>
      </c>
      <c r="T281" s="429" t="str">
        <f>(IF(S281=0,"","ERROR"))</f>
        <v/>
      </c>
      <c r="V281" s="237"/>
    </row>
    <row r="282" spans="2:22" x14ac:dyDescent="0.2">
      <c r="B282" s="33"/>
      <c r="C282" s="26"/>
      <c r="I282" s="568" t="s">
        <v>74</v>
      </c>
      <c r="J282" s="578"/>
      <c r="K282" s="578"/>
      <c r="L282" s="578"/>
      <c r="M282" s="578"/>
      <c r="N282" s="579"/>
      <c r="O282" s="426" t="s">
        <v>1911</v>
      </c>
      <c r="P282" s="426"/>
      <c r="Q282" s="426"/>
      <c r="R282" s="427"/>
      <c r="S282" s="429" t="s">
        <v>1906</v>
      </c>
      <c r="T282" s="429"/>
      <c r="V282" s="237"/>
    </row>
    <row r="283" spans="2:22" ht="38.25" x14ac:dyDescent="0.2">
      <c r="B283" s="20"/>
      <c r="C283" s="73"/>
      <c r="D283" s="73"/>
      <c r="E283" s="73"/>
      <c r="F283" s="264"/>
      <c r="I283" s="671" t="s">
        <v>86</v>
      </c>
      <c r="J283" s="672"/>
      <c r="K283" s="46" t="s">
        <v>87</v>
      </c>
      <c r="L283" s="46" t="s">
        <v>88</v>
      </c>
      <c r="M283" s="46" t="s">
        <v>61</v>
      </c>
      <c r="N283" s="51" t="s">
        <v>89</v>
      </c>
      <c r="O283" s="415" t="s">
        <v>1904</v>
      </c>
      <c r="P283" s="415" t="s">
        <v>1902</v>
      </c>
      <c r="Q283" s="416" t="s">
        <v>1903</v>
      </c>
      <c r="R283" s="421" t="s">
        <v>1901</v>
      </c>
      <c r="S283" s="430"/>
      <c r="T283" s="430"/>
      <c r="V283" s="237"/>
    </row>
    <row r="284" spans="2:22" x14ac:dyDescent="0.2">
      <c r="B284" s="691"/>
      <c r="C284" s="740"/>
      <c r="D284" s="740"/>
      <c r="E284" s="740"/>
      <c r="F284" s="740"/>
      <c r="I284" s="566" t="s">
        <v>71</v>
      </c>
      <c r="J284" s="567"/>
      <c r="K284" s="265">
        <v>200</v>
      </c>
      <c r="L284" s="113">
        <v>0</v>
      </c>
      <c r="M284" s="113">
        <v>0</v>
      </c>
      <c r="N284" s="16">
        <f>K284*L284*M284</f>
        <v>0</v>
      </c>
      <c r="O284" s="418" t="s">
        <v>1905</v>
      </c>
      <c r="P284" s="417">
        <f>IF(O284="C",N284,0)</f>
        <v>0</v>
      </c>
      <c r="Q284" s="417">
        <f>IF(O284="U",N284,0)</f>
        <v>0</v>
      </c>
      <c r="R284" s="424">
        <f>N284-P284-Q284</f>
        <v>0</v>
      </c>
      <c r="S284" s="432">
        <f t="shared" ref="S284:S293" si="15">N284-(P284+Q284+R284)</f>
        <v>0</v>
      </c>
      <c r="T284" s="429" t="str">
        <f t="shared" ref="T284:T293" si="16">(IF(S284=0,"","ERROR"))</f>
        <v/>
      </c>
      <c r="V284" s="237"/>
    </row>
    <row r="285" spans="2:22" x14ac:dyDescent="0.2">
      <c r="B285" s="691"/>
      <c r="C285" s="740"/>
      <c r="D285" s="740"/>
      <c r="E285" s="740"/>
      <c r="F285" s="740"/>
      <c r="I285" s="566" t="s">
        <v>1891</v>
      </c>
      <c r="J285" s="567"/>
      <c r="K285" s="265">
        <v>350</v>
      </c>
      <c r="L285" s="113">
        <v>1</v>
      </c>
      <c r="M285" s="113">
        <v>0</v>
      </c>
      <c r="N285" s="16">
        <f t="shared" ref="N285:N293" si="17">K285*L285*M285</f>
        <v>0</v>
      </c>
      <c r="O285" s="418" t="s">
        <v>1905</v>
      </c>
      <c r="P285" s="417">
        <f t="shared" ref="P285:P287" si="18">IF(O285="C",N285,0)</f>
        <v>0</v>
      </c>
      <c r="Q285" s="417">
        <f t="shared" ref="Q285:Q287" si="19">IF(O285="U",N285,0)</f>
        <v>0</v>
      </c>
      <c r="R285" s="424">
        <f t="shared" ref="R285:R293" si="20">N285-P285-Q285</f>
        <v>0</v>
      </c>
      <c r="S285" s="432">
        <f t="shared" si="15"/>
        <v>0</v>
      </c>
      <c r="T285" s="429" t="str">
        <f t="shared" si="16"/>
        <v/>
      </c>
      <c r="V285" s="237"/>
    </row>
    <row r="286" spans="2:22" x14ac:dyDescent="0.2">
      <c r="B286" s="327"/>
      <c r="C286" s="323"/>
      <c r="D286" s="114"/>
      <c r="E286" s="324"/>
      <c r="F286" s="22"/>
      <c r="I286" s="566" t="s">
        <v>11</v>
      </c>
      <c r="J286" s="567"/>
      <c r="K286" s="265">
        <v>50</v>
      </c>
      <c r="L286" s="113">
        <v>1</v>
      </c>
      <c r="M286" s="113">
        <v>0</v>
      </c>
      <c r="N286" s="16">
        <f t="shared" si="17"/>
        <v>0</v>
      </c>
      <c r="O286" s="418" t="s">
        <v>1905</v>
      </c>
      <c r="P286" s="417">
        <f t="shared" si="18"/>
        <v>0</v>
      </c>
      <c r="Q286" s="417">
        <f t="shared" si="19"/>
        <v>0</v>
      </c>
      <c r="R286" s="424">
        <f t="shared" si="20"/>
        <v>0</v>
      </c>
      <c r="S286" s="432">
        <f t="shared" si="15"/>
        <v>0</v>
      </c>
      <c r="T286" s="429" t="str">
        <f t="shared" si="16"/>
        <v/>
      </c>
      <c r="V286" s="237"/>
    </row>
    <row r="287" spans="2:22" x14ac:dyDescent="0.2">
      <c r="B287" s="327"/>
      <c r="C287" s="323"/>
      <c r="D287" s="114"/>
      <c r="E287" s="324"/>
      <c r="F287" s="22"/>
      <c r="I287" s="690"/>
      <c r="J287" s="611"/>
      <c r="K287" s="265"/>
      <c r="L287" s="113"/>
      <c r="M287" s="113"/>
      <c r="N287" s="16">
        <f t="shared" si="17"/>
        <v>0</v>
      </c>
      <c r="O287" s="418" t="s">
        <v>1905</v>
      </c>
      <c r="P287" s="417">
        <f t="shared" si="18"/>
        <v>0</v>
      </c>
      <c r="Q287" s="417">
        <f t="shared" si="19"/>
        <v>0</v>
      </c>
      <c r="R287" s="424">
        <f t="shared" si="20"/>
        <v>0</v>
      </c>
      <c r="S287" s="432">
        <f t="shared" si="15"/>
        <v>0</v>
      </c>
      <c r="T287" s="429" t="str">
        <f t="shared" si="16"/>
        <v/>
      </c>
      <c r="V287" s="237"/>
    </row>
    <row r="288" spans="2:22" x14ac:dyDescent="0.2">
      <c r="B288" s="327"/>
      <c r="C288" s="323"/>
      <c r="D288" s="114"/>
      <c r="E288" s="324"/>
      <c r="F288" s="22"/>
      <c r="I288" s="690"/>
      <c r="J288" s="611"/>
      <c r="K288" s="265"/>
      <c r="L288" s="113"/>
      <c r="M288" s="113"/>
      <c r="N288" s="16">
        <f t="shared" si="17"/>
        <v>0</v>
      </c>
      <c r="O288" s="418" t="s">
        <v>1905</v>
      </c>
      <c r="P288" s="417">
        <f t="shared" ref="P288:P291" si="21">IF(O288="C",N288,0)</f>
        <v>0</v>
      </c>
      <c r="Q288" s="417">
        <f t="shared" ref="Q288:Q291" si="22">IF(O288="U",N288,0)</f>
        <v>0</v>
      </c>
      <c r="R288" s="424">
        <f t="shared" si="20"/>
        <v>0</v>
      </c>
      <c r="S288" s="432">
        <f t="shared" si="15"/>
        <v>0</v>
      </c>
      <c r="T288" s="429" t="str">
        <f t="shared" si="16"/>
        <v/>
      </c>
      <c r="V288" s="237"/>
    </row>
    <row r="289" spans="2:22" x14ac:dyDescent="0.2">
      <c r="B289" s="327"/>
      <c r="C289" s="323"/>
      <c r="D289" s="114"/>
      <c r="E289" s="324"/>
      <c r="F289" s="22"/>
      <c r="I289" s="566"/>
      <c r="J289" s="567"/>
      <c r="K289" s="265"/>
      <c r="L289" s="113"/>
      <c r="M289" s="113"/>
      <c r="N289" s="16">
        <f t="shared" si="17"/>
        <v>0</v>
      </c>
      <c r="O289" s="418" t="s">
        <v>1905</v>
      </c>
      <c r="P289" s="417">
        <f t="shared" si="21"/>
        <v>0</v>
      </c>
      <c r="Q289" s="417">
        <f t="shared" si="22"/>
        <v>0</v>
      </c>
      <c r="R289" s="424">
        <f t="shared" si="20"/>
        <v>0</v>
      </c>
      <c r="S289" s="432">
        <f t="shared" si="15"/>
        <v>0</v>
      </c>
      <c r="T289" s="429" t="str">
        <f t="shared" si="16"/>
        <v/>
      </c>
      <c r="V289" s="237"/>
    </row>
    <row r="290" spans="2:22" x14ac:dyDescent="0.2">
      <c r="B290" s="327"/>
      <c r="C290" s="323"/>
      <c r="D290" s="114"/>
      <c r="E290" s="324"/>
      <c r="F290" s="22"/>
      <c r="I290" s="566"/>
      <c r="J290" s="567"/>
      <c r="K290" s="265"/>
      <c r="L290" s="113"/>
      <c r="M290" s="113"/>
      <c r="N290" s="16">
        <f t="shared" si="17"/>
        <v>0</v>
      </c>
      <c r="O290" s="418" t="s">
        <v>1905</v>
      </c>
      <c r="P290" s="417">
        <f t="shared" si="21"/>
        <v>0</v>
      </c>
      <c r="Q290" s="417">
        <f t="shared" si="22"/>
        <v>0</v>
      </c>
      <c r="R290" s="424">
        <f t="shared" si="20"/>
        <v>0</v>
      </c>
      <c r="S290" s="432">
        <f t="shared" si="15"/>
        <v>0</v>
      </c>
      <c r="T290" s="429" t="str">
        <f t="shared" si="16"/>
        <v/>
      </c>
      <c r="V290" s="237"/>
    </row>
    <row r="291" spans="2:22" x14ac:dyDescent="0.2">
      <c r="B291" s="736"/>
      <c r="C291" s="736"/>
      <c r="D291" s="736"/>
      <c r="E291" s="736"/>
      <c r="F291" s="74"/>
      <c r="I291" s="566"/>
      <c r="J291" s="567"/>
      <c r="K291" s="265"/>
      <c r="L291" s="113"/>
      <c r="M291" s="113"/>
      <c r="N291" s="16">
        <f t="shared" si="17"/>
        <v>0</v>
      </c>
      <c r="O291" s="418" t="s">
        <v>1905</v>
      </c>
      <c r="P291" s="417">
        <f t="shared" si="21"/>
        <v>0</v>
      </c>
      <c r="Q291" s="417">
        <f t="shared" si="22"/>
        <v>0</v>
      </c>
      <c r="R291" s="424">
        <f t="shared" si="20"/>
        <v>0</v>
      </c>
      <c r="S291" s="432">
        <f t="shared" si="15"/>
        <v>0</v>
      </c>
      <c r="T291" s="429" t="str">
        <f t="shared" si="16"/>
        <v/>
      </c>
      <c r="V291" s="237"/>
    </row>
    <row r="292" spans="2:22" ht="12.75" customHeight="1" x14ac:dyDescent="0.2">
      <c r="C292" s="40"/>
      <c r="D292" s="40"/>
      <c r="E292" s="40"/>
      <c r="I292" s="566"/>
      <c r="J292" s="567"/>
      <c r="K292" s="265"/>
      <c r="L292" s="113"/>
      <c r="M292" s="113"/>
      <c r="N292" s="16">
        <f t="shared" si="17"/>
        <v>0</v>
      </c>
      <c r="O292" s="418" t="s">
        <v>1905</v>
      </c>
      <c r="P292" s="417">
        <f t="shared" ref="P292:P293" si="23">IF(O292="C",N292,0)</f>
        <v>0</v>
      </c>
      <c r="Q292" s="417">
        <f t="shared" ref="Q292:Q293" si="24">IF(O292="U",N292,0)</f>
        <v>0</v>
      </c>
      <c r="R292" s="424">
        <f t="shared" si="20"/>
        <v>0</v>
      </c>
      <c r="S292" s="432">
        <f t="shared" si="15"/>
        <v>0</v>
      </c>
      <c r="T292" s="429" t="str">
        <f t="shared" si="16"/>
        <v/>
      </c>
      <c r="V292" s="237"/>
    </row>
    <row r="293" spans="2:22" x14ac:dyDescent="0.2">
      <c r="B293" s="585" t="s">
        <v>2022</v>
      </c>
      <c r="C293" s="586"/>
      <c r="D293" s="586"/>
      <c r="E293" s="586"/>
      <c r="F293" s="587"/>
      <c r="I293" s="566"/>
      <c r="J293" s="567"/>
      <c r="K293" s="265"/>
      <c r="L293" s="113"/>
      <c r="M293" s="113"/>
      <c r="N293" s="16">
        <f t="shared" si="17"/>
        <v>0</v>
      </c>
      <c r="O293" s="418" t="s">
        <v>1905</v>
      </c>
      <c r="P293" s="417">
        <f t="shared" si="23"/>
        <v>0</v>
      </c>
      <c r="Q293" s="417">
        <f t="shared" si="24"/>
        <v>0</v>
      </c>
      <c r="R293" s="424">
        <f t="shared" si="20"/>
        <v>0</v>
      </c>
      <c r="S293" s="432">
        <f t="shared" si="15"/>
        <v>0</v>
      </c>
      <c r="T293" s="429" t="str">
        <f t="shared" si="16"/>
        <v/>
      </c>
      <c r="V293" s="237"/>
    </row>
    <row r="294" spans="2:22" x14ac:dyDescent="0.2">
      <c r="B294" s="617"/>
      <c r="C294" s="618"/>
      <c r="D294" s="618"/>
      <c r="E294" s="618"/>
      <c r="F294" s="619"/>
      <c r="I294" s="661" t="s">
        <v>83</v>
      </c>
      <c r="J294" s="662"/>
      <c r="K294" s="662"/>
      <c r="L294" s="662"/>
      <c r="M294" s="663"/>
      <c r="N294" s="42">
        <f>SUM(N284:N293)</f>
        <v>0</v>
      </c>
      <c r="O294" s="420"/>
      <c r="P294" s="419">
        <f>SUM(P284:P293)</f>
        <v>0</v>
      </c>
      <c r="Q294" s="419">
        <f>SUM(Q284:Q293)</f>
        <v>0</v>
      </c>
      <c r="R294" s="425">
        <f>SUM(R284:R293)</f>
        <v>0</v>
      </c>
      <c r="S294" s="432">
        <f>N294-(P294+Q294+R294)</f>
        <v>0</v>
      </c>
      <c r="T294" s="429" t="str">
        <f>(IF(S294=0,"","ERROR"))</f>
        <v/>
      </c>
      <c r="V294" s="237"/>
    </row>
    <row r="295" spans="2:22" x14ac:dyDescent="0.2">
      <c r="B295" s="588"/>
      <c r="C295" s="589"/>
      <c r="D295" s="589"/>
      <c r="E295" s="589"/>
      <c r="F295" s="590"/>
      <c r="I295" s="557" t="s">
        <v>90</v>
      </c>
      <c r="J295" s="558"/>
      <c r="K295" s="558"/>
      <c r="L295" s="558"/>
      <c r="M295" s="559"/>
      <c r="N295" s="49">
        <f>N262+N281+N294</f>
        <v>0</v>
      </c>
      <c r="P295" s="422">
        <f>P262+P281+P294</f>
        <v>0</v>
      </c>
      <c r="Q295" s="422">
        <f t="shared" ref="Q295" si="25">Q262+Q281+Q294</f>
        <v>0</v>
      </c>
      <c r="R295" s="423">
        <f>R262+R281+R294</f>
        <v>0</v>
      </c>
      <c r="S295" s="432">
        <f>N295-(P295+Q295+R295)</f>
        <v>0</v>
      </c>
      <c r="T295" s="429" t="str">
        <f>(IF(S295=0,"","ERROR"))</f>
        <v/>
      </c>
      <c r="V295" s="237"/>
    </row>
    <row r="296" spans="2:22" ht="15" customHeight="1" x14ac:dyDescent="0.2">
      <c r="B296" s="692"/>
      <c r="C296" s="580" t="s">
        <v>225</v>
      </c>
      <c r="D296" s="580" t="s">
        <v>226</v>
      </c>
      <c r="E296" s="580" t="s">
        <v>227</v>
      </c>
      <c r="F296" s="582" t="s">
        <v>55</v>
      </c>
      <c r="I296" t="s">
        <v>219</v>
      </c>
      <c r="V296" s="237"/>
    </row>
    <row r="297" spans="2:22" ht="12" customHeight="1" x14ac:dyDescent="0.2">
      <c r="B297" s="692"/>
      <c r="C297" s="581"/>
      <c r="D297" s="581"/>
      <c r="E297" s="581"/>
      <c r="F297" s="583"/>
      <c r="V297" s="237"/>
    </row>
    <row r="298" spans="2:22" ht="12" customHeight="1" x14ac:dyDescent="0.2">
      <c r="B298" s="106" t="s">
        <v>933</v>
      </c>
      <c r="C298" s="107"/>
      <c r="D298" s="107"/>
      <c r="E298" s="107"/>
      <c r="F298" s="16">
        <f>C298+D298+E298</f>
        <v>0</v>
      </c>
      <c r="V298" s="237"/>
    </row>
    <row r="299" spans="2:22" ht="12" customHeight="1" x14ac:dyDescent="0.2">
      <c r="B299" s="106" t="s">
        <v>934</v>
      </c>
      <c r="C299" s="107"/>
      <c r="D299" s="107"/>
      <c r="E299" s="107"/>
      <c r="F299" s="16">
        <f>C299+D299+E299</f>
        <v>0</v>
      </c>
      <c r="I299" s="228"/>
      <c r="J299" s="228"/>
      <c r="K299" s="228"/>
      <c r="L299" s="228"/>
      <c r="V299" s="237"/>
    </row>
    <row r="300" spans="2:22" ht="12" customHeight="1" x14ac:dyDescent="0.2">
      <c r="B300" s="106" t="s">
        <v>222</v>
      </c>
      <c r="C300" s="107"/>
      <c r="D300" s="107"/>
      <c r="E300" s="107"/>
      <c r="F300" s="16">
        <f>C300+D300+E300</f>
        <v>0</v>
      </c>
      <c r="I300" s="228"/>
      <c r="J300" s="228"/>
      <c r="K300" s="228"/>
      <c r="L300" s="228"/>
      <c r="V300" s="237"/>
    </row>
    <row r="301" spans="2:22" ht="12" customHeight="1" x14ac:dyDescent="0.2">
      <c r="B301" s="606" t="s">
        <v>228</v>
      </c>
      <c r="C301" s="606"/>
      <c r="D301" s="606"/>
      <c r="E301" s="606"/>
      <c r="F301" s="49">
        <f>SUM(F298:F300)</f>
        <v>0</v>
      </c>
      <c r="V301" s="237"/>
    </row>
    <row r="302" spans="2:22" ht="12" customHeight="1" x14ac:dyDescent="0.2">
      <c r="I302" s="236"/>
      <c r="V302" s="237"/>
    </row>
    <row r="303" spans="2:22" ht="15.75" x14ac:dyDescent="0.25">
      <c r="B303" s="585" t="s">
        <v>1558</v>
      </c>
      <c r="C303" s="586"/>
      <c r="D303" s="586"/>
      <c r="E303" s="586"/>
      <c r="F303" s="704"/>
      <c r="G303" s="705"/>
      <c r="I303" s="537" t="s">
        <v>2233</v>
      </c>
      <c r="J303" s="528"/>
      <c r="V303" s="237"/>
    </row>
    <row r="304" spans="2:22" x14ac:dyDescent="0.2">
      <c r="B304" s="588"/>
      <c r="C304" s="589"/>
      <c r="D304" s="589"/>
      <c r="E304" s="589"/>
      <c r="F304" s="706"/>
      <c r="G304" s="707"/>
      <c r="I304" s="699"/>
      <c r="J304" s="700"/>
      <c r="K304" s="700"/>
      <c r="L304" s="700"/>
      <c r="M304" s="700"/>
      <c r="N304" s="700"/>
      <c r="V304" s="237"/>
    </row>
    <row r="305" spans="2:22" ht="25.5" x14ac:dyDescent="0.2">
      <c r="B305" s="273"/>
      <c r="C305" s="108" t="s">
        <v>1867</v>
      </c>
      <c r="D305" s="108" t="s">
        <v>1874</v>
      </c>
      <c r="E305" s="274" t="s">
        <v>1866</v>
      </c>
      <c r="F305" s="108" t="s">
        <v>1868</v>
      </c>
      <c r="G305" s="108" t="s">
        <v>928</v>
      </c>
      <c r="H305" s="277"/>
      <c r="I305" s="512" t="s">
        <v>2239</v>
      </c>
      <c r="J305" s="513"/>
      <c r="K305" s="20"/>
      <c r="L305" s="20"/>
      <c r="M305" s="20"/>
      <c r="N305" s="20"/>
      <c r="O305" s="39"/>
      <c r="P305" s="234"/>
      <c r="Q305" s="19"/>
      <c r="R305" s="19"/>
      <c r="S305" s="19"/>
      <c r="T305" s="19"/>
      <c r="V305" s="237"/>
    </row>
    <row r="306" spans="2:22" x14ac:dyDescent="0.2">
      <c r="B306" s="45" t="s">
        <v>1306</v>
      </c>
      <c r="C306" s="109">
        <v>130</v>
      </c>
      <c r="D306" s="109">
        <v>80</v>
      </c>
      <c r="E306" s="109">
        <v>56</v>
      </c>
      <c r="F306" s="109">
        <v>34</v>
      </c>
      <c r="G306" s="103"/>
      <c r="I306" s="489" t="s">
        <v>2246</v>
      </c>
      <c r="J306" s="514"/>
      <c r="K306" s="324"/>
      <c r="L306" s="114"/>
      <c r="M306" s="114"/>
      <c r="N306" s="22"/>
      <c r="O306" s="39"/>
      <c r="P306" s="234"/>
      <c r="Q306" s="19"/>
      <c r="R306" s="19"/>
      <c r="S306" s="19"/>
      <c r="T306" s="19"/>
      <c r="V306" s="237"/>
    </row>
    <row r="307" spans="2:22" x14ac:dyDescent="0.2">
      <c r="B307" s="45" t="s">
        <v>67</v>
      </c>
      <c r="C307" s="106">
        <v>1</v>
      </c>
      <c r="D307" s="106">
        <v>0</v>
      </c>
      <c r="E307" s="106">
        <v>1</v>
      </c>
      <c r="F307" s="106">
        <v>0</v>
      </c>
      <c r="G307" s="104"/>
      <c r="H307" s="236"/>
      <c r="I307" s="489" t="s">
        <v>2247</v>
      </c>
      <c r="J307" s="514"/>
      <c r="K307" s="324"/>
      <c r="L307" s="114"/>
      <c r="M307" s="114"/>
      <c r="N307" s="22"/>
      <c r="O307" s="39"/>
      <c r="P307" s="234"/>
      <c r="Q307" s="19"/>
      <c r="R307" s="19"/>
      <c r="S307" s="19"/>
      <c r="T307" s="19"/>
      <c r="V307" s="237"/>
    </row>
    <row r="308" spans="2:22" x14ac:dyDescent="0.2">
      <c r="B308" s="45" t="s">
        <v>68</v>
      </c>
      <c r="C308" s="16">
        <f>C306*C307</f>
        <v>130</v>
      </c>
      <c r="D308" s="16">
        <f>D306*D307</f>
        <v>0</v>
      </c>
      <c r="E308" s="16">
        <f>E306*E307</f>
        <v>56</v>
      </c>
      <c r="F308" s="16">
        <f>F306*F307</f>
        <v>0</v>
      </c>
      <c r="G308" s="16">
        <f>G306*G307</f>
        <v>0</v>
      </c>
      <c r="I308" s="489" t="s">
        <v>2248</v>
      </c>
      <c r="J308" s="514"/>
      <c r="K308" s="324"/>
      <c r="L308" s="114"/>
      <c r="M308" s="114"/>
      <c r="N308" s="22"/>
      <c r="O308" s="39"/>
      <c r="P308" s="234"/>
      <c r="Q308" s="19"/>
      <c r="R308" s="19"/>
      <c r="S308" s="19"/>
      <c r="T308" s="19"/>
      <c r="V308" s="237"/>
    </row>
    <row r="309" spans="2:22" x14ac:dyDescent="0.2">
      <c r="F309" s="602" t="s">
        <v>1628</v>
      </c>
      <c r="G309" s="612"/>
      <c r="H309" s="603"/>
      <c r="I309" s="489"/>
      <c r="J309" s="514"/>
      <c r="K309" s="324"/>
      <c r="L309" s="114"/>
      <c r="M309" s="114"/>
      <c r="N309" s="22"/>
      <c r="O309" s="39"/>
      <c r="P309" s="234"/>
      <c r="Q309" s="19"/>
      <c r="R309" s="19"/>
      <c r="S309" s="19"/>
      <c r="T309" s="19"/>
      <c r="V309" s="237"/>
    </row>
    <row r="310" spans="2:22" x14ac:dyDescent="0.2">
      <c r="B310" s="43"/>
      <c r="C310" s="108" t="s">
        <v>1305</v>
      </c>
      <c r="D310" s="108" t="s">
        <v>64</v>
      </c>
      <c r="E310" s="108" t="s">
        <v>65</v>
      </c>
      <c r="F310" s="613"/>
      <c r="G310" s="614"/>
      <c r="H310" s="615"/>
      <c r="I310" s="500"/>
      <c r="J310" s="514"/>
      <c r="K310" s="324"/>
      <c r="L310" s="114"/>
      <c r="M310" s="114"/>
      <c r="N310" s="22"/>
      <c r="O310" s="39"/>
      <c r="P310" s="234"/>
      <c r="Q310" s="19"/>
      <c r="R310" s="19"/>
      <c r="S310" s="19"/>
      <c r="T310" s="19"/>
      <c r="V310" s="237"/>
    </row>
    <row r="311" spans="2:22" x14ac:dyDescent="0.2">
      <c r="B311" s="45" t="s">
        <v>62</v>
      </c>
      <c r="C311" s="109">
        <v>0.55000000000000004</v>
      </c>
      <c r="D311" s="109"/>
      <c r="E311" s="109"/>
      <c r="F311" s="613"/>
      <c r="G311" s="614"/>
      <c r="H311" s="615"/>
      <c r="I311" s="489"/>
      <c r="J311" s="514"/>
      <c r="K311" s="324"/>
      <c r="L311" s="114"/>
      <c r="M311" s="114"/>
      <c r="N311" s="22"/>
      <c r="O311" s="39"/>
      <c r="P311" s="234"/>
      <c r="Q311" s="19"/>
      <c r="R311" s="19"/>
      <c r="S311" s="19"/>
      <c r="T311" s="19"/>
      <c r="V311" s="237"/>
    </row>
    <row r="312" spans="2:22" x14ac:dyDescent="0.2">
      <c r="B312" s="45" t="s">
        <v>69</v>
      </c>
      <c r="C312" s="106">
        <v>0</v>
      </c>
      <c r="D312" s="106"/>
      <c r="E312" s="106"/>
      <c r="F312" s="613"/>
      <c r="G312" s="614"/>
      <c r="H312" s="615"/>
      <c r="I312" s="500"/>
      <c r="J312" s="514"/>
      <c r="K312" s="324"/>
      <c r="L312" s="114"/>
      <c r="M312" s="114"/>
      <c r="N312" s="22"/>
      <c r="O312" s="39"/>
      <c r="P312" s="234"/>
      <c r="Q312" s="19"/>
      <c r="R312" s="19"/>
      <c r="S312" s="19"/>
      <c r="T312" s="19"/>
      <c r="V312" s="237"/>
    </row>
    <row r="313" spans="2:22" x14ac:dyDescent="0.2">
      <c r="B313" s="45" t="s">
        <v>70</v>
      </c>
      <c r="C313" s="16">
        <f>C311*C312</f>
        <v>0</v>
      </c>
      <c r="D313" s="16">
        <f>D311*D312</f>
        <v>0</v>
      </c>
      <c r="E313" s="16">
        <f>E311*E312</f>
        <v>0</v>
      </c>
      <c r="F313" s="604"/>
      <c r="G313" s="616"/>
      <c r="H313" s="605"/>
      <c r="I313" s="500"/>
      <c r="J313" s="514"/>
      <c r="K313" s="324"/>
      <c r="L313" s="114"/>
      <c r="M313" s="114"/>
      <c r="N313" s="22"/>
      <c r="P313" s="6"/>
      <c r="V313" s="237"/>
    </row>
    <row r="314" spans="2:22" ht="15.75" customHeight="1" x14ac:dyDescent="0.2">
      <c r="B314" s="714" t="s">
        <v>1563</v>
      </c>
      <c r="F314" s="315" t="s">
        <v>1545</v>
      </c>
      <c r="G314" s="316" t="s">
        <v>1546</v>
      </c>
      <c r="I314" s="489"/>
      <c r="J314" s="514"/>
      <c r="K314" s="324"/>
      <c r="L314" s="114"/>
      <c r="M314" s="114"/>
      <c r="N314" s="22"/>
      <c r="V314" s="237"/>
    </row>
    <row r="315" spans="2:22" ht="15.75" customHeight="1" x14ac:dyDescent="0.2">
      <c r="B315" s="715"/>
      <c r="F315" s="317">
        <f>C308+D308+E308+F308+G308+C313+D313+E313</f>
        <v>186</v>
      </c>
      <c r="G315" s="316">
        <v>20</v>
      </c>
      <c r="H315" s="236"/>
      <c r="I315" s="499"/>
      <c r="J315" s="530"/>
      <c r="K315" s="510"/>
      <c r="L315" s="510"/>
      <c r="M315" s="510"/>
      <c r="N315" s="22"/>
      <c r="V315" s="237"/>
    </row>
    <row r="316" spans="2:22" ht="25.5" customHeight="1" x14ac:dyDescent="0.2">
      <c r="B316" s="716"/>
      <c r="C316" s="330">
        <f>F315*G315</f>
        <v>3720</v>
      </c>
      <c r="I316" s="517"/>
      <c r="J316" s="529"/>
      <c r="K316" s="511"/>
      <c r="L316" s="511"/>
      <c r="M316" s="511"/>
      <c r="N316" s="511"/>
      <c r="V316" s="237"/>
    </row>
    <row r="317" spans="2:22" x14ac:dyDescent="0.2">
      <c r="B317" s="264"/>
      <c r="C317" s="196"/>
      <c r="I317" s="517"/>
      <c r="J317" s="325"/>
      <c r="K317" s="20"/>
      <c r="L317" s="20"/>
      <c r="M317" s="20"/>
      <c r="N317" s="326"/>
      <c r="V317" s="237"/>
    </row>
    <row r="318" spans="2:22" x14ac:dyDescent="0.2">
      <c r="B318" s="655" t="s">
        <v>1552</v>
      </c>
      <c r="C318" s="105" t="s">
        <v>1045</v>
      </c>
      <c r="D318" s="105" t="s">
        <v>82</v>
      </c>
      <c r="E318" s="105" t="s">
        <v>2211</v>
      </c>
      <c r="F318" s="701" t="s">
        <v>1561</v>
      </c>
      <c r="G318" s="702"/>
      <c r="H318" s="702"/>
      <c r="I318" s="703"/>
      <c r="J318" s="6"/>
      <c r="K318" s="6"/>
      <c r="L318" s="6"/>
      <c r="M318" s="6"/>
      <c r="N318" s="6"/>
      <c r="V318" s="237"/>
    </row>
    <row r="319" spans="2:22" x14ac:dyDescent="0.2">
      <c r="B319" s="656"/>
      <c r="C319" s="111">
        <v>0</v>
      </c>
      <c r="D319" s="111"/>
      <c r="E319" s="111">
        <v>0</v>
      </c>
      <c r="G319" s="236"/>
      <c r="I319" s="528" t="s">
        <v>2240</v>
      </c>
      <c r="J319" s="6"/>
      <c r="K319" s="6"/>
      <c r="L319" s="6"/>
      <c r="M319" s="6"/>
      <c r="N319" s="6"/>
      <c r="V319" s="237"/>
    </row>
    <row r="320" spans="2:22" ht="12.75" customHeight="1" x14ac:dyDescent="0.2">
      <c r="B320" s="560" t="s">
        <v>1553</v>
      </c>
      <c r="C320" s="576">
        <f>C319+D319+E319</f>
        <v>0</v>
      </c>
      <c r="I320" s="489" t="s">
        <v>2212</v>
      </c>
      <c r="J320" s="6"/>
      <c r="K320" s="6"/>
      <c r="L320" s="6"/>
      <c r="M320" s="6"/>
      <c r="N320" s="6"/>
      <c r="V320" s="237"/>
    </row>
    <row r="321" spans="2:22" x14ac:dyDescent="0.2">
      <c r="B321" s="561"/>
      <c r="C321" s="577"/>
      <c r="I321" s="500" t="s">
        <v>2214</v>
      </c>
      <c r="J321" s="6"/>
      <c r="K321" s="6"/>
      <c r="L321" s="6"/>
      <c r="M321" s="6"/>
      <c r="N321" s="6"/>
      <c r="V321" s="237"/>
    </row>
    <row r="322" spans="2:22" x14ac:dyDescent="0.2">
      <c r="B322" s="562"/>
      <c r="C322" s="11"/>
      <c r="I322" s="500"/>
      <c r="J322" s="6"/>
      <c r="K322" s="6"/>
      <c r="L322" s="6"/>
      <c r="M322" s="6"/>
      <c r="N322" s="6"/>
      <c r="V322" s="237"/>
    </row>
    <row r="323" spans="2:22" x14ac:dyDescent="0.2">
      <c r="B323" s="264"/>
      <c r="I323" s="336"/>
      <c r="J323" s="6"/>
      <c r="K323" s="6"/>
      <c r="L323" s="6"/>
      <c r="M323" s="6"/>
      <c r="N323" s="6"/>
      <c r="V323" s="237"/>
    </row>
    <row r="324" spans="2:22" x14ac:dyDescent="0.2">
      <c r="B324" s="563" t="s">
        <v>1566</v>
      </c>
      <c r="I324" s="336"/>
      <c r="J324" s="6"/>
      <c r="K324" s="6"/>
      <c r="L324" s="6"/>
      <c r="M324" s="6"/>
      <c r="N324" s="6"/>
      <c r="V324" s="237"/>
    </row>
    <row r="325" spans="2:22" ht="15.75" x14ac:dyDescent="0.25">
      <c r="B325" s="564"/>
      <c r="F325" s="539"/>
      <c r="I325" s="336"/>
      <c r="J325" s="6"/>
      <c r="K325" s="6"/>
      <c r="L325" s="6"/>
      <c r="M325" s="6"/>
      <c r="N325" s="6"/>
      <c r="V325" s="237"/>
    </row>
    <row r="326" spans="2:22" ht="19.5" customHeight="1" x14ac:dyDescent="0.2">
      <c r="B326" s="565"/>
      <c r="C326" s="313">
        <f>C316+C320</f>
        <v>3720</v>
      </c>
      <c r="I326" s="336"/>
      <c r="J326" s="6"/>
      <c r="K326" s="6"/>
      <c r="L326" s="6"/>
      <c r="M326" s="6"/>
      <c r="N326" s="6"/>
      <c r="V326" s="237"/>
    </row>
    <row r="327" spans="2:22" x14ac:dyDescent="0.2">
      <c r="B327" s="264"/>
      <c r="I327" s="334"/>
      <c r="J327" s="6"/>
      <c r="K327" s="6"/>
      <c r="L327" s="6"/>
      <c r="M327" s="6"/>
      <c r="N327" s="6"/>
      <c r="V327" s="237"/>
    </row>
    <row r="328" spans="2:22" x14ac:dyDescent="0.2">
      <c r="I328" s="334"/>
      <c r="J328" s="323"/>
      <c r="K328" s="324"/>
      <c r="L328" s="114"/>
      <c r="M328" s="114"/>
      <c r="N328" s="22"/>
      <c r="V328" s="237"/>
    </row>
    <row r="329" spans="2:22" x14ac:dyDescent="0.2">
      <c r="B329" s="585" t="s">
        <v>2044</v>
      </c>
      <c r="C329" s="586"/>
      <c r="D329" s="586"/>
      <c r="E329" s="586"/>
      <c r="F329" s="704"/>
      <c r="G329" s="705"/>
      <c r="I329" s="489" t="s">
        <v>2213</v>
      </c>
      <c r="V329" s="237"/>
    </row>
    <row r="330" spans="2:22" x14ac:dyDescent="0.2">
      <c r="B330" s="588"/>
      <c r="C330" s="589"/>
      <c r="D330" s="589"/>
      <c r="E330" s="589"/>
      <c r="F330" s="706"/>
      <c r="G330" s="707"/>
      <c r="I330" s="516" t="s">
        <v>1892</v>
      </c>
      <c r="J330" s="510"/>
      <c r="K330" s="510"/>
      <c r="L330" s="510"/>
      <c r="M330" s="510"/>
      <c r="N330" s="510"/>
      <c r="V330" s="237"/>
    </row>
    <row r="331" spans="2:22" x14ac:dyDescent="0.2">
      <c r="B331" s="273"/>
      <c r="C331" s="108" t="s">
        <v>1867</v>
      </c>
      <c r="D331" s="108" t="s">
        <v>1874</v>
      </c>
      <c r="E331" s="274" t="s">
        <v>1866</v>
      </c>
      <c r="F331" s="108" t="s">
        <v>1868</v>
      </c>
      <c r="G331" s="108" t="s">
        <v>928</v>
      </c>
      <c r="H331" s="277"/>
      <c r="I331" s="500" t="s">
        <v>2234</v>
      </c>
      <c r="J331" s="25"/>
      <c r="K331" s="25"/>
      <c r="L331" s="25"/>
      <c r="M331" s="25"/>
      <c r="N331" s="25"/>
      <c r="O331" s="39"/>
      <c r="P331" s="234"/>
      <c r="Q331" s="19"/>
      <c r="R331" s="19"/>
      <c r="S331" s="19"/>
      <c r="T331" s="19"/>
      <c r="V331" s="237"/>
    </row>
    <row r="332" spans="2:22" ht="13.5" customHeight="1" x14ac:dyDescent="0.2">
      <c r="B332" s="45" t="s">
        <v>1306</v>
      </c>
      <c r="C332" s="109">
        <v>130</v>
      </c>
      <c r="D332" s="109">
        <v>80</v>
      </c>
      <c r="E332" s="109">
        <v>56</v>
      </c>
      <c r="F332" s="109">
        <v>34</v>
      </c>
      <c r="G332" s="103"/>
      <c r="I332" s="515" t="s">
        <v>2236</v>
      </c>
      <c r="J332" s="399"/>
      <c r="K332" s="400"/>
      <c r="L332" s="398"/>
      <c r="M332" s="398"/>
      <c r="N332" s="68"/>
      <c r="O332" s="39"/>
      <c r="P332" s="234"/>
      <c r="Q332" s="19"/>
      <c r="R332" s="19"/>
      <c r="S332" s="19"/>
      <c r="T332" s="19"/>
      <c r="V332" s="237"/>
    </row>
    <row r="333" spans="2:22" x14ac:dyDescent="0.2">
      <c r="B333" s="45" t="s">
        <v>67</v>
      </c>
      <c r="C333" s="106">
        <v>0</v>
      </c>
      <c r="D333" s="106">
        <v>0</v>
      </c>
      <c r="E333" s="106">
        <v>0</v>
      </c>
      <c r="F333" s="106">
        <v>0</v>
      </c>
      <c r="G333" s="104"/>
      <c r="H333" s="236"/>
      <c r="I333" s="489" t="s">
        <v>2237</v>
      </c>
      <c r="J333" s="323"/>
      <c r="K333" s="324"/>
      <c r="L333" s="114"/>
      <c r="M333" s="114"/>
      <c r="N333" s="22"/>
      <c r="O333" s="39"/>
      <c r="P333" s="234"/>
      <c r="Q333" s="19"/>
      <c r="R333" s="19"/>
      <c r="S333" s="19"/>
      <c r="T333" s="19"/>
      <c r="V333" s="237"/>
    </row>
    <row r="334" spans="2:22" x14ac:dyDescent="0.2">
      <c r="B334" s="45" t="s">
        <v>68</v>
      </c>
      <c r="C334" s="16">
        <f>C332*C333</f>
        <v>0</v>
      </c>
      <c r="D334" s="16">
        <f>D332*D333</f>
        <v>0</v>
      </c>
      <c r="E334" s="16">
        <f>E332*E333</f>
        <v>0</v>
      </c>
      <c r="F334" s="16">
        <f>F332*F333</f>
        <v>0</v>
      </c>
      <c r="G334" s="16">
        <f>G332*G333</f>
        <v>0</v>
      </c>
      <c r="I334" s="500" t="s">
        <v>2238</v>
      </c>
      <c r="J334" s="323"/>
      <c r="K334" s="324"/>
      <c r="L334" s="114"/>
      <c r="M334" s="114"/>
      <c r="N334" s="22"/>
      <c r="O334" s="39"/>
      <c r="P334" s="234"/>
      <c r="Q334" s="19"/>
      <c r="R334" s="19"/>
      <c r="S334" s="19"/>
      <c r="T334" s="19"/>
      <c r="V334" s="237"/>
    </row>
    <row r="335" spans="2:22" x14ac:dyDescent="0.2">
      <c r="F335" s="602" t="s">
        <v>1628</v>
      </c>
      <c r="G335" s="612"/>
      <c r="H335" s="603"/>
      <c r="I335" s="489"/>
      <c r="J335" s="323"/>
      <c r="K335" s="324"/>
      <c r="L335" s="114"/>
      <c r="M335" s="114"/>
      <c r="N335" s="22"/>
      <c r="O335" s="39"/>
      <c r="P335" s="234"/>
      <c r="Q335" s="19"/>
      <c r="R335" s="19"/>
      <c r="S335" s="19"/>
      <c r="T335" s="19"/>
      <c r="V335" s="237"/>
    </row>
    <row r="336" spans="2:22" x14ac:dyDescent="0.2">
      <c r="B336" s="43"/>
      <c r="C336" s="108" t="s">
        <v>1305</v>
      </c>
      <c r="D336" s="108" t="s">
        <v>64</v>
      </c>
      <c r="E336" s="108" t="s">
        <v>65</v>
      </c>
      <c r="F336" s="613"/>
      <c r="G336" s="614"/>
      <c r="H336" s="615"/>
      <c r="I336" s="500" t="s">
        <v>2229</v>
      </c>
      <c r="J336" s="323"/>
      <c r="K336" s="324"/>
      <c r="L336" s="114"/>
      <c r="M336" s="114"/>
      <c r="N336" s="22"/>
      <c r="O336" s="39"/>
      <c r="P336" s="234"/>
      <c r="Q336" s="19"/>
      <c r="R336" s="19"/>
      <c r="S336" s="19"/>
      <c r="T336" s="19"/>
      <c r="V336" s="237"/>
    </row>
    <row r="337" spans="2:22" x14ac:dyDescent="0.2">
      <c r="B337" s="45" t="s">
        <v>62</v>
      </c>
      <c r="C337" s="109">
        <v>0.55000000000000004</v>
      </c>
      <c r="D337" s="109"/>
      <c r="E337" s="109"/>
      <c r="F337" s="613"/>
      <c r="G337" s="614"/>
      <c r="H337" s="615"/>
      <c r="I337" s="500"/>
      <c r="J337" s="323"/>
      <c r="K337" s="324"/>
      <c r="L337" s="114"/>
      <c r="M337" s="114"/>
      <c r="N337" s="22"/>
      <c r="O337" s="39"/>
      <c r="P337" s="234"/>
      <c r="Q337" s="19"/>
      <c r="R337" s="19"/>
      <c r="S337" s="19"/>
      <c r="T337" s="19"/>
      <c r="V337" s="237"/>
    </row>
    <row r="338" spans="2:22" x14ac:dyDescent="0.2">
      <c r="B338" s="45" t="s">
        <v>69</v>
      </c>
      <c r="C338" s="106">
        <v>0</v>
      </c>
      <c r="D338" s="106"/>
      <c r="E338" s="106"/>
      <c r="F338" s="613"/>
      <c r="G338" s="614"/>
      <c r="H338" s="615"/>
      <c r="I338" s="489"/>
      <c r="J338" s="323"/>
      <c r="K338" s="324"/>
      <c r="L338" s="114"/>
      <c r="M338" s="114"/>
      <c r="N338" s="22"/>
      <c r="O338" s="39"/>
      <c r="P338" s="234"/>
      <c r="Q338" s="19"/>
      <c r="R338" s="19"/>
      <c r="S338" s="19"/>
      <c r="T338" s="19"/>
      <c r="V338" s="237"/>
    </row>
    <row r="339" spans="2:22" x14ac:dyDescent="0.2">
      <c r="B339" s="45" t="s">
        <v>70</v>
      </c>
      <c r="C339" s="16">
        <f>C337*C338</f>
        <v>0</v>
      </c>
      <c r="D339" s="16">
        <f>D337*D338</f>
        <v>0</v>
      </c>
      <c r="E339" s="16">
        <f>E337*E338</f>
        <v>0</v>
      </c>
      <c r="F339" s="604"/>
      <c r="G339" s="616"/>
      <c r="H339" s="605"/>
      <c r="I339" s="489"/>
      <c r="J339" s="323"/>
      <c r="K339" s="324"/>
      <c r="L339" s="114"/>
      <c r="M339" s="114"/>
      <c r="N339" s="22"/>
      <c r="P339" s="6"/>
      <c r="V339" s="237"/>
    </row>
    <row r="340" spans="2:22" ht="15.75" customHeight="1" x14ac:dyDescent="0.2">
      <c r="B340" s="714" t="s">
        <v>1567</v>
      </c>
      <c r="F340" s="315" t="s">
        <v>1545</v>
      </c>
      <c r="G340" s="316" t="s">
        <v>1546</v>
      </c>
      <c r="I340" s="500"/>
      <c r="J340" s="323"/>
      <c r="K340" s="324"/>
      <c r="L340" s="114"/>
      <c r="M340" s="114"/>
      <c r="N340" s="22"/>
      <c r="V340" s="237"/>
    </row>
    <row r="341" spans="2:22" ht="15.75" customHeight="1" x14ac:dyDescent="0.2">
      <c r="B341" s="715"/>
      <c r="F341" s="317">
        <f>C334+D334+E334+F334+G334+C339+D339+E339</f>
        <v>0</v>
      </c>
      <c r="G341" s="316">
        <v>20</v>
      </c>
      <c r="H341" s="236"/>
      <c r="I341" s="698"/>
      <c r="J341" s="691"/>
      <c r="K341" s="691"/>
      <c r="L341" s="691"/>
      <c r="M341" s="691"/>
      <c r="N341" s="22"/>
      <c r="V341" s="237"/>
    </row>
    <row r="342" spans="2:22" ht="25.5" customHeight="1" x14ac:dyDescent="0.2">
      <c r="B342" s="716"/>
      <c r="C342" s="330">
        <f>F341*G341</f>
        <v>0</v>
      </c>
      <c r="I342" s="699"/>
      <c r="J342" s="700"/>
      <c r="K342" s="700"/>
      <c r="L342" s="700"/>
      <c r="M342" s="700"/>
      <c r="N342" s="700"/>
      <c r="V342" s="237"/>
    </row>
    <row r="343" spans="2:22" x14ac:dyDescent="0.2">
      <c r="B343" s="264"/>
      <c r="C343" s="196"/>
      <c r="I343" s="23"/>
      <c r="J343" s="325"/>
      <c r="K343" s="20"/>
      <c r="L343" s="20"/>
      <c r="M343" s="20"/>
      <c r="N343" s="326"/>
      <c r="V343" s="237"/>
    </row>
    <row r="344" spans="2:22" x14ac:dyDescent="0.2">
      <c r="B344" s="655" t="s">
        <v>1552</v>
      </c>
      <c r="C344" s="105" t="s">
        <v>1045</v>
      </c>
      <c r="D344" s="105" t="s">
        <v>82</v>
      </c>
      <c r="E344" s="105" t="s">
        <v>2211</v>
      </c>
      <c r="F344" s="693" t="s">
        <v>1561</v>
      </c>
      <c r="G344" s="694"/>
      <c r="H344" s="694"/>
      <c r="I344" s="695"/>
      <c r="J344" s="6"/>
      <c r="K344" s="6"/>
      <c r="L344" s="6"/>
      <c r="M344" s="6"/>
      <c r="N344" s="6"/>
      <c r="V344" s="237"/>
    </row>
    <row r="345" spans="2:22" x14ac:dyDescent="0.2">
      <c r="B345" s="656"/>
      <c r="C345" s="111"/>
      <c r="D345" s="111"/>
      <c r="E345" s="111">
        <v>0</v>
      </c>
      <c r="F345" s="236"/>
      <c r="I345" s="536" t="s">
        <v>2226</v>
      </c>
      <c r="J345" s="6"/>
      <c r="K345" s="6"/>
      <c r="L345" s="6"/>
      <c r="M345" s="6"/>
      <c r="N345" s="6"/>
      <c r="V345" s="237"/>
    </row>
    <row r="346" spans="2:22" ht="12.75" customHeight="1" x14ac:dyDescent="0.2">
      <c r="B346" s="560" t="s">
        <v>1553</v>
      </c>
      <c r="C346" s="576">
        <f>C345+D345+E345</f>
        <v>0</v>
      </c>
      <c r="I346" s="500"/>
      <c r="J346" s="6"/>
      <c r="K346" s="6"/>
      <c r="L346" s="6"/>
      <c r="M346" s="6"/>
      <c r="N346" s="6"/>
      <c r="V346" s="237"/>
    </row>
    <row r="347" spans="2:22" x14ac:dyDescent="0.2">
      <c r="B347" s="561"/>
      <c r="C347" s="577"/>
      <c r="I347" s="489" t="s">
        <v>2212</v>
      </c>
      <c r="J347" s="6"/>
      <c r="K347" s="6"/>
      <c r="L347" s="6"/>
      <c r="M347" s="6"/>
      <c r="N347" s="6"/>
      <c r="V347" s="237"/>
    </row>
    <row r="348" spans="2:22" x14ac:dyDescent="0.2">
      <c r="B348" s="562"/>
      <c r="C348" s="11"/>
      <c r="I348" s="500" t="s">
        <v>2214</v>
      </c>
      <c r="J348" s="6"/>
      <c r="K348" s="6"/>
      <c r="L348" s="6"/>
      <c r="M348" s="6"/>
      <c r="N348" s="6"/>
      <c r="V348" s="237"/>
    </row>
    <row r="349" spans="2:22" x14ac:dyDescent="0.2">
      <c r="B349" s="264"/>
      <c r="I349" s="500" t="s">
        <v>2227</v>
      </c>
      <c r="J349" s="6"/>
      <c r="K349" s="6"/>
      <c r="L349" s="6"/>
      <c r="M349" s="6"/>
      <c r="N349" s="6"/>
      <c r="V349" s="237"/>
    </row>
    <row r="350" spans="2:22" x14ac:dyDescent="0.2">
      <c r="B350" s="563" t="s">
        <v>1568</v>
      </c>
      <c r="J350" s="6"/>
      <c r="K350" s="6"/>
      <c r="L350" s="6"/>
      <c r="M350" s="6"/>
      <c r="N350" s="6"/>
      <c r="V350" s="237"/>
    </row>
    <row r="351" spans="2:22" x14ac:dyDescent="0.2">
      <c r="B351" s="564"/>
      <c r="J351" s="6"/>
      <c r="K351" s="6"/>
      <c r="L351" s="6"/>
      <c r="M351" s="6"/>
      <c r="N351" s="6"/>
      <c r="V351" s="237"/>
    </row>
    <row r="352" spans="2:22" ht="19.5" customHeight="1" x14ac:dyDescent="0.2">
      <c r="B352" s="565"/>
      <c r="C352" s="313">
        <f>C342+C346</f>
        <v>0</v>
      </c>
      <c r="J352" s="6"/>
      <c r="K352" s="6"/>
      <c r="L352" s="6"/>
      <c r="M352" s="6"/>
      <c r="N352" s="6"/>
      <c r="V352" s="237"/>
    </row>
    <row r="353" spans="1:22" ht="12" customHeight="1" x14ac:dyDescent="0.2">
      <c r="V353" s="237"/>
    </row>
    <row r="354" spans="1:22" ht="16.5" customHeight="1" x14ac:dyDescent="0.2">
      <c r="V354" s="237"/>
    </row>
    <row r="355" spans="1:22" ht="16.5" customHeight="1" x14ac:dyDescent="0.2">
      <c r="B355" s="599" t="s">
        <v>91</v>
      </c>
      <c r="V355" s="237"/>
    </row>
    <row r="356" spans="1:22" ht="16.5" customHeight="1" x14ac:dyDescent="0.2">
      <c r="B356" s="600"/>
      <c r="C356" s="14"/>
      <c r="V356" s="237"/>
    </row>
    <row r="357" spans="1:22" ht="12" customHeight="1" x14ac:dyDescent="0.2">
      <c r="B357" s="601"/>
      <c r="C357" s="54">
        <f>C263+C281+F301+C326+C352+R295+P295+Q295</f>
        <v>3720</v>
      </c>
      <c r="V357" s="237"/>
    </row>
    <row r="358" spans="1:22" ht="12" customHeight="1" x14ac:dyDescent="0.2">
      <c r="V358" s="237"/>
    </row>
    <row r="359" spans="1:22" ht="15.75" x14ac:dyDescent="0.25">
      <c r="A359" s="9" t="s">
        <v>1156</v>
      </c>
      <c r="B359" s="10" t="s">
        <v>331</v>
      </c>
      <c r="C359" s="10"/>
      <c r="D359" s="10"/>
      <c r="E359" s="10"/>
      <c r="F359" s="10"/>
      <c r="G359" s="27"/>
      <c r="H359" s="27"/>
      <c r="I359" s="27"/>
      <c r="V359" s="237"/>
    </row>
    <row r="360" spans="1:22" x14ac:dyDescent="0.2">
      <c r="B360" t="s">
        <v>93</v>
      </c>
      <c r="V360" s="237"/>
    </row>
    <row r="361" spans="1:22" x14ac:dyDescent="0.2">
      <c r="B361" t="s">
        <v>329</v>
      </c>
      <c r="I361" s="568" t="s">
        <v>330</v>
      </c>
      <c r="J361" s="569"/>
      <c r="K361" s="569"/>
      <c r="L361" s="569"/>
      <c r="M361" s="569"/>
      <c r="N361" s="570"/>
      <c r="O361" s="426" t="s">
        <v>1910</v>
      </c>
      <c r="P361" s="426"/>
      <c r="Q361" s="426"/>
      <c r="R361" s="427"/>
      <c r="S361" s="429" t="s">
        <v>1906</v>
      </c>
      <c r="V361" s="237"/>
    </row>
    <row r="362" spans="1:22" ht="38.25" x14ac:dyDescent="0.2">
      <c r="I362" s="696" t="s">
        <v>96</v>
      </c>
      <c r="J362" s="697"/>
      <c r="K362" s="50" t="s">
        <v>76</v>
      </c>
      <c r="L362" s="46" t="s">
        <v>94</v>
      </c>
      <c r="M362" s="46" t="s">
        <v>61</v>
      </c>
      <c r="N362" s="51" t="s">
        <v>80</v>
      </c>
      <c r="O362" s="415" t="s">
        <v>1904</v>
      </c>
      <c r="P362" s="415" t="s">
        <v>1902</v>
      </c>
      <c r="Q362" s="416" t="s">
        <v>1903</v>
      </c>
      <c r="R362" s="421" t="s">
        <v>1901</v>
      </c>
      <c r="S362" s="430"/>
      <c r="V362" s="237"/>
    </row>
    <row r="363" spans="1:22" x14ac:dyDescent="0.2">
      <c r="B363" s="599" t="s">
        <v>914</v>
      </c>
      <c r="E363" s="293" t="s">
        <v>1391</v>
      </c>
      <c r="F363" s="293"/>
      <c r="G363" s="293"/>
      <c r="I363" s="573"/>
      <c r="J363" s="573"/>
      <c r="K363" s="109"/>
      <c r="L363" s="106"/>
      <c r="M363" s="106"/>
      <c r="N363" s="16">
        <f>K363*L363*M363</f>
        <v>0</v>
      </c>
      <c r="O363" s="418" t="s">
        <v>1905</v>
      </c>
      <c r="P363" s="417">
        <f>IF(O363="C",N363,0)</f>
        <v>0</v>
      </c>
      <c r="Q363" s="417">
        <f>IF(O363="U",N363,0)</f>
        <v>0</v>
      </c>
      <c r="R363" s="424">
        <f>N363-P363-Q363</f>
        <v>0</v>
      </c>
      <c r="S363" s="432">
        <f t="shared" ref="S363:S371" si="26">N363-(P363+Q363+R363)</f>
        <v>0</v>
      </c>
      <c r="T363" s="429" t="str">
        <f t="shared" ref="T363:T375" si="27">(IF(S363=0,"","ERROR"))</f>
        <v/>
      </c>
      <c r="V363" s="237"/>
    </row>
    <row r="364" spans="1:22" x14ac:dyDescent="0.2">
      <c r="B364" s="600"/>
      <c r="C364" s="14"/>
      <c r="E364" s="293" t="s">
        <v>1392</v>
      </c>
      <c r="F364" s="293"/>
      <c r="G364" s="293"/>
      <c r="I364" s="573"/>
      <c r="J364" s="573"/>
      <c r="K364" s="109"/>
      <c r="L364" s="106"/>
      <c r="M364" s="106"/>
      <c r="N364" s="16">
        <f>K364*L364*M364</f>
        <v>0</v>
      </c>
      <c r="O364" s="418" t="s">
        <v>1905</v>
      </c>
      <c r="P364" s="417">
        <f t="shared" ref="P364:P371" si="28">IF(O364="C",N364,0)</f>
        <v>0</v>
      </c>
      <c r="Q364" s="417">
        <f t="shared" ref="Q364:Q371" si="29">IF(O364="U",N364,0)</f>
        <v>0</v>
      </c>
      <c r="R364" s="424">
        <f t="shared" ref="R364:R371" si="30">N364-P364-Q364</f>
        <v>0</v>
      </c>
      <c r="S364" s="432">
        <f t="shared" si="26"/>
        <v>0</v>
      </c>
      <c r="T364" s="429" t="str">
        <f t="shared" si="27"/>
        <v/>
      </c>
      <c r="V364" s="237"/>
    </row>
    <row r="365" spans="1:22" x14ac:dyDescent="0.2">
      <c r="B365" s="601"/>
      <c r="C365" s="55">
        <f>R432+P432+Q432</f>
        <v>246</v>
      </c>
      <c r="E365" s="293" t="s">
        <v>1393</v>
      </c>
      <c r="F365" s="293"/>
      <c r="G365" s="293"/>
      <c r="I365" s="573"/>
      <c r="J365" s="573"/>
      <c r="K365" s="109"/>
      <c r="L365" s="106"/>
      <c r="M365" s="106"/>
      <c r="N365" s="16">
        <f>K365*L365*M365</f>
        <v>0</v>
      </c>
      <c r="O365" s="418" t="s">
        <v>1905</v>
      </c>
      <c r="P365" s="417">
        <f t="shared" si="28"/>
        <v>0</v>
      </c>
      <c r="Q365" s="417">
        <f t="shared" si="29"/>
        <v>0</v>
      </c>
      <c r="R365" s="424">
        <f t="shared" si="30"/>
        <v>0</v>
      </c>
      <c r="S365" s="432">
        <f t="shared" si="26"/>
        <v>0</v>
      </c>
      <c r="T365" s="429" t="str">
        <f t="shared" si="27"/>
        <v/>
      </c>
      <c r="V365" s="237"/>
    </row>
    <row r="366" spans="1:22" x14ac:dyDescent="0.2">
      <c r="E366" s="293" t="s">
        <v>1394</v>
      </c>
      <c r="F366" s="293"/>
      <c r="G366" s="293"/>
      <c r="I366" s="573"/>
      <c r="J366" s="573"/>
      <c r="K366" s="109"/>
      <c r="L366" s="106"/>
      <c r="M366" s="106"/>
      <c r="N366" s="16">
        <f t="shared" ref="N366:N372" si="31">K366*L366*M366</f>
        <v>0</v>
      </c>
      <c r="O366" s="418" t="s">
        <v>1905</v>
      </c>
      <c r="P366" s="417">
        <f t="shared" si="28"/>
        <v>0</v>
      </c>
      <c r="Q366" s="417">
        <f t="shared" si="29"/>
        <v>0</v>
      </c>
      <c r="R366" s="424">
        <f t="shared" si="30"/>
        <v>0</v>
      </c>
      <c r="S366" s="432">
        <f t="shared" si="26"/>
        <v>0</v>
      </c>
      <c r="T366" s="429" t="str">
        <f t="shared" si="27"/>
        <v/>
      </c>
      <c r="V366" s="237"/>
    </row>
    <row r="367" spans="1:22" x14ac:dyDescent="0.2">
      <c r="E367" s="293" t="s">
        <v>1395</v>
      </c>
      <c r="F367" s="293"/>
      <c r="G367" s="293"/>
      <c r="I367" s="573"/>
      <c r="J367" s="573"/>
      <c r="K367" s="109"/>
      <c r="L367" s="106"/>
      <c r="M367" s="106"/>
      <c r="N367" s="16">
        <f>K367*L367*M367</f>
        <v>0</v>
      </c>
      <c r="O367" s="418" t="s">
        <v>1905</v>
      </c>
      <c r="P367" s="417">
        <f t="shared" si="28"/>
        <v>0</v>
      </c>
      <c r="Q367" s="417">
        <f t="shared" si="29"/>
        <v>0</v>
      </c>
      <c r="R367" s="424">
        <f t="shared" si="30"/>
        <v>0</v>
      </c>
      <c r="S367" s="432">
        <f t="shared" si="26"/>
        <v>0</v>
      </c>
      <c r="T367" s="429" t="str">
        <f t="shared" si="27"/>
        <v/>
      </c>
      <c r="V367" s="237"/>
    </row>
    <row r="368" spans="1:22" x14ac:dyDescent="0.2">
      <c r="E368" s="293" t="s">
        <v>1396</v>
      </c>
      <c r="F368" s="293"/>
      <c r="G368" s="293"/>
      <c r="I368" s="573"/>
      <c r="J368" s="573"/>
      <c r="K368" s="109"/>
      <c r="L368" s="106"/>
      <c r="M368" s="106"/>
      <c r="N368" s="16">
        <f>K368*L368*M368</f>
        <v>0</v>
      </c>
      <c r="O368" s="418" t="s">
        <v>1905</v>
      </c>
      <c r="P368" s="417">
        <f t="shared" si="28"/>
        <v>0</v>
      </c>
      <c r="Q368" s="417">
        <f t="shared" si="29"/>
        <v>0</v>
      </c>
      <c r="R368" s="424">
        <f t="shared" si="30"/>
        <v>0</v>
      </c>
      <c r="S368" s="432">
        <f t="shared" si="26"/>
        <v>0</v>
      </c>
      <c r="T368" s="429" t="str">
        <f t="shared" si="27"/>
        <v/>
      </c>
      <c r="V368" s="237"/>
    </row>
    <row r="369" spans="5:22" x14ac:dyDescent="0.2">
      <c r="E369" s="293" t="s">
        <v>1397</v>
      </c>
      <c r="F369" s="293"/>
      <c r="G369" s="293"/>
      <c r="I369" s="573"/>
      <c r="J369" s="573"/>
      <c r="K369" s="109"/>
      <c r="L369" s="106"/>
      <c r="M369" s="106"/>
      <c r="N369" s="16">
        <f>K369*L369*M369</f>
        <v>0</v>
      </c>
      <c r="O369" s="418" t="s">
        <v>1905</v>
      </c>
      <c r="P369" s="417">
        <f t="shared" si="28"/>
        <v>0</v>
      </c>
      <c r="Q369" s="417">
        <f t="shared" si="29"/>
        <v>0</v>
      </c>
      <c r="R369" s="424">
        <f t="shared" si="30"/>
        <v>0</v>
      </c>
      <c r="S369" s="432">
        <f t="shared" si="26"/>
        <v>0</v>
      </c>
      <c r="T369" s="429" t="str">
        <f t="shared" si="27"/>
        <v/>
      </c>
      <c r="V369" s="237"/>
    </row>
    <row r="370" spans="5:22" x14ac:dyDescent="0.2">
      <c r="I370" s="573"/>
      <c r="J370" s="573"/>
      <c r="K370" s="109"/>
      <c r="L370" s="106"/>
      <c r="M370" s="106"/>
      <c r="N370" s="16">
        <f>K370*L370*M370</f>
        <v>0</v>
      </c>
      <c r="O370" s="418" t="s">
        <v>1905</v>
      </c>
      <c r="P370" s="417">
        <f t="shared" si="28"/>
        <v>0</v>
      </c>
      <c r="Q370" s="417">
        <f t="shared" si="29"/>
        <v>0</v>
      </c>
      <c r="R370" s="424">
        <f t="shared" si="30"/>
        <v>0</v>
      </c>
      <c r="S370" s="432">
        <f t="shared" si="26"/>
        <v>0</v>
      </c>
      <c r="T370" s="429" t="str">
        <f t="shared" si="27"/>
        <v/>
      </c>
      <c r="V370" s="237"/>
    </row>
    <row r="371" spans="5:22" x14ac:dyDescent="0.2">
      <c r="I371" s="573"/>
      <c r="J371" s="573"/>
      <c r="K371" s="109"/>
      <c r="L371" s="106"/>
      <c r="M371" s="106"/>
      <c r="N371" s="16">
        <f t="shared" si="31"/>
        <v>0</v>
      </c>
      <c r="O371" s="418" t="s">
        <v>1905</v>
      </c>
      <c r="P371" s="417">
        <f t="shared" si="28"/>
        <v>0</v>
      </c>
      <c r="Q371" s="417">
        <f t="shared" si="29"/>
        <v>0</v>
      </c>
      <c r="R371" s="424">
        <f t="shared" si="30"/>
        <v>0</v>
      </c>
      <c r="S371" s="432">
        <f t="shared" si="26"/>
        <v>0</v>
      </c>
      <c r="T371" s="429" t="str">
        <f t="shared" si="27"/>
        <v/>
      </c>
      <c r="V371" s="237"/>
    </row>
    <row r="372" spans="5:22" x14ac:dyDescent="0.2">
      <c r="I372" s="573"/>
      <c r="J372" s="573"/>
      <c r="K372" s="109"/>
      <c r="L372" s="106"/>
      <c r="M372" s="106"/>
      <c r="N372" s="16">
        <f t="shared" si="31"/>
        <v>0</v>
      </c>
      <c r="O372" s="418" t="s">
        <v>1905</v>
      </c>
      <c r="P372" s="417">
        <f t="shared" ref="P372:P374" si="32">IF(O372="C",N372,0)</f>
        <v>0</v>
      </c>
      <c r="Q372" s="417">
        <f t="shared" ref="Q372:Q374" si="33">IF(O372="U",N372,0)</f>
        <v>0</v>
      </c>
      <c r="R372" s="424">
        <f t="shared" ref="R372:R374" si="34">N372-P372-Q372</f>
        <v>0</v>
      </c>
      <c r="S372" s="432">
        <f t="shared" ref="S372:S374" si="35">N372-(P372+Q372+R372)</f>
        <v>0</v>
      </c>
      <c r="T372" s="429" t="str">
        <f t="shared" si="27"/>
        <v/>
      </c>
      <c r="V372" s="237"/>
    </row>
    <row r="373" spans="5:22" x14ac:dyDescent="0.2">
      <c r="I373" s="573"/>
      <c r="J373" s="573"/>
      <c r="K373" s="109"/>
      <c r="L373" s="106"/>
      <c r="M373" s="106"/>
      <c r="N373" s="16">
        <f>K373*L373*M373</f>
        <v>0</v>
      </c>
      <c r="O373" s="418" t="s">
        <v>1905</v>
      </c>
      <c r="P373" s="417">
        <f t="shared" si="32"/>
        <v>0</v>
      </c>
      <c r="Q373" s="417">
        <f t="shared" si="33"/>
        <v>0</v>
      </c>
      <c r="R373" s="424">
        <f t="shared" si="34"/>
        <v>0</v>
      </c>
      <c r="S373" s="432">
        <f t="shared" si="35"/>
        <v>0</v>
      </c>
      <c r="T373" s="429" t="str">
        <f t="shared" si="27"/>
        <v/>
      </c>
      <c r="V373" s="237"/>
    </row>
    <row r="374" spans="5:22" x14ac:dyDescent="0.2">
      <c r="I374" s="573"/>
      <c r="J374" s="573"/>
      <c r="K374" s="109"/>
      <c r="L374" s="106"/>
      <c r="M374" s="106"/>
      <c r="N374" s="16">
        <f>K374*L374*M374</f>
        <v>0</v>
      </c>
      <c r="O374" s="418" t="s">
        <v>1905</v>
      </c>
      <c r="P374" s="417">
        <f t="shared" si="32"/>
        <v>0</v>
      </c>
      <c r="Q374" s="417">
        <f t="shared" si="33"/>
        <v>0</v>
      </c>
      <c r="R374" s="424">
        <f t="shared" si="34"/>
        <v>0</v>
      </c>
      <c r="S374" s="432">
        <f t="shared" si="35"/>
        <v>0</v>
      </c>
      <c r="T374" s="429" t="str">
        <f t="shared" si="27"/>
        <v/>
      </c>
      <c r="V374" s="237"/>
    </row>
    <row r="375" spans="5:22" x14ac:dyDescent="0.2">
      <c r="I375" s="661" t="s">
        <v>332</v>
      </c>
      <c r="J375" s="662"/>
      <c r="K375" s="662"/>
      <c r="L375" s="662"/>
      <c r="M375" s="663"/>
      <c r="N375" s="42">
        <f>SUM(N363:N374)</f>
        <v>0</v>
      </c>
      <c r="O375" s="420"/>
      <c r="P375" s="419">
        <f>SUM(P363:P374)</f>
        <v>0</v>
      </c>
      <c r="Q375" s="419">
        <f>SUM(Q363:Q374)</f>
        <v>0</v>
      </c>
      <c r="R375" s="425">
        <f>SUM(R363:R374)</f>
        <v>0</v>
      </c>
      <c r="S375" s="432">
        <f>N375-(P375+Q375+R375)</f>
        <v>0</v>
      </c>
      <c r="T375" s="429" t="str">
        <f t="shared" si="27"/>
        <v/>
      </c>
      <c r="V375" s="237"/>
    </row>
    <row r="376" spans="5:22" ht="38.25" x14ac:dyDescent="0.2">
      <c r="I376" s="696" t="s">
        <v>202</v>
      </c>
      <c r="J376" s="697"/>
      <c r="K376" s="50" t="s">
        <v>76</v>
      </c>
      <c r="L376" s="46" t="s">
        <v>94</v>
      </c>
      <c r="M376" s="46" t="s">
        <v>61</v>
      </c>
      <c r="N376" s="51" t="s">
        <v>328</v>
      </c>
      <c r="O376" s="415" t="s">
        <v>1904</v>
      </c>
      <c r="P376" s="415" t="s">
        <v>1902</v>
      </c>
      <c r="Q376" s="416" t="s">
        <v>1903</v>
      </c>
      <c r="R376" s="421" t="s">
        <v>1901</v>
      </c>
      <c r="S376" s="430"/>
      <c r="V376" s="237"/>
    </row>
    <row r="377" spans="5:22" x14ac:dyDescent="0.2">
      <c r="I377" s="573"/>
      <c r="J377" s="573"/>
      <c r="K377" s="109"/>
      <c r="L377" s="106"/>
      <c r="M377" s="106"/>
      <c r="N377" s="16">
        <f t="shared" ref="N377:N386" si="36">K377*L377*M377</f>
        <v>0</v>
      </c>
      <c r="O377" s="418" t="s">
        <v>1905</v>
      </c>
      <c r="P377" s="417">
        <f t="shared" ref="P377:P386" si="37">IF(O377="C",N377,0)</f>
        <v>0</v>
      </c>
      <c r="Q377" s="417">
        <f t="shared" ref="Q377:Q386" si="38">IF(O377="U",N377,0)</f>
        <v>0</v>
      </c>
      <c r="R377" s="424">
        <f t="shared" ref="R377:R386" si="39">N377-P377-Q377</f>
        <v>0</v>
      </c>
      <c r="S377" s="432">
        <f t="shared" ref="S377:S386" si="40">N377-(P377+Q377+R377)</f>
        <v>0</v>
      </c>
      <c r="T377" s="429" t="str">
        <f t="shared" ref="T377:T387" si="41">(IF(S377=0,"","ERROR"))</f>
        <v/>
      </c>
      <c r="V377" s="237"/>
    </row>
    <row r="378" spans="5:22" x14ac:dyDescent="0.2">
      <c r="I378" s="594"/>
      <c r="J378" s="572"/>
      <c r="K378" s="109"/>
      <c r="L378" s="106"/>
      <c r="M378" s="106"/>
      <c r="N378" s="16">
        <f t="shared" si="36"/>
        <v>0</v>
      </c>
      <c r="O378" s="418" t="s">
        <v>1905</v>
      </c>
      <c r="P378" s="417">
        <f t="shared" si="37"/>
        <v>0</v>
      </c>
      <c r="Q378" s="417">
        <f t="shared" si="38"/>
        <v>0</v>
      </c>
      <c r="R378" s="424">
        <f t="shared" si="39"/>
        <v>0</v>
      </c>
      <c r="S378" s="432">
        <f t="shared" si="40"/>
        <v>0</v>
      </c>
      <c r="T378" s="429" t="str">
        <f t="shared" si="41"/>
        <v/>
      </c>
      <c r="V378" s="237"/>
    </row>
    <row r="379" spans="5:22" x14ac:dyDescent="0.2">
      <c r="I379" s="573"/>
      <c r="J379" s="573"/>
      <c r="K379" s="109"/>
      <c r="L379" s="106"/>
      <c r="M379" s="106"/>
      <c r="N379" s="16">
        <f t="shared" si="36"/>
        <v>0</v>
      </c>
      <c r="O379" s="418" t="s">
        <v>1905</v>
      </c>
      <c r="P379" s="417">
        <f t="shared" si="37"/>
        <v>0</v>
      </c>
      <c r="Q379" s="417">
        <f t="shared" si="38"/>
        <v>0</v>
      </c>
      <c r="R379" s="424">
        <f t="shared" si="39"/>
        <v>0</v>
      </c>
      <c r="S379" s="432">
        <f t="shared" si="40"/>
        <v>0</v>
      </c>
      <c r="T379" s="429" t="str">
        <f t="shared" si="41"/>
        <v/>
      </c>
      <c r="V379" s="237"/>
    </row>
    <row r="380" spans="5:22" x14ac:dyDescent="0.2">
      <c r="I380" s="573"/>
      <c r="J380" s="573"/>
      <c r="K380" s="109"/>
      <c r="L380" s="106"/>
      <c r="M380" s="106"/>
      <c r="N380" s="16">
        <f t="shared" si="36"/>
        <v>0</v>
      </c>
      <c r="O380" s="418" t="s">
        <v>1905</v>
      </c>
      <c r="P380" s="417">
        <f t="shared" si="37"/>
        <v>0</v>
      </c>
      <c r="Q380" s="417">
        <f t="shared" si="38"/>
        <v>0</v>
      </c>
      <c r="R380" s="424">
        <f t="shared" si="39"/>
        <v>0</v>
      </c>
      <c r="S380" s="432">
        <f t="shared" si="40"/>
        <v>0</v>
      </c>
      <c r="T380" s="429" t="str">
        <f t="shared" si="41"/>
        <v/>
      </c>
      <c r="V380" s="237"/>
    </row>
    <row r="381" spans="5:22" x14ac:dyDescent="0.2">
      <c r="I381" s="573"/>
      <c r="J381" s="573"/>
      <c r="K381" s="109"/>
      <c r="L381" s="106"/>
      <c r="M381" s="106"/>
      <c r="N381" s="16">
        <f t="shared" si="36"/>
        <v>0</v>
      </c>
      <c r="O381" s="418" t="s">
        <v>1905</v>
      </c>
      <c r="P381" s="417">
        <f t="shared" si="37"/>
        <v>0</v>
      </c>
      <c r="Q381" s="417">
        <f t="shared" si="38"/>
        <v>0</v>
      </c>
      <c r="R381" s="424">
        <f t="shared" si="39"/>
        <v>0</v>
      </c>
      <c r="S381" s="432">
        <f t="shared" si="40"/>
        <v>0</v>
      </c>
      <c r="T381" s="429" t="str">
        <f t="shared" si="41"/>
        <v/>
      </c>
      <c r="V381" s="237"/>
    </row>
    <row r="382" spans="5:22" x14ac:dyDescent="0.2">
      <c r="I382" s="573"/>
      <c r="J382" s="573"/>
      <c r="K382" s="109"/>
      <c r="L382" s="106"/>
      <c r="M382" s="106"/>
      <c r="N382" s="16">
        <f t="shared" si="36"/>
        <v>0</v>
      </c>
      <c r="O382" s="418" t="s">
        <v>1905</v>
      </c>
      <c r="P382" s="417">
        <f t="shared" si="37"/>
        <v>0</v>
      </c>
      <c r="Q382" s="417">
        <f t="shared" si="38"/>
        <v>0</v>
      </c>
      <c r="R382" s="424">
        <f t="shared" si="39"/>
        <v>0</v>
      </c>
      <c r="S382" s="432">
        <f t="shared" si="40"/>
        <v>0</v>
      </c>
      <c r="T382" s="429" t="str">
        <f t="shared" si="41"/>
        <v/>
      </c>
      <c r="V382" s="237"/>
    </row>
    <row r="383" spans="5:22" x14ac:dyDescent="0.2">
      <c r="I383" s="573"/>
      <c r="J383" s="573"/>
      <c r="K383" s="109"/>
      <c r="L383" s="106"/>
      <c r="M383" s="106"/>
      <c r="N383" s="16">
        <f t="shared" si="36"/>
        <v>0</v>
      </c>
      <c r="O383" s="418" t="s">
        <v>1905</v>
      </c>
      <c r="P383" s="417">
        <f t="shared" si="37"/>
        <v>0</v>
      </c>
      <c r="Q383" s="417">
        <f t="shared" si="38"/>
        <v>0</v>
      </c>
      <c r="R383" s="424">
        <f t="shared" si="39"/>
        <v>0</v>
      </c>
      <c r="S383" s="432">
        <f t="shared" si="40"/>
        <v>0</v>
      </c>
      <c r="T383" s="429" t="str">
        <f t="shared" si="41"/>
        <v/>
      </c>
      <c r="V383" s="237"/>
    </row>
    <row r="384" spans="5:22" x14ac:dyDescent="0.2">
      <c r="I384" s="573"/>
      <c r="J384" s="573"/>
      <c r="K384" s="109"/>
      <c r="L384" s="106"/>
      <c r="M384" s="106"/>
      <c r="N384" s="16">
        <f t="shared" si="36"/>
        <v>0</v>
      </c>
      <c r="O384" s="418" t="s">
        <v>1905</v>
      </c>
      <c r="P384" s="417">
        <f t="shared" si="37"/>
        <v>0</v>
      </c>
      <c r="Q384" s="417">
        <f t="shared" si="38"/>
        <v>0</v>
      </c>
      <c r="R384" s="424">
        <f t="shared" si="39"/>
        <v>0</v>
      </c>
      <c r="S384" s="432">
        <f t="shared" si="40"/>
        <v>0</v>
      </c>
      <c r="T384" s="429" t="str">
        <f t="shared" si="41"/>
        <v/>
      </c>
      <c r="V384" s="237"/>
    </row>
    <row r="385" spans="9:22" x14ac:dyDescent="0.2">
      <c r="I385" s="573"/>
      <c r="J385" s="573"/>
      <c r="K385" s="109"/>
      <c r="L385" s="106"/>
      <c r="M385" s="106"/>
      <c r="N385" s="16">
        <f t="shared" si="36"/>
        <v>0</v>
      </c>
      <c r="O385" s="418" t="s">
        <v>1905</v>
      </c>
      <c r="P385" s="417">
        <f t="shared" si="37"/>
        <v>0</v>
      </c>
      <c r="Q385" s="417">
        <f t="shared" si="38"/>
        <v>0</v>
      </c>
      <c r="R385" s="424">
        <f t="shared" si="39"/>
        <v>0</v>
      </c>
      <c r="S385" s="432">
        <f t="shared" si="40"/>
        <v>0</v>
      </c>
      <c r="T385" s="429" t="str">
        <f t="shared" si="41"/>
        <v/>
      </c>
      <c r="V385" s="237"/>
    </row>
    <row r="386" spans="9:22" x14ac:dyDescent="0.2">
      <c r="I386" s="573"/>
      <c r="J386" s="573"/>
      <c r="K386" s="109"/>
      <c r="L386" s="106"/>
      <c r="M386" s="106"/>
      <c r="N386" s="16">
        <f t="shared" si="36"/>
        <v>0</v>
      </c>
      <c r="O386" s="418" t="s">
        <v>1905</v>
      </c>
      <c r="P386" s="417">
        <f t="shared" si="37"/>
        <v>0</v>
      </c>
      <c r="Q386" s="417">
        <f t="shared" si="38"/>
        <v>0</v>
      </c>
      <c r="R386" s="424">
        <f t="shared" si="39"/>
        <v>0</v>
      </c>
      <c r="S386" s="432">
        <f t="shared" si="40"/>
        <v>0</v>
      </c>
      <c r="T386" s="429" t="str">
        <f t="shared" si="41"/>
        <v/>
      </c>
      <c r="V386" s="237"/>
    </row>
    <row r="387" spans="9:22" x14ac:dyDescent="0.2">
      <c r="I387" s="661" t="s">
        <v>333</v>
      </c>
      <c r="J387" s="662"/>
      <c r="K387" s="662"/>
      <c r="L387" s="662"/>
      <c r="M387" s="663"/>
      <c r="N387" s="42">
        <f>SUM(N377:N386)</f>
        <v>0</v>
      </c>
      <c r="O387" s="420"/>
      <c r="P387" s="419">
        <f>SUM(P377:P386)</f>
        <v>0</v>
      </c>
      <c r="Q387" s="419">
        <f>SUM(Q377:Q386)</f>
        <v>0</v>
      </c>
      <c r="R387" s="425">
        <f>SUM(R377:R386)</f>
        <v>0</v>
      </c>
      <c r="S387" s="432">
        <f>N387-(P387+Q387+R387)</f>
        <v>0</v>
      </c>
      <c r="T387" s="429" t="str">
        <f t="shared" si="41"/>
        <v/>
      </c>
      <c r="V387" s="237"/>
    </row>
    <row r="388" spans="9:22" x14ac:dyDescent="0.2">
      <c r="I388" s="646" t="s">
        <v>97</v>
      </c>
      <c r="J388" s="647"/>
      <c r="K388" s="644" t="s">
        <v>76</v>
      </c>
      <c r="L388" s="646" t="s">
        <v>95</v>
      </c>
      <c r="M388" s="647"/>
      <c r="N388" s="597" t="s">
        <v>80</v>
      </c>
      <c r="V388" s="237"/>
    </row>
    <row r="389" spans="9:22" ht="25.5" customHeight="1" x14ac:dyDescent="0.2">
      <c r="I389" s="648"/>
      <c r="J389" s="649"/>
      <c r="K389" s="645"/>
      <c r="L389" s="648"/>
      <c r="M389" s="649"/>
      <c r="N389" s="598"/>
      <c r="O389" s="415" t="s">
        <v>1904</v>
      </c>
      <c r="P389" s="415" t="s">
        <v>1902</v>
      </c>
      <c r="Q389" s="416" t="s">
        <v>1903</v>
      </c>
      <c r="R389" s="421" t="s">
        <v>1901</v>
      </c>
      <c r="S389" s="430"/>
      <c r="V389" s="237"/>
    </row>
    <row r="390" spans="9:22" ht="25.5" customHeight="1" x14ac:dyDescent="0.2">
      <c r="I390" s="592" t="s">
        <v>654</v>
      </c>
      <c r="J390" s="572"/>
      <c r="K390" s="109">
        <v>9</v>
      </c>
      <c r="L390" s="566">
        <v>2</v>
      </c>
      <c r="M390" s="567"/>
      <c r="N390" s="16">
        <f t="shared" ref="N390:N407" si="42">K390*L390</f>
        <v>18</v>
      </c>
      <c r="O390" s="418" t="s">
        <v>1905</v>
      </c>
      <c r="P390" s="417">
        <f t="shared" ref="P390:P420" si="43">IF(O390="C",N390,0)</f>
        <v>18</v>
      </c>
      <c r="Q390" s="417">
        <f t="shared" ref="Q390:Q420" si="44">IF(O390="U",N390,0)</f>
        <v>0</v>
      </c>
      <c r="R390" s="424">
        <f t="shared" ref="R390:R420" si="45">N390-P390-Q390</f>
        <v>0</v>
      </c>
      <c r="S390" s="432">
        <f t="shared" ref="S390:S420" si="46">N390-(P390+Q390+R390)</f>
        <v>0</v>
      </c>
      <c r="T390" s="429" t="str">
        <f t="shared" ref="T390:T421" si="47">(IF(S390=0,"","ERROR"))</f>
        <v/>
      </c>
      <c r="V390" s="237"/>
    </row>
    <row r="391" spans="9:22" x14ac:dyDescent="0.2">
      <c r="I391" s="584" t="s">
        <v>2255</v>
      </c>
      <c r="J391" s="567"/>
      <c r="K391" s="265">
        <v>88</v>
      </c>
      <c r="L391" s="566">
        <v>2</v>
      </c>
      <c r="M391" s="567"/>
      <c r="N391" s="16">
        <f t="shared" si="42"/>
        <v>176</v>
      </c>
      <c r="O391" s="418" t="s">
        <v>1905</v>
      </c>
      <c r="P391" s="417">
        <f t="shared" si="43"/>
        <v>176</v>
      </c>
      <c r="Q391" s="417">
        <f t="shared" si="44"/>
        <v>0</v>
      </c>
      <c r="R391" s="424">
        <f t="shared" si="45"/>
        <v>0</v>
      </c>
      <c r="S391" s="432">
        <f t="shared" si="46"/>
        <v>0</v>
      </c>
      <c r="T391" s="429" t="str">
        <f t="shared" si="47"/>
        <v/>
      </c>
      <c r="V391" s="237"/>
    </row>
    <row r="392" spans="9:22" x14ac:dyDescent="0.2">
      <c r="I392" s="566"/>
      <c r="J392" s="567"/>
      <c r="K392" s="109"/>
      <c r="L392" s="566"/>
      <c r="M392" s="567"/>
      <c r="N392" s="16">
        <f t="shared" si="42"/>
        <v>0</v>
      </c>
      <c r="O392" s="418" t="s">
        <v>1905</v>
      </c>
      <c r="P392" s="417">
        <f t="shared" si="43"/>
        <v>0</v>
      </c>
      <c r="Q392" s="417">
        <f t="shared" si="44"/>
        <v>0</v>
      </c>
      <c r="R392" s="424">
        <f t="shared" si="45"/>
        <v>0</v>
      </c>
      <c r="S392" s="432">
        <f t="shared" si="46"/>
        <v>0</v>
      </c>
      <c r="T392" s="429" t="str">
        <f t="shared" si="47"/>
        <v/>
      </c>
      <c r="V392" s="237"/>
    </row>
    <row r="393" spans="9:22" x14ac:dyDescent="0.2">
      <c r="I393" s="584"/>
      <c r="J393" s="611"/>
      <c r="K393" s="109"/>
      <c r="L393" s="566"/>
      <c r="M393" s="567"/>
      <c r="N393" s="16">
        <f t="shared" si="42"/>
        <v>0</v>
      </c>
      <c r="O393" s="418" t="s">
        <v>1905</v>
      </c>
      <c r="P393" s="417">
        <f t="shared" si="43"/>
        <v>0</v>
      </c>
      <c r="Q393" s="417">
        <f t="shared" si="44"/>
        <v>0</v>
      </c>
      <c r="R393" s="424">
        <f t="shared" si="45"/>
        <v>0</v>
      </c>
      <c r="S393" s="432">
        <f t="shared" si="46"/>
        <v>0</v>
      </c>
      <c r="T393" s="429" t="str">
        <f t="shared" si="47"/>
        <v/>
      </c>
      <c r="V393" s="237"/>
    </row>
    <row r="394" spans="9:22" x14ac:dyDescent="0.2">
      <c r="I394" s="584"/>
      <c r="J394" s="611"/>
      <c r="K394" s="109"/>
      <c r="L394" s="566"/>
      <c r="M394" s="567"/>
      <c r="N394" s="16">
        <f t="shared" si="42"/>
        <v>0</v>
      </c>
      <c r="O394" s="418" t="s">
        <v>1905</v>
      </c>
      <c r="P394" s="417">
        <f t="shared" si="43"/>
        <v>0</v>
      </c>
      <c r="Q394" s="417">
        <f t="shared" si="44"/>
        <v>0</v>
      </c>
      <c r="R394" s="424">
        <f t="shared" si="45"/>
        <v>0</v>
      </c>
      <c r="S394" s="432">
        <f t="shared" si="46"/>
        <v>0</v>
      </c>
      <c r="T394" s="429" t="str">
        <f t="shared" si="47"/>
        <v/>
      </c>
      <c r="V394" s="237"/>
    </row>
    <row r="395" spans="9:22" x14ac:dyDescent="0.2">
      <c r="I395" s="584"/>
      <c r="J395" s="567"/>
      <c r="K395" s="109"/>
      <c r="L395" s="566"/>
      <c r="M395" s="567"/>
      <c r="N395" s="16">
        <f t="shared" si="42"/>
        <v>0</v>
      </c>
      <c r="O395" s="418" t="s">
        <v>1905</v>
      </c>
      <c r="P395" s="417">
        <f t="shared" si="43"/>
        <v>0</v>
      </c>
      <c r="Q395" s="417">
        <f t="shared" si="44"/>
        <v>0</v>
      </c>
      <c r="R395" s="424">
        <f t="shared" si="45"/>
        <v>0</v>
      </c>
      <c r="S395" s="432">
        <f t="shared" si="46"/>
        <v>0</v>
      </c>
      <c r="T395" s="429" t="str">
        <f t="shared" si="47"/>
        <v/>
      </c>
      <c r="V395" s="237"/>
    </row>
    <row r="396" spans="9:22" x14ac:dyDescent="0.2">
      <c r="I396" s="584"/>
      <c r="J396" s="567"/>
      <c r="K396" s="109"/>
      <c r="L396" s="566"/>
      <c r="M396" s="567"/>
      <c r="N396" s="16">
        <f>K396*L396</f>
        <v>0</v>
      </c>
      <c r="O396" s="418" t="s">
        <v>1905</v>
      </c>
      <c r="P396" s="417">
        <f t="shared" si="43"/>
        <v>0</v>
      </c>
      <c r="Q396" s="417">
        <f t="shared" si="44"/>
        <v>0</v>
      </c>
      <c r="R396" s="424">
        <f t="shared" si="45"/>
        <v>0</v>
      </c>
      <c r="S396" s="432">
        <f t="shared" si="46"/>
        <v>0</v>
      </c>
      <c r="T396" s="429" t="str">
        <f t="shared" si="47"/>
        <v/>
      </c>
      <c r="V396" s="237"/>
    </row>
    <row r="397" spans="9:22" x14ac:dyDescent="0.2">
      <c r="I397" s="592"/>
      <c r="J397" s="595"/>
      <c r="K397" s="109"/>
      <c r="L397" s="594"/>
      <c r="M397" s="595"/>
      <c r="N397" s="16">
        <f>K397*L397</f>
        <v>0</v>
      </c>
      <c r="O397" s="418" t="s">
        <v>1905</v>
      </c>
      <c r="P397" s="417">
        <f t="shared" si="43"/>
        <v>0</v>
      </c>
      <c r="Q397" s="417">
        <f t="shared" si="44"/>
        <v>0</v>
      </c>
      <c r="R397" s="424">
        <f t="shared" si="45"/>
        <v>0</v>
      </c>
      <c r="S397" s="432">
        <f t="shared" si="46"/>
        <v>0</v>
      </c>
      <c r="T397" s="429" t="str">
        <f t="shared" si="47"/>
        <v/>
      </c>
      <c r="V397" s="237"/>
    </row>
    <row r="398" spans="9:22" x14ac:dyDescent="0.2">
      <c r="I398" s="584"/>
      <c r="J398" s="567"/>
      <c r="K398" s="109"/>
      <c r="L398" s="594"/>
      <c r="M398" s="595"/>
      <c r="N398" s="16">
        <f>K398*L398</f>
        <v>0</v>
      </c>
      <c r="O398" s="418" t="s">
        <v>1905</v>
      </c>
      <c r="P398" s="417">
        <f t="shared" si="43"/>
        <v>0</v>
      </c>
      <c r="Q398" s="417">
        <f t="shared" si="44"/>
        <v>0</v>
      </c>
      <c r="R398" s="424">
        <f t="shared" si="45"/>
        <v>0</v>
      </c>
      <c r="S398" s="432">
        <f t="shared" si="46"/>
        <v>0</v>
      </c>
      <c r="T398" s="429" t="str">
        <f t="shared" si="47"/>
        <v/>
      </c>
      <c r="V398" s="237"/>
    </row>
    <row r="399" spans="9:22" x14ac:dyDescent="0.2">
      <c r="I399" s="592"/>
      <c r="J399" s="595"/>
      <c r="K399" s="109"/>
      <c r="L399" s="594"/>
      <c r="M399" s="595"/>
      <c r="N399" s="16">
        <f>K399*L399</f>
        <v>0</v>
      </c>
      <c r="O399" s="418" t="s">
        <v>1905</v>
      </c>
      <c r="P399" s="417">
        <f t="shared" si="43"/>
        <v>0</v>
      </c>
      <c r="Q399" s="417">
        <f t="shared" si="44"/>
        <v>0</v>
      </c>
      <c r="R399" s="424">
        <f t="shared" si="45"/>
        <v>0</v>
      </c>
      <c r="S399" s="432">
        <f t="shared" si="46"/>
        <v>0</v>
      </c>
      <c r="T399" s="429" t="str">
        <f t="shared" si="47"/>
        <v/>
      </c>
      <c r="V399" s="237"/>
    </row>
    <row r="400" spans="9:22" x14ac:dyDescent="0.2">
      <c r="I400" s="592"/>
      <c r="J400" s="739"/>
      <c r="K400" s="109"/>
      <c r="L400" s="594"/>
      <c r="M400" s="572"/>
      <c r="N400" s="16">
        <f t="shared" si="42"/>
        <v>0</v>
      </c>
      <c r="O400" s="418" t="s">
        <v>1905</v>
      </c>
      <c r="P400" s="417">
        <f t="shared" si="43"/>
        <v>0</v>
      </c>
      <c r="Q400" s="417">
        <f t="shared" si="44"/>
        <v>0</v>
      </c>
      <c r="R400" s="424">
        <f t="shared" si="45"/>
        <v>0</v>
      </c>
      <c r="S400" s="432">
        <f t="shared" si="46"/>
        <v>0</v>
      </c>
      <c r="T400" s="429" t="str">
        <f t="shared" si="47"/>
        <v/>
      </c>
      <c r="V400" s="237"/>
    </row>
    <row r="401" spans="6:22" x14ac:dyDescent="0.2">
      <c r="F401" s="397" t="s">
        <v>1880</v>
      </c>
      <c r="G401" s="397"/>
      <c r="I401" s="584"/>
      <c r="J401" s="567"/>
      <c r="K401" s="109"/>
      <c r="L401" s="566"/>
      <c r="M401" s="567"/>
      <c r="N401" s="16">
        <f t="shared" si="42"/>
        <v>0</v>
      </c>
      <c r="O401" s="418" t="s">
        <v>1905</v>
      </c>
      <c r="P401" s="417">
        <f t="shared" si="43"/>
        <v>0</v>
      </c>
      <c r="Q401" s="417">
        <f t="shared" si="44"/>
        <v>0</v>
      </c>
      <c r="R401" s="424">
        <f t="shared" si="45"/>
        <v>0</v>
      </c>
      <c r="S401" s="432">
        <f t="shared" si="46"/>
        <v>0</v>
      </c>
      <c r="T401" s="429" t="str">
        <f t="shared" si="47"/>
        <v/>
      </c>
      <c r="V401" s="237"/>
    </row>
    <row r="402" spans="6:22" x14ac:dyDescent="0.2">
      <c r="F402" s="397" t="s">
        <v>1877</v>
      </c>
      <c r="G402" s="397"/>
      <c r="I402" s="584"/>
      <c r="J402" s="567"/>
      <c r="K402" s="109"/>
      <c r="L402" s="566"/>
      <c r="M402" s="567"/>
      <c r="N402" s="16">
        <f t="shared" si="42"/>
        <v>0</v>
      </c>
      <c r="O402" s="418" t="s">
        <v>1905</v>
      </c>
      <c r="P402" s="417">
        <f t="shared" si="43"/>
        <v>0</v>
      </c>
      <c r="Q402" s="417">
        <f t="shared" si="44"/>
        <v>0</v>
      </c>
      <c r="R402" s="424">
        <f t="shared" si="45"/>
        <v>0</v>
      </c>
      <c r="S402" s="432">
        <f t="shared" si="46"/>
        <v>0</v>
      </c>
      <c r="T402" s="429" t="str">
        <f t="shared" si="47"/>
        <v/>
      </c>
      <c r="V402" s="237"/>
    </row>
    <row r="403" spans="6:22" x14ac:dyDescent="0.2">
      <c r="F403" s="397" t="s">
        <v>1878</v>
      </c>
      <c r="G403" s="397"/>
      <c r="I403" s="592"/>
      <c r="J403" s="593"/>
      <c r="K403" s="109"/>
      <c r="L403" s="566"/>
      <c r="M403" s="567"/>
      <c r="N403" s="16">
        <f t="shared" si="42"/>
        <v>0</v>
      </c>
      <c r="O403" s="418" t="s">
        <v>1905</v>
      </c>
      <c r="P403" s="417">
        <f t="shared" si="43"/>
        <v>0</v>
      </c>
      <c r="Q403" s="417">
        <f t="shared" si="44"/>
        <v>0</v>
      </c>
      <c r="R403" s="424">
        <f t="shared" si="45"/>
        <v>0</v>
      </c>
      <c r="S403" s="432">
        <f t="shared" si="46"/>
        <v>0</v>
      </c>
      <c r="T403" s="429" t="str">
        <f t="shared" si="47"/>
        <v/>
      </c>
      <c r="V403" s="237"/>
    </row>
    <row r="404" spans="6:22" x14ac:dyDescent="0.2">
      <c r="F404" s="397" t="s">
        <v>1407</v>
      </c>
      <c r="G404" s="397"/>
      <c r="H404" t="s">
        <v>1879</v>
      </c>
      <c r="I404" s="670"/>
      <c r="J404" s="573"/>
      <c r="K404" s="109"/>
      <c r="L404" s="566"/>
      <c r="M404" s="567"/>
      <c r="N404" s="16">
        <f t="shared" si="42"/>
        <v>0</v>
      </c>
      <c r="O404" s="418" t="s">
        <v>1905</v>
      </c>
      <c r="P404" s="417">
        <f t="shared" si="43"/>
        <v>0</v>
      </c>
      <c r="Q404" s="417">
        <f t="shared" si="44"/>
        <v>0</v>
      </c>
      <c r="R404" s="424">
        <f t="shared" si="45"/>
        <v>0</v>
      </c>
      <c r="S404" s="432">
        <f t="shared" si="46"/>
        <v>0</v>
      </c>
      <c r="T404" s="429" t="str">
        <f t="shared" si="47"/>
        <v/>
      </c>
      <c r="V404" s="237"/>
    </row>
    <row r="405" spans="6:22" ht="26.25" customHeight="1" x14ac:dyDescent="0.2">
      <c r="I405" s="594"/>
      <c r="J405" s="572"/>
      <c r="K405" s="109"/>
      <c r="L405" s="594"/>
      <c r="M405" s="595"/>
      <c r="N405" s="16">
        <f t="shared" si="42"/>
        <v>0</v>
      </c>
      <c r="O405" s="418" t="s">
        <v>1905</v>
      </c>
      <c r="P405" s="417">
        <f t="shared" si="43"/>
        <v>0</v>
      </c>
      <c r="Q405" s="417">
        <f t="shared" si="44"/>
        <v>0</v>
      </c>
      <c r="R405" s="424">
        <f t="shared" si="45"/>
        <v>0</v>
      </c>
      <c r="S405" s="432">
        <f t="shared" si="46"/>
        <v>0</v>
      </c>
      <c r="T405" s="429" t="str">
        <f t="shared" si="47"/>
        <v/>
      </c>
      <c r="V405" s="237"/>
    </row>
    <row r="406" spans="6:22" x14ac:dyDescent="0.2">
      <c r="I406" s="566"/>
      <c r="J406" s="567"/>
      <c r="K406" s="109"/>
      <c r="L406" s="566"/>
      <c r="M406" s="567"/>
      <c r="N406" s="16">
        <f t="shared" si="42"/>
        <v>0</v>
      </c>
      <c r="O406" s="418" t="s">
        <v>1905</v>
      </c>
      <c r="P406" s="417">
        <f t="shared" si="43"/>
        <v>0</v>
      </c>
      <c r="Q406" s="417">
        <f t="shared" si="44"/>
        <v>0</v>
      </c>
      <c r="R406" s="424">
        <f t="shared" si="45"/>
        <v>0</v>
      </c>
      <c r="S406" s="432">
        <f t="shared" si="46"/>
        <v>0</v>
      </c>
      <c r="T406" s="429" t="str">
        <f t="shared" si="47"/>
        <v/>
      </c>
      <c r="V406" s="237"/>
    </row>
    <row r="407" spans="6:22" x14ac:dyDescent="0.2">
      <c r="I407" s="592"/>
      <c r="J407" s="595"/>
      <c r="K407" s="109"/>
      <c r="L407" s="566"/>
      <c r="M407" s="567"/>
      <c r="N407" s="16">
        <f t="shared" si="42"/>
        <v>0</v>
      </c>
      <c r="O407" s="418" t="s">
        <v>1905</v>
      </c>
      <c r="P407" s="417">
        <f t="shared" si="43"/>
        <v>0</v>
      </c>
      <c r="Q407" s="417">
        <f t="shared" si="44"/>
        <v>0</v>
      </c>
      <c r="R407" s="424">
        <f t="shared" si="45"/>
        <v>0</v>
      </c>
      <c r="S407" s="432">
        <f t="shared" si="46"/>
        <v>0</v>
      </c>
      <c r="T407" s="429" t="str">
        <f t="shared" si="47"/>
        <v/>
      </c>
      <c r="V407" s="237"/>
    </row>
    <row r="408" spans="6:22" x14ac:dyDescent="0.2">
      <c r="I408" s="592"/>
      <c r="J408" s="595"/>
      <c r="K408" s="109"/>
      <c r="L408" s="566"/>
      <c r="M408" s="567"/>
      <c r="N408" s="16">
        <f t="shared" ref="N408:N413" si="48">K408*L408</f>
        <v>0</v>
      </c>
      <c r="O408" s="418" t="s">
        <v>1905</v>
      </c>
      <c r="P408" s="417">
        <f t="shared" si="43"/>
        <v>0</v>
      </c>
      <c r="Q408" s="417">
        <f t="shared" si="44"/>
        <v>0</v>
      </c>
      <c r="R408" s="424">
        <f t="shared" si="45"/>
        <v>0</v>
      </c>
      <c r="S408" s="432">
        <f t="shared" si="46"/>
        <v>0</v>
      </c>
      <c r="T408" s="429" t="str">
        <f t="shared" si="47"/>
        <v/>
      </c>
      <c r="V408" s="237"/>
    </row>
    <row r="409" spans="6:22" x14ac:dyDescent="0.2">
      <c r="I409" s="584"/>
      <c r="J409" s="567"/>
      <c r="K409" s="109"/>
      <c r="L409" s="566"/>
      <c r="M409" s="567"/>
      <c r="N409" s="16">
        <f t="shared" si="48"/>
        <v>0</v>
      </c>
      <c r="O409" s="418" t="s">
        <v>1905</v>
      </c>
      <c r="P409" s="417">
        <f t="shared" si="43"/>
        <v>0</v>
      </c>
      <c r="Q409" s="417">
        <f t="shared" si="44"/>
        <v>0</v>
      </c>
      <c r="R409" s="424">
        <f t="shared" si="45"/>
        <v>0</v>
      </c>
      <c r="S409" s="432">
        <f t="shared" si="46"/>
        <v>0</v>
      </c>
      <c r="T409" s="429" t="str">
        <f t="shared" si="47"/>
        <v/>
      </c>
      <c r="V409" s="237"/>
    </row>
    <row r="410" spans="6:22" x14ac:dyDescent="0.2">
      <c r="I410" s="592"/>
      <c r="J410" s="593"/>
      <c r="K410" s="109"/>
      <c r="L410" s="566"/>
      <c r="M410" s="567"/>
      <c r="N410" s="16">
        <f t="shared" si="48"/>
        <v>0</v>
      </c>
      <c r="O410" s="418" t="s">
        <v>1905</v>
      </c>
      <c r="P410" s="417">
        <f t="shared" si="43"/>
        <v>0</v>
      </c>
      <c r="Q410" s="417">
        <f t="shared" si="44"/>
        <v>0</v>
      </c>
      <c r="R410" s="424">
        <f t="shared" si="45"/>
        <v>0</v>
      </c>
      <c r="S410" s="432">
        <f t="shared" si="46"/>
        <v>0</v>
      </c>
      <c r="T410" s="429" t="str">
        <f t="shared" si="47"/>
        <v/>
      </c>
      <c r="V410" s="237"/>
    </row>
    <row r="411" spans="6:22" ht="26.25" customHeight="1" x14ac:dyDescent="0.2">
      <c r="I411" s="592"/>
      <c r="J411" s="595"/>
      <c r="K411" s="109"/>
      <c r="L411" s="566"/>
      <c r="M411" s="567"/>
      <c r="N411" s="16">
        <f t="shared" si="48"/>
        <v>0</v>
      </c>
      <c r="O411" s="418" t="s">
        <v>1905</v>
      </c>
      <c r="P411" s="417">
        <f t="shared" si="43"/>
        <v>0</v>
      </c>
      <c r="Q411" s="417">
        <f t="shared" si="44"/>
        <v>0</v>
      </c>
      <c r="R411" s="424">
        <f t="shared" si="45"/>
        <v>0</v>
      </c>
      <c r="S411" s="432">
        <f t="shared" si="46"/>
        <v>0</v>
      </c>
      <c r="T411" s="429" t="str">
        <f t="shared" si="47"/>
        <v/>
      </c>
      <c r="V411" s="237"/>
    </row>
    <row r="412" spans="6:22" x14ac:dyDescent="0.2">
      <c r="I412" s="594"/>
      <c r="J412" s="595"/>
      <c r="K412" s="109"/>
      <c r="L412" s="594"/>
      <c r="M412" s="595"/>
      <c r="N412" s="16">
        <f t="shared" si="48"/>
        <v>0</v>
      </c>
      <c r="O412" s="418" t="s">
        <v>1905</v>
      </c>
      <c r="P412" s="417">
        <f t="shared" si="43"/>
        <v>0</v>
      </c>
      <c r="Q412" s="417">
        <f t="shared" si="44"/>
        <v>0</v>
      </c>
      <c r="R412" s="424">
        <f t="shared" si="45"/>
        <v>0</v>
      </c>
      <c r="S412" s="432">
        <f t="shared" si="46"/>
        <v>0</v>
      </c>
      <c r="T412" s="429" t="str">
        <f t="shared" si="47"/>
        <v/>
      </c>
      <c r="V412" s="237"/>
    </row>
    <row r="413" spans="6:22" x14ac:dyDescent="0.2">
      <c r="I413" s="566"/>
      <c r="J413" s="567"/>
      <c r="K413" s="109"/>
      <c r="L413" s="594"/>
      <c r="M413" s="595"/>
      <c r="N413" s="16">
        <f t="shared" si="48"/>
        <v>0</v>
      </c>
      <c r="O413" s="418" t="s">
        <v>1905</v>
      </c>
      <c r="P413" s="417">
        <f t="shared" si="43"/>
        <v>0</v>
      </c>
      <c r="Q413" s="417">
        <f t="shared" si="44"/>
        <v>0</v>
      </c>
      <c r="R413" s="424">
        <f t="shared" si="45"/>
        <v>0</v>
      </c>
      <c r="S413" s="432">
        <f t="shared" si="46"/>
        <v>0</v>
      </c>
      <c r="T413" s="429" t="str">
        <f t="shared" si="47"/>
        <v/>
      </c>
      <c r="V413" s="237"/>
    </row>
    <row r="414" spans="6:22" x14ac:dyDescent="0.2">
      <c r="I414" s="594"/>
      <c r="J414" s="595"/>
      <c r="K414" s="109"/>
      <c r="L414" s="594"/>
      <c r="M414" s="595"/>
      <c r="N414" s="16">
        <f t="shared" ref="N414:N420" si="49">K414*L414</f>
        <v>0</v>
      </c>
      <c r="O414" s="418" t="s">
        <v>1905</v>
      </c>
      <c r="P414" s="417">
        <f t="shared" si="43"/>
        <v>0</v>
      </c>
      <c r="Q414" s="417">
        <f t="shared" si="44"/>
        <v>0</v>
      </c>
      <c r="R414" s="424">
        <f t="shared" si="45"/>
        <v>0</v>
      </c>
      <c r="S414" s="432">
        <f t="shared" si="46"/>
        <v>0</v>
      </c>
      <c r="T414" s="429" t="str">
        <f t="shared" si="47"/>
        <v/>
      </c>
      <c r="V414" s="237"/>
    </row>
    <row r="415" spans="6:22" x14ac:dyDescent="0.2">
      <c r="I415" s="594"/>
      <c r="J415" s="572"/>
      <c r="K415" s="109"/>
      <c r="L415" s="594"/>
      <c r="M415" s="595"/>
      <c r="N415" s="16">
        <f t="shared" si="49"/>
        <v>0</v>
      </c>
      <c r="O415" s="418" t="s">
        <v>1905</v>
      </c>
      <c r="P415" s="417">
        <f t="shared" si="43"/>
        <v>0</v>
      </c>
      <c r="Q415" s="417">
        <f t="shared" si="44"/>
        <v>0</v>
      </c>
      <c r="R415" s="424">
        <f t="shared" si="45"/>
        <v>0</v>
      </c>
      <c r="S415" s="432">
        <f t="shared" si="46"/>
        <v>0</v>
      </c>
      <c r="T415" s="429" t="str">
        <f t="shared" si="47"/>
        <v/>
      </c>
      <c r="V415" s="237"/>
    </row>
    <row r="416" spans="6:22" x14ac:dyDescent="0.2">
      <c r="F416" s="397" t="s">
        <v>1880</v>
      </c>
      <c r="G416" s="397"/>
      <c r="I416" s="670"/>
      <c r="J416" s="573"/>
      <c r="K416" s="109"/>
      <c r="L416" s="566"/>
      <c r="M416" s="567"/>
      <c r="N416" s="16">
        <f t="shared" si="49"/>
        <v>0</v>
      </c>
      <c r="O416" s="418" t="s">
        <v>1905</v>
      </c>
      <c r="P416" s="417">
        <f t="shared" si="43"/>
        <v>0</v>
      </c>
      <c r="Q416" s="417">
        <f t="shared" si="44"/>
        <v>0</v>
      </c>
      <c r="R416" s="424">
        <f t="shared" si="45"/>
        <v>0</v>
      </c>
      <c r="S416" s="432">
        <f t="shared" si="46"/>
        <v>0</v>
      </c>
      <c r="T416" s="429" t="str">
        <f t="shared" si="47"/>
        <v/>
      </c>
      <c r="V416" s="237"/>
    </row>
    <row r="417" spans="6:22" x14ac:dyDescent="0.2">
      <c r="F417" s="397" t="s">
        <v>1877</v>
      </c>
      <c r="G417" s="397"/>
      <c r="H417" t="s">
        <v>1879</v>
      </c>
      <c r="I417" s="670"/>
      <c r="J417" s="573"/>
      <c r="K417" s="109"/>
      <c r="L417" s="566"/>
      <c r="M417" s="567"/>
      <c r="N417" s="16">
        <f t="shared" si="49"/>
        <v>0</v>
      </c>
      <c r="O417" s="418" t="s">
        <v>1905</v>
      </c>
      <c r="P417" s="417">
        <f t="shared" si="43"/>
        <v>0</v>
      </c>
      <c r="Q417" s="417">
        <f t="shared" si="44"/>
        <v>0</v>
      </c>
      <c r="R417" s="424">
        <f t="shared" si="45"/>
        <v>0</v>
      </c>
      <c r="S417" s="432">
        <f t="shared" si="46"/>
        <v>0</v>
      </c>
      <c r="T417" s="429" t="str">
        <f t="shared" si="47"/>
        <v/>
      </c>
      <c r="V417" s="237"/>
    </row>
    <row r="418" spans="6:22" ht="17.25" customHeight="1" x14ac:dyDescent="0.2">
      <c r="F418" s="397" t="s">
        <v>1878</v>
      </c>
      <c r="G418" s="397"/>
      <c r="I418" s="678"/>
      <c r="J418" s="573"/>
      <c r="K418" s="109"/>
      <c r="L418" s="566"/>
      <c r="M418" s="567"/>
      <c r="N418" s="16">
        <f t="shared" si="49"/>
        <v>0</v>
      </c>
      <c r="O418" s="418" t="s">
        <v>1905</v>
      </c>
      <c r="P418" s="417">
        <f t="shared" si="43"/>
        <v>0</v>
      </c>
      <c r="Q418" s="417">
        <f t="shared" si="44"/>
        <v>0</v>
      </c>
      <c r="R418" s="424">
        <f t="shared" si="45"/>
        <v>0</v>
      </c>
      <c r="S418" s="432">
        <f t="shared" si="46"/>
        <v>0</v>
      </c>
      <c r="T418" s="429" t="str">
        <f t="shared" si="47"/>
        <v/>
      </c>
      <c r="V418" s="237"/>
    </row>
    <row r="419" spans="6:22" ht="38.25" customHeight="1" x14ac:dyDescent="0.2">
      <c r="F419" s="397" t="s">
        <v>1407</v>
      </c>
      <c r="G419" s="397"/>
      <c r="I419" s="571"/>
      <c r="J419" s="572"/>
      <c r="K419" s="109"/>
      <c r="L419" s="566"/>
      <c r="M419" s="567"/>
      <c r="N419" s="16">
        <f>K419*L419</f>
        <v>0</v>
      </c>
      <c r="O419" s="418" t="s">
        <v>1905</v>
      </c>
      <c r="P419" s="417">
        <f t="shared" si="43"/>
        <v>0</v>
      </c>
      <c r="Q419" s="417">
        <f t="shared" si="44"/>
        <v>0</v>
      </c>
      <c r="R419" s="424">
        <f t="shared" si="45"/>
        <v>0</v>
      </c>
      <c r="S419" s="432">
        <f t="shared" si="46"/>
        <v>0</v>
      </c>
      <c r="T419" s="429" t="str">
        <f t="shared" si="47"/>
        <v/>
      </c>
      <c r="V419" s="237"/>
    </row>
    <row r="420" spans="6:22" x14ac:dyDescent="0.2">
      <c r="I420" s="573"/>
      <c r="J420" s="573"/>
      <c r="K420" s="109"/>
      <c r="L420" s="566"/>
      <c r="M420" s="567"/>
      <c r="N420" s="16">
        <f t="shared" si="49"/>
        <v>0</v>
      </c>
      <c r="O420" s="418" t="s">
        <v>1905</v>
      </c>
      <c r="P420" s="417">
        <f t="shared" si="43"/>
        <v>0</v>
      </c>
      <c r="Q420" s="417">
        <f t="shared" si="44"/>
        <v>0</v>
      </c>
      <c r="R420" s="424">
        <f t="shared" si="45"/>
        <v>0</v>
      </c>
      <c r="S420" s="432">
        <f t="shared" si="46"/>
        <v>0</v>
      </c>
      <c r="T420" s="429" t="str">
        <f t="shared" si="47"/>
        <v/>
      </c>
      <c r="V420" s="237"/>
    </row>
    <row r="421" spans="6:22" x14ac:dyDescent="0.2">
      <c r="I421" s="661" t="s">
        <v>1042</v>
      </c>
      <c r="J421" s="662"/>
      <c r="K421" s="662"/>
      <c r="L421" s="662"/>
      <c r="M421" s="663"/>
      <c r="N421" s="42">
        <f>SUM(N390:N420)</f>
        <v>194</v>
      </c>
      <c r="O421" s="420"/>
      <c r="P421" s="419">
        <f>SUM(P390:P420)</f>
        <v>194</v>
      </c>
      <c r="Q421" s="419">
        <f>SUM(Q390:Q420)</f>
        <v>0</v>
      </c>
      <c r="R421" s="425">
        <f>SUM(R390:R420)</f>
        <v>0</v>
      </c>
      <c r="S421" s="432">
        <f>N421-(P421+Q421+R421)</f>
        <v>0</v>
      </c>
      <c r="T421" s="429" t="str">
        <f t="shared" si="47"/>
        <v/>
      </c>
      <c r="V421" s="237"/>
    </row>
    <row r="422" spans="6:22" x14ac:dyDescent="0.2">
      <c r="I422" s="646" t="s">
        <v>327</v>
      </c>
      <c r="J422" s="647"/>
      <c r="K422" s="644" t="s">
        <v>76</v>
      </c>
      <c r="L422" s="646" t="s">
        <v>95</v>
      </c>
      <c r="M422" s="647"/>
      <c r="N422" s="597" t="s">
        <v>328</v>
      </c>
      <c r="V422" s="237"/>
    </row>
    <row r="423" spans="6:22" ht="25.5" customHeight="1" x14ac:dyDescent="0.2">
      <c r="I423" s="648"/>
      <c r="J423" s="649"/>
      <c r="K423" s="645"/>
      <c r="L423" s="648"/>
      <c r="M423" s="649"/>
      <c r="N423" s="598"/>
      <c r="O423" s="415" t="s">
        <v>1904</v>
      </c>
      <c r="P423" s="415" t="s">
        <v>1902</v>
      </c>
      <c r="Q423" s="416" t="s">
        <v>1903</v>
      </c>
      <c r="R423" s="421" t="s">
        <v>1901</v>
      </c>
      <c r="S423" s="430"/>
      <c r="V423" s="237"/>
    </row>
    <row r="424" spans="6:22" x14ac:dyDescent="0.2">
      <c r="I424" s="670" t="s">
        <v>2256</v>
      </c>
      <c r="J424" s="573"/>
      <c r="K424" s="109">
        <v>23</v>
      </c>
      <c r="L424" s="594">
        <v>2</v>
      </c>
      <c r="M424" s="596"/>
      <c r="N424" s="16">
        <f t="shared" ref="N424:N430" si="50">K424*L424</f>
        <v>46</v>
      </c>
      <c r="O424" s="418" t="s">
        <v>1905</v>
      </c>
      <c r="P424" s="417">
        <f t="shared" ref="P424:P430" si="51">IF(O424="C",N424,0)</f>
        <v>46</v>
      </c>
      <c r="Q424" s="417">
        <f t="shared" ref="Q424:Q430" si="52">IF(O424="U",N424,0)</f>
        <v>0</v>
      </c>
      <c r="R424" s="424">
        <f t="shared" ref="R424:R430" si="53">N424-P424-Q424</f>
        <v>0</v>
      </c>
      <c r="S424" s="432">
        <f t="shared" ref="S424:S430" si="54">N424-(P424+Q424+R424)</f>
        <v>0</v>
      </c>
      <c r="T424" s="429" t="str">
        <f t="shared" ref="T424:T432" si="55">(IF(S424=0,"","ERROR"))</f>
        <v/>
      </c>
      <c r="V424" s="237"/>
    </row>
    <row r="425" spans="6:22" x14ac:dyDescent="0.2">
      <c r="I425" s="592" t="s">
        <v>2252</v>
      </c>
      <c r="J425" s="596"/>
      <c r="K425" s="109">
        <v>6</v>
      </c>
      <c r="L425" s="594">
        <v>1</v>
      </c>
      <c r="M425" s="595"/>
      <c r="N425" s="16">
        <f>K425*L425</f>
        <v>6</v>
      </c>
      <c r="O425" s="418" t="s">
        <v>1905</v>
      </c>
      <c r="P425" s="417">
        <f t="shared" si="51"/>
        <v>6</v>
      </c>
      <c r="Q425" s="417">
        <f t="shared" si="52"/>
        <v>0</v>
      </c>
      <c r="R425" s="424">
        <f t="shared" si="53"/>
        <v>0</v>
      </c>
      <c r="S425" s="432">
        <f t="shared" si="54"/>
        <v>0</v>
      </c>
      <c r="T425" s="429" t="str">
        <f t="shared" si="55"/>
        <v/>
      </c>
      <c r="V425" s="237"/>
    </row>
    <row r="426" spans="6:22" x14ac:dyDescent="0.2">
      <c r="I426" s="594"/>
      <c r="J426" s="595"/>
      <c r="K426" s="109"/>
      <c r="L426" s="594"/>
      <c r="M426" s="596"/>
      <c r="N426" s="16">
        <f t="shared" si="50"/>
        <v>0</v>
      </c>
      <c r="O426" s="418" t="s">
        <v>1905</v>
      </c>
      <c r="P426" s="417">
        <f t="shared" si="51"/>
        <v>0</v>
      </c>
      <c r="Q426" s="417">
        <f t="shared" si="52"/>
        <v>0</v>
      </c>
      <c r="R426" s="424">
        <f t="shared" si="53"/>
        <v>0</v>
      </c>
      <c r="S426" s="432">
        <f t="shared" si="54"/>
        <v>0</v>
      </c>
      <c r="T426" s="429" t="str">
        <f t="shared" si="55"/>
        <v/>
      </c>
      <c r="V426" s="237"/>
    </row>
    <row r="427" spans="6:22" x14ac:dyDescent="0.2">
      <c r="I427" s="594"/>
      <c r="J427" s="595"/>
      <c r="K427" s="109"/>
      <c r="L427" s="594"/>
      <c r="M427" s="596"/>
      <c r="N427" s="16">
        <f t="shared" si="50"/>
        <v>0</v>
      </c>
      <c r="O427" s="418" t="s">
        <v>1905</v>
      </c>
      <c r="P427" s="417">
        <f t="shared" si="51"/>
        <v>0</v>
      </c>
      <c r="Q427" s="417">
        <f t="shared" si="52"/>
        <v>0</v>
      </c>
      <c r="R427" s="424">
        <f t="shared" si="53"/>
        <v>0</v>
      </c>
      <c r="S427" s="432">
        <f t="shared" si="54"/>
        <v>0</v>
      </c>
      <c r="T427" s="429" t="str">
        <f t="shared" si="55"/>
        <v/>
      </c>
      <c r="V427" s="237"/>
    </row>
    <row r="428" spans="6:22" x14ac:dyDescent="0.2">
      <c r="I428" s="594"/>
      <c r="J428" s="595"/>
      <c r="K428" s="109"/>
      <c r="L428" s="594"/>
      <c r="M428" s="596"/>
      <c r="N428" s="16">
        <f t="shared" si="50"/>
        <v>0</v>
      </c>
      <c r="O428" s="418" t="s">
        <v>1905</v>
      </c>
      <c r="P428" s="417">
        <f t="shared" si="51"/>
        <v>0</v>
      </c>
      <c r="Q428" s="417">
        <f t="shared" si="52"/>
        <v>0</v>
      </c>
      <c r="R428" s="424">
        <f t="shared" si="53"/>
        <v>0</v>
      </c>
      <c r="S428" s="432">
        <f t="shared" si="54"/>
        <v>0</v>
      </c>
      <c r="T428" s="429" t="str">
        <f t="shared" si="55"/>
        <v/>
      </c>
      <c r="V428" s="237"/>
    </row>
    <row r="429" spans="6:22" x14ac:dyDescent="0.2">
      <c r="I429" s="594"/>
      <c r="J429" s="595"/>
      <c r="K429" s="109"/>
      <c r="L429" s="594"/>
      <c r="M429" s="596"/>
      <c r="N429" s="16">
        <f t="shared" si="50"/>
        <v>0</v>
      </c>
      <c r="O429" s="418" t="s">
        <v>1905</v>
      </c>
      <c r="P429" s="417">
        <f t="shared" si="51"/>
        <v>0</v>
      </c>
      <c r="Q429" s="417">
        <f t="shared" si="52"/>
        <v>0</v>
      </c>
      <c r="R429" s="424">
        <f t="shared" si="53"/>
        <v>0</v>
      </c>
      <c r="S429" s="432">
        <f t="shared" si="54"/>
        <v>0</v>
      </c>
      <c r="T429" s="429" t="str">
        <f t="shared" si="55"/>
        <v/>
      </c>
      <c r="V429" s="237"/>
    </row>
    <row r="430" spans="6:22" x14ac:dyDescent="0.2">
      <c r="I430" s="594"/>
      <c r="J430" s="595"/>
      <c r="K430" s="109"/>
      <c r="L430" s="594"/>
      <c r="M430" s="596"/>
      <c r="N430" s="16">
        <f t="shared" si="50"/>
        <v>0</v>
      </c>
      <c r="O430" s="418" t="s">
        <v>1905</v>
      </c>
      <c r="P430" s="417">
        <f t="shared" si="51"/>
        <v>0</v>
      </c>
      <c r="Q430" s="417">
        <f t="shared" si="52"/>
        <v>0</v>
      </c>
      <c r="R430" s="424">
        <f t="shared" si="53"/>
        <v>0</v>
      </c>
      <c r="S430" s="432">
        <f t="shared" si="54"/>
        <v>0</v>
      </c>
      <c r="T430" s="429" t="str">
        <f t="shared" si="55"/>
        <v/>
      </c>
      <c r="V430" s="237"/>
    </row>
    <row r="431" spans="6:22" x14ac:dyDescent="0.2">
      <c r="I431" s="661" t="s">
        <v>1043</v>
      </c>
      <c r="J431" s="662"/>
      <c r="K431" s="662"/>
      <c r="L431" s="662"/>
      <c r="M431" s="663"/>
      <c r="N431" s="42">
        <f>SUM(N424:N430)</f>
        <v>52</v>
      </c>
      <c r="O431" s="420"/>
      <c r="P431" s="419">
        <f>SUM(P424:P430)</f>
        <v>52</v>
      </c>
      <c r="Q431" s="419">
        <f>SUM(Q424:Q430)</f>
        <v>0</v>
      </c>
      <c r="R431" s="425">
        <f>SUM(R424:R430)</f>
        <v>0</v>
      </c>
      <c r="S431" s="432">
        <f>N431-(P431+Q431+R431)</f>
        <v>0</v>
      </c>
      <c r="T431" s="429" t="str">
        <f t="shared" si="55"/>
        <v/>
      </c>
      <c r="V431" s="237"/>
    </row>
    <row r="432" spans="6:22" x14ac:dyDescent="0.2">
      <c r="I432" s="557" t="s">
        <v>1044</v>
      </c>
      <c r="J432" s="673"/>
      <c r="K432" s="673"/>
      <c r="L432" s="673"/>
      <c r="M432" s="674"/>
      <c r="N432" s="49">
        <f>N375+N387+N421+N431</f>
        <v>246</v>
      </c>
      <c r="P432" s="422">
        <f>P375+P387+P421+P431</f>
        <v>246</v>
      </c>
      <c r="Q432" s="422">
        <f>Q375+Q387+Q421+Q431</f>
        <v>0</v>
      </c>
      <c r="R432" s="423">
        <f>R375+R387+R421+R431</f>
        <v>0</v>
      </c>
      <c r="S432" s="432">
        <f>N432-(P432+Q432+R432)</f>
        <v>0</v>
      </c>
      <c r="T432" s="429" t="str">
        <f t="shared" si="55"/>
        <v/>
      </c>
      <c r="V432" s="237"/>
    </row>
    <row r="433" spans="1:22" x14ac:dyDescent="0.2">
      <c r="V433" s="237"/>
    </row>
    <row r="434" spans="1:22" ht="15.75" x14ac:dyDescent="0.25">
      <c r="A434" s="9" t="s">
        <v>721</v>
      </c>
      <c r="B434" s="10" t="s">
        <v>1046</v>
      </c>
      <c r="C434" s="10"/>
      <c r="D434" s="27"/>
      <c r="E434" s="27"/>
      <c r="F434" s="27"/>
      <c r="I434" s="568" t="s">
        <v>1047</v>
      </c>
      <c r="J434" s="569"/>
      <c r="K434" s="569"/>
      <c r="L434" s="569"/>
      <c r="M434" s="569"/>
      <c r="N434" s="570"/>
      <c r="O434" s="426" t="s">
        <v>1909</v>
      </c>
      <c r="P434" s="426"/>
      <c r="Q434" s="426"/>
      <c r="R434" s="427"/>
      <c r="S434" s="429" t="s">
        <v>1906</v>
      </c>
      <c r="V434" s="237"/>
    </row>
    <row r="435" spans="1:22" ht="15" x14ac:dyDescent="0.2">
      <c r="A435" s="2"/>
      <c r="B435" s="6" t="s">
        <v>723</v>
      </c>
      <c r="C435" s="6"/>
      <c r="D435" s="6"/>
      <c r="E435" s="6"/>
      <c r="F435" s="6"/>
      <c r="I435" s="646" t="s">
        <v>82</v>
      </c>
      <c r="J435" s="647"/>
      <c r="K435" s="644" t="s">
        <v>76</v>
      </c>
      <c r="L435" s="646" t="s">
        <v>95</v>
      </c>
      <c r="M435" s="647"/>
      <c r="N435" s="597" t="s">
        <v>80</v>
      </c>
      <c r="V435" s="237"/>
    </row>
    <row r="436" spans="1:22" ht="25.5" customHeight="1" x14ac:dyDescent="0.2">
      <c r="I436" s="648"/>
      <c r="J436" s="649"/>
      <c r="K436" s="645"/>
      <c r="L436" s="648"/>
      <c r="M436" s="649"/>
      <c r="N436" s="598"/>
      <c r="O436" s="415" t="s">
        <v>1904</v>
      </c>
      <c r="P436" s="415" t="s">
        <v>1902</v>
      </c>
      <c r="Q436" s="416" t="s">
        <v>1903</v>
      </c>
      <c r="R436" s="421" t="s">
        <v>1901</v>
      </c>
      <c r="S436" s="430"/>
      <c r="V436" s="237"/>
    </row>
    <row r="437" spans="1:22" ht="12.75" customHeight="1" x14ac:dyDescent="0.2">
      <c r="I437" s="573" t="s">
        <v>917</v>
      </c>
      <c r="J437" s="573"/>
      <c r="K437" s="109">
        <v>1600</v>
      </c>
      <c r="L437" s="566"/>
      <c r="M437" s="567"/>
      <c r="N437" s="16">
        <f>K437*L437</f>
        <v>0</v>
      </c>
      <c r="O437" s="418" t="s">
        <v>1905</v>
      </c>
      <c r="P437" s="417">
        <f t="shared" ref="P437:P444" si="56">IF(O437="C",N437,0)</f>
        <v>0</v>
      </c>
      <c r="Q437" s="417">
        <f t="shared" ref="Q437:Q444" si="57">IF(O437="U",N437,0)</f>
        <v>0</v>
      </c>
      <c r="R437" s="424">
        <f t="shared" ref="R437:R444" si="58">N437-P437-Q437</f>
        <v>0</v>
      </c>
      <c r="S437" s="432">
        <f t="shared" ref="S437:S444" si="59">N437-(P437+Q437+R437)</f>
        <v>0</v>
      </c>
      <c r="T437" s="429" t="str">
        <f t="shared" ref="T437:T445" si="60">(IF(S437=0,"","ERROR"))</f>
        <v/>
      </c>
      <c r="V437" s="237"/>
    </row>
    <row r="438" spans="1:22" x14ac:dyDescent="0.2">
      <c r="E438" s="293" t="s">
        <v>1391</v>
      </c>
      <c r="F438" s="293"/>
      <c r="G438" s="293"/>
      <c r="I438" s="573" t="s">
        <v>918</v>
      </c>
      <c r="J438" s="573"/>
      <c r="K438" s="109">
        <v>250</v>
      </c>
      <c r="L438" s="566"/>
      <c r="M438" s="567"/>
      <c r="N438" s="16">
        <f t="shared" ref="N438:N459" si="61">K438*L438</f>
        <v>0</v>
      </c>
      <c r="O438" s="418" t="s">
        <v>1905</v>
      </c>
      <c r="P438" s="417">
        <f t="shared" si="56"/>
        <v>0</v>
      </c>
      <c r="Q438" s="417">
        <f t="shared" si="57"/>
        <v>0</v>
      </c>
      <c r="R438" s="424">
        <f t="shared" si="58"/>
        <v>0</v>
      </c>
      <c r="S438" s="432">
        <f t="shared" si="59"/>
        <v>0</v>
      </c>
      <c r="T438" s="429" t="str">
        <f t="shared" si="60"/>
        <v/>
      </c>
      <c r="V438" s="237"/>
    </row>
    <row r="439" spans="1:22" x14ac:dyDescent="0.2">
      <c r="E439" s="293" t="s">
        <v>1398</v>
      </c>
      <c r="F439" s="293"/>
      <c r="G439" s="293"/>
      <c r="I439" s="573" t="s">
        <v>919</v>
      </c>
      <c r="J439" s="573"/>
      <c r="K439" s="109">
        <v>350</v>
      </c>
      <c r="L439" s="566"/>
      <c r="M439" s="567"/>
      <c r="N439" s="16">
        <f t="shared" si="61"/>
        <v>0</v>
      </c>
      <c r="O439" s="418" t="s">
        <v>1905</v>
      </c>
      <c r="P439" s="417">
        <f t="shared" si="56"/>
        <v>0</v>
      </c>
      <c r="Q439" s="417">
        <f t="shared" si="57"/>
        <v>0</v>
      </c>
      <c r="R439" s="424">
        <f t="shared" si="58"/>
        <v>0</v>
      </c>
      <c r="S439" s="432">
        <f t="shared" si="59"/>
        <v>0</v>
      </c>
      <c r="T439" s="429" t="str">
        <f t="shared" si="60"/>
        <v/>
      </c>
      <c r="V439" s="237"/>
    </row>
    <row r="440" spans="1:22" x14ac:dyDescent="0.2">
      <c r="E440" s="293" t="s">
        <v>1399</v>
      </c>
      <c r="F440" s="293"/>
      <c r="G440" s="293"/>
      <c r="I440" s="573" t="s">
        <v>921</v>
      </c>
      <c r="J440" s="573"/>
      <c r="K440" s="109">
        <v>350</v>
      </c>
      <c r="L440" s="566"/>
      <c r="M440" s="567"/>
      <c r="N440" s="16">
        <f t="shared" si="61"/>
        <v>0</v>
      </c>
      <c r="O440" s="418" t="s">
        <v>1905</v>
      </c>
      <c r="P440" s="417">
        <f t="shared" si="56"/>
        <v>0</v>
      </c>
      <c r="Q440" s="417">
        <f t="shared" si="57"/>
        <v>0</v>
      </c>
      <c r="R440" s="424">
        <f t="shared" si="58"/>
        <v>0</v>
      </c>
      <c r="S440" s="432">
        <f t="shared" si="59"/>
        <v>0</v>
      </c>
      <c r="T440" s="429" t="str">
        <f t="shared" si="60"/>
        <v/>
      </c>
      <c r="V440" s="237"/>
    </row>
    <row r="441" spans="1:22" x14ac:dyDescent="0.2">
      <c r="B441" s="599" t="s">
        <v>920</v>
      </c>
      <c r="E441" s="293" t="s">
        <v>1400</v>
      </c>
      <c r="F441" s="293"/>
      <c r="G441" s="293"/>
      <c r="I441" s="573"/>
      <c r="J441" s="573"/>
      <c r="K441" s="109"/>
      <c r="L441" s="566"/>
      <c r="M441" s="567"/>
      <c r="N441" s="16">
        <f t="shared" si="61"/>
        <v>0</v>
      </c>
      <c r="O441" s="418" t="s">
        <v>1905</v>
      </c>
      <c r="P441" s="417">
        <f t="shared" si="56"/>
        <v>0</v>
      </c>
      <c r="Q441" s="417">
        <f t="shared" si="57"/>
        <v>0</v>
      </c>
      <c r="R441" s="424">
        <f t="shared" si="58"/>
        <v>0</v>
      </c>
      <c r="S441" s="432">
        <f t="shared" si="59"/>
        <v>0</v>
      </c>
      <c r="T441" s="429" t="str">
        <f t="shared" si="60"/>
        <v/>
      </c>
      <c r="V441" s="237"/>
    </row>
    <row r="442" spans="1:22" x14ac:dyDescent="0.2">
      <c r="B442" s="620"/>
      <c r="E442" s="293" t="s">
        <v>1395</v>
      </c>
      <c r="F442" s="293"/>
      <c r="G442" s="293"/>
      <c r="I442" s="566"/>
      <c r="J442" s="567"/>
      <c r="K442" s="109"/>
      <c r="L442" s="566"/>
      <c r="M442" s="567"/>
      <c r="N442" s="16">
        <f t="shared" si="61"/>
        <v>0</v>
      </c>
      <c r="O442" s="418" t="s">
        <v>1905</v>
      </c>
      <c r="P442" s="417">
        <f t="shared" si="56"/>
        <v>0</v>
      </c>
      <c r="Q442" s="417">
        <f t="shared" si="57"/>
        <v>0</v>
      </c>
      <c r="R442" s="424">
        <f t="shared" si="58"/>
        <v>0</v>
      </c>
      <c r="S442" s="432">
        <f t="shared" si="59"/>
        <v>0</v>
      </c>
      <c r="T442" s="429" t="str">
        <f t="shared" si="60"/>
        <v/>
      </c>
      <c r="V442" s="237"/>
    </row>
    <row r="443" spans="1:22" x14ac:dyDescent="0.2">
      <c r="B443" s="620"/>
      <c r="C443" s="14"/>
      <c r="E443" s="293" t="s">
        <v>1396</v>
      </c>
      <c r="F443" s="293"/>
      <c r="G443" s="293"/>
      <c r="I443" s="566"/>
      <c r="J443" s="567"/>
      <c r="K443" s="109"/>
      <c r="L443" s="566"/>
      <c r="M443" s="567"/>
      <c r="N443" s="16">
        <f t="shared" si="61"/>
        <v>0</v>
      </c>
      <c r="O443" s="418" t="s">
        <v>1905</v>
      </c>
      <c r="P443" s="417">
        <f t="shared" si="56"/>
        <v>0</v>
      </c>
      <c r="Q443" s="417">
        <f t="shared" si="57"/>
        <v>0</v>
      </c>
      <c r="R443" s="424">
        <f t="shared" si="58"/>
        <v>0</v>
      </c>
      <c r="S443" s="432">
        <f t="shared" si="59"/>
        <v>0</v>
      </c>
      <c r="T443" s="429" t="str">
        <f t="shared" si="60"/>
        <v/>
      </c>
      <c r="V443" s="237"/>
    </row>
    <row r="444" spans="1:22" x14ac:dyDescent="0.2">
      <c r="B444" s="575"/>
      <c r="C444" s="55">
        <f>R461+P461+Q461</f>
        <v>0</v>
      </c>
      <c r="E444" s="293" t="s">
        <v>1397</v>
      </c>
      <c r="F444" s="293"/>
      <c r="G444" s="293"/>
      <c r="I444" s="566"/>
      <c r="J444" s="567"/>
      <c r="K444" s="109"/>
      <c r="L444" s="566"/>
      <c r="M444" s="567"/>
      <c r="N444" s="16">
        <f t="shared" si="61"/>
        <v>0</v>
      </c>
      <c r="O444" s="418" t="s">
        <v>1905</v>
      </c>
      <c r="P444" s="417">
        <f t="shared" si="56"/>
        <v>0</v>
      </c>
      <c r="Q444" s="417">
        <f t="shared" si="57"/>
        <v>0</v>
      </c>
      <c r="R444" s="424">
        <f t="shared" si="58"/>
        <v>0</v>
      </c>
      <c r="S444" s="432">
        <f t="shared" si="59"/>
        <v>0</v>
      </c>
      <c r="T444" s="429" t="str">
        <f t="shared" si="60"/>
        <v/>
      </c>
      <c r="V444" s="237"/>
    </row>
    <row r="445" spans="1:22" x14ac:dyDescent="0.2">
      <c r="I445" s="661" t="s">
        <v>1048</v>
      </c>
      <c r="J445" s="662"/>
      <c r="K445" s="662"/>
      <c r="L445" s="662"/>
      <c r="M445" s="663"/>
      <c r="N445" s="42">
        <f>SUM(N437:N444)</f>
        <v>0</v>
      </c>
      <c r="O445" s="420"/>
      <c r="P445" s="419">
        <f>SUM(P437:P444)</f>
        <v>0</v>
      </c>
      <c r="Q445" s="419">
        <f>SUM(Q437:Q444)</f>
        <v>0</v>
      </c>
      <c r="R445" s="425">
        <f>SUM(R437:R444)</f>
        <v>0</v>
      </c>
      <c r="S445" s="432">
        <f>N445-(P445+Q445+R445)</f>
        <v>0</v>
      </c>
      <c r="T445" s="429" t="str">
        <f t="shared" si="60"/>
        <v/>
      </c>
      <c r="V445" s="237"/>
    </row>
    <row r="446" spans="1:22" x14ac:dyDescent="0.2">
      <c r="I446" s="646" t="s">
        <v>1045</v>
      </c>
      <c r="J446" s="647"/>
      <c r="K446" s="644" t="s">
        <v>76</v>
      </c>
      <c r="L446" s="646" t="s">
        <v>95</v>
      </c>
      <c r="M446" s="647"/>
      <c r="N446" s="597" t="s">
        <v>328</v>
      </c>
      <c r="V446" s="237"/>
    </row>
    <row r="447" spans="1:22" ht="25.5" customHeight="1" x14ac:dyDescent="0.2">
      <c r="I447" s="648"/>
      <c r="J447" s="649"/>
      <c r="K447" s="645"/>
      <c r="L447" s="648"/>
      <c r="M447" s="649"/>
      <c r="N447" s="598"/>
      <c r="O447" s="415" t="s">
        <v>1904</v>
      </c>
      <c r="P447" s="415" t="s">
        <v>1902</v>
      </c>
      <c r="Q447" s="416" t="s">
        <v>1903</v>
      </c>
      <c r="R447" s="421" t="s">
        <v>1901</v>
      </c>
      <c r="S447" s="430"/>
      <c r="V447" s="237"/>
    </row>
    <row r="448" spans="1:22" x14ac:dyDescent="0.2">
      <c r="I448" s="573" t="s">
        <v>660</v>
      </c>
      <c r="J448" s="573"/>
      <c r="K448" s="109">
        <v>4</v>
      </c>
      <c r="L448" s="566"/>
      <c r="M448" s="567"/>
      <c r="N448" s="16">
        <f t="shared" si="61"/>
        <v>0</v>
      </c>
      <c r="O448" s="418" t="s">
        <v>1905</v>
      </c>
      <c r="P448" s="417">
        <f t="shared" ref="P448:P459" si="62">IF(O448="C",N448,0)</f>
        <v>0</v>
      </c>
      <c r="Q448" s="417">
        <f t="shared" ref="Q448:Q459" si="63">IF(O448="U",N448,0)</f>
        <v>0</v>
      </c>
      <c r="R448" s="424">
        <f t="shared" ref="R448:R459" si="64">N448-P448-Q448</f>
        <v>0</v>
      </c>
      <c r="S448" s="432">
        <f t="shared" ref="S448:S459" si="65">N448-(P448+Q448+R448)</f>
        <v>0</v>
      </c>
      <c r="T448" s="429" t="str">
        <f t="shared" ref="T448:T461" si="66">(IF(S448=0,"","ERROR"))</f>
        <v/>
      </c>
      <c r="V448" s="237"/>
    </row>
    <row r="449" spans="1:22" x14ac:dyDescent="0.2">
      <c r="E449" s="397" t="s">
        <v>1881</v>
      </c>
      <c r="F449" s="397"/>
      <c r="G449" s="397"/>
      <c r="I449" s="573" t="s">
        <v>659</v>
      </c>
      <c r="J449" s="573"/>
      <c r="K449" s="109">
        <v>25</v>
      </c>
      <c r="L449" s="566"/>
      <c r="M449" s="567"/>
      <c r="N449" s="16">
        <f t="shared" si="61"/>
        <v>0</v>
      </c>
      <c r="O449" s="418" t="s">
        <v>1905</v>
      </c>
      <c r="P449" s="417">
        <f t="shared" si="62"/>
        <v>0</v>
      </c>
      <c r="Q449" s="417">
        <f t="shared" si="63"/>
        <v>0</v>
      </c>
      <c r="R449" s="424">
        <f t="shared" si="64"/>
        <v>0</v>
      </c>
      <c r="S449" s="432">
        <f t="shared" si="65"/>
        <v>0</v>
      </c>
      <c r="T449" s="429" t="str">
        <f t="shared" si="66"/>
        <v/>
      </c>
      <c r="V449" s="237"/>
    </row>
    <row r="450" spans="1:22" x14ac:dyDescent="0.2">
      <c r="E450" s="397" t="s">
        <v>1882</v>
      </c>
      <c r="F450" s="397"/>
      <c r="G450" s="397"/>
      <c r="I450" s="573"/>
      <c r="J450" s="573"/>
      <c r="K450" s="109"/>
      <c r="L450" s="566"/>
      <c r="M450" s="567"/>
      <c r="N450" s="16">
        <f t="shared" si="61"/>
        <v>0</v>
      </c>
      <c r="O450" s="418" t="s">
        <v>1905</v>
      </c>
      <c r="P450" s="417">
        <f t="shared" si="62"/>
        <v>0</v>
      </c>
      <c r="Q450" s="417">
        <f t="shared" si="63"/>
        <v>0</v>
      </c>
      <c r="R450" s="424">
        <f t="shared" si="64"/>
        <v>0</v>
      </c>
      <c r="S450" s="432">
        <f t="shared" si="65"/>
        <v>0</v>
      </c>
      <c r="T450" s="429" t="str">
        <f t="shared" si="66"/>
        <v/>
      </c>
      <c r="V450" s="237"/>
    </row>
    <row r="451" spans="1:22" x14ac:dyDescent="0.2">
      <c r="E451" s="397" t="s">
        <v>1883</v>
      </c>
      <c r="F451" s="397"/>
      <c r="G451" s="397"/>
      <c r="I451" s="573"/>
      <c r="J451" s="573"/>
      <c r="K451" s="109"/>
      <c r="L451" s="566"/>
      <c r="M451" s="567"/>
      <c r="N451" s="16">
        <f t="shared" si="61"/>
        <v>0</v>
      </c>
      <c r="O451" s="418" t="s">
        <v>1905</v>
      </c>
      <c r="P451" s="417">
        <f t="shared" si="62"/>
        <v>0</v>
      </c>
      <c r="Q451" s="417">
        <f t="shared" si="63"/>
        <v>0</v>
      </c>
      <c r="R451" s="424">
        <f t="shared" si="64"/>
        <v>0</v>
      </c>
      <c r="S451" s="432">
        <f t="shared" si="65"/>
        <v>0</v>
      </c>
      <c r="T451" s="429" t="str">
        <f t="shared" si="66"/>
        <v/>
      </c>
      <c r="V451" s="237"/>
    </row>
    <row r="452" spans="1:22" x14ac:dyDescent="0.2">
      <c r="I452" s="573"/>
      <c r="J452" s="573"/>
      <c r="K452" s="109"/>
      <c r="L452" s="566"/>
      <c r="M452" s="567"/>
      <c r="N452" s="16">
        <f t="shared" si="61"/>
        <v>0</v>
      </c>
      <c r="O452" s="418" t="s">
        <v>1905</v>
      </c>
      <c r="P452" s="417">
        <f t="shared" si="62"/>
        <v>0</v>
      </c>
      <c r="Q452" s="417">
        <f t="shared" si="63"/>
        <v>0</v>
      </c>
      <c r="R452" s="424">
        <f t="shared" si="64"/>
        <v>0</v>
      </c>
      <c r="S452" s="432">
        <f t="shared" si="65"/>
        <v>0</v>
      </c>
      <c r="T452" s="429" t="str">
        <f t="shared" si="66"/>
        <v/>
      </c>
      <c r="V452" s="237"/>
    </row>
    <row r="453" spans="1:22" x14ac:dyDescent="0.2">
      <c r="I453" s="573"/>
      <c r="J453" s="573"/>
      <c r="K453" s="109"/>
      <c r="L453" s="566"/>
      <c r="M453" s="567"/>
      <c r="N453" s="16">
        <f t="shared" si="61"/>
        <v>0</v>
      </c>
      <c r="O453" s="418" t="s">
        <v>1905</v>
      </c>
      <c r="P453" s="417">
        <f t="shared" si="62"/>
        <v>0</v>
      </c>
      <c r="Q453" s="417">
        <f t="shared" si="63"/>
        <v>0</v>
      </c>
      <c r="R453" s="424">
        <f t="shared" si="64"/>
        <v>0</v>
      </c>
      <c r="S453" s="432">
        <f t="shared" si="65"/>
        <v>0</v>
      </c>
      <c r="T453" s="429" t="str">
        <f t="shared" si="66"/>
        <v/>
      </c>
      <c r="V453" s="237"/>
    </row>
    <row r="454" spans="1:22" x14ac:dyDescent="0.2">
      <c r="I454" s="573"/>
      <c r="J454" s="573"/>
      <c r="K454" s="109"/>
      <c r="L454" s="566"/>
      <c r="M454" s="567"/>
      <c r="N454" s="16">
        <f t="shared" si="61"/>
        <v>0</v>
      </c>
      <c r="O454" s="418" t="s">
        <v>1905</v>
      </c>
      <c r="P454" s="417">
        <f t="shared" si="62"/>
        <v>0</v>
      </c>
      <c r="Q454" s="417">
        <f t="shared" si="63"/>
        <v>0</v>
      </c>
      <c r="R454" s="424">
        <f t="shared" si="64"/>
        <v>0</v>
      </c>
      <c r="S454" s="432">
        <f t="shared" si="65"/>
        <v>0</v>
      </c>
      <c r="T454" s="429" t="str">
        <f t="shared" si="66"/>
        <v/>
      </c>
      <c r="V454" s="237"/>
    </row>
    <row r="455" spans="1:22" x14ac:dyDescent="0.2">
      <c r="I455" s="573"/>
      <c r="J455" s="573"/>
      <c r="K455" s="109"/>
      <c r="L455" s="566"/>
      <c r="M455" s="567"/>
      <c r="N455" s="16">
        <f t="shared" si="61"/>
        <v>0</v>
      </c>
      <c r="O455" s="418" t="s">
        <v>1905</v>
      </c>
      <c r="P455" s="417">
        <f t="shared" si="62"/>
        <v>0</v>
      </c>
      <c r="Q455" s="417">
        <f t="shared" si="63"/>
        <v>0</v>
      </c>
      <c r="R455" s="424">
        <f t="shared" si="64"/>
        <v>0</v>
      </c>
      <c r="S455" s="432">
        <f t="shared" si="65"/>
        <v>0</v>
      </c>
      <c r="T455" s="429" t="str">
        <f t="shared" si="66"/>
        <v/>
      </c>
      <c r="V455" s="237"/>
    </row>
    <row r="456" spans="1:22" x14ac:dyDescent="0.2">
      <c r="I456" s="573"/>
      <c r="J456" s="573"/>
      <c r="K456" s="109"/>
      <c r="L456" s="566"/>
      <c r="M456" s="567"/>
      <c r="N456" s="16">
        <f t="shared" si="61"/>
        <v>0</v>
      </c>
      <c r="O456" s="418" t="s">
        <v>1905</v>
      </c>
      <c r="P456" s="417">
        <f t="shared" si="62"/>
        <v>0</v>
      </c>
      <c r="Q456" s="417">
        <f t="shared" si="63"/>
        <v>0</v>
      </c>
      <c r="R456" s="424">
        <f t="shared" si="64"/>
        <v>0</v>
      </c>
      <c r="S456" s="432">
        <f t="shared" si="65"/>
        <v>0</v>
      </c>
      <c r="T456" s="429" t="str">
        <f t="shared" si="66"/>
        <v/>
      </c>
      <c r="V456" s="237"/>
    </row>
    <row r="457" spans="1:22" x14ac:dyDescent="0.2">
      <c r="I457" s="573"/>
      <c r="J457" s="573"/>
      <c r="K457" s="109"/>
      <c r="L457" s="566"/>
      <c r="M457" s="567"/>
      <c r="N457" s="16">
        <f t="shared" si="61"/>
        <v>0</v>
      </c>
      <c r="O457" s="418" t="s">
        <v>1905</v>
      </c>
      <c r="P457" s="417">
        <f t="shared" si="62"/>
        <v>0</v>
      </c>
      <c r="Q457" s="417">
        <f t="shared" si="63"/>
        <v>0</v>
      </c>
      <c r="R457" s="424">
        <f t="shared" si="64"/>
        <v>0</v>
      </c>
      <c r="S457" s="432">
        <f t="shared" si="65"/>
        <v>0</v>
      </c>
      <c r="T457" s="429" t="str">
        <f t="shared" si="66"/>
        <v/>
      </c>
      <c r="V457" s="237"/>
    </row>
    <row r="458" spans="1:22" x14ac:dyDescent="0.2">
      <c r="I458" s="573"/>
      <c r="J458" s="573"/>
      <c r="K458" s="109"/>
      <c r="L458" s="566"/>
      <c r="M458" s="567"/>
      <c r="N458" s="16">
        <f t="shared" si="61"/>
        <v>0</v>
      </c>
      <c r="O458" s="418" t="s">
        <v>1905</v>
      </c>
      <c r="P458" s="417">
        <f t="shared" si="62"/>
        <v>0</v>
      </c>
      <c r="Q458" s="417">
        <f t="shared" si="63"/>
        <v>0</v>
      </c>
      <c r="R458" s="424">
        <f t="shared" si="64"/>
        <v>0</v>
      </c>
      <c r="S458" s="432">
        <f t="shared" si="65"/>
        <v>0</v>
      </c>
      <c r="T458" s="429" t="str">
        <f t="shared" si="66"/>
        <v/>
      </c>
      <c r="V458" s="237"/>
    </row>
    <row r="459" spans="1:22" x14ac:dyDescent="0.2">
      <c r="I459" s="573"/>
      <c r="J459" s="573"/>
      <c r="K459" s="109"/>
      <c r="L459" s="566"/>
      <c r="M459" s="567"/>
      <c r="N459" s="16">
        <f t="shared" si="61"/>
        <v>0</v>
      </c>
      <c r="O459" s="418" t="s">
        <v>1905</v>
      </c>
      <c r="P459" s="417">
        <f t="shared" si="62"/>
        <v>0</v>
      </c>
      <c r="Q459" s="417">
        <f t="shared" si="63"/>
        <v>0</v>
      </c>
      <c r="R459" s="424">
        <f t="shared" si="64"/>
        <v>0</v>
      </c>
      <c r="S459" s="432">
        <f t="shared" si="65"/>
        <v>0</v>
      </c>
      <c r="T459" s="429" t="str">
        <f t="shared" si="66"/>
        <v/>
      </c>
      <c r="V459" s="237"/>
    </row>
    <row r="460" spans="1:22" x14ac:dyDescent="0.2">
      <c r="I460" s="661" t="s">
        <v>1049</v>
      </c>
      <c r="J460" s="662"/>
      <c r="K460" s="662"/>
      <c r="L460" s="662"/>
      <c r="M460" s="663"/>
      <c r="N460" s="42">
        <f>SUM(N448:N459)</f>
        <v>0</v>
      </c>
      <c r="O460" s="420"/>
      <c r="P460" s="419">
        <f>SUM(P448:P459)</f>
        <v>0</v>
      </c>
      <c r="Q460" s="419">
        <f>SUM(Q448:Q459)</f>
        <v>0</v>
      </c>
      <c r="R460" s="425">
        <f>SUM(R448:R459)</f>
        <v>0</v>
      </c>
      <c r="S460" s="432">
        <f>N460-(P460+Q460+R460)</f>
        <v>0</v>
      </c>
      <c r="T460" s="429" t="str">
        <f t="shared" si="66"/>
        <v/>
      </c>
      <c r="V460" s="237"/>
    </row>
    <row r="461" spans="1:22" x14ac:dyDescent="0.2">
      <c r="I461" s="557" t="s">
        <v>1050</v>
      </c>
      <c r="J461" s="673"/>
      <c r="K461" s="673"/>
      <c r="L461" s="673"/>
      <c r="M461" s="674"/>
      <c r="N461" s="49">
        <f>N445+N460</f>
        <v>0</v>
      </c>
      <c r="P461" s="422">
        <f>P445+P460</f>
        <v>0</v>
      </c>
      <c r="Q461" s="422">
        <f>Q445+Q460</f>
        <v>0</v>
      </c>
      <c r="R461" s="423">
        <f>R445+R460</f>
        <v>0</v>
      </c>
      <c r="S461" s="432">
        <f>N461-(P461+Q461+R461)</f>
        <v>0</v>
      </c>
      <c r="T461" s="429" t="str">
        <f t="shared" si="66"/>
        <v/>
      </c>
      <c r="V461" s="237"/>
    </row>
    <row r="462" spans="1:22" x14ac:dyDescent="0.2">
      <c r="V462" s="237"/>
    </row>
    <row r="463" spans="1:22" x14ac:dyDescent="0.2">
      <c r="V463" s="237"/>
    </row>
    <row r="464" spans="1:22" ht="15.75" x14ac:dyDescent="0.25">
      <c r="A464" s="9" t="s">
        <v>774</v>
      </c>
      <c r="B464" s="10" t="s">
        <v>771</v>
      </c>
      <c r="C464" s="27"/>
      <c r="D464" s="27"/>
      <c r="E464" s="27"/>
      <c r="F464" s="27"/>
      <c r="V464" s="237"/>
    </row>
    <row r="465" spans="2:22" x14ac:dyDescent="0.2">
      <c r="B465" s="6" t="s">
        <v>772</v>
      </c>
      <c r="V465" s="237"/>
    </row>
    <row r="466" spans="2:22" x14ac:dyDescent="0.2">
      <c r="V466" s="237"/>
    </row>
    <row r="467" spans="2:22" x14ac:dyDescent="0.2">
      <c r="B467" s="585" t="s">
        <v>1575</v>
      </c>
      <c r="C467" s="586"/>
      <c r="D467" s="586"/>
      <c r="E467" s="586"/>
      <c r="F467" s="704"/>
      <c r="G467" s="705"/>
      <c r="I467" s="568" t="s">
        <v>1569</v>
      </c>
      <c r="J467" s="578"/>
      <c r="K467" s="578"/>
      <c r="L467" s="578"/>
      <c r="M467" s="578"/>
      <c r="N467" s="579"/>
      <c r="O467" s="426" t="s">
        <v>1908</v>
      </c>
      <c r="P467" s="426"/>
      <c r="Q467" s="426"/>
      <c r="R467" s="427"/>
      <c r="S467" s="429" t="s">
        <v>1906</v>
      </c>
      <c r="V467" s="237"/>
    </row>
    <row r="468" spans="2:22" ht="38.25" x14ac:dyDescent="0.2">
      <c r="B468" s="588"/>
      <c r="C468" s="589"/>
      <c r="D468" s="589"/>
      <c r="E468" s="589"/>
      <c r="F468" s="706"/>
      <c r="G468" s="707"/>
      <c r="I468" s="671" t="s">
        <v>86</v>
      </c>
      <c r="J468" s="672"/>
      <c r="K468" s="46" t="s">
        <v>87</v>
      </c>
      <c r="L468" s="46" t="s">
        <v>88</v>
      </c>
      <c r="M468" s="46" t="s">
        <v>61</v>
      </c>
      <c r="N468" s="51" t="s">
        <v>89</v>
      </c>
      <c r="O468" s="415" t="s">
        <v>1904</v>
      </c>
      <c r="P468" s="415" t="s">
        <v>1902</v>
      </c>
      <c r="Q468" s="416" t="s">
        <v>1903</v>
      </c>
      <c r="R468" s="421" t="s">
        <v>1901</v>
      </c>
      <c r="S468" s="430"/>
      <c r="V468" s="237"/>
    </row>
    <row r="469" spans="2:22" x14ac:dyDescent="0.2">
      <c r="B469" s="273"/>
      <c r="C469" s="274" t="s">
        <v>1302</v>
      </c>
      <c r="D469" s="274" t="s">
        <v>1303</v>
      </c>
      <c r="E469" s="274" t="s">
        <v>1304</v>
      </c>
      <c r="F469" s="108" t="s">
        <v>927</v>
      </c>
      <c r="G469" s="108" t="s">
        <v>928</v>
      </c>
      <c r="I469" s="566" t="s">
        <v>82</v>
      </c>
      <c r="J469" s="567"/>
      <c r="K469" s="265"/>
      <c r="L469" s="113"/>
      <c r="M469" s="113"/>
      <c r="N469" s="16">
        <f>K469*L469*M469</f>
        <v>0</v>
      </c>
      <c r="O469" s="418" t="s">
        <v>1905</v>
      </c>
      <c r="P469" s="417">
        <f t="shared" ref="P469:P478" si="67">IF(O469="C",N469,0)</f>
        <v>0</v>
      </c>
      <c r="Q469" s="417">
        <f t="shared" ref="Q469:Q478" si="68">IF(O469="U",N469,0)</f>
        <v>0</v>
      </c>
      <c r="R469" s="424">
        <f t="shared" ref="R469:R478" si="69">N469-P469-Q469</f>
        <v>0</v>
      </c>
      <c r="S469" s="432">
        <f t="shared" ref="S469:S478" si="70">N469-(P469+Q469+R469)</f>
        <v>0</v>
      </c>
      <c r="T469" s="429" t="str">
        <f t="shared" ref="T469:T479" si="71">(IF(S469=0,"","ERROR"))</f>
        <v/>
      </c>
      <c r="V469" s="237"/>
    </row>
    <row r="470" spans="2:22" x14ac:dyDescent="0.2">
      <c r="B470" s="45" t="s">
        <v>1306</v>
      </c>
      <c r="C470" s="109">
        <v>27</v>
      </c>
      <c r="D470" s="109">
        <v>27</v>
      </c>
      <c r="E470" s="109"/>
      <c r="F470" s="109"/>
      <c r="G470" s="103"/>
      <c r="I470" s="566" t="s">
        <v>1045</v>
      </c>
      <c r="J470" s="567"/>
      <c r="K470" s="265"/>
      <c r="L470" s="113"/>
      <c r="M470" s="113"/>
      <c r="N470" s="16">
        <f t="shared" ref="N470:N478" si="72">K470*L470*M470</f>
        <v>0</v>
      </c>
      <c r="O470" s="418" t="s">
        <v>1905</v>
      </c>
      <c r="P470" s="417">
        <f t="shared" si="67"/>
        <v>0</v>
      </c>
      <c r="Q470" s="417">
        <f t="shared" si="68"/>
        <v>0</v>
      </c>
      <c r="R470" s="424">
        <f t="shared" si="69"/>
        <v>0</v>
      </c>
      <c r="S470" s="432">
        <f t="shared" si="70"/>
        <v>0</v>
      </c>
      <c r="T470" s="429" t="str">
        <f t="shared" si="71"/>
        <v/>
      </c>
      <c r="V470" s="237"/>
    </row>
    <row r="471" spans="2:22" x14ac:dyDescent="0.2">
      <c r="B471" s="45" t="s">
        <v>67</v>
      </c>
      <c r="C471" s="106">
        <v>0</v>
      </c>
      <c r="D471" s="106">
        <v>0</v>
      </c>
      <c r="E471" s="106"/>
      <c r="F471" s="106"/>
      <c r="G471" s="104"/>
      <c r="I471" s="566"/>
      <c r="J471" s="567"/>
      <c r="K471" s="265"/>
      <c r="L471" s="113"/>
      <c r="M471" s="113"/>
      <c r="N471" s="16">
        <f t="shared" si="72"/>
        <v>0</v>
      </c>
      <c r="O471" s="418" t="s">
        <v>1905</v>
      </c>
      <c r="P471" s="417">
        <f t="shared" si="67"/>
        <v>0</v>
      </c>
      <c r="Q471" s="417">
        <f t="shared" si="68"/>
        <v>0</v>
      </c>
      <c r="R471" s="424">
        <f t="shared" si="69"/>
        <v>0</v>
      </c>
      <c r="S471" s="432">
        <f t="shared" si="70"/>
        <v>0</v>
      </c>
      <c r="T471" s="429" t="str">
        <f t="shared" si="71"/>
        <v/>
      </c>
      <c r="V471" s="237"/>
    </row>
    <row r="472" spans="2:22" x14ac:dyDescent="0.2">
      <c r="B472" s="45" t="s">
        <v>68</v>
      </c>
      <c r="C472" s="16">
        <f>C470*C471</f>
        <v>0</v>
      </c>
      <c r="D472" s="16">
        <f>D470*D471</f>
        <v>0</v>
      </c>
      <c r="E472" s="16">
        <f>E470*E471</f>
        <v>0</v>
      </c>
      <c r="F472" s="16">
        <f>F470*F471</f>
        <v>0</v>
      </c>
      <c r="G472" s="16">
        <f>G470*G471</f>
        <v>0</v>
      </c>
      <c r="I472" s="690"/>
      <c r="J472" s="611"/>
      <c r="K472" s="265"/>
      <c r="L472" s="113"/>
      <c r="M472" s="113"/>
      <c r="N472" s="16">
        <f t="shared" si="72"/>
        <v>0</v>
      </c>
      <c r="O472" s="418" t="s">
        <v>1905</v>
      </c>
      <c r="P472" s="417">
        <f t="shared" si="67"/>
        <v>0</v>
      </c>
      <c r="Q472" s="417">
        <f t="shared" si="68"/>
        <v>0</v>
      </c>
      <c r="R472" s="424">
        <f t="shared" si="69"/>
        <v>0</v>
      </c>
      <c r="S472" s="432">
        <f t="shared" si="70"/>
        <v>0</v>
      </c>
      <c r="T472" s="429" t="str">
        <f t="shared" si="71"/>
        <v/>
      </c>
      <c r="V472" s="237"/>
    </row>
    <row r="473" spans="2:22" x14ac:dyDescent="0.2">
      <c r="F473" s="14"/>
      <c r="I473" s="690"/>
      <c r="J473" s="611"/>
      <c r="K473" s="265"/>
      <c r="L473" s="113"/>
      <c r="M473" s="113"/>
      <c r="N473" s="16">
        <f t="shared" si="72"/>
        <v>0</v>
      </c>
      <c r="O473" s="418" t="s">
        <v>1905</v>
      </c>
      <c r="P473" s="417">
        <f t="shared" si="67"/>
        <v>0</v>
      </c>
      <c r="Q473" s="417">
        <f t="shared" si="68"/>
        <v>0</v>
      </c>
      <c r="R473" s="424">
        <f t="shared" si="69"/>
        <v>0</v>
      </c>
      <c r="S473" s="432">
        <f t="shared" si="70"/>
        <v>0</v>
      </c>
      <c r="T473" s="429" t="str">
        <f t="shared" si="71"/>
        <v/>
      </c>
      <c r="V473" s="237"/>
    </row>
    <row r="474" spans="2:22" x14ac:dyDescent="0.2">
      <c r="B474" s="11"/>
      <c r="C474" s="11"/>
      <c r="D474" s="11"/>
      <c r="E474" s="11"/>
      <c r="F474" s="602" t="s">
        <v>1628</v>
      </c>
      <c r="G474" s="612"/>
      <c r="H474" s="603"/>
      <c r="I474" s="566"/>
      <c r="J474" s="567"/>
      <c r="K474" s="265"/>
      <c r="L474" s="113"/>
      <c r="M474" s="113"/>
      <c r="N474" s="16">
        <f t="shared" si="72"/>
        <v>0</v>
      </c>
      <c r="O474" s="418" t="s">
        <v>1905</v>
      </c>
      <c r="P474" s="417">
        <f t="shared" si="67"/>
        <v>0</v>
      </c>
      <c r="Q474" s="417">
        <f t="shared" si="68"/>
        <v>0</v>
      </c>
      <c r="R474" s="424">
        <f t="shared" si="69"/>
        <v>0</v>
      </c>
      <c r="S474" s="432">
        <f t="shared" si="70"/>
        <v>0</v>
      </c>
      <c r="T474" s="429" t="str">
        <f t="shared" si="71"/>
        <v/>
      </c>
      <c r="V474" s="237"/>
    </row>
    <row r="475" spans="2:22" x14ac:dyDescent="0.2">
      <c r="B475" s="43"/>
      <c r="C475" s="108" t="s">
        <v>1305</v>
      </c>
      <c r="D475" s="108" t="s">
        <v>64</v>
      </c>
      <c r="E475" s="108" t="s">
        <v>65</v>
      </c>
      <c r="F475" s="613"/>
      <c r="G475" s="614"/>
      <c r="H475" s="615"/>
      <c r="I475" s="566"/>
      <c r="J475" s="567"/>
      <c r="K475" s="265"/>
      <c r="L475" s="113"/>
      <c r="M475" s="113"/>
      <c r="N475" s="16">
        <f t="shared" si="72"/>
        <v>0</v>
      </c>
      <c r="O475" s="418" t="s">
        <v>1905</v>
      </c>
      <c r="P475" s="417">
        <f t="shared" si="67"/>
        <v>0</v>
      </c>
      <c r="Q475" s="417">
        <f t="shared" si="68"/>
        <v>0</v>
      </c>
      <c r="R475" s="424">
        <f t="shared" si="69"/>
        <v>0</v>
      </c>
      <c r="S475" s="432">
        <f t="shared" si="70"/>
        <v>0</v>
      </c>
      <c r="T475" s="429" t="str">
        <f t="shared" si="71"/>
        <v/>
      </c>
      <c r="V475" s="237"/>
    </row>
    <row r="476" spans="2:22" x14ac:dyDescent="0.2">
      <c r="B476" s="45" t="s">
        <v>62</v>
      </c>
      <c r="C476" s="109">
        <v>0.55000000000000004</v>
      </c>
      <c r="D476" s="109"/>
      <c r="E476" s="109">
        <v>0.55000000000000004</v>
      </c>
      <c r="F476" s="613"/>
      <c r="G476" s="614"/>
      <c r="H476" s="615"/>
      <c r="I476" s="566"/>
      <c r="J476" s="567"/>
      <c r="K476" s="265"/>
      <c r="L476" s="113"/>
      <c r="M476" s="113"/>
      <c r="N476" s="16">
        <f t="shared" si="72"/>
        <v>0</v>
      </c>
      <c r="O476" s="418" t="s">
        <v>1905</v>
      </c>
      <c r="P476" s="417">
        <f t="shared" si="67"/>
        <v>0</v>
      </c>
      <c r="Q476" s="417">
        <f t="shared" si="68"/>
        <v>0</v>
      </c>
      <c r="R476" s="424">
        <f t="shared" si="69"/>
        <v>0</v>
      </c>
      <c r="S476" s="432">
        <f t="shared" si="70"/>
        <v>0</v>
      </c>
      <c r="T476" s="429" t="str">
        <f t="shared" si="71"/>
        <v/>
      </c>
      <c r="V476" s="237"/>
    </row>
    <row r="477" spans="2:22" x14ac:dyDescent="0.2">
      <c r="B477" s="45" t="s">
        <v>69</v>
      </c>
      <c r="C477" s="106">
        <v>0</v>
      </c>
      <c r="D477" s="106"/>
      <c r="E477" s="106">
        <v>0</v>
      </c>
      <c r="F477" s="613"/>
      <c r="G477" s="614"/>
      <c r="H477" s="615"/>
      <c r="I477" s="566"/>
      <c r="J477" s="567"/>
      <c r="K477" s="265"/>
      <c r="L477" s="113"/>
      <c r="M477" s="113"/>
      <c r="N477" s="16">
        <f t="shared" si="72"/>
        <v>0</v>
      </c>
      <c r="O477" s="418" t="s">
        <v>1905</v>
      </c>
      <c r="P477" s="417">
        <f t="shared" si="67"/>
        <v>0</v>
      </c>
      <c r="Q477" s="417">
        <f t="shared" si="68"/>
        <v>0</v>
      </c>
      <c r="R477" s="424">
        <f t="shared" si="69"/>
        <v>0</v>
      </c>
      <c r="S477" s="432">
        <f t="shared" si="70"/>
        <v>0</v>
      </c>
      <c r="T477" s="429" t="str">
        <f t="shared" si="71"/>
        <v/>
      </c>
      <c r="V477" s="237"/>
    </row>
    <row r="478" spans="2:22" x14ac:dyDescent="0.2">
      <c r="B478" s="45" t="s">
        <v>70</v>
      </c>
      <c r="C478" s="16">
        <f>C476*C477</f>
        <v>0</v>
      </c>
      <c r="D478" s="16">
        <f>D476*D477</f>
        <v>0</v>
      </c>
      <c r="E478" s="16">
        <f>E476*E477</f>
        <v>0</v>
      </c>
      <c r="F478" s="604"/>
      <c r="G478" s="616"/>
      <c r="H478" s="605"/>
      <c r="I478" s="566"/>
      <c r="J478" s="567"/>
      <c r="K478" s="265"/>
      <c r="L478" s="113"/>
      <c r="M478" s="113"/>
      <c r="N478" s="16">
        <f t="shared" si="72"/>
        <v>0</v>
      </c>
      <c r="O478" s="418" t="s">
        <v>1905</v>
      </c>
      <c r="P478" s="417">
        <f t="shared" si="67"/>
        <v>0</v>
      </c>
      <c r="Q478" s="417">
        <f t="shared" si="68"/>
        <v>0</v>
      </c>
      <c r="R478" s="424">
        <f t="shared" si="69"/>
        <v>0</v>
      </c>
      <c r="S478" s="432">
        <f t="shared" si="70"/>
        <v>0</v>
      </c>
      <c r="T478" s="429" t="str">
        <f t="shared" si="71"/>
        <v/>
      </c>
      <c r="V478" s="237"/>
    </row>
    <row r="479" spans="2:22" ht="16.5" customHeight="1" x14ac:dyDescent="0.2">
      <c r="B479" s="563" t="s">
        <v>1570</v>
      </c>
      <c r="I479" s="557" t="s">
        <v>90</v>
      </c>
      <c r="J479" s="558"/>
      <c r="K479" s="558"/>
      <c r="L479" s="558"/>
      <c r="M479" s="559"/>
      <c r="N479" s="49">
        <f>SUM(N469:N478)</f>
        <v>0</v>
      </c>
      <c r="P479" s="422">
        <f>SUM(P469:P478)</f>
        <v>0</v>
      </c>
      <c r="Q479" s="422">
        <f>SUM(Q469:Q478)</f>
        <v>0</v>
      </c>
      <c r="R479" s="423">
        <f>SUM(R469:R478)</f>
        <v>0</v>
      </c>
      <c r="S479" s="432">
        <f>N479-(P479+Q479+R479)</f>
        <v>0</v>
      </c>
      <c r="T479" s="429" t="str">
        <f t="shared" si="71"/>
        <v/>
      </c>
      <c r="V479" s="237"/>
    </row>
    <row r="480" spans="2:22" ht="20.25" customHeight="1" x14ac:dyDescent="0.2">
      <c r="B480" s="737"/>
      <c r="C480" s="11"/>
      <c r="F480" s="315" t="s">
        <v>1545</v>
      </c>
      <c r="G480" s="316" t="s">
        <v>1546</v>
      </c>
      <c r="I480" s="736"/>
      <c r="J480" s="736"/>
      <c r="K480" s="736"/>
      <c r="L480" s="736"/>
      <c r="M480" s="736"/>
      <c r="N480" s="74"/>
      <c r="V480" s="237"/>
    </row>
    <row r="481" spans="2:22" ht="22.5" customHeight="1" x14ac:dyDescent="0.2">
      <c r="B481" s="738"/>
      <c r="C481" s="47">
        <f>F481*G481</f>
        <v>0</v>
      </c>
      <c r="F481" s="317">
        <f>SUM(C472:G472)+SUM(C478:E478)</f>
        <v>0</v>
      </c>
      <c r="G481" s="316">
        <v>20</v>
      </c>
      <c r="I481" s="38"/>
      <c r="J481" s="56"/>
      <c r="K481" s="38"/>
      <c r="L481" s="38"/>
      <c r="M481" s="38"/>
      <c r="N481" s="68"/>
      <c r="V481" s="237"/>
    </row>
    <row r="482" spans="2:22" x14ac:dyDescent="0.2">
      <c r="I482" s="38"/>
      <c r="J482" s="56"/>
      <c r="K482" s="38"/>
      <c r="L482" s="38"/>
      <c r="M482" s="38"/>
      <c r="N482" s="68"/>
      <c r="V482" s="237"/>
    </row>
    <row r="483" spans="2:22" ht="25.5" x14ac:dyDescent="0.2">
      <c r="B483" s="585" t="s">
        <v>1574</v>
      </c>
      <c r="C483" s="586"/>
      <c r="D483" s="586"/>
      <c r="E483" s="586"/>
      <c r="F483" s="704"/>
      <c r="G483" s="705"/>
      <c r="I483" s="512" t="s">
        <v>2241</v>
      </c>
      <c r="V483" s="237"/>
    </row>
    <row r="484" spans="2:22" x14ac:dyDescent="0.2">
      <c r="B484" s="588"/>
      <c r="C484" s="589"/>
      <c r="D484" s="589"/>
      <c r="E484" s="589"/>
      <c r="F484" s="706"/>
      <c r="G484" s="707"/>
      <c r="I484" s="699"/>
      <c r="J484" s="700"/>
      <c r="K484" s="700"/>
      <c r="L484" s="700"/>
      <c r="M484" s="700"/>
      <c r="N484" s="700"/>
      <c r="V484" s="237"/>
    </row>
    <row r="485" spans="2:22" x14ac:dyDescent="0.2">
      <c r="B485" s="273"/>
      <c r="C485" s="108" t="s">
        <v>1867</v>
      </c>
      <c r="D485" s="108" t="s">
        <v>1874</v>
      </c>
      <c r="E485" s="274" t="s">
        <v>1866</v>
      </c>
      <c r="F485" s="108" t="s">
        <v>1868</v>
      </c>
      <c r="G485" s="108" t="s">
        <v>1868</v>
      </c>
      <c r="H485" s="277"/>
      <c r="I485" s="20"/>
      <c r="J485" s="20"/>
      <c r="K485" s="20"/>
      <c r="L485" s="20"/>
      <c r="M485" s="20"/>
      <c r="N485" s="20"/>
      <c r="O485" s="39"/>
      <c r="P485" s="234"/>
      <c r="Q485" s="19"/>
      <c r="R485" s="19"/>
      <c r="S485" s="19"/>
      <c r="T485" s="19"/>
      <c r="V485" s="237"/>
    </row>
    <row r="486" spans="2:22" x14ac:dyDescent="0.2">
      <c r="B486" s="45" t="s">
        <v>1306</v>
      </c>
      <c r="C486" s="109">
        <v>130</v>
      </c>
      <c r="D486" s="109">
        <v>80</v>
      </c>
      <c r="E486" s="109">
        <v>56</v>
      </c>
      <c r="F486" s="109">
        <v>34</v>
      </c>
      <c r="G486" s="103">
        <v>34</v>
      </c>
      <c r="H486" s="236"/>
      <c r="I486" s="489" t="s">
        <v>2230</v>
      </c>
      <c r="J486" s="323"/>
      <c r="K486" s="324"/>
      <c r="L486" s="114"/>
      <c r="M486" s="114"/>
      <c r="N486" s="22"/>
      <c r="O486" s="39"/>
      <c r="P486" s="234"/>
      <c r="Q486" s="19"/>
      <c r="R486" s="19"/>
      <c r="S486" s="19"/>
      <c r="T486" s="19"/>
      <c r="V486" s="237"/>
    </row>
    <row r="487" spans="2:22" x14ac:dyDescent="0.2">
      <c r="B487" s="45" t="s">
        <v>67</v>
      </c>
      <c r="C487" s="106">
        <v>0</v>
      </c>
      <c r="D487" s="106">
        <v>0</v>
      </c>
      <c r="E487" s="106">
        <v>0</v>
      </c>
      <c r="F487" s="106">
        <v>0</v>
      </c>
      <c r="G487" s="104">
        <v>0</v>
      </c>
      <c r="H487" t="s">
        <v>1898</v>
      </c>
      <c r="I487" s="489" t="s">
        <v>2231</v>
      </c>
      <c r="J487" s="323"/>
      <c r="K487" s="324"/>
      <c r="L487" s="114"/>
      <c r="M487" s="114"/>
      <c r="N487" s="22"/>
      <c r="O487" s="39"/>
      <c r="P487" s="234"/>
      <c r="Q487" s="19"/>
      <c r="R487" s="19"/>
      <c r="S487" s="19"/>
      <c r="T487" s="19"/>
      <c r="V487" s="237"/>
    </row>
    <row r="488" spans="2:22" x14ac:dyDescent="0.2">
      <c r="B488" s="45" t="s">
        <v>68</v>
      </c>
      <c r="C488" s="16">
        <f>C486*C487</f>
        <v>0</v>
      </c>
      <c r="D488" s="16">
        <f>D486*D487</f>
        <v>0</v>
      </c>
      <c r="E488" s="16">
        <f>E486*E487</f>
        <v>0</v>
      </c>
      <c r="F488" s="16">
        <f>F486*F487</f>
        <v>0</v>
      </c>
      <c r="G488" s="16">
        <f>G486*G487</f>
        <v>0</v>
      </c>
      <c r="I488" s="489"/>
      <c r="J488" s="323"/>
      <c r="K488" s="324"/>
      <c r="L488" s="114"/>
      <c r="M488" s="114"/>
      <c r="N488" s="22"/>
      <c r="O488" s="39"/>
      <c r="P488" s="234"/>
      <c r="Q488" s="19"/>
      <c r="R488" s="19"/>
      <c r="S488" s="19"/>
      <c r="T488" s="19"/>
      <c r="V488" s="237"/>
    </row>
    <row r="489" spans="2:22" x14ac:dyDescent="0.2">
      <c r="F489" s="602" t="s">
        <v>1628</v>
      </c>
      <c r="G489" s="612"/>
      <c r="H489" s="603"/>
      <c r="I489" s="500"/>
      <c r="J489" s="323"/>
      <c r="K489" s="324"/>
      <c r="L489" s="114"/>
      <c r="M489" s="114"/>
      <c r="N489" s="22"/>
      <c r="O489" s="39"/>
      <c r="P489" s="234"/>
      <c r="Q489" s="19"/>
      <c r="R489" s="19"/>
      <c r="S489" s="19"/>
      <c r="T489" s="19"/>
      <c r="V489" s="237"/>
    </row>
    <row r="490" spans="2:22" x14ac:dyDescent="0.2">
      <c r="B490" s="43"/>
      <c r="C490" s="108" t="s">
        <v>1305</v>
      </c>
      <c r="D490" s="108" t="s">
        <v>64</v>
      </c>
      <c r="E490" s="108" t="s">
        <v>65</v>
      </c>
      <c r="F490" s="613"/>
      <c r="G490" s="614"/>
      <c r="H490" s="615"/>
      <c r="I490" s="489"/>
      <c r="J490" s="323"/>
      <c r="K490" s="324"/>
      <c r="L490" s="114"/>
      <c r="M490" s="114"/>
      <c r="N490" s="22"/>
      <c r="O490" s="39"/>
      <c r="P490" s="234"/>
      <c r="Q490" s="19"/>
      <c r="R490" s="19"/>
      <c r="S490" s="19"/>
      <c r="T490" s="19"/>
      <c r="V490" s="237"/>
    </row>
    <row r="491" spans="2:22" x14ac:dyDescent="0.2">
      <c r="B491" s="45" t="s">
        <v>62</v>
      </c>
      <c r="C491" s="109">
        <v>0.55000000000000004</v>
      </c>
      <c r="D491" s="109"/>
      <c r="E491" s="109"/>
      <c r="F491" s="613"/>
      <c r="G491" s="614"/>
      <c r="H491" s="615"/>
      <c r="I491" s="489"/>
      <c r="J491" s="323"/>
      <c r="K491" s="324"/>
      <c r="L491" s="114"/>
      <c r="M491" s="114"/>
      <c r="N491" s="22"/>
      <c r="O491" s="39"/>
      <c r="P491" s="234"/>
      <c r="Q491" s="19"/>
      <c r="R491" s="19"/>
      <c r="S491" s="19"/>
      <c r="T491" s="19"/>
      <c r="V491" s="237"/>
    </row>
    <row r="492" spans="2:22" x14ac:dyDescent="0.2">
      <c r="B492" s="45" t="s">
        <v>69</v>
      </c>
      <c r="C492" s="106">
        <v>0</v>
      </c>
      <c r="D492" s="106"/>
      <c r="E492" s="106"/>
      <c r="F492" s="613"/>
      <c r="G492" s="614"/>
      <c r="H492" s="615"/>
      <c r="I492" s="523"/>
      <c r="J492" s="323"/>
      <c r="K492" s="324"/>
      <c r="L492" s="114"/>
      <c r="M492" s="114"/>
      <c r="N492" s="22"/>
      <c r="O492" s="39"/>
      <c r="P492" s="234"/>
      <c r="Q492" s="19"/>
      <c r="R492" s="19"/>
      <c r="S492" s="19"/>
      <c r="T492" s="19"/>
      <c r="V492" s="237"/>
    </row>
    <row r="493" spans="2:22" x14ac:dyDescent="0.2">
      <c r="B493" s="45" t="s">
        <v>70</v>
      </c>
      <c r="C493" s="16">
        <f>C491*C492</f>
        <v>0</v>
      </c>
      <c r="D493" s="16">
        <f>D491*D492</f>
        <v>0</v>
      </c>
      <c r="E493" s="16">
        <f>E491*E492</f>
        <v>0</v>
      </c>
      <c r="F493" s="604"/>
      <c r="G493" s="616"/>
      <c r="H493" s="605"/>
      <c r="I493" s="114"/>
      <c r="J493" s="323"/>
      <c r="K493" s="324"/>
      <c r="L493" s="114"/>
      <c r="M493" s="114"/>
      <c r="N493" s="22"/>
      <c r="P493" s="6"/>
      <c r="V493" s="237"/>
    </row>
    <row r="494" spans="2:22" ht="17.25" customHeight="1" x14ac:dyDescent="0.2">
      <c r="B494" s="714" t="s">
        <v>1571</v>
      </c>
      <c r="F494" s="315" t="s">
        <v>1545</v>
      </c>
      <c r="G494" s="316" t="s">
        <v>1546</v>
      </c>
      <c r="I494" s="114"/>
      <c r="J494" s="323"/>
      <c r="K494" s="324"/>
      <c r="L494" s="114"/>
      <c r="M494" s="114"/>
      <c r="N494" s="22"/>
      <c r="V494" s="237"/>
    </row>
    <row r="495" spans="2:22" ht="18" customHeight="1" x14ac:dyDescent="0.2">
      <c r="B495" s="715"/>
      <c r="F495" s="317">
        <f>C488+D488+E488+F488+G488+C493+D493+E493</f>
        <v>0</v>
      </c>
      <c r="G495" s="316">
        <v>20</v>
      </c>
      <c r="I495" s="691"/>
      <c r="J495" s="691"/>
      <c r="K495" s="691"/>
      <c r="L495" s="691"/>
      <c r="M495" s="691"/>
      <c r="N495" s="22"/>
      <c r="V495" s="237"/>
    </row>
    <row r="496" spans="2:22" ht="12.75" customHeight="1" x14ac:dyDescent="0.2">
      <c r="B496" s="716"/>
      <c r="C496" s="330">
        <f>F495*G495</f>
        <v>0</v>
      </c>
      <c r="I496" s="699"/>
      <c r="J496" s="700"/>
      <c r="K496" s="700"/>
      <c r="L496" s="700"/>
      <c r="M496" s="700"/>
      <c r="N496" s="700"/>
      <c r="V496" s="237"/>
    </row>
    <row r="497" spans="1:22" x14ac:dyDescent="0.2">
      <c r="B497" s="264"/>
      <c r="C497" s="196"/>
      <c r="I497" s="23"/>
      <c r="J497" s="325"/>
      <c r="K497" s="20"/>
      <c r="L497" s="20"/>
      <c r="M497" s="20"/>
      <c r="N497" s="326"/>
      <c r="V497" s="237"/>
    </row>
    <row r="498" spans="1:22" x14ac:dyDescent="0.2">
      <c r="B498" s="655" t="s">
        <v>1552</v>
      </c>
      <c r="C498" s="105" t="s">
        <v>1045</v>
      </c>
      <c r="D498" s="105" t="s">
        <v>82</v>
      </c>
      <c r="E498" s="105" t="s">
        <v>2211</v>
      </c>
      <c r="F498" s="701" t="s">
        <v>1561</v>
      </c>
      <c r="G498" s="702"/>
      <c r="H498" s="702"/>
      <c r="I498" s="703"/>
      <c r="J498" s="6"/>
      <c r="K498" s="6"/>
      <c r="L498" s="6"/>
      <c r="M498" s="6"/>
      <c r="N498" s="6"/>
      <c r="V498" s="237"/>
    </row>
    <row r="499" spans="1:22" x14ac:dyDescent="0.2">
      <c r="B499" s="656"/>
      <c r="C499" s="111"/>
      <c r="D499" s="111"/>
      <c r="E499" s="111">
        <v>0</v>
      </c>
      <c r="I499" s="489" t="s">
        <v>2212</v>
      </c>
      <c r="J499" s="6"/>
      <c r="K499" s="6"/>
      <c r="L499" s="6"/>
      <c r="M499" s="6"/>
      <c r="N499" s="6"/>
      <c r="V499" s="237"/>
    </row>
    <row r="500" spans="1:22" ht="12.75" customHeight="1" x14ac:dyDescent="0.2">
      <c r="B500" s="560" t="s">
        <v>1553</v>
      </c>
      <c r="C500" s="576">
        <f>C499+D499+E499</f>
        <v>0</v>
      </c>
      <c r="I500" s="500" t="s">
        <v>2214</v>
      </c>
      <c r="J500" s="6"/>
      <c r="K500" s="6"/>
      <c r="L500" s="6"/>
      <c r="M500" s="6"/>
      <c r="N500" s="6"/>
      <c r="V500" s="237"/>
    </row>
    <row r="501" spans="1:22" x14ac:dyDescent="0.2">
      <c r="B501" s="561"/>
      <c r="C501" s="577"/>
      <c r="I501" s="500"/>
      <c r="J501" s="6"/>
      <c r="K501" s="6"/>
      <c r="L501" s="6"/>
      <c r="M501" s="6"/>
      <c r="N501" s="6"/>
      <c r="V501" s="237"/>
    </row>
    <row r="502" spans="1:22" x14ac:dyDescent="0.2">
      <c r="B502" s="562"/>
      <c r="C502" s="11"/>
      <c r="J502" s="6"/>
      <c r="K502" s="6"/>
      <c r="L502" s="6"/>
      <c r="M502" s="6"/>
      <c r="N502" s="6"/>
      <c r="V502" s="237"/>
    </row>
    <row r="503" spans="1:22" x14ac:dyDescent="0.2">
      <c r="B503" s="264"/>
      <c r="J503" s="6"/>
      <c r="K503" s="6"/>
      <c r="L503" s="6"/>
      <c r="M503" s="6"/>
      <c r="N503" s="6"/>
      <c r="V503" s="237"/>
    </row>
    <row r="504" spans="1:22" x14ac:dyDescent="0.2">
      <c r="B504" s="563" t="s">
        <v>1572</v>
      </c>
      <c r="J504" s="6"/>
      <c r="K504" s="6"/>
      <c r="L504" s="6"/>
      <c r="M504" s="6"/>
      <c r="N504" s="6"/>
      <c r="V504" s="237"/>
    </row>
    <row r="505" spans="1:22" x14ac:dyDescent="0.2">
      <c r="B505" s="564"/>
      <c r="J505" s="6"/>
      <c r="K505" s="6"/>
      <c r="L505" s="6"/>
      <c r="M505" s="6"/>
      <c r="N505" s="6"/>
      <c r="V505" s="237"/>
    </row>
    <row r="506" spans="1:22" ht="19.5" customHeight="1" x14ac:dyDescent="0.2">
      <c r="B506" s="565"/>
      <c r="C506" s="313">
        <f>C496+C500</f>
        <v>0</v>
      </c>
      <c r="J506" s="6"/>
      <c r="K506" s="6"/>
      <c r="L506" s="6"/>
      <c r="M506" s="6"/>
      <c r="N506" s="6"/>
      <c r="V506" s="237"/>
    </row>
    <row r="507" spans="1:22" x14ac:dyDescent="0.2">
      <c r="B507" s="264"/>
      <c r="C507" s="196"/>
      <c r="I507" s="23"/>
      <c r="J507" s="325"/>
      <c r="K507" s="20"/>
      <c r="L507" s="20"/>
      <c r="M507" s="20"/>
      <c r="N507" s="326"/>
      <c r="V507" s="237"/>
    </row>
    <row r="508" spans="1:22" x14ac:dyDescent="0.2">
      <c r="A508" s="19"/>
      <c r="B508" s="63"/>
      <c r="C508" s="22"/>
      <c r="D508" s="22"/>
      <c r="E508" s="22"/>
      <c r="I508" s="38"/>
      <c r="J508" s="56"/>
      <c r="K508" s="38"/>
      <c r="L508" s="38"/>
      <c r="M508" s="38"/>
      <c r="N508" s="68"/>
      <c r="V508" s="237"/>
    </row>
    <row r="509" spans="1:22" x14ac:dyDescent="0.2">
      <c r="A509" s="19"/>
      <c r="B509" s="585" t="s">
        <v>1573</v>
      </c>
      <c r="C509" s="586"/>
      <c r="D509" s="586"/>
      <c r="E509" s="586"/>
      <c r="F509" s="587"/>
      <c r="I509" s="38"/>
      <c r="J509" s="56"/>
      <c r="K509" s="38"/>
      <c r="L509" s="38"/>
      <c r="M509" s="38"/>
      <c r="N509" s="68"/>
      <c r="V509" s="237"/>
    </row>
    <row r="510" spans="1:22" ht="12.75" customHeight="1" x14ac:dyDescent="0.2">
      <c r="A510" s="19"/>
      <c r="B510" s="617"/>
      <c r="C510" s="618"/>
      <c r="D510" s="618"/>
      <c r="E510" s="618"/>
      <c r="F510" s="619"/>
      <c r="I510" s="38"/>
      <c r="J510" s="56"/>
      <c r="K510" s="38"/>
      <c r="L510" s="38"/>
      <c r="M510" s="38"/>
      <c r="N510" s="68"/>
      <c r="V510" s="237"/>
    </row>
    <row r="511" spans="1:22" ht="12.75" customHeight="1" x14ac:dyDescent="0.2">
      <c r="A511" s="19"/>
      <c r="B511" s="588"/>
      <c r="C511" s="589"/>
      <c r="D511" s="589"/>
      <c r="E511" s="589"/>
      <c r="F511" s="590"/>
      <c r="I511" s="65"/>
      <c r="J511" s="38"/>
      <c r="K511" s="38"/>
      <c r="L511" s="38"/>
      <c r="M511" s="38"/>
      <c r="N511" s="68"/>
      <c r="V511" s="237"/>
    </row>
    <row r="512" spans="1:22" x14ac:dyDescent="0.2">
      <c r="B512" s="692"/>
      <c r="C512" s="580" t="s">
        <v>225</v>
      </c>
      <c r="D512" s="580" t="s">
        <v>226</v>
      </c>
      <c r="E512" s="580" t="s">
        <v>227</v>
      </c>
      <c r="F512" s="582" t="s">
        <v>55</v>
      </c>
      <c r="I512" s="38"/>
      <c r="J512" s="24"/>
      <c r="K512" s="24"/>
      <c r="L512" s="24"/>
      <c r="M512" s="24"/>
      <c r="N512" s="24"/>
      <c r="V512" s="237"/>
    </row>
    <row r="513" spans="2:22" x14ac:dyDescent="0.2">
      <c r="B513" s="692"/>
      <c r="C513" s="581"/>
      <c r="D513" s="581"/>
      <c r="E513" s="581"/>
      <c r="F513" s="583"/>
      <c r="J513" s="24"/>
      <c r="K513" s="23"/>
      <c r="L513" s="23"/>
      <c r="M513" s="23"/>
      <c r="N513" s="70"/>
      <c r="V513" s="237"/>
    </row>
    <row r="514" spans="2:22" x14ac:dyDescent="0.2">
      <c r="B514" s="106" t="s">
        <v>933</v>
      </c>
      <c r="C514" s="107"/>
      <c r="D514" s="107"/>
      <c r="E514" s="107"/>
      <c r="F514" s="16">
        <f>C514+D514+E514</f>
        <v>0</v>
      </c>
      <c r="J514" s="38"/>
      <c r="K514" s="71"/>
      <c r="L514" s="24"/>
      <c r="M514" s="24"/>
      <c r="N514" s="68"/>
      <c r="V514" s="237"/>
    </row>
    <row r="515" spans="2:22" x14ac:dyDescent="0.2">
      <c r="B515" s="106" t="s">
        <v>934</v>
      </c>
      <c r="C515" s="107"/>
      <c r="D515" s="107"/>
      <c r="E515" s="107"/>
      <c r="F515" s="16">
        <f>C515+D515+E515</f>
        <v>0</v>
      </c>
      <c r="I515" s="228"/>
      <c r="J515" s="229"/>
      <c r="K515" s="230"/>
      <c r="L515" s="231"/>
      <c r="M515" s="24"/>
      <c r="N515" s="68"/>
      <c r="V515" s="237"/>
    </row>
    <row r="516" spans="2:22" x14ac:dyDescent="0.2">
      <c r="B516" s="106" t="s">
        <v>222</v>
      </c>
      <c r="C516" s="107"/>
      <c r="D516" s="107"/>
      <c r="E516" s="107"/>
      <c r="F516" s="16">
        <f>C516+D516+E516</f>
        <v>0</v>
      </c>
      <c r="I516" s="228"/>
      <c r="J516" s="229"/>
      <c r="K516" s="232"/>
      <c r="L516" s="229"/>
      <c r="M516" s="38"/>
      <c r="N516" s="68"/>
      <c r="V516" s="237"/>
    </row>
    <row r="517" spans="2:22" x14ac:dyDescent="0.2">
      <c r="B517" s="741" t="s">
        <v>228</v>
      </c>
      <c r="C517" s="741"/>
      <c r="D517" s="741"/>
      <c r="E517" s="741"/>
      <c r="F517" s="317">
        <f>SUM(F514:F516)</f>
        <v>0</v>
      </c>
      <c r="J517" s="38"/>
      <c r="K517" s="56"/>
      <c r="L517" s="38"/>
      <c r="M517" s="38"/>
      <c r="N517" s="68"/>
      <c r="V517" s="237"/>
    </row>
    <row r="518" spans="2:22" x14ac:dyDescent="0.2">
      <c r="J518" s="38"/>
      <c r="K518" s="56"/>
      <c r="L518" s="38"/>
      <c r="M518" s="38"/>
      <c r="N518" s="68"/>
      <c r="V518" s="237"/>
    </row>
    <row r="519" spans="2:22" x14ac:dyDescent="0.2">
      <c r="B519" s="653" t="s">
        <v>1551</v>
      </c>
      <c r="D519" s="602" t="s">
        <v>1629</v>
      </c>
      <c r="E519" s="603"/>
      <c r="F519" s="315" t="s">
        <v>1545</v>
      </c>
      <c r="G519" s="316" t="s">
        <v>1546</v>
      </c>
      <c r="I519" s="38"/>
      <c r="J519" s="38"/>
      <c r="K519" s="56"/>
      <c r="L519" s="38"/>
      <c r="M519" s="38"/>
      <c r="N519" s="68"/>
      <c r="V519" s="237"/>
    </row>
    <row r="520" spans="2:22" ht="26.25" customHeight="1" x14ac:dyDescent="0.2">
      <c r="B520" s="654"/>
      <c r="C520" s="14"/>
      <c r="D520" s="604"/>
      <c r="E520" s="605"/>
      <c r="F520" s="317">
        <f>F517</f>
        <v>0</v>
      </c>
      <c r="G520" s="316">
        <v>20</v>
      </c>
      <c r="I520" s="38"/>
      <c r="J520" s="38"/>
      <c r="K520" s="56"/>
      <c r="L520" s="38"/>
      <c r="M520" s="38"/>
      <c r="N520" s="68"/>
      <c r="V520" s="237"/>
    </row>
    <row r="521" spans="2:22" x14ac:dyDescent="0.2">
      <c r="B521" s="657"/>
      <c r="C521" s="313">
        <f>F520*G520</f>
        <v>0</v>
      </c>
      <c r="I521" s="38"/>
      <c r="J521" s="38"/>
      <c r="K521" s="56"/>
      <c r="L521" s="38"/>
      <c r="M521" s="38"/>
      <c r="N521" s="68"/>
      <c r="V521" s="237"/>
    </row>
    <row r="522" spans="2:22" ht="12.75" customHeight="1" x14ac:dyDescent="0.2">
      <c r="B522" s="73"/>
      <c r="C522" s="74"/>
      <c r="I522" s="38"/>
      <c r="J522" s="38"/>
      <c r="K522" s="56"/>
      <c r="L522" s="38"/>
      <c r="M522" s="38"/>
      <c r="N522" s="68"/>
      <c r="V522" s="237"/>
    </row>
    <row r="523" spans="2:22" x14ac:dyDescent="0.2">
      <c r="J523" s="38"/>
      <c r="K523" s="56"/>
      <c r="L523" s="38"/>
      <c r="M523" s="38"/>
      <c r="N523" s="68"/>
      <c r="V523" s="237"/>
    </row>
    <row r="524" spans="2:22" x14ac:dyDescent="0.2">
      <c r="B524" s="599" t="s">
        <v>120</v>
      </c>
      <c r="F524" s="328"/>
      <c r="G524" s="63"/>
      <c r="I524" s="38"/>
      <c r="J524" s="38"/>
      <c r="K524" s="56"/>
      <c r="L524" s="38"/>
      <c r="M524" s="38"/>
      <c r="N524" s="68"/>
      <c r="V524" s="237"/>
    </row>
    <row r="525" spans="2:22" ht="26.25" customHeight="1" x14ac:dyDescent="0.2">
      <c r="B525" s="600"/>
      <c r="C525" s="14"/>
      <c r="F525" s="74"/>
      <c r="G525" s="63"/>
      <c r="I525" s="38"/>
      <c r="J525" s="38"/>
      <c r="K525" s="56"/>
      <c r="L525" s="38"/>
      <c r="M525" s="38"/>
      <c r="N525" s="68"/>
      <c r="V525" s="237"/>
    </row>
    <row r="526" spans="2:22" x14ac:dyDescent="0.2">
      <c r="B526" s="601"/>
      <c r="C526" s="54">
        <f>R479+P479+Q479+C481+C506+C521</f>
        <v>0</v>
      </c>
      <c r="I526" s="38"/>
      <c r="J526" s="38"/>
      <c r="K526" s="56"/>
      <c r="L526" s="38"/>
      <c r="M526" s="38"/>
      <c r="N526" s="68"/>
      <c r="V526" s="237"/>
    </row>
    <row r="527" spans="2:22" x14ac:dyDescent="0.2">
      <c r="B527" s="73"/>
      <c r="C527" s="74"/>
      <c r="I527" s="38"/>
      <c r="J527" s="38"/>
      <c r="K527" s="56"/>
      <c r="L527" s="38"/>
      <c r="M527" s="38"/>
      <c r="N527" s="68"/>
      <c r="V527" s="237"/>
    </row>
    <row r="528" spans="2:22" x14ac:dyDescent="0.2">
      <c r="B528" s="73"/>
      <c r="C528" s="74"/>
      <c r="I528" s="38"/>
      <c r="J528" s="38"/>
      <c r="K528" s="56"/>
      <c r="L528" s="38"/>
      <c r="M528" s="38"/>
      <c r="N528" s="68"/>
      <c r="V528" s="237"/>
    </row>
    <row r="529" spans="1:22" ht="15.75" x14ac:dyDescent="0.25">
      <c r="A529" s="9" t="s">
        <v>718</v>
      </c>
      <c r="B529" s="10" t="s">
        <v>1189</v>
      </c>
      <c r="C529" s="10"/>
      <c r="D529" s="10"/>
      <c r="E529" s="10"/>
      <c r="F529" s="10"/>
      <c r="G529" s="27"/>
      <c r="H529" s="27"/>
      <c r="I529" s="27"/>
      <c r="V529" s="237"/>
    </row>
    <row r="530" spans="1:22" x14ac:dyDescent="0.2">
      <c r="B530" t="s">
        <v>336</v>
      </c>
      <c r="V530" s="237"/>
    </row>
    <row r="531" spans="1:22" x14ac:dyDescent="0.2">
      <c r="B531" t="s">
        <v>932</v>
      </c>
      <c r="V531" s="237"/>
    </row>
    <row r="532" spans="1:22" x14ac:dyDescent="0.2">
      <c r="B532" s="11" t="s">
        <v>1191</v>
      </c>
      <c r="C532" s="11"/>
      <c r="D532" s="11"/>
      <c r="E532" s="11"/>
      <c r="F532" s="11"/>
      <c r="G532" s="11"/>
      <c r="H532" s="11"/>
      <c r="I532" s="11"/>
      <c r="V532" s="237"/>
    </row>
    <row r="533" spans="1:22" x14ac:dyDescent="0.2">
      <c r="B533" s="11" t="s">
        <v>344</v>
      </c>
      <c r="C533" s="11"/>
      <c r="D533" s="11"/>
      <c r="E533" s="11"/>
      <c r="F533" s="11"/>
      <c r="G533" s="11"/>
      <c r="H533" s="11"/>
      <c r="I533" s="11"/>
      <c r="V533" s="237"/>
    </row>
    <row r="534" spans="1:22" x14ac:dyDescent="0.2">
      <c r="V534" s="237"/>
    </row>
    <row r="535" spans="1:22" x14ac:dyDescent="0.2">
      <c r="B535" s="568" t="s">
        <v>931</v>
      </c>
      <c r="C535" s="578"/>
      <c r="D535" s="578"/>
      <c r="E535" s="579"/>
      <c r="I535" s="23"/>
      <c r="J535" s="23"/>
      <c r="K535" s="23"/>
      <c r="L535" s="23"/>
      <c r="M535" s="38"/>
      <c r="V535" s="237"/>
    </row>
    <row r="536" spans="1:22" x14ac:dyDescent="0.2">
      <c r="B536" s="43"/>
      <c r="C536" s="108" t="s">
        <v>1613</v>
      </c>
      <c r="D536" s="108" t="s">
        <v>1615</v>
      </c>
      <c r="E536" s="108" t="s">
        <v>1616</v>
      </c>
      <c r="F536" s="236"/>
      <c r="G536" s="470"/>
      <c r="I536" s="19"/>
      <c r="J536" s="23"/>
      <c r="K536" s="23"/>
      <c r="L536" s="23"/>
      <c r="M536" s="23"/>
      <c r="V536" s="237"/>
    </row>
    <row r="537" spans="1:22" x14ac:dyDescent="0.2">
      <c r="B537" s="45" t="s">
        <v>1306</v>
      </c>
      <c r="C537" s="109">
        <v>124</v>
      </c>
      <c r="D537" s="109">
        <v>190</v>
      </c>
      <c r="E537" s="109">
        <v>125</v>
      </c>
      <c r="I537" s="63"/>
      <c r="J537" s="21"/>
      <c r="K537" s="21"/>
      <c r="L537" s="21"/>
      <c r="M537" s="21"/>
      <c r="V537" s="237"/>
    </row>
    <row r="538" spans="1:22" x14ac:dyDescent="0.2">
      <c r="B538" s="45" t="s">
        <v>929</v>
      </c>
      <c r="C538" s="106">
        <v>0</v>
      </c>
      <c r="D538" s="106">
        <v>0</v>
      </c>
      <c r="E538" s="106">
        <v>0</v>
      </c>
      <c r="I538" s="65"/>
      <c r="J538" s="38"/>
      <c r="K538" s="38"/>
      <c r="L538" s="19"/>
      <c r="M538" s="19"/>
      <c r="V538" s="237"/>
    </row>
    <row r="539" spans="1:22" x14ac:dyDescent="0.2">
      <c r="B539" s="41" t="s">
        <v>338</v>
      </c>
      <c r="C539" s="16">
        <f>C537*C538</f>
        <v>0</v>
      </c>
      <c r="D539" s="16">
        <f>D537*D538</f>
        <v>0</v>
      </c>
      <c r="E539" s="16">
        <f>E537*E538</f>
        <v>0</v>
      </c>
      <c r="I539" s="65"/>
      <c r="J539" s="56"/>
      <c r="K539" s="56"/>
      <c r="L539" s="21"/>
      <c r="M539" s="21"/>
      <c r="V539" s="237"/>
    </row>
    <row r="540" spans="1:22" x14ac:dyDescent="0.2">
      <c r="B540" s="19"/>
      <c r="C540" s="19"/>
      <c r="D540" s="19"/>
      <c r="E540" s="19"/>
      <c r="I540" s="65"/>
      <c r="J540" s="64"/>
      <c r="K540" s="38"/>
      <c r="L540" s="19"/>
      <c r="M540" s="19"/>
      <c r="V540" s="237"/>
    </row>
    <row r="541" spans="1:22" x14ac:dyDescent="0.2">
      <c r="B541" s="43"/>
      <c r="C541" s="108" t="s">
        <v>1614</v>
      </c>
      <c r="D541" s="108"/>
      <c r="E541" s="108" t="s">
        <v>930</v>
      </c>
      <c r="I541" s="38"/>
      <c r="J541" s="38"/>
      <c r="K541" s="38"/>
      <c r="L541" s="19"/>
      <c r="M541" s="19"/>
      <c r="V541" s="237"/>
    </row>
    <row r="542" spans="1:22" x14ac:dyDescent="0.2">
      <c r="B542" s="45" t="s">
        <v>1306</v>
      </c>
      <c r="C542" s="109">
        <v>88</v>
      </c>
      <c r="D542" s="109"/>
      <c r="E542" s="109"/>
      <c r="V542" s="237"/>
    </row>
    <row r="543" spans="1:22" ht="12.75" customHeight="1" x14ac:dyDescent="0.2">
      <c r="B543" s="45" t="s">
        <v>929</v>
      </c>
      <c r="C543" s="106">
        <v>0</v>
      </c>
      <c r="D543" s="106">
        <v>0</v>
      </c>
      <c r="E543" s="106"/>
      <c r="V543" s="237"/>
    </row>
    <row r="544" spans="1:22" ht="12.75" customHeight="1" x14ac:dyDescent="0.2">
      <c r="B544" s="41" t="s">
        <v>338</v>
      </c>
      <c r="C544" s="16">
        <f>C542*C543</f>
        <v>0</v>
      </c>
      <c r="D544" s="16">
        <f>D542*D543</f>
        <v>0</v>
      </c>
      <c r="E544" s="16">
        <f>E542*E543</f>
        <v>0</v>
      </c>
      <c r="J544" s="6"/>
      <c r="K544" s="6"/>
      <c r="L544" s="6"/>
      <c r="M544" s="6"/>
      <c r="N544" s="6"/>
      <c r="V544" s="237"/>
    </row>
    <row r="545" spans="2:22" x14ac:dyDescent="0.2">
      <c r="B545" s="560" t="s">
        <v>1539</v>
      </c>
      <c r="C545" s="576">
        <f>C539+D539+E539+C544+D544+E544</f>
        <v>0</v>
      </c>
      <c r="J545" s="6"/>
      <c r="K545" s="6"/>
      <c r="L545" s="6"/>
      <c r="M545" s="6"/>
      <c r="N545" s="6"/>
      <c r="V545" s="237"/>
    </row>
    <row r="546" spans="2:22" x14ac:dyDescent="0.2">
      <c r="B546" s="561"/>
      <c r="C546" s="577"/>
      <c r="J546" s="6"/>
      <c r="K546" s="6"/>
      <c r="L546" s="6"/>
      <c r="M546" s="6"/>
      <c r="N546" s="6"/>
      <c r="V546" s="237"/>
    </row>
    <row r="547" spans="2:22" x14ac:dyDescent="0.2">
      <c r="B547" s="562"/>
      <c r="J547" s="6"/>
      <c r="K547" s="6"/>
      <c r="L547" s="6"/>
      <c r="M547" s="6"/>
      <c r="N547" s="6"/>
      <c r="V547" s="237"/>
    </row>
    <row r="548" spans="2:22" x14ac:dyDescent="0.2">
      <c r="I548" s="6"/>
      <c r="J548" s="6"/>
      <c r="K548" s="6"/>
      <c r="L548" s="6"/>
      <c r="M548" s="6"/>
      <c r="N548" s="6"/>
      <c r="V548" s="237"/>
    </row>
    <row r="549" spans="2:22" x14ac:dyDescent="0.2">
      <c r="B549" s="574" t="s">
        <v>1554</v>
      </c>
      <c r="C549" s="105" t="s">
        <v>1045</v>
      </c>
      <c r="D549" s="105" t="s">
        <v>82</v>
      </c>
      <c r="E549" s="105" t="s">
        <v>1158</v>
      </c>
      <c r="J549" s="6"/>
      <c r="K549" s="6"/>
      <c r="L549" s="6"/>
      <c r="M549" s="6"/>
      <c r="N549" s="6"/>
      <c r="V549" s="237"/>
    </row>
    <row r="550" spans="2:22" x14ac:dyDescent="0.2">
      <c r="B550" s="575"/>
      <c r="C550" s="111">
        <v>0</v>
      </c>
      <c r="D550" s="111">
        <v>0</v>
      </c>
      <c r="E550" s="111">
        <v>0</v>
      </c>
      <c r="J550" s="6"/>
      <c r="K550" s="6"/>
      <c r="L550" s="6"/>
      <c r="M550" s="6"/>
      <c r="N550" s="6"/>
      <c r="V550" s="237"/>
    </row>
    <row r="551" spans="2:22" ht="12.75" customHeight="1" x14ac:dyDescent="0.2">
      <c r="B551" s="560" t="s">
        <v>1555</v>
      </c>
      <c r="C551" s="576">
        <f>C550+D550+E550</f>
        <v>0</v>
      </c>
      <c r="J551" s="6"/>
      <c r="K551" s="6"/>
      <c r="L551" s="6"/>
      <c r="M551" s="6"/>
      <c r="N551" s="6"/>
      <c r="V551" s="237"/>
    </row>
    <row r="552" spans="2:22" x14ac:dyDescent="0.2">
      <c r="B552" s="561"/>
      <c r="C552" s="577"/>
      <c r="J552" s="6"/>
      <c r="K552" s="6"/>
      <c r="L552" s="6"/>
      <c r="M552" s="6"/>
      <c r="N552" s="6"/>
      <c r="V552" s="237"/>
    </row>
    <row r="553" spans="2:22" x14ac:dyDescent="0.2">
      <c r="B553" s="562"/>
      <c r="C553" s="11"/>
      <c r="J553" s="6"/>
      <c r="K553" s="6"/>
      <c r="L553" s="6"/>
      <c r="M553" s="6"/>
      <c r="N553" s="6"/>
      <c r="V553" s="237"/>
    </row>
    <row r="554" spans="2:22" x14ac:dyDescent="0.2">
      <c r="I554" s="6"/>
      <c r="J554" s="6"/>
      <c r="K554" s="6"/>
      <c r="L554" s="6"/>
      <c r="M554" s="6"/>
      <c r="N554" s="6"/>
      <c r="V554" s="237"/>
    </row>
    <row r="555" spans="2:22" x14ac:dyDescent="0.2">
      <c r="B555" s="563" t="s">
        <v>1576</v>
      </c>
      <c r="J555" s="6"/>
      <c r="K555" s="6"/>
      <c r="L555" s="6"/>
      <c r="M555" s="6"/>
      <c r="N555" s="6"/>
      <c r="V555" s="237"/>
    </row>
    <row r="556" spans="2:22" x14ac:dyDescent="0.2">
      <c r="B556" s="564"/>
      <c r="J556" s="6"/>
      <c r="K556" s="6"/>
      <c r="L556" s="6"/>
      <c r="M556" s="6"/>
      <c r="N556" s="6"/>
      <c r="V556" s="237"/>
    </row>
    <row r="557" spans="2:22" ht="19.5" customHeight="1" x14ac:dyDescent="0.2">
      <c r="B557" s="565"/>
      <c r="C557" s="313">
        <f>C545+C551</f>
        <v>0</v>
      </c>
      <c r="J557" s="6"/>
      <c r="K557" s="6"/>
      <c r="L557" s="6"/>
      <c r="M557" s="6"/>
      <c r="N557" s="6"/>
      <c r="V557" s="237"/>
    </row>
    <row r="558" spans="2:22" x14ac:dyDescent="0.2">
      <c r="I558" s="6"/>
      <c r="J558" s="6"/>
      <c r="K558" s="6"/>
      <c r="L558" s="6"/>
      <c r="M558" s="6"/>
      <c r="N558" s="6"/>
      <c r="V558" s="237"/>
    </row>
    <row r="559" spans="2:22" x14ac:dyDescent="0.2">
      <c r="I559" s="6"/>
      <c r="J559" s="6"/>
      <c r="K559" s="6"/>
      <c r="L559" s="6"/>
      <c r="M559" s="6"/>
      <c r="N559" s="6"/>
      <c r="V559" s="237"/>
    </row>
    <row r="560" spans="2:22" x14ac:dyDescent="0.2">
      <c r="B560" s="568" t="s">
        <v>1577</v>
      </c>
      <c r="C560" s="578"/>
      <c r="D560" s="578"/>
      <c r="E560" s="579"/>
      <c r="I560" s="23"/>
      <c r="J560" s="23"/>
      <c r="K560" s="23"/>
      <c r="L560" s="23"/>
      <c r="M560" s="38"/>
      <c r="V560" s="237"/>
    </row>
    <row r="561" spans="2:22" x14ac:dyDescent="0.2">
      <c r="B561" s="43"/>
      <c r="C561" s="108" t="s">
        <v>1867</v>
      </c>
      <c r="D561" s="108" t="s">
        <v>1874</v>
      </c>
      <c r="E561" s="274" t="s">
        <v>1866</v>
      </c>
      <c r="I561" s="19"/>
      <c r="J561" s="23"/>
      <c r="K561" s="23"/>
      <c r="L561" s="23"/>
      <c r="M561" s="23"/>
      <c r="V561" s="237"/>
    </row>
    <row r="562" spans="2:22" x14ac:dyDescent="0.2">
      <c r="B562" s="45" t="s">
        <v>1306</v>
      </c>
      <c r="C562" s="109">
        <v>130</v>
      </c>
      <c r="D562" s="109">
        <v>80</v>
      </c>
      <c r="E562" s="109">
        <v>56</v>
      </c>
      <c r="F562" s="236"/>
      <c r="G562" s="236"/>
      <c r="I562" s="401" t="s">
        <v>2217</v>
      </c>
      <c r="J562" s="21"/>
      <c r="K562" s="21"/>
      <c r="L562" s="21"/>
      <c r="M562" s="21"/>
      <c r="V562" s="237"/>
    </row>
    <row r="563" spans="2:22" x14ac:dyDescent="0.2">
      <c r="B563" s="45" t="s">
        <v>223</v>
      </c>
      <c r="C563" s="106">
        <v>8</v>
      </c>
      <c r="D563" s="106">
        <v>6</v>
      </c>
      <c r="E563" s="106">
        <v>0</v>
      </c>
      <c r="I563" s="401" t="s">
        <v>2215</v>
      </c>
      <c r="J563" s="38"/>
      <c r="K563" s="38"/>
      <c r="L563" s="19"/>
      <c r="M563" s="19"/>
      <c r="V563" s="237"/>
    </row>
    <row r="564" spans="2:22" x14ac:dyDescent="0.2">
      <c r="B564" s="41" t="s">
        <v>55</v>
      </c>
      <c r="C564" s="16">
        <f>C562*C563</f>
        <v>1040</v>
      </c>
      <c r="D564" s="16">
        <f>D562*D563</f>
        <v>480</v>
      </c>
      <c r="E564" s="16">
        <f>E562*E563</f>
        <v>0</v>
      </c>
      <c r="I564" s="499"/>
      <c r="J564" s="56"/>
      <c r="K564" s="56"/>
      <c r="L564" s="21"/>
      <c r="M564" s="21"/>
      <c r="V564" s="237"/>
    </row>
    <row r="565" spans="2:22" x14ac:dyDescent="0.2">
      <c r="B565" s="19"/>
      <c r="C565" s="19"/>
      <c r="D565" s="19"/>
      <c r="E565" s="19"/>
      <c r="I565" s="65"/>
      <c r="J565" s="64"/>
      <c r="K565" s="38"/>
      <c r="L565" s="19"/>
      <c r="M565" s="19"/>
      <c r="V565" s="237"/>
    </row>
    <row r="566" spans="2:22" x14ac:dyDescent="0.2">
      <c r="B566" s="43"/>
      <c r="C566" s="108" t="s">
        <v>1868</v>
      </c>
      <c r="D566" s="108" t="s">
        <v>928</v>
      </c>
      <c r="E566" s="108" t="s">
        <v>930</v>
      </c>
      <c r="I566" s="38"/>
      <c r="J566" s="38"/>
      <c r="K566" s="38"/>
      <c r="L566" s="19"/>
      <c r="M566" s="19"/>
      <c r="V566" s="237"/>
    </row>
    <row r="567" spans="2:22" x14ac:dyDescent="0.2">
      <c r="B567" s="45" t="s">
        <v>1306</v>
      </c>
      <c r="C567" s="109">
        <v>34</v>
      </c>
      <c r="D567" s="109">
        <v>27</v>
      </c>
      <c r="E567" s="109">
        <v>25</v>
      </c>
      <c r="V567" s="237"/>
    </row>
    <row r="568" spans="2:22" ht="12.75" customHeight="1" x14ac:dyDescent="0.2">
      <c r="B568" s="45" t="s">
        <v>223</v>
      </c>
      <c r="C568" s="106">
        <v>2</v>
      </c>
      <c r="D568" s="106">
        <v>0</v>
      </c>
      <c r="E568" s="106"/>
      <c r="V568" s="237"/>
    </row>
    <row r="569" spans="2:22" ht="12.75" customHeight="1" x14ac:dyDescent="0.2">
      <c r="B569" s="41" t="s">
        <v>55</v>
      </c>
      <c r="C569" s="16">
        <f>C567*C568</f>
        <v>68</v>
      </c>
      <c r="D569" s="16">
        <f>D567*D568</f>
        <v>0</v>
      </c>
      <c r="E569" s="16">
        <f>E567*E568</f>
        <v>0</v>
      </c>
      <c r="J569" s="6"/>
      <c r="K569" s="6"/>
      <c r="L569" s="6"/>
      <c r="M569" s="6"/>
      <c r="N569" s="6"/>
      <c r="V569" s="237"/>
    </row>
    <row r="570" spans="2:22" x14ac:dyDescent="0.2">
      <c r="B570" s="560" t="s">
        <v>1540</v>
      </c>
      <c r="C570" s="576">
        <f>C564+D564+E564+C569+D569+E569</f>
        <v>1588</v>
      </c>
      <c r="J570" s="6"/>
      <c r="K570" s="6"/>
      <c r="L570" s="6"/>
      <c r="M570" s="6"/>
      <c r="N570" s="6"/>
      <c r="V570" s="237"/>
    </row>
    <row r="571" spans="2:22" x14ac:dyDescent="0.2">
      <c r="B571" s="561"/>
      <c r="C571" s="577"/>
      <c r="J571" s="6"/>
      <c r="K571" s="6"/>
      <c r="L571" s="6"/>
      <c r="M571" s="6"/>
      <c r="N571" s="6"/>
      <c r="V571" s="237"/>
    </row>
    <row r="572" spans="2:22" x14ac:dyDescent="0.2">
      <c r="B572" s="562"/>
      <c r="J572" s="6"/>
      <c r="K572" s="6"/>
      <c r="L572" s="6"/>
      <c r="M572" s="6"/>
      <c r="N572" s="6"/>
      <c r="V572" s="237"/>
    </row>
    <row r="573" spans="2:22" ht="12.75" customHeight="1" x14ac:dyDescent="0.2">
      <c r="C573" s="40"/>
      <c r="D573" s="40"/>
      <c r="E573" s="40"/>
      <c r="I573" s="6"/>
      <c r="J573" s="6"/>
      <c r="K573" s="6"/>
      <c r="L573" s="6"/>
      <c r="M573" s="6"/>
      <c r="N573" s="6"/>
      <c r="V573" s="237"/>
    </row>
    <row r="574" spans="2:22" x14ac:dyDescent="0.2">
      <c r="B574" s="574" t="s">
        <v>1552</v>
      </c>
      <c r="C574" s="105" t="s">
        <v>1045</v>
      </c>
      <c r="D574" s="105" t="s">
        <v>82</v>
      </c>
      <c r="E574" s="105" t="s">
        <v>1158</v>
      </c>
      <c r="J574" s="6"/>
      <c r="K574" s="6"/>
      <c r="L574" s="6"/>
      <c r="M574" s="6"/>
      <c r="N574" s="6"/>
      <c r="V574" s="237"/>
    </row>
    <row r="575" spans="2:22" x14ac:dyDescent="0.2">
      <c r="B575" s="575"/>
      <c r="C575" s="111">
        <v>0</v>
      </c>
      <c r="D575" s="111">
        <v>0</v>
      </c>
      <c r="E575" s="111">
        <v>0</v>
      </c>
      <c r="J575" s="6"/>
      <c r="K575" s="6"/>
      <c r="L575" s="6"/>
      <c r="M575" s="6"/>
      <c r="N575" s="6"/>
      <c r="V575" s="237"/>
    </row>
    <row r="576" spans="2:22" ht="12.75" customHeight="1" x14ac:dyDescent="0.2">
      <c r="B576" s="560" t="s">
        <v>1553</v>
      </c>
      <c r="C576" s="576">
        <f>SUM(C575:E575)</f>
        <v>0</v>
      </c>
      <c r="J576" s="6"/>
      <c r="K576" s="6"/>
      <c r="L576" s="6"/>
      <c r="M576" s="6"/>
      <c r="N576" s="6"/>
      <c r="V576" s="237"/>
    </row>
    <row r="577" spans="2:22" x14ac:dyDescent="0.2">
      <c r="B577" s="561"/>
      <c r="C577" s="577"/>
      <c r="J577" s="6"/>
      <c r="K577" s="6"/>
      <c r="L577" s="6"/>
      <c r="M577" s="6"/>
      <c r="N577" s="6"/>
      <c r="V577" s="237"/>
    </row>
    <row r="578" spans="2:22" x14ac:dyDescent="0.2">
      <c r="B578" s="562"/>
      <c r="C578" s="11"/>
      <c r="J578" s="6"/>
      <c r="K578" s="6"/>
      <c r="L578" s="6"/>
      <c r="M578" s="6"/>
      <c r="N578" s="6"/>
      <c r="V578" s="237"/>
    </row>
    <row r="579" spans="2:22" ht="12.75" customHeight="1" x14ac:dyDescent="0.2">
      <c r="C579" s="40"/>
      <c r="D579" s="40"/>
      <c r="E579" s="40"/>
      <c r="I579" s="6"/>
      <c r="J579" s="6"/>
      <c r="K579" s="6"/>
      <c r="L579" s="6"/>
      <c r="M579" s="6"/>
      <c r="N579" s="6"/>
      <c r="V579" s="237"/>
    </row>
    <row r="580" spans="2:22" x14ac:dyDescent="0.2">
      <c r="B580" s="563" t="s">
        <v>1578</v>
      </c>
      <c r="J580" s="6"/>
      <c r="K580" s="6"/>
      <c r="L580" s="6"/>
      <c r="M580" s="6"/>
      <c r="N580" s="6"/>
      <c r="V580" s="237"/>
    </row>
    <row r="581" spans="2:22" x14ac:dyDescent="0.2">
      <c r="B581" s="564"/>
      <c r="J581" s="6"/>
      <c r="K581" s="6"/>
      <c r="L581" s="6"/>
      <c r="M581" s="6"/>
      <c r="N581" s="6"/>
      <c r="V581" s="237"/>
    </row>
    <row r="582" spans="2:22" ht="19.5" customHeight="1" x14ac:dyDescent="0.2">
      <c r="B582" s="565"/>
      <c r="C582" s="313">
        <f>C570+C576</f>
        <v>1588</v>
      </c>
      <c r="J582" s="6"/>
      <c r="K582" s="6"/>
      <c r="L582" s="6"/>
      <c r="M582" s="6"/>
      <c r="N582" s="6"/>
      <c r="V582" s="237"/>
    </row>
    <row r="583" spans="2:22" ht="12.75" customHeight="1" x14ac:dyDescent="0.2">
      <c r="C583" s="40"/>
      <c r="D583" s="40"/>
      <c r="E583" s="40"/>
      <c r="I583" s="6"/>
      <c r="J583" s="6"/>
      <c r="K583" s="6"/>
      <c r="L583" s="6"/>
      <c r="M583" s="6"/>
      <c r="N583" s="6"/>
      <c r="V583" s="237"/>
    </row>
    <row r="584" spans="2:22" ht="12.75" customHeight="1" x14ac:dyDescent="0.2">
      <c r="C584" s="40"/>
      <c r="D584" s="40"/>
      <c r="E584" s="40"/>
      <c r="I584" s="6"/>
      <c r="J584" s="6"/>
      <c r="K584" s="6"/>
      <c r="L584" s="6"/>
      <c r="M584" s="6"/>
      <c r="N584" s="6"/>
      <c r="V584" s="237"/>
    </row>
    <row r="585" spans="2:22" ht="12.75" customHeight="1" x14ac:dyDescent="0.2">
      <c r="B585" s="585" t="s">
        <v>2023</v>
      </c>
      <c r="C585" s="586"/>
      <c r="D585" s="586"/>
      <c r="E585" s="586"/>
      <c r="F585" s="587"/>
      <c r="I585" s="6"/>
      <c r="J585" s="6"/>
      <c r="K585" s="6"/>
      <c r="L585" s="6"/>
      <c r="M585" s="6"/>
      <c r="N585" s="6"/>
      <c r="V585" s="237"/>
    </row>
    <row r="586" spans="2:22" x14ac:dyDescent="0.2">
      <c r="B586" s="588"/>
      <c r="C586" s="589"/>
      <c r="D586" s="589"/>
      <c r="E586" s="589"/>
      <c r="F586" s="590"/>
      <c r="I586" s="6"/>
      <c r="J586" s="6"/>
      <c r="K586" s="6"/>
      <c r="L586" s="6"/>
      <c r="M586" s="6"/>
      <c r="N586" s="6"/>
      <c r="V586" s="237"/>
    </row>
    <row r="587" spans="2:22" x14ac:dyDescent="0.2">
      <c r="B587" s="591"/>
      <c r="C587" s="580" t="s">
        <v>225</v>
      </c>
      <c r="D587" s="580" t="s">
        <v>226</v>
      </c>
      <c r="E587" s="580" t="s">
        <v>227</v>
      </c>
      <c r="F587" s="582" t="s">
        <v>55</v>
      </c>
      <c r="I587" s="6"/>
      <c r="J587" s="6"/>
      <c r="K587" s="6"/>
      <c r="L587" s="6"/>
      <c r="M587" s="6"/>
      <c r="N587" s="6"/>
      <c r="V587" s="237"/>
    </row>
    <row r="588" spans="2:22" x14ac:dyDescent="0.2">
      <c r="B588" s="591"/>
      <c r="C588" s="581"/>
      <c r="D588" s="581"/>
      <c r="E588" s="581"/>
      <c r="F588" s="583"/>
      <c r="I588" s="6"/>
      <c r="J588" s="6"/>
      <c r="K588" s="6"/>
      <c r="L588" s="6"/>
      <c r="M588" s="6"/>
      <c r="N588" s="6"/>
      <c r="V588" s="237"/>
    </row>
    <row r="589" spans="2:22" x14ac:dyDescent="0.2">
      <c r="B589" s="106" t="s">
        <v>933</v>
      </c>
      <c r="C589" s="107"/>
      <c r="D589" s="107"/>
      <c r="E589" s="107"/>
      <c r="F589" s="16">
        <f>C589+D589+E589</f>
        <v>0</v>
      </c>
      <c r="I589" s="6"/>
      <c r="J589" s="6"/>
      <c r="K589" s="6"/>
      <c r="L589" s="6"/>
      <c r="M589" s="6"/>
      <c r="N589" s="6"/>
      <c r="V589" s="237"/>
    </row>
    <row r="590" spans="2:22" x14ac:dyDescent="0.2">
      <c r="B590" s="106" t="s">
        <v>934</v>
      </c>
      <c r="C590" s="107"/>
      <c r="D590" s="107"/>
      <c r="E590" s="107"/>
      <c r="F590" s="16">
        <f>C590+D590+E590</f>
        <v>0</v>
      </c>
      <c r="I590" s="6"/>
      <c r="J590" s="6"/>
      <c r="K590" s="6"/>
      <c r="L590" s="6"/>
      <c r="M590" s="6"/>
      <c r="N590" s="6"/>
      <c r="V590" s="237"/>
    </row>
    <row r="591" spans="2:22" x14ac:dyDescent="0.2">
      <c r="B591" s="106" t="s">
        <v>222</v>
      </c>
      <c r="C591" s="107"/>
      <c r="D591" s="107"/>
      <c r="E591" s="107"/>
      <c r="F591" s="16">
        <f>C591+D591+E591</f>
        <v>0</v>
      </c>
      <c r="I591" s="6"/>
      <c r="J591" s="6"/>
      <c r="K591" s="6"/>
      <c r="L591" s="6"/>
      <c r="M591" s="6"/>
      <c r="N591" s="6"/>
      <c r="V591" s="237"/>
    </row>
    <row r="592" spans="2:22" x14ac:dyDescent="0.2">
      <c r="B592" s="606" t="s">
        <v>339</v>
      </c>
      <c r="C592" s="606"/>
      <c r="D592" s="606"/>
      <c r="E592" s="606"/>
      <c r="F592" s="313">
        <f>SUM(F589:F591)</f>
        <v>0</v>
      </c>
      <c r="I592" s="6"/>
      <c r="J592" s="6"/>
      <c r="K592" s="6"/>
      <c r="L592" s="6"/>
      <c r="M592" s="6"/>
      <c r="N592" s="6"/>
      <c r="V592" s="237"/>
    </row>
    <row r="593" spans="2:22" x14ac:dyDescent="0.2">
      <c r="I593" s="6"/>
      <c r="J593" s="6"/>
      <c r="K593" s="6"/>
      <c r="L593" s="6"/>
      <c r="M593" s="6"/>
      <c r="N593" s="6"/>
      <c r="V593" s="237"/>
    </row>
    <row r="594" spans="2:22" ht="12.75" customHeight="1" x14ac:dyDescent="0.2">
      <c r="B594" s="722" t="s">
        <v>348</v>
      </c>
      <c r="I594" s="6"/>
      <c r="J594" s="6"/>
      <c r="K594" s="6"/>
      <c r="L594" s="6"/>
      <c r="M594" s="6"/>
      <c r="N594" s="6"/>
      <c r="V594" s="237"/>
    </row>
    <row r="595" spans="2:22" x14ac:dyDescent="0.2">
      <c r="B595" s="723"/>
      <c r="C595" s="14"/>
      <c r="I595" s="6"/>
      <c r="J595" s="6"/>
      <c r="K595" s="6"/>
      <c r="L595" s="6"/>
      <c r="M595" s="6"/>
      <c r="N595" s="6"/>
      <c r="V595" s="237"/>
    </row>
    <row r="596" spans="2:22" x14ac:dyDescent="0.2">
      <c r="B596" s="723"/>
      <c r="C596" s="331">
        <f>C557+C582+F592</f>
        <v>1588</v>
      </c>
      <c r="I596" s="6"/>
      <c r="J596" s="6"/>
      <c r="K596" s="6"/>
      <c r="L596" s="6"/>
      <c r="M596" s="6"/>
      <c r="N596" s="6"/>
      <c r="V596" s="237"/>
    </row>
    <row r="597" spans="2:22" x14ac:dyDescent="0.2">
      <c r="B597" s="724"/>
      <c r="V597" s="237"/>
    </row>
    <row r="598" spans="2:22" x14ac:dyDescent="0.2">
      <c r="V598" s="237"/>
    </row>
    <row r="599" spans="2:22" x14ac:dyDescent="0.2">
      <c r="B599" s="568" t="s">
        <v>937</v>
      </c>
      <c r="C599" s="578"/>
      <c r="D599" s="578"/>
      <c r="E599" s="579"/>
      <c r="I599" s="23"/>
      <c r="J599" s="23"/>
      <c r="K599" s="23"/>
      <c r="L599" s="23"/>
      <c r="M599" s="23"/>
      <c r="V599" s="237"/>
    </row>
    <row r="600" spans="2:22" x14ac:dyDescent="0.2">
      <c r="B600" s="43"/>
      <c r="C600" s="108" t="s">
        <v>1613</v>
      </c>
      <c r="D600" s="108" t="s">
        <v>1615</v>
      </c>
      <c r="E600" s="108" t="s">
        <v>1616</v>
      </c>
      <c r="I600" s="38"/>
      <c r="J600" s="23"/>
      <c r="K600" s="23"/>
      <c r="L600" s="23"/>
      <c r="M600" s="23"/>
      <c r="V600" s="237"/>
    </row>
    <row r="601" spans="2:22" x14ac:dyDescent="0.2">
      <c r="B601" s="45" t="s">
        <v>1306</v>
      </c>
      <c r="C601" s="109">
        <v>124</v>
      </c>
      <c r="D601" s="109">
        <v>190</v>
      </c>
      <c r="E601" s="109">
        <v>125</v>
      </c>
      <c r="I601" s="65"/>
      <c r="J601" s="56"/>
      <c r="K601" s="56"/>
      <c r="L601" s="56"/>
      <c r="M601" s="56"/>
      <c r="V601" s="237"/>
    </row>
    <row r="602" spans="2:22" x14ac:dyDescent="0.2">
      <c r="B602" s="45" t="s">
        <v>929</v>
      </c>
      <c r="C602" s="106">
        <v>0</v>
      </c>
      <c r="D602" s="106">
        <v>0</v>
      </c>
      <c r="E602" s="106">
        <v>0</v>
      </c>
      <c r="I602" s="65"/>
      <c r="J602" s="38"/>
      <c r="K602" s="38"/>
      <c r="L602" s="38"/>
      <c r="M602" s="38"/>
      <c r="V602" s="237"/>
    </row>
    <row r="603" spans="2:22" x14ac:dyDescent="0.2">
      <c r="B603" s="41" t="s">
        <v>338</v>
      </c>
      <c r="C603" s="16">
        <f>C601*C602</f>
        <v>0</v>
      </c>
      <c r="D603" s="16">
        <f>D601*D602</f>
        <v>0</v>
      </c>
      <c r="E603" s="16">
        <f>E601*E602</f>
        <v>0</v>
      </c>
      <c r="I603" s="65"/>
      <c r="J603" s="68"/>
      <c r="K603" s="68"/>
      <c r="L603" s="68"/>
      <c r="M603" s="68"/>
      <c r="V603" s="237"/>
    </row>
    <row r="604" spans="2:22" x14ac:dyDescent="0.2">
      <c r="B604" s="19"/>
      <c r="C604" s="19"/>
      <c r="D604" s="19"/>
      <c r="E604" s="19"/>
      <c r="I604" s="65"/>
      <c r="J604" s="64"/>
      <c r="K604" s="38"/>
      <c r="L604" s="38"/>
      <c r="M604" s="38"/>
      <c r="V604" s="237"/>
    </row>
    <row r="605" spans="2:22" x14ac:dyDescent="0.2">
      <c r="B605" s="43"/>
      <c r="C605" s="108" t="s">
        <v>1617</v>
      </c>
      <c r="D605" s="108" t="s">
        <v>1618</v>
      </c>
      <c r="E605" s="108" t="s">
        <v>930</v>
      </c>
      <c r="I605" s="38"/>
      <c r="J605" s="38"/>
      <c r="K605" s="38"/>
      <c r="L605" s="38"/>
      <c r="M605" s="38"/>
      <c r="V605" s="237"/>
    </row>
    <row r="606" spans="2:22" x14ac:dyDescent="0.2">
      <c r="B606" s="45" t="s">
        <v>1306</v>
      </c>
      <c r="C606" s="109">
        <v>88</v>
      </c>
      <c r="D606" s="109">
        <v>110</v>
      </c>
      <c r="E606" s="109"/>
      <c r="I606" s="38"/>
      <c r="J606" s="38"/>
      <c r="K606" s="38"/>
      <c r="L606" s="38"/>
      <c r="M606" s="38"/>
      <c r="V606" s="237"/>
    </row>
    <row r="607" spans="2:22" x14ac:dyDescent="0.2">
      <c r="B607" s="45" t="s">
        <v>929</v>
      </c>
      <c r="C607" s="106">
        <v>0</v>
      </c>
      <c r="D607" s="106">
        <v>0</v>
      </c>
      <c r="E607" s="106"/>
      <c r="V607" s="237"/>
    </row>
    <row r="608" spans="2:22" x14ac:dyDescent="0.2">
      <c r="B608" s="41" t="s">
        <v>338</v>
      </c>
      <c r="C608" s="16">
        <f>C606*C607</f>
        <v>0</v>
      </c>
      <c r="D608" s="16">
        <f>D606*D607</f>
        <v>0</v>
      </c>
      <c r="E608" s="16">
        <f>E606*E607</f>
        <v>0</v>
      </c>
      <c r="I608" s="28"/>
      <c r="J608" s="6"/>
      <c r="K608" s="6"/>
      <c r="L608" s="6"/>
      <c r="M608" s="6"/>
      <c r="N608" s="6"/>
      <c r="V608" s="237"/>
    </row>
    <row r="609" spans="2:22" x14ac:dyDescent="0.2">
      <c r="B609" s="675" t="s">
        <v>1579</v>
      </c>
      <c r="C609" s="576">
        <f>C603+D603+E603+C608+D608+E608</f>
        <v>0</v>
      </c>
      <c r="I609" s="28"/>
      <c r="J609" s="6"/>
      <c r="K609" s="6"/>
      <c r="L609" s="6"/>
      <c r="M609" s="6"/>
      <c r="N609" s="6"/>
      <c r="V609" s="237"/>
    </row>
    <row r="610" spans="2:22" x14ac:dyDescent="0.2">
      <c r="B610" s="676"/>
      <c r="C610" s="577"/>
      <c r="I610" s="28"/>
      <c r="J610" s="6"/>
      <c r="K610" s="6"/>
      <c r="L610" s="6"/>
      <c r="M610" s="6"/>
      <c r="N610" s="6"/>
      <c r="V610" s="237"/>
    </row>
    <row r="611" spans="2:22" x14ac:dyDescent="0.2">
      <c r="B611" s="677"/>
      <c r="I611" s="28"/>
      <c r="J611" s="6"/>
      <c r="K611" s="6"/>
      <c r="L611" s="6"/>
      <c r="M611" s="6"/>
      <c r="N611" s="6"/>
      <c r="V611" s="237"/>
    </row>
    <row r="612" spans="2:22" x14ac:dyDescent="0.2">
      <c r="I612" s="28"/>
      <c r="J612" s="6"/>
      <c r="K612" s="6"/>
      <c r="L612" s="6"/>
      <c r="M612" s="6"/>
      <c r="N612" s="6"/>
      <c r="V612" s="237"/>
    </row>
    <row r="613" spans="2:22" x14ac:dyDescent="0.2">
      <c r="B613" s="574" t="s">
        <v>1554</v>
      </c>
      <c r="C613" s="105" t="s">
        <v>1045</v>
      </c>
      <c r="D613" s="105" t="s">
        <v>82</v>
      </c>
      <c r="E613" s="105" t="s">
        <v>1158</v>
      </c>
      <c r="J613" s="6"/>
      <c r="K613" s="6"/>
      <c r="L613" s="6"/>
      <c r="M613" s="6"/>
      <c r="N613" s="6"/>
      <c r="V613" s="237"/>
    </row>
    <row r="614" spans="2:22" x14ac:dyDescent="0.2">
      <c r="B614" s="575"/>
      <c r="C614" s="111">
        <v>0</v>
      </c>
      <c r="D614" s="111">
        <v>0</v>
      </c>
      <c r="E614" s="111">
        <v>0</v>
      </c>
      <c r="J614" s="6"/>
      <c r="K614" s="6"/>
      <c r="L614" s="6"/>
      <c r="M614" s="6"/>
      <c r="N614" s="6"/>
      <c r="V614" s="237"/>
    </row>
    <row r="615" spans="2:22" ht="12.75" customHeight="1" x14ac:dyDescent="0.2">
      <c r="B615" s="560" t="s">
        <v>1555</v>
      </c>
      <c r="C615" s="576">
        <f>C614+D614+E614</f>
        <v>0</v>
      </c>
      <c r="J615" s="6"/>
      <c r="K615" s="6"/>
      <c r="L615" s="6"/>
      <c r="M615" s="6"/>
      <c r="N615" s="6"/>
      <c r="V615" s="237"/>
    </row>
    <row r="616" spans="2:22" x14ac:dyDescent="0.2">
      <c r="B616" s="561"/>
      <c r="C616" s="577"/>
      <c r="J616" s="6"/>
      <c r="K616" s="6"/>
      <c r="L616" s="6"/>
      <c r="M616" s="6"/>
      <c r="N616" s="6"/>
      <c r="V616" s="237"/>
    </row>
    <row r="617" spans="2:22" x14ac:dyDescent="0.2">
      <c r="B617" s="562"/>
      <c r="C617" s="11"/>
      <c r="J617" s="6"/>
      <c r="K617" s="6"/>
      <c r="L617" s="6"/>
      <c r="M617" s="6"/>
      <c r="N617" s="6"/>
      <c r="V617" s="237"/>
    </row>
    <row r="618" spans="2:22" x14ac:dyDescent="0.2">
      <c r="I618" s="6"/>
      <c r="J618" s="6"/>
      <c r="K618" s="6"/>
      <c r="L618" s="6"/>
      <c r="M618" s="6"/>
      <c r="N618" s="6"/>
      <c r="V618" s="237"/>
    </row>
    <row r="619" spans="2:22" x14ac:dyDescent="0.2">
      <c r="B619" s="563" t="s">
        <v>1580</v>
      </c>
      <c r="J619" s="6"/>
      <c r="K619" s="6"/>
      <c r="L619" s="6"/>
      <c r="M619" s="6"/>
      <c r="N619" s="6"/>
      <c r="V619" s="237"/>
    </row>
    <row r="620" spans="2:22" x14ac:dyDescent="0.2">
      <c r="B620" s="564"/>
      <c r="J620" s="6"/>
      <c r="K620" s="6"/>
      <c r="L620" s="6"/>
      <c r="M620" s="6"/>
      <c r="N620" s="6"/>
      <c r="V620" s="237"/>
    </row>
    <row r="621" spans="2:22" ht="19.5" customHeight="1" x14ac:dyDescent="0.2">
      <c r="B621" s="565"/>
      <c r="C621" s="313">
        <f>C609+C615</f>
        <v>0</v>
      </c>
      <c r="J621" s="6"/>
      <c r="K621" s="6"/>
      <c r="L621" s="6"/>
      <c r="M621" s="6"/>
      <c r="N621" s="6"/>
      <c r="V621" s="237"/>
    </row>
    <row r="622" spans="2:22" x14ac:dyDescent="0.2">
      <c r="I622" s="6"/>
      <c r="J622" s="6"/>
      <c r="K622" s="6"/>
      <c r="L622" s="6"/>
      <c r="M622" s="6"/>
      <c r="N622" s="6"/>
      <c r="V622" s="237"/>
    </row>
    <row r="623" spans="2:22" x14ac:dyDescent="0.2">
      <c r="I623" s="6"/>
      <c r="J623" s="6"/>
      <c r="K623" s="6"/>
      <c r="L623" s="6"/>
      <c r="M623" s="6"/>
      <c r="N623" s="6"/>
      <c r="V623" s="237"/>
    </row>
    <row r="624" spans="2:22" x14ac:dyDescent="0.2">
      <c r="B624" s="568" t="s">
        <v>1581</v>
      </c>
      <c r="C624" s="578"/>
      <c r="D624" s="578"/>
      <c r="E624" s="579"/>
      <c r="I624" s="23"/>
      <c r="J624" s="23"/>
      <c r="K624" s="23"/>
      <c r="L624" s="23"/>
      <c r="M624" s="38"/>
      <c r="V624" s="237"/>
    </row>
    <row r="625" spans="2:22" x14ac:dyDescent="0.2">
      <c r="B625" s="43"/>
      <c r="C625" s="108" t="s">
        <v>1867</v>
      </c>
      <c r="D625" s="108" t="s">
        <v>1874</v>
      </c>
      <c r="E625" s="274" t="s">
        <v>1866</v>
      </c>
      <c r="F625" s="236"/>
      <c r="G625" s="470"/>
      <c r="I625" s="401" t="s">
        <v>2218</v>
      </c>
      <c r="J625" s="23"/>
      <c r="K625" s="23"/>
      <c r="L625" s="23"/>
      <c r="M625" s="23"/>
      <c r="V625" s="237"/>
    </row>
    <row r="626" spans="2:22" x14ac:dyDescent="0.2">
      <c r="B626" s="45" t="s">
        <v>1306</v>
      </c>
      <c r="C626" s="109">
        <v>130</v>
      </c>
      <c r="D626" s="109">
        <v>80</v>
      </c>
      <c r="E626" s="109">
        <v>56</v>
      </c>
      <c r="I626" s="401" t="s">
        <v>2216</v>
      </c>
      <c r="J626" s="21"/>
      <c r="K626" s="21"/>
      <c r="L626" s="21"/>
      <c r="M626" s="21"/>
      <c r="V626" s="237"/>
    </row>
    <row r="627" spans="2:22" x14ac:dyDescent="0.2">
      <c r="B627" s="45" t="s">
        <v>223</v>
      </c>
      <c r="C627" s="106">
        <v>6</v>
      </c>
      <c r="D627" s="106">
        <v>4</v>
      </c>
      <c r="E627" s="106">
        <v>0</v>
      </c>
      <c r="I627" s="65"/>
      <c r="J627" s="38"/>
      <c r="K627" s="38"/>
      <c r="L627" s="19"/>
      <c r="M627" s="19"/>
      <c r="V627" s="237"/>
    </row>
    <row r="628" spans="2:22" x14ac:dyDescent="0.2">
      <c r="B628" s="41" t="s">
        <v>55</v>
      </c>
      <c r="C628" s="16">
        <f>C626*C627</f>
        <v>780</v>
      </c>
      <c r="D628" s="16">
        <f>D626*D627</f>
        <v>320</v>
      </c>
      <c r="E628" s="16">
        <f>E626*E627</f>
        <v>0</v>
      </c>
      <c r="I628" s="65"/>
      <c r="J628" s="56"/>
      <c r="K628" s="56"/>
      <c r="L628" s="21"/>
      <c r="M628" s="21"/>
      <c r="V628" s="237"/>
    </row>
    <row r="629" spans="2:22" x14ac:dyDescent="0.2">
      <c r="B629" s="19"/>
      <c r="C629" s="19"/>
      <c r="D629" s="19"/>
      <c r="E629" s="19"/>
      <c r="I629" s="65"/>
      <c r="J629" s="64"/>
      <c r="K629" s="38"/>
      <c r="L629" s="19"/>
      <c r="M629" s="19"/>
      <c r="V629" s="237"/>
    </row>
    <row r="630" spans="2:22" x14ac:dyDescent="0.2">
      <c r="B630" s="43"/>
      <c r="C630" s="108" t="s">
        <v>1868</v>
      </c>
      <c r="D630" s="108" t="s">
        <v>928</v>
      </c>
      <c r="E630" s="108" t="s">
        <v>930</v>
      </c>
      <c r="I630" s="38"/>
      <c r="J630" s="38"/>
      <c r="K630" s="38"/>
      <c r="L630" s="19"/>
      <c r="M630" s="19"/>
      <c r="V630" s="237"/>
    </row>
    <row r="631" spans="2:22" x14ac:dyDescent="0.2">
      <c r="B631" s="45" t="s">
        <v>1306</v>
      </c>
      <c r="C631" s="109">
        <v>34</v>
      </c>
      <c r="D631" s="109">
        <v>27</v>
      </c>
      <c r="E631" s="109">
        <v>25</v>
      </c>
      <c r="V631" s="237"/>
    </row>
    <row r="632" spans="2:22" ht="12.75" customHeight="1" x14ac:dyDescent="0.2">
      <c r="B632" s="45" t="s">
        <v>223</v>
      </c>
      <c r="C632" s="106">
        <v>2</v>
      </c>
      <c r="D632" s="106">
        <v>0</v>
      </c>
      <c r="E632" s="106">
        <v>0</v>
      </c>
      <c r="V632" s="237"/>
    </row>
    <row r="633" spans="2:22" ht="12.75" customHeight="1" x14ac:dyDescent="0.2">
      <c r="B633" s="41" t="s">
        <v>55</v>
      </c>
      <c r="C633" s="16">
        <f>C631*C632</f>
        <v>68</v>
      </c>
      <c r="D633" s="16">
        <f>D631*D632</f>
        <v>0</v>
      </c>
      <c r="E633" s="16">
        <f>E631*E632</f>
        <v>0</v>
      </c>
      <c r="J633" s="6"/>
      <c r="K633" s="6"/>
      <c r="L633" s="6"/>
      <c r="M633" s="6"/>
      <c r="N633" s="6"/>
      <c r="V633" s="237"/>
    </row>
    <row r="634" spans="2:22" x14ac:dyDescent="0.2">
      <c r="B634" s="560" t="s">
        <v>1540</v>
      </c>
      <c r="C634" s="576">
        <f>C628+D628+E628+C633+D633+E633</f>
        <v>1168</v>
      </c>
      <c r="J634" s="6"/>
      <c r="K634" s="6"/>
      <c r="L634" s="6"/>
      <c r="M634" s="6"/>
      <c r="N634" s="6"/>
      <c r="V634" s="237"/>
    </row>
    <row r="635" spans="2:22" x14ac:dyDescent="0.2">
      <c r="B635" s="561"/>
      <c r="C635" s="577"/>
      <c r="J635" s="6"/>
      <c r="K635" s="6"/>
      <c r="L635" s="6"/>
      <c r="M635" s="6"/>
      <c r="N635" s="6"/>
      <c r="V635" s="237"/>
    </row>
    <row r="636" spans="2:22" x14ac:dyDescent="0.2">
      <c r="B636" s="562"/>
      <c r="J636" s="6"/>
      <c r="K636" s="6"/>
      <c r="L636" s="6"/>
      <c r="M636" s="6"/>
      <c r="N636" s="6"/>
      <c r="V636" s="237"/>
    </row>
    <row r="637" spans="2:22" ht="12.75" customHeight="1" x14ac:dyDescent="0.2">
      <c r="C637" s="40"/>
      <c r="D637" s="40"/>
      <c r="E637" s="40"/>
      <c r="I637" s="6"/>
      <c r="J637" s="6"/>
      <c r="K637" s="6"/>
      <c r="L637" s="6"/>
      <c r="M637" s="6"/>
      <c r="N637" s="6"/>
      <c r="V637" s="237"/>
    </row>
    <row r="638" spans="2:22" x14ac:dyDescent="0.2">
      <c r="B638" s="574" t="s">
        <v>1552</v>
      </c>
      <c r="C638" s="105" t="s">
        <v>1045</v>
      </c>
      <c r="D638" s="388" t="s">
        <v>82</v>
      </c>
      <c r="E638" s="105" t="s">
        <v>1158</v>
      </c>
      <c r="J638" s="6"/>
      <c r="K638" s="6"/>
      <c r="L638" s="6"/>
      <c r="M638" s="6"/>
      <c r="N638" s="6"/>
      <c r="V638" s="237"/>
    </row>
    <row r="639" spans="2:22" x14ac:dyDescent="0.2">
      <c r="B639" s="575"/>
      <c r="C639" s="111">
        <v>0</v>
      </c>
      <c r="D639" s="111">
        <v>0</v>
      </c>
      <c r="E639" s="111">
        <v>0</v>
      </c>
      <c r="J639" s="6"/>
      <c r="K639" s="6"/>
      <c r="L639" s="6"/>
      <c r="M639" s="6"/>
      <c r="N639" s="6"/>
      <c r="V639" s="237"/>
    </row>
    <row r="640" spans="2:22" ht="12.75" customHeight="1" x14ac:dyDescent="0.2">
      <c r="B640" s="560" t="s">
        <v>1553</v>
      </c>
      <c r="C640" s="576">
        <f>SUM(C639:E639)</f>
        <v>0</v>
      </c>
      <c r="J640" s="6"/>
      <c r="K640" s="6"/>
      <c r="L640" s="6"/>
      <c r="M640" s="6"/>
      <c r="N640" s="6"/>
      <c r="V640" s="237"/>
    </row>
    <row r="641" spans="2:22" x14ac:dyDescent="0.2">
      <c r="B641" s="561"/>
      <c r="C641" s="577"/>
      <c r="J641" s="6"/>
      <c r="K641" s="6"/>
      <c r="L641" s="6"/>
      <c r="M641" s="6"/>
      <c r="N641" s="6"/>
      <c r="V641" s="237"/>
    </row>
    <row r="642" spans="2:22" x14ac:dyDescent="0.2">
      <c r="B642" s="562"/>
      <c r="C642" s="11"/>
      <c r="J642" s="6"/>
      <c r="K642" s="6"/>
      <c r="L642" s="6"/>
      <c r="M642" s="6"/>
      <c r="N642" s="6"/>
      <c r="V642" s="237"/>
    </row>
    <row r="643" spans="2:22" ht="12.75" customHeight="1" x14ac:dyDescent="0.2">
      <c r="C643" s="40"/>
      <c r="D643" s="40"/>
      <c r="E643" s="40"/>
      <c r="I643" s="6"/>
      <c r="J643" s="6"/>
      <c r="K643" s="6"/>
      <c r="L643" s="6"/>
      <c r="M643" s="6"/>
      <c r="N643" s="6"/>
      <c r="V643" s="237"/>
    </row>
    <row r="644" spans="2:22" x14ac:dyDescent="0.2">
      <c r="B644" s="563" t="s">
        <v>1582</v>
      </c>
      <c r="J644" s="6"/>
      <c r="K644" s="6"/>
      <c r="L644" s="6"/>
      <c r="M644" s="6"/>
      <c r="N644" s="6"/>
      <c r="V644" s="237"/>
    </row>
    <row r="645" spans="2:22" x14ac:dyDescent="0.2">
      <c r="B645" s="564"/>
      <c r="J645" s="6"/>
      <c r="K645" s="6"/>
      <c r="L645" s="6"/>
      <c r="M645" s="6"/>
      <c r="N645" s="6"/>
      <c r="V645" s="237"/>
    </row>
    <row r="646" spans="2:22" ht="19.5" customHeight="1" x14ac:dyDescent="0.2">
      <c r="B646" s="565"/>
      <c r="C646" s="313">
        <f>C634+C640</f>
        <v>1168</v>
      </c>
      <c r="J646" s="6"/>
      <c r="K646" s="6"/>
      <c r="L646" s="6"/>
      <c r="M646" s="6"/>
      <c r="N646" s="6"/>
      <c r="V646" s="237"/>
    </row>
    <row r="647" spans="2:22" x14ac:dyDescent="0.2">
      <c r="I647" s="6"/>
      <c r="J647" s="6"/>
      <c r="K647" s="6"/>
      <c r="L647" s="6"/>
      <c r="M647" s="6"/>
      <c r="N647" s="6"/>
      <c r="V647" s="237"/>
    </row>
    <row r="648" spans="2:22" x14ac:dyDescent="0.2">
      <c r="B648" s="585" t="s">
        <v>2024</v>
      </c>
      <c r="C648" s="586"/>
      <c r="D648" s="586"/>
      <c r="E648" s="586"/>
      <c r="F648" s="587"/>
      <c r="I648" s="6"/>
      <c r="J648" s="6"/>
      <c r="K648" s="6"/>
      <c r="L648" s="6"/>
      <c r="M648" s="6"/>
      <c r="N648" s="6"/>
      <c r="V648" s="237"/>
    </row>
    <row r="649" spans="2:22" x14ac:dyDescent="0.2">
      <c r="B649" s="588"/>
      <c r="C649" s="589"/>
      <c r="D649" s="589"/>
      <c r="E649" s="589"/>
      <c r="F649" s="590"/>
      <c r="I649" s="6"/>
      <c r="J649" s="6"/>
      <c r="K649" s="6"/>
      <c r="L649" s="6"/>
      <c r="M649" s="6"/>
      <c r="N649" s="6"/>
      <c r="V649" s="237"/>
    </row>
    <row r="650" spans="2:22" ht="12.75" customHeight="1" x14ac:dyDescent="0.2">
      <c r="B650" s="591"/>
      <c r="C650" s="580" t="s">
        <v>225</v>
      </c>
      <c r="D650" s="580" t="s">
        <v>226</v>
      </c>
      <c r="E650" s="580" t="s">
        <v>227</v>
      </c>
      <c r="F650" s="582" t="s">
        <v>55</v>
      </c>
      <c r="I650" s="6"/>
      <c r="J650" s="6"/>
      <c r="K650" s="6"/>
      <c r="L650" s="6"/>
      <c r="M650" s="6"/>
      <c r="N650" s="6"/>
      <c r="V650" s="237"/>
    </row>
    <row r="651" spans="2:22" x14ac:dyDescent="0.2">
      <c r="B651" s="591"/>
      <c r="C651" s="581"/>
      <c r="D651" s="581"/>
      <c r="E651" s="581"/>
      <c r="F651" s="583"/>
      <c r="I651" s="6"/>
      <c r="J651" s="6"/>
      <c r="K651" s="6"/>
      <c r="L651" s="6"/>
      <c r="M651" s="6"/>
      <c r="N651" s="6"/>
      <c r="V651" s="237"/>
    </row>
    <row r="652" spans="2:22" x14ac:dyDescent="0.2">
      <c r="B652" s="106" t="s">
        <v>933</v>
      </c>
      <c r="C652" s="107"/>
      <c r="D652" s="107"/>
      <c r="E652" s="107"/>
      <c r="F652" s="16">
        <f>C652+D652+E652</f>
        <v>0</v>
      </c>
      <c r="I652" s="6"/>
      <c r="J652" s="6"/>
      <c r="K652" s="6"/>
      <c r="L652" s="6"/>
      <c r="M652" s="6"/>
      <c r="N652" s="6"/>
      <c r="V652" s="237"/>
    </row>
    <row r="653" spans="2:22" x14ac:dyDescent="0.2">
      <c r="B653" s="106" t="s">
        <v>934</v>
      </c>
      <c r="C653" s="107"/>
      <c r="D653" s="107"/>
      <c r="E653" s="107"/>
      <c r="F653" s="16">
        <f>C653+D653+E653</f>
        <v>0</v>
      </c>
      <c r="I653" s="6"/>
      <c r="J653" s="6"/>
      <c r="K653" s="6"/>
      <c r="L653" s="6"/>
      <c r="M653" s="6"/>
      <c r="N653" s="6"/>
      <c r="V653" s="237"/>
    </row>
    <row r="654" spans="2:22" x14ac:dyDescent="0.2">
      <c r="B654" s="106" t="s">
        <v>222</v>
      </c>
      <c r="C654" s="107"/>
      <c r="D654" s="107"/>
      <c r="E654" s="107"/>
      <c r="F654" s="16">
        <f>C654+D654+E654</f>
        <v>0</v>
      </c>
      <c r="I654" s="6"/>
      <c r="J654" s="6"/>
      <c r="K654" s="6"/>
      <c r="L654" s="6"/>
      <c r="M654" s="6"/>
      <c r="N654" s="6"/>
      <c r="V654" s="237"/>
    </row>
    <row r="655" spans="2:22" x14ac:dyDescent="0.2">
      <c r="B655" s="606" t="s">
        <v>341</v>
      </c>
      <c r="C655" s="606"/>
      <c r="D655" s="606"/>
      <c r="E655" s="606"/>
      <c r="F655" s="313">
        <f>SUM(F652:F654)</f>
        <v>0</v>
      </c>
      <c r="I655" s="6"/>
      <c r="J655" s="6"/>
      <c r="K655" s="6"/>
      <c r="L655" s="6"/>
      <c r="M655" s="6"/>
      <c r="N655" s="6"/>
      <c r="V655" s="237"/>
    </row>
    <row r="656" spans="2:22" ht="12.75" customHeight="1" x14ac:dyDescent="0.2">
      <c r="C656" s="40"/>
      <c r="D656" s="40"/>
      <c r="E656" s="40"/>
      <c r="I656" s="6"/>
      <c r="J656" s="6"/>
      <c r="K656" s="6"/>
      <c r="L656" s="6"/>
      <c r="M656" s="6"/>
      <c r="N656" s="6"/>
      <c r="V656" s="237"/>
    </row>
    <row r="657" spans="2:22" x14ac:dyDescent="0.2">
      <c r="B657" s="568" t="s">
        <v>188</v>
      </c>
      <c r="C657" s="578"/>
      <c r="D657" s="578"/>
      <c r="E657" s="579"/>
      <c r="I657" s="28"/>
      <c r="J657" s="6"/>
      <c r="K657" s="6"/>
      <c r="L657" s="6"/>
      <c r="M657" s="6"/>
      <c r="N657" s="6"/>
      <c r="V657" s="237"/>
    </row>
    <row r="658" spans="2:22" x14ac:dyDescent="0.2">
      <c r="B658" s="43"/>
      <c r="C658" s="108" t="s">
        <v>191</v>
      </c>
      <c r="D658" s="108" t="s">
        <v>192</v>
      </c>
      <c r="E658" s="108" t="s">
        <v>193</v>
      </c>
      <c r="I658" s="28"/>
      <c r="J658" s="6"/>
      <c r="K658" s="6"/>
      <c r="L658" s="6"/>
      <c r="M658" s="6"/>
      <c r="N658" s="6"/>
      <c r="V658" s="237"/>
    </row>
    <row r="659" spans="2:22" x14ac:dyDescent="0.2">
      <c r="B659" s="45" t="s">
        <v>189</v>
      </c>
      <c r="C659" s="109">
        <v>1.6</v>
      </c>
      <c r="D659" s="109">
        <v>2</v>
      </c>
      <c r="E659" s="109"/>
      <c r="G659" s="236" t="s">
        <v>2171</v>
      </c>
      <c r="I659" s="6"/>
      <c r="J659" s="6"/>
      <c r="K659" s="6"/>
      <c r="L659" s="6"/>
      <c r="M659" s="6"/>
      <c r="N659" s="6"/>
      <c r="V659" s="237"/>
    </row>
    <row r="660" spans="2:22" ht="31.5" customHeight="1" x14ac:dyDescent="0.2">
      <c r="B660" s="52" t="s">
        <v>190</v>
      </c>
      <c r="C660" s="106">
        <v>10</v>
      </c>
      <c r="D660" s="106">
        <v>0</v>
      </c>
      <c r="E660" s="106"/>
      <c r="V660" s="237"/>
    </row>
    <row r="661" spans="2:22" x14ac:dyDescent="0.2">
      <c r="B661" s="41" t="s">
        <v>338</v>
      </c>
      <c r="C661" s="16">
        <f>C659*C660</f>
        <v>16</v>
      </c>
      <c r="D661" s="16">
        <f>D659*D660</f>
        <v>0</v>
      </c>
      <c r="E661" s="16">
        <f>E659*E660</f>
        <v>0</v>
      </c>
      <c r="V661" s="237"/>
    </row>
    <row r="662" spans="2:22" x14ac:dyDescent="0.2">
      <c r="B662" s="19"/>
      <c r="C662" s="19"/>
      <c r="D662" s="19"/>
      <c r="E662" s="19"/>
      <c r="V662" s="237"/>
    </row>
    <row r="663" spans="2:22" x14ac:dyDescent="0.2">
      <c r="B663" s="43"/>
      <c r="C663" s="108" t="s">
        <v>1158</v>
      </c>
      <c r="D663" s="108" t="s">
        <v>1158</v>
      </c>
      <c r="E663" s="108" t="s">
        <v>1158</v>
      </c>
      <c r="V663" s="237"/>
    </row>
    <row r="664" spans="2:22" x14ac:dyDescent="0.2">
      <c r="B664" s="45" t="s">
        <v>189</v>
      </c>
      <c r="C664" s="109"/>
      <c r="D664" s="109"/>
      <c r="E664" s="109"/>
      <c r="V664" s="237"/>
    </row>
    <row r="665" spans="2:22" ht="25.5" x14ac:dyDescent="0.2">
      <c r="B665" s="52" t="s">
        <v>190</v>
      </c>
      <c r="C665" s="106"/>
      <c r="D665" s="106"/>
      <c r="E665" s="106"/>
      <c r="V665" s="237"/>
    </row>
    <row r="666" spans="2:22" x14ac:dyDescent="0.2">
      <c r="B666" s="41" t="s">
        <v>338</v>
      </c>
      <c r="C666" s="16">
        <f>C664*C665</f>
        <v>0</v>
      </c>
      <c r="D666" s="16">
        <f>D664*D665</f>
        <v>0</v>
      </c>
      <c r="E666" s="16">
        <f>E664*E665</f>
        <v>0</v>
      </c>
      <c r="F666" s="426" t="s">
        <v>1907</v>
      </c>
      <c r="G666" s="426"/>
      <c r="H666" s="426"/>
      <c r="I666" s="427"/>
      <c r="J666" s="429" t="s">
        <v>1906</v>
      </c>
      <c r="V666" s="237"/>
    </row>
    <row r="667" spans="2:22" ht="38.25" x14ac:dyDescent="0.2">
      <c r="B667" s="675" t="s">
        <v>340</v>
      </c>
      <c r="C667" s="742">
        <f>C661+D661+E661+C666+D666+E666</f>
        <v>16</v>
      </c>
      <c r="F667" s="415" t="s">
        <v>1904</v>
      </c>
      <c r="G667" s="415" t="s">
        <v>1902</v>
      </c>
      <c r="H667" s="416" t="s">
        <v>1903</v>
      </c>
      <c r="I667" s="421" t="s">
        <v>1901</v>
      </c>
      <c r="J667" s="430"/>
      <c r="V667" s="237"/>
    </row>
    <row r="668" spans="2:22" x14ac:dyDescent="0.2">
      <c r="B668" s="676"/>
      <c r="C668" s="743"/>
      <c r="F668" s="418" t="s">
        <v>1905</v>
      </c>
      <c r="G668" s="417">
        <f>IF(F668="C",C667,0)</f>
        <v>16</v>
      </c>
      <c r="H668" s="417">
        <f>IF(F668="U",C667,0)</f>
        <v>0</v>
      </c>
      <c r="I668" s="424">
        <f>C667-G668-H668</f>
        <v>0</v>
      </c>
      <c r="J668" s="433">
        <f>C667-G668-H668-I668</f>
        <v>0</v>
      </c>
      <c r="K668" s="429" t="str">
        <f>(IF(J668=0,"","ERROR"))</f>
        <v/>
      </c>
      <c r="V668" s="237"/>
    </row>
    <row r="669" spans="2:22" x14ac:dyDescent="0.2">
      <c r="B669" s="677"/>
      <c r="C669" s="29"/>
      <c r="V669" s="237"/>
    </row>
    <row r="670" spans="2:22" x14ac:dyDescent="0.2">
      <c r="I670" s="6"/>
      <c r="J670" s="6"/>
      <c r="K670" s="6"/>
      <c r="L670" s="6"/>
      <c r="M670" s="6"/>
      <c r="N670" s="6"/>
      <c r="V670" s="237"/>
    </row>
    <row r="671" spans="2:22" x14ac:dyDescent="0.2">
      <c r="B671" s="722" t="s">
        <v>342</v>
      </c>
      <c r="I671" s="6"/>
      <c r="J671" s="6"/>
      <c r="K671" s="6"/>
      <c r="L671" s="6"/>
      <c r="M671" s="6"/>
      <c r="N671" s="6"/>
      <c r="V671" s="237"/>
    </row>
    <row r="672" spans="2:22" ht="12.75" customHeight="1" x14ac:dyDescent="0.2">
      <c r="B672" s="723"/>
      <c r="I672" s="6"/>
      <c r="J672" s="6"/>
      <c r="K672" s="6"/>
      <c r="L672" s="6"/>
      <c r="M672" s="6"/>
      <c r="N672" s="6"/>
      <c r="V672" s="237"/>
    </row>
    <row r="673" spans="1:22" x14ac:dyDescent="0.2">
      <c r="B673" s="723"/>
      <c r="C673" s="14"/>
      <c r="I673" s="6"/>
      <c r="J673" s="6"/>
      <c r="K673" s="6"/>
      <c r="L673" s="6"/>
      <c r="M673" s="6"/>
      <c r="N673" s="6"/>
      <c r="V673" s="237"/>
    </row>
    <row r="674" spans="1:22" x14ac:dyDescent="0.2">
      <c r="B674" s="724"/>
      <c r="C674" s="331">
        <f>C621+C646+F655+I668+G668+H668</f>
        <v>1184</v>
      </c>
      <c r="I674" s="6"/>
      <c r="J674" s="6"/>
      <c r="K674" s="6"/>
      <c r="L674" s="6"/>
      <c r="M674" s="6"/>
      <c r="N674" s="6"/>
      <c r="V674" s="237"/>
    </row>
    <row r="675" spans="1:22" x14ac:dyDescent="0.2">
      <c r="V675" s="237"/>
    </row>
    <row r="676" spans="1:22" x14ac:dyDescent="0.2">
      <c r="V676" s="237"/>
    </row>
    <row r="677" spans="1:22" x14ac:dyDescent="0.2">
      <c r="B677" s="599" t="s">
        <v>343</v>
      </c>
      <c r="V677" s="237"/>
    </row>
    <row r="678" spans="1:22" x14ac:dyDescent="0.2">
      <c r="B678" s="650"/>
      <c r="V678" s="237"/>
    </row>
    <row r="679" spans="1:22" x14ac:dyDescent="0.2">
      <c r="B679" s="651"/>
      <c r="C679" s="54">
        <f>C674+C596</f>
        <v>2772</v>
      </c>
      <c r="V679" s="237"/>
    </row>
    <row r="680" spans="1:22" x14ac:dyDescent="0.2">
      <c r="B680" s="73"/>
      <c r="C680" s="74"/>
      <c r="I680" s="38"/>
      <c r="J680" s="38"/>
      <c r="K680" s="56"/>
      <c r="L680" s="38"/>
      <c r="M680" s="38"/>
      <c r="N680" s="68"/>
      <c r="V680" s="237"/>
    </row>
    <row r="681" spans="1:22" x14ac:dyDescent="0.2">
      <c r="B681" s="73"/>
      <c r="C681" s="74"/>
      <c r="I681" s="38"/>
      <c r="J681" s="38"/>
      <c r="K681" s="56"/>
      <c r="L681" s="38"/>
      <c r="M681" s="38"/>
      <c r="N681" s="68"/>
      <c r="V681" s="237"/>
    </row>
    <row r="682" spans="1:22" ht="15.75" x14ac:dyDescent="0.25">
      <c r="A682" s="9" t="s">
        <v>717</v>
      </c>
      <c r="B682" s="10" t="s">
        <v>1190</v>
      </c>
      <c r="C682" s="10"/>
      <c r="D682" s="10"/>
      <c r="E682" s="10"/>
      <c r="F682" s="10"/>
      <c r="G682" s="27"/>
      <c r="H682" s="27"/>
      <c r="I682" s="27"/>
      <c r="V682" s="237"/>
    </row>
    <row r="683" spans="1:22" x14ac:dyDescent="0.2">
      <c r="B683" t="s">
        <v>337</v>
      </c>
      <c r="V683" s="237"/>
    </row>
    <row r="684" spans="1:22" x14ac:dyDescent="0.2">
      <c r="B684" t="s">
        <v>932</v>
      </c>
      <c r="V684" s="237"/>
    </row>
    <row r="685" spans="1:22" x14ac:dyDescent="0.2">
      <c r="B685" s="11" t="s">
        <v>1191</v>
      </c>
      <c r="C685" s="11"/>
      <c r="D685" s="11"/>
      <c r="E685" s="11"/>
      <c r="F685" s="11"/>
      <c r="G685" s="11"/>
      <c r="H685" s="11"/>
      <c r="I685" s="11"/>
      <c r="V685" s="237"/>
    </row>
    <row r="686" spans="1:22" x14ac:dyDescent="0.2">
      <c r="B686" s="11" t="s">
        <v>344</v>
      </c>
      <c r="C686" s="11"/>
      <c r="D686" s="11"/>
      <c r="E686" s="11"/>
      <c r="F686" s="11"/>
      <c r="G686" s="11"/>
      <c r="H686" s="11"/>
      <c r="I686" s="11"/>
      <c r="V686" s="237"/>
    </row>
    <row r="687" spans="1:22" x14ac:dyDescent="0.2">
      <c r="V687" s="237"/>
    </row>
    <row r="688" spans="1:22" x14ac:dyDescent="0.2">
      <c r="V688" s="237"/>
    </row>
    <row r="689" spans="2:22" x14ac:dyDescent="0.2">
      <c r="B689" s="568" t="s">
        <v>931</v>
      </c>
      <c r="C689" s="578"/>
      <c r="D689" s="578"/>
      <c r="E689" s="579"/>
      <c r="G689" s="338" t="s">
        <v>1723</v>
      </c>
      <c r="H689" s="335"/>
      <c r="I689" s="337"/>
      <c r="J689" s="23"/>
      <c r="K689" s="23"/>
      <c r="L689" s="23"/>
      <c r="M689" s="38"/>
      <c r="V689" s="237"/>
    </row>
    <row r="690" spans="2:22" x14ac:dyDescent="0.2">
      <c r="B690" s="43"/>
      <c r="C690" s="108" t="s">
        <v>1302</v>
      </c>
      <c r="D690" s="108" t="s">
        <v>1303</v>
      </c>
      <c r="E690" s="108" t="s">
        <v>1304</v>
      </c>
      <c r="I690" s="19"/>
      <c r="J690" s="23"/>
      <c r="K690" s="23"/>
      <c r="L690" s="23"/>
      <c r="M690" s="23"/>
      <c r="V690" s="237"/>
    </row>
    <row r="691" spans="2:22" x14ac:dyDescent="0.2">
      <c r="B691" s="45" t="s">
        <v>1306</v>
      </c>
      <c r="C691" s="109">
        <v>27</v>
      </c>
      <c r="D691" s="109">
        <v>27</v>
      </c>
      <c r="E691" s="109">
        <v>27</v>
      </c>
      <c r="I691" s="63"/>
      <c r="J691" s="21"/>
      <c r="K691" s="21"/>
      <c r="L691" s="21"/>
      <c r="M691" s="21"/>
      <c r="V691" s="237"/>
    </row>
    <row r="692" spans="2:22" x14ac:dyDescent="0.2">
      <c r="B692" s="45" t="s">
        <v>929</v>
      </c>
      <c r="C692" s="106"/>
      <c r="D692" s="106"/>
      <c r="E692" s="106"/>
      <c r="I692" s="389"/>
      <c r="J692" s="38"/>
      <c r="K692" s="38"/>
      <c r="L692" s="19"/>
      <c r="M692" s="19"/>
      <c r="V692" s="237"/>
    </row>
    <row r="693" spans="2:22" x14ac:dyDescent="0.2">
      <c r="B693" s="41" t="s">
        <v>338</v>
      </c>
      <c r="C693" s="16">
        <f>C691*C692</f>
        <v>0</v>
      </c>
      <c r="D693" s="16">
        <f>D691*D692</f>
        <v>0</v>
      </c>
      <c r="E693" s="16">
        <f>E691*E692</f>
        <v>0</v>
      </c>
      <c r="I693" s="65"/>
      <c r="J693" s="56"/>
      <c r="K693" s="56"/>
      <c r="L693" s="21"/>
      <c r="M693" s="21"/>
      <c r="V693" s="237"/>
    </row>
    <row r="694" spans="2:22" x14ac:dyDescent="0.2">
      <c r="B694" s="19"/>
      <c r="C694" s="19"/>
      <c r="D694" s="19"/>
      <c r="E694" s="19"/>
      <c r="I694" s="65"/>
      <c r="J694" s="64"/>
      <c r="K694" s="38"/>
      <c r="L694" s="19"/>
      <c r="M694" s="19"/>
      <c r="V694" s="237"/>
    </row>
    <row r="695" spans="2:22" x14ac:dyDescent="0.2">
      <c r="B695" s="43"/>
      <c r="C695" s="108" t="s">
        <v>927</v>
      </c>
      <c r="D695" s="108" t="s">
        <v>928</v>
      </c>
      <c r="E695" s="108" t="s">
        <v>930</v>
      </c>
      <c r="I695" s="38"/>
      <c r="J695" s="38"/>
      <c r="K695" s="38"/>
      <c r="L695" s="19"/>
      <c r="M695" s="19"/>
      <c r="V695" s="237"/>
    </row>
    <row r="696" spans="2:22" x14ac:dyDescent="0.2">
      <c r="B696" s="45" t="s">
        <v>1306</v>
      </c>
      <c r="C696" s="109">
        <v>27</v>
      </c>
      <c r="D696" s="109">
        <v>27</v>
      </c>
      <c r="E696" s="109">
        <v>44</v>
      </c>
      <c r="V696" s="237"/>
    </row>
    <row r="697" spans="2:22" ht="12.75" customHeight="1" x14ac:dyDescent="0.2">
      <c r="B697" s="45" t="s">
        <v>929</v>
      </c>
      <c r="C697" s="106"/>
      <c r="D697" s="106"/>
      <c r="E697" s="106"/>
      <c r="V697" s="237"/>
    </row>
    <row r="698" spans="2:22" ht="12.75" customHeight="1" x14ac:dyDescent="0.2">
      <c r="B698" s="41" t="s">
        <v>338</v>
      </c>
      <c r="C698" s="16">
        <f>C696*C697</f>
        <v>0</v>
      </c>
      <c r="D698" s="16">
        <f>D696*D697</f>
        <v>0</v>
      </c>
      <c r="E698" s="16">
        <f>E696*E697</f>
        <v>0</v>
      </c>
      <c r="J698" s="6"/>
      <c r="K698" s="6"/>
      <c r="L698" s="6"/>
      <c r="M698" s="6"/>
      <c r="N698" s="6"/>
      <c r="V698" s="237"/>
    </row>
    <row r="699" spans="2:22" x14ac:dyDescent="0.2">
      <c r="B699" s="560" t="s">
        <v>1539</v>
      </c>
      <c r="C699" s="576">
        <f>C693+D693+E693+C698+D698+E698</f>
        <v>0</v>
      </c>
      <c r="J699" s="6"/>
      <c r="K699" s="6"/>
      <c r="L699" s="6"/>
      <c r="M699" s="6"/>
      <c r="N699" s="6"/>
      <c r="V699" s="237"/>
    </row>
    <row r="700" spans="2:22" x14ac:dyDescent="0.2">
      <c r="B700" s="561"/>
      <c r="C700" s="577"/>
      <c r="J700" s="6"/>
      <c r="K700" s="6"/>
      <c r="L700" s="6"/>
      <c r="M700" s="6"/>
      <c r="N700" s="6"/>
      <c r="V700" s="237"/>
    </row>
    <row r="701" spans="2:22" x14ac:dyDescent="0.2">
      <c r="B701" s="562"/>
      <c r="J701" s="6"/>
      <c r="K701" s="6"/>
      <c r="L701" s="6"/>
      <c r="M701" s="6"/>
      <c r="N701" s="6"/>
      <c r="V701" s="237"/>
    </row>
    <row r="702" spans="2:22" x14ac:dyDescent="0.2">
      <c r="I702" s="6"/>
      <c r="J702" s="6"/>
      <c r="K702" s="6"/>
      <c r="L702" s="6"/>
      <c r="M702" s="6"/>
      <c r="N702" s="6"/>
      <c r="V702" s="237"/>
    </row>
    <row r="703" spans="2:22" x14ac:dyDescent="0.2">
      <c r="B703" s="574" t="s">
        <v>1554</v>
      </c>
      <c r="C703" s="105" t="s">
        <v>1045</v>
      </c>
      <c r="D703" s="105" t="s">
        <v>82</v>
      </c>
      <c r="E703" s="105" t="s">
        <v>1158</v>
      </c>
      <c r="J703" s="6"/>
      <c r="K703" s="6"/>
      <c r="L703" s="6"/>
      <c r="M703" s="6"/>
      <c r="N703" s="6"/>
      <c r="V703" s="237"/>
    </row>
    <row r="704" spans="2:22" x14ac:dyDescent="0.2">
      <c r="B704" s="575"/>
      <c r="C704" s="111">
        <v>0</v>
      </c>
      <c r="D704" s="111">
        <v>0</v>
      </c>
      <c r="E704" s="111">
        <v>0</v>
      </c>
      <c r="J704" s="6"/>
      <c r="K704" s="6"/>
      <c r="L704" s="6"/>
      <c r="M704" s="6"/>
      <c r="N704" s="6"/>
      <c r="V704" s="237"/>
    </row>
    <row r="705" spans="2:22" ht="12.75" customHeight="1" x14ac:dyDescent="0.2">
      <c r="B705" s="560" t="s">
        <v>1555</v>
      </c>
      <c r="C705" s="576">
        <f>C704+D704+E704</f>
        <v>0</v>
      </c>
      <c r="J705" s="6"/>
      <c r="K705" s="6"/>
      <c r="L705" s="6"/>
      <c r="M705" s="6"/>
      <c r="N705" s="6"/>
      <c r="V705" s="237"/>
    </row>
    <row r="706" spans="2:22" x14ac:dyDescent="0.2">
      <c r="B706" s="561"/>
      <c r="C706" s="577"/>
      <c r="J706" s="6"/>
      <c r="K706" s="6"/>
      <c r="L706" s="6"/>
      <c r="M706" s="6"/>
      <c r="N706" s="6"/>
      <c r="V706" s="237"/>
    </row>
    <row r="707" spans="2:22" x14ac:dyDescent="0.2">
      <c r="B707" s="562"/>
      <c r="C707" s="11"/>
      <c r="J707" s="6"/>
      <c r="K707" s="6"/>
      <c r="L707" s="6"/>
      <c r="M707" s="6"/>
      <c r="N707" s="6"/>
      <c r="V707" s="237"/>
    </row>
    <row r="708" spans="2:22" x14ac:dyDescent="0.2">
      <c r="I708" s="6"/>
      <c r="J708" s="6"/>
      <c r="K708" s="6"/>
      <c r="L708" s="6"/>
      <c r="M708" s="6"/>
      <c r="N708" s="6"/>
      <c r="V708" s="237"/>
    </row>
    <row r="709" spans="2:22" x14ac:dyDescent="0.2">
      <c r="B709" s="563" t="s">
        <v>1576</v>
      </c>
      <c r="J709" s="6"/>
      <c r="K709" s="6"/>
      <c r="L709" s="6"/>
      <c r="M709" s="6"/>
      <c r="N709" s="6"/>
      <c r="V709" s="237"/>
    </row>
    <row r="710" spans="2:22" x14ac:dyDescent="0.2">
      <c r="B710" s="564"/>
      <c r="J710" s="6"/>
      <c r="K710" s="6"/>
      <c r="L710" s="6"/>
      <c r="M710" s="6"/>
      <c r="N710" s="6"/>
      <c r="V710" s="237"/>
    </row>
    <row r="711" spans="2:22" ht="19.5" customHeight="1" x14ac:dyDescent="0.2">
      <c r="B711" s="565"/>
      <c r="C711" s="313">
        <f>C699+C705</f>
        <v>0</v>
      </c>
      <c r="J711" s="6"/>
      <c r="K711" s="6"/>
      <c r="L711" s="6"/>
      <c r="M711" s="6"/>
      <c r="N711" s="6"/>
      <c r="V711" s="237"/>
    </row>
    <row r="712" spans="2:22" x14ac:dyDescent="0.2">
      <c r="I712" s="6"/>
      <c r="J712" s="6"/>
      <c r="K712" s="6"/>
      <c r="L712" s="6"/>
      <c r="M712" s="6"/>
      <c r="N712" s="6"/>
      <c r="V712" s="237"/>
    </row>
    <row r="713" spans="2:22" x14ac:dyDescent="0.2">
      <c r="I713" s="6"/>
      <c r="J713" s="6"/>
      <c r="K713" s="6"/>
      <c r="L713" s="6"/>
      <c r="M713" s="6"/>
      <c r="N713" s="6"/>
      <c r="V713" s="237"/>
    </row>
    <row r="714" spans="2:22" x14ac:dyDescent="0.2">
      <c r="B714" s="568" t="s">
        <v>1577</v>
      </c>
      <c r="C714" s="578"/>
      <c r="D714" s="578"/>
      <c r="E714" s="579"/>
      <c r="I714" s="23"/>
      <c r="J714" s="23"/>
      <c r="K714" s="23"/>
      <c r="L714" s="23"/>
      <c r="M714" s="38"/>
      <c r="V714" s="237"/>
    </row>
    <row r="715" spans="2:22" x14ac:dyDescent="0.2">
      <c r="B715" s="43"/>
      <c r="C715" s="108" t="s">
        <v>1867</v>
      </c>
      <c r="D715" s="108" t="s">
        <v>1874</v>
      </c>
      <c r="E715" s="274" t="s">
        <v>1866</v>
      </c>
      <c r="I715" s="19"/>
      <c r="J715" s="23"/>
      <c r="K715" s="23"/>
      <c r="L715" s="23"/>
      <c r="M715" s="23"/>
      <c r="V715" s="237"/>
    </row>
    <row r="716" spans="2:22" x14ac:dyDescent="0.2">
      <c r="B716" s="45" t="s">
        <v>1306</v>
      </c>
      <c r="C716" s="109">
        <v>130</v>
      </c>
      <c r="D716" s="109">
        <v>80</v>
      </c>
      <c r="E716" s="109">
        <v>56</v>
      </c>
      <c r="I716" s="63"/>
      <c r="J716" s="21"/>
      <c r="K716" s="21"/>
      <c r="L716" s="21"/>
      <c r="M716" s="21"/>
      <c r="V716" s="237"/>
    </row>
    <row r="717" spans="2:22" x14ac:dyDescent="0.2">
      <c r="B717" s="45" t="s">
        <v>223</v>
      </c>
      <c r="C717" s="106">
        <v>8</v>
      </c>
      <c r="D717" s="106">
        <v>8</v>
      </c>
      <c r="E717" s="106">
        <v>0</v>
      </c>
      <c r="I717" s="401"/>
      <c r="J717" s="38"/>
      <c r="K717" s="38"/>
      <c r="L717" s="19"/>
      <c r="M717" s="19"/>
      <c r="V717" s="237"/>
    </row>
    <row r="718" spans="2:22" x14ac:dyDescent="0.2">
      <c r="B718" s="41" t="s">
        <v>55</v>
      </c>
      <c r="C718" s="16">
        <f>C716*C717</f>
        <v>1040</v>
      </c>
      <c r="D718" s="16">
        <f>D716*D717</f>
        <v>640</v>
      </c>
      <c r="E718" s="16">
        <f>E716*E717</f>
        <v>0</v>
      </c>
      <c r="I718" s="401"/>
      <c r="J718" s="56"/>
      <c r="K718" s="56"/>
      <c r="L718" s="21"/>
      <c r="M718" s="21"/>
      <c r="V718" s="237"/>
    </row>
    <row r="719" spans="2:22" x14ac:dyDescent="0.2">
      <c r="B719" s="19"/>
      <c r="C719" s="19"/>
      <c r="D719" s="19"/>
      <c r="E719" s="19"/>
      <c r="I719" s="65"/>
      <c r="J719" s="64"/>
      <c r="K719" s="38"/>
      <c r="L719" s="19"/>
      <c r="M719" s="19"/>
      <c r="V719" s="237"/>
    </row>
    <row r="720" spans="2:22" x14ac:dyDescent="0.2">
      <c r="B720" s="43"/>
      <c r="C720" s="108" t="s">
        <v>1868</v>
      </c>
      <c r="D720" s="108" t="s">
        <v>928</v>
      </c>
      <c r="E720" s="108" t="s">
        <v>930</v>
      </c>
      <c r="I720" s="38"/>
      <c r="J720" s="38"/>
      <c r="K720" s="38"/>
      <c r="L720" s="19"/>
      <c r="M720" s="19"/>
      <c r="V720" s="237"/>
    </row>
    <row r="721" spans="2:22" x14ac:dyDescent="0.2">
      <c r="B721" s="45" t="s">
        <v>1306</v>
      </c>
      <c r="C721" s="109">
        <v>34</v>
      </c>
      <c r="D721" s="109">
        <v>27</v>
      </c>
      <c r="E721" s="109">
        <v>25</v>
      </c>
      <c r="V721" s="237"/>
    </row>
    <row r="722" spans="2:22" ht="12.75" customHeight="1" x14ac:dyDescent="0.2">
      <c r="B722" s="45" t="s">
        <v>223</v>
      </c>
      <c r="C722" s="106">
        <v>4</v>
      </c>
      <c r="D722" s="106">
        <v>0</v>
      </c>
      <c r="E722" s="106">
        <v>0</v>
      </c>
      <c r="V722" s="237"/>
    </row>
    <row r="723" spans="2:22" ht="12.75" customHeight="1" x14ac:dyDescent="0.2">
      <c r="B723" s="41" t="s">
        <v>55</v>
      </c>
      <c r="C723" s="16">
        <f>C721*C722</f>
        <v>136</v>
      </c>
      <c r="D723" s="16">
        <f>D721*D722</f>
        <v>0</v>
      </c>
      <c r="E723" s="16">
        <f>E721*E722</f>
        <v>0</v>
      </c>
      <c r="J723" s="6"/>
      <c r="K723" s="6"/>
      <c r="L723" s="6"/>
      <c r="M723" s="6"/>
      <c r="N723" s="6"/>
      <c r="V723" s="237"/>
    </row>
    <row r="724" spans="2:22" x14ac:dyDescent="0.2">
      <c r="B724" s="560" t="s">
        <v>1540</v>
      </c>
      <c r="C724" s="576">
        <f>C718+D718+E718+C723+D723+E723</f>
        <v>1816</v>
      </c>
      <c r="J724" s="6"/>
      <c r="K724" s="6"/>
      <c r="L724" s="6"/>
      <c r="M724" s="6"/>
      <c r="N724" s="6"/>
      <c r="V724" s="237"/>
    </row>
    <row r="725" spans="2:22" x14ac:dyDescent="0.2">
      <c r="B725" s="561"/>
      <c r="C725" s="577"/>
      <c r="J725" s="6"/>
      <c r="K725" s="6"/>
      <c r="L725" s="6"/>
      <c r="M725" s="6"/>
      <c r="N725" s="6"/>
      <c r="V725" s="237"/>
    </row>
    <row r="726" spans="2:22" x14ac:dyDescent="0.2">
      <c r="B726" s="562"/>
      <c r="J726" s="6"/>
      <c r="K726" s="6"/>
      <c r="L726" s="6"/>
      <c r="M726" s="6"/>
      <c r="N726" s="6"/>
      <c r="V726" s="237"/>
    </row>
    <row r="727" spans="2:22" ht="12.75" customHeight="1" x14ac:dyDescent="0.2">
      <c r="C727" s="40"/>
      <c r="D727" s="40"/>
      <c r="E727" s="40"/>
      <c r="I727" s="6"/>
      <c r="J727" s="6"/>
      <c r="K727" s="6"/>
      <c r="L727" s="6"/>
      <c r="M727" s="6"/>
      <c r="N727" s="6"/>
      <c r="V727" s="237"/>
    </row>
    <row r="728" spans="2:22" x14ac:dyDescent="0.2">
      <c r="B728" s="574" t="s">
        <v>1552</v>
      </c>
      <c r="C728" s="105" t="s">
        <v>1045</v>
      </c>
      <c r="D728" s="105" t="s">
        <v>82</v>
      </c>
      <c r="E728" s="105" t="s">
        <v>1158</v>
      </c>
      <c r="J728" s="6"/>
      <c r="K728" s="6"/>
      <c r="L728" s="6"/>
      <c r="M728" s="6"/>
      <c r="N728" s="6"/>
      <c r="V728" s="237"/>
    </row>
    <row r="729" spans="2:22" x14ac:dyDescent="0.2">
      <c r="B729" s="575"/>
      <c r="C729" s="111">
        <v>0</v>
      </c>
      <c r="D729" s="111">
        <v>0</v>
      </c>
      <c r="E729" s="111">
        <v>0</v>
      </c>
      <c r="J729" s="6"/>
      <c r="K729" s="6"/>
      <c r="L729" s="6"/>
      <c r="M729" s="6"/>
      <c r="N729" s="6"/>
      <c r="V729" s="237"/>
    </row>
    <row r="730" spans="2:22" ht="12.75" customHeight="1" x14ac:dyDescent="0.2">
      <c r="B730" s="560" t="s">
        <v>1553</v>
      </c>
      <c r="C730" s="576">
        <f>SUM(C729:E729)</f>
        <v>0</v>
      </c>
      <c r="J730" s="6"/>
      <c r="K730" s="6"/>
      <c r="L730" s="6"/>
      <c r="M730" s="6"/>
      <c r="N730" s="6"/>
      <c r="V730" s="237"/>
    </row>
    <row r="731" spans="2:22" x14ac:dyDescent="0.2">
      <c r="B731" s="561"/>
      <c r="C731" s="577"/>
      <c r="J731" s="6"/>
      <c r="K731" s="6"/>
      <c r="L731" s="6"/>
      <c r="M731" s="6"/>
      <c r="N731" s="6"/>
      <c r="V731" s="237"/>
    </row>
    <row r="732" spans="2:22" x14ac:dyDescent="0.2">
      <c r="B732" s="562"/>
      <c r="C732" s="11"/>
      <c r="J732" s="6"/>
      <c r="K732" s="6"/>
      <c r="L732" s="6"/>
      <c r="M732" s="6"/>
      <c r="N732" s="6"/>
      <c r="V732" s="237"/>
    </row>
    <row r="733" spans="2:22" ht="12.75" customHeight="1" x14ac:dyDescent="0.2">
      <c r="C733" s="40"/>
      <c r="D733" s="40"/>
      <c r="E733" s="40"/>
      <c r="I733" s="6"/>
      <c r="J733" s="6"/>
      <c r="K733" s="6"/>
      <c r="L733" s="6"/>
      <c r="M733" s="6"/>
      <c r="N733" s="6"/>
      <c r="V733" s="237"/>
    </row>
    <row r="734" spans="2:22" x14ac:dyDescent="0.2">
      <c r="B734" s="563" t="s">
        <v>1578</v>
      </c>
      <c r="J734" s="6"/>
      <c r="K734" s="6"/>
      <c r="L734" s="6"/>
      <c r="M734" s="6"/>
      <c r="N734" s="6"/>
      <c r="V734" s="237"/>
    </row>
    <row r="735" spans="2:22" x14ac:dyDescent="0.2">
      <c r="B735" s="564"/>
      <c r="J735" s="6"/>
      <c r="K735" s="6"/>
      <c r="L735" s="6"/>
      <c r="M735" s="6"/>
      <c r="N735" s="6"/>
      <c r="V735" s="237"/>
    </row>
    <row r="736" spans="2:22" ht="19.5" customHeight="1" x14ac:dyDescent="0.2">
      <c r="B736" s="565"/>
      <c r="C736" s="313">
        <f>C724+C730</f>
        <v>1816</v>
      </c>
      <c r="J736" s="6"/>
      <c r="K736" s="6"/>
      <c r="L736" s="6"/>
      <c r="M736" s="6"/>
      <c r="N736" s="6"/>
      <c r="V736" s="237"/>
    </row>
    <row r="737" spans="2:22" ht="12.75" customHeight="1" x14ac:dyDescent="0.2">
      <c r="C737" s="40"/>
      <c r="D737" s="40"/>
      <c r="E737" s="40"/>
      <c r="I737" s="6"/>
      <c r="J737" s="6"/>
      <c r="K737" s="6"/>
      <c r="L737" s="6"/>
      <c r="M737" s="6"/>
      <c r="N737" s="6"/>
      <c r="V737" s="237"/>
    </row>
    <row r="738" spans="2:22" ht="12.75" customHeight="1" x14ac:dyDescent="0.2">
      <c r="C738" s="40"/>
      <c r="D738" s="40"/>
      <c r="E738" s="40"/>
      <c r="I738" s="6"/>
      <c r="J738" s="6"/>
      <c r="K738" s="6"/>
      <c r="L738" s="6"/>
      <c r="M738" s="6"/>
      <c r="N738" s="6"/>
      <c r="V738" s="237"/>
    </row>
    <row r="739" spans="2:22" ht="12.75" customHeight="1" x14ac:dyDescent="0.2">
      <c r="B739" s="585" t="s">
        <v>2025</v>
      </c>
      <c r="C739" s="586"/>
      <c r="D739" s="586"/>
      <c r="E739" s="586"/>
      <c r="F739" s="587"/>
      <c r="I739" s="6"/>
      <c r="J739" s="6"/>
      <c r="K739" s="6"/>
      <c r="L739" s="6"/>
      <c r="M739" s="6"/>
      <c r="N739" s="6"/>
      <c r="V739" s="237"/>
    </row>
    <row r="740" spans="2:22" x14ac:dyDescent="0.2">
      <c r="B740" s="588"/>
      <c r="C740" s="589"/>
      <c r="D740" s="589"/>
      <c r="E740" s="589"/>
      <c r="F740" s="590"/>
      <c r="I740" s="6"/>
      <c r="J740" s="6"/>
      <c r="K740" s="6"/>
      <c r="L740" s="6"/>
      <c r="M740" s="6"/>
      <c r="N740" s="6"/>
      <c r="V740" s="237"/>
    </row>
    <row r="741" spans="2:22" x14ac:dyDescent="0.2">
      <c r="B741" s="591"/>
      <c r="C741" s="580" t="s">
        <v>225</v>
      </c>
      <c r="D741" s="580" t="s">
        <v>226</v>
      </c>
      <c r="E741" s="580" t="s">
        <v>227</v>
      </c>
      <c r="F741" s="582" t="s">
        <v>55</v>
      </c>
      <c r="I741" s="6"/>
      <c r="J741" s="6"/>
      <c r="K741" s="6"/>
      <c r="L741" s="6"/>
      <c r="M741" s="6"/>
      <c r="N741" s="6"/>
      <c r="V741" s="237"/>
    </row>
    <row r="742" spans="2:22" x14ac:dyDescent="0.2">
      <c r="B742" s="591"/>
      <c r="C742" s="581"/>
      <c r="D742" s="581"/>
      <c r="E742" s="581"/>
      <c r="F742" s="583"/>
      <c r="I742" s="6"/>
      <c r="J742" s="6"/>
      <c r="K742" s="6"/>
      <c r="L742" s="6"/>
      <c r="M742" s="6"/>
      <c r="N742" s="6"/>
      <c r="V742" s="237"/>
    </row>
    <row r="743" spans="2:22" x14ac:dyDescent="0.2">
      <c r="B743" s="106" t="s">
        <v>933</v>
      </c>
      <c r="C743" s="107"/>
      <c r="D743" s="107"/>
      <c r="E743" s="107"/>
      <c r="F743" s="16">
        <f>C743+D743+E743</f>
        <v>0</v>
      </c>
      <c r="I743" s="6"/>
      <c r="J743" s="6"/>
      <c r="K743" s="6"/>
      <c r="L743" s="6"/>
      <c r="M743" s="6"/>
      <c r="N743" s="6"/>
      <c r="V743" s="237"/>
    </row>
    <row r="744" spans="2:22" x14ac:dyDescent="0.2">
      <c r="B744" s="106" t="s">
        <v>934</v>
      </c>
      <c r="C744" s="107"/>
      <c r="D744" s="107"/>
      <c r="E744" s="107"/>
      <c r="F744" s="16">
        <f>C744+D744+E744</f>
        <v>0</v>
      </c>
      <c r="I744" s="6"/>
      <c r="J744" s="6"/>
      <c r="K744" s="6"/>
      <c r="L744" s="6"/>
      <c r="M744" s="6"/>
      <c r="N744" s="6"/>
      <c r="V744" s="237"/>
    </row>
    <row r="745" spans="2:22" x14ac:dyDescent="0.2">
      <c r="B745" s="106" t="s">
        <v>222</v>
      </c>
      <c r="C745" s="107"/>
      <c r="D745" s="107"/>
      <c r="E745" s="107"/>
      <c r="F745" s="16">
        <f>C745+D745+E745</f>
        <v>0</v>
      </c>
      <c r="I745" s="6"/>
      <c r="J745" s="6"/>
      <c r="K745" s="6"/>
      <c r="L745" s="6"/>
      <c r="M745" s="6"/>
      <c r="N745" s="6"/>
      <c r="V745" s="237"/>
    </row>
    <row r="746" spans="2:22" x14ac:dyDescent="0.2">
      <c r="B746" s="652" t="s">
        <v>339</v>
      </c>
      <c r="C746" s="652"/>
      <c r="D746" s="652"/>
      <c r="E746" s="652"/>
      <c r="F746" s="82">
        <f>SUM(F743:F745)</f>
        <v>0</v>
      </c>
      <c r="I746" s="6"/>
      <c r="J746" s="6"/>
      <c r="K746" s="6"/>
      <c r="L746" s="6"/>
      <c r="M746" s="6"/>
      <c r="N746" s="6"/>
      <c r="V746" s="237"/>
    </row>
    <row r="747" spans="2:22" x14ac:dyDescent="0.2">
      <c r="I747" s="6"/>
      <c r="J747" s="6"/>
      <c r="K747" s="6"/>
      <c r="L747" s="6"/>
      <c r="M747" s="6"/>
      <c r="N747" s="6"/>
      <c r="V747" s="237"/>
    </row>
    <row r="748" spans="2:22" ht="12.75" customHeight="1" x14ac:dyDescent="0.2">
      <c r="B748" s="722" t="s">
        <v>347</v>
      </c>
      <c r="I748" s="6"/>
      <c r="J748" s="6"/>
      <c r="K748" s="6"/>
      <c r="L748" s="6"/>
      <c r="M748" s="6"/>
      <c r="N748" s="6"/>
      <c r="V748" s="237"/>
    </row>
    <row r="749" spans="2:22" x14ac:dyDescent="0.2">
      <c r="B749" s="723"/>
      <c r="C749" s="14"/>
      <c r="I749" s="6"/>
      <c r="J749" s="6"/>
      <c r="K749" s="6"/>
      <c r="L749" s="6"/>
      <c r="M749" s="6"/>
      <c r="N749" s="6"/>
      <c r="V749" s="237"/>
    </row>
    <row r="750" spans="2:22" x14ac:dyDescent="0.2">
      <c r="B750" s="723"/>
      <c r="C750" s="331">
        <f>C711+C736+F746</f>
        <v>1816</v>
      </c>
      <c r="I750" s="6"/>
      <c r="J750" s="6"/>
      <c r="K750" s="6"/>
      <c r="L750" s="6"/>
      <c r="M750" s="6"/>
      <c r="N750" s="6"/>
      <c r="V750" s="237"/>
    </row>
    <row r="751" spans="2:22" x14ac:dyDescent="0.2">
      <c r="B751" s="724"/>
      <c r="V751" s="237"/>
    </row>
    <row r="752" spans="2:22" x14ac:dyDescent="0.2">
      <c r="V752" s="237"/>
    </row>
    <row r="753" spans="2:22" x14ac:dyDescent="0.2">
      <c r="B753" s="568" t="s">
        <v>937</v>
      </c>
      <c r="C753" s="578"/>
      <c r="D753" s="578"/>
      <c r="E753" s="579"/>
      <c r="I753" s="23"/>
      <c r="J753" s="23"/>
      <c r="K753" s="23"/>
      <c r="L753" s="23"/>
      <c r="M753" s="23"/>
      <c r="V753" s="237"/>
    </row>
    <row r="754" spans="2:22" x14ac:dyDescent="0.2">
      <c r="B754" s="43"/>
      <c r="C754" s="108" t="s">
        <v>1302</v>
      </c>
      <c r="D754" s="108" t="s">
        <v>1303</v>
      </c>
      <c r="E754" s="108" t="s">
        <v>1304</v>
      </c>
      <c r="I754" s="38"/>
      <c r="J754" s="23"/>
      <c r="K754" s="23"/>
      <c r="L754" s="23"/>
      <c r="M754" s="23"/>
      <c r="V754" s="237"/>
    </row>
    <row r="755" spans="2:22" x14ac:dyDescent="0.2">
      <c r="B755" s="45" t="s">
        <v>1306</v>
      </c>
      <c r="C755" s="109">
        <v>27</v>
      </c>
      <c r="D755" s="109">
        <v>27</v>
      </c>
      <c r="E755" s="109">
        <v>27</v>
      </c>
      <c r="I755" s="65"/>
      <c r="J755" s="56"/>
      <c r="K755" s="56"/>
      <c r="L755" s="56"/>
      <c r="M755" s="56"/>
      <c r="V755" s="237"/>
    </row>
    <row r="756" spans="2:22" x14ac:dyDescent="0.2">
      <c r="B756" s="45" t="s">
        <v>929</v>
      </c>
      <c r="C756" s="106"/>
      <c r="D756" s="106">
        <v>0</v>
      </c>
      <c r="E756" s="106">
        <v>0</v>
      </c>
      <c r="I756" s="65"/>
      <c r="J756" s="38"/>
      <c r="K756" s="38"/>
      <c r="L756" s="38"/>
      <c r="M756" s="38"/>
      <c r="V756" s="237"/>
    </row>
    <row r="757" spans="2:22" x14ac:dyDescent="0.2">
      <c r="B757" s="41" t="s">
        <v>338</v>
      </c>
      <c r="C757" s="16">
        <f>C755*C756</f>
        <v>0</v>
      </c>
      <c r="D757" s="16">
        <f>D755*D756</f>
        <v>0</v>
      </c>
      <c r="E757" s="16">
        <f>E755*E756</f>
        <v>0</v>
      </c>
      <c r="I757" s="65"/>
      <c r="J757" s="68"/>
      <c r="K757" s="68"/>
      <c r="L757" s="68"/>
      <c r="M757" s="68"/>
      <c r="V757" s="237"/>
    </row>
    <row r="758" spans="2:22" x14ac:dyDescent="0.2">
      <c r="B758" s="19"/>
      <c r="C758" s="19"/>
      <c r="D758" s="19"/>
      <c r="E758" s="19"/>
      <c r="I758" s="65"/>
      <c r="J758" s="64"/>
      <c r="K758" s="38"/>
      <c r="L758" s="38"/>
      <c r="M758" s="38"/>
      <c r="V758" s="237"/>
    </row>
    <row r="759" spans="2:22" x14ac:dyDescent="0.2">
      <c r="B759" s="43"/>
      <c r="C759" s="108" t="s">
        <v>927</v>
      </c>
      <c r="D759" s="108" t="s">
        <v>928</v>
      </c>
      <c r="E759" s="108" t="s">
        <v>930</v>
      </c>
      <c r="I759" s="38"/>
      <c r="J759" s="38"/>
      <c r="K759" s="38"/>
      <c r="L759" s="38"/>
      <c r="M759" s="38"/>
      <c r="V759" s="237"/>
    </row>
    <row r="760" spans="2:22" x14ac:dyDescent="0.2">
      <c r="B760" s="45" t="s">
        <v>1306</v>
      </c>
      <c r="C760" s="109">
        <v>27</v>
      </c>
      <c r="D760" s="109">
        <v>27</v>
      </c>
      <c r="E760" s="109">
        <v>44</v>
      </c>
      <c r="I760" s="38"/>
      <c r="J760" s="38"/>
      <c r="K760" s="38"/>
      <c r="L760" s="38"/>
      <c r="M760" s="38"/>
      <c r="V760" s="237"/>
    </row>
    <row r="761" spans="2:22" x14ac:dyDescent="0.2">
      <c r="B761" s="45" t="s">
        <v>929</v>
      </c>
      <c r="C761" s="106">
        <v>0</v>
      </c>
      <c r="D761" s="106">
        <v>0</v>
      </c>
      <c r="E761" s="106">
        <v>0</v>
      </c>
      <c r="V761" s="237"/>
    </row>
    <row r="762" spans="2:22" x14ac:dyDescent="0.2">
      <c r="B762" s="41" t="s">
        <v>338</v>
      </c>
      <c r="C762" s="16">
        <f>C760*C761</f>
        <v>0</v>
      </c>
      <c r="D762" s="16">
        <f>D760*D761</f>
        <v>0</v>
      </c>
      <c r="E762" s="16">
        <f>E760*E761</f>
        <v>0</v>
      </c>
      <c r="I762" s="28"/>
      <c r="J762" s="6"/>
      <c r="K762" s="6"/>
      <c r="L762" s="6"/>
      <c r="M762" s="6"/>
      <c r="N762" s="6"/>
      <c r="V762" s="237"/>
    </row>
    <row r="763" spans="2:22" x14ac:dyDescent="0.2">
      <c r="B763" s="675" t="s">
        <v>1579</v>
      </c>
      <c r="C763" s="576">
        <f>C757+D757+E757+C762+D762+E762</f>
        <v>0</v>
      </c>
      <c r="I763" s="28"/>
      <c r="J763" s="6"/>
      <c r="K763" s="6"/>
      <c r="L763" s="6"/>
      <c r="M763" s="6"/>
      <c r="N763" s="6"/>
      <c r="V763" s="237"/>
    </row>
    <row r="764" spans="2:22" x14ac:dyDescent="0.2">
      <c r="B764" s="676"/>
      <c r="C764" s="577"/>
      <c r="I764" s="28"/>
      <c r="J764" s="6"/>
      <c r="K764" s="6"/>
      <c r="L764" s="6"/>
      <c r="M764" s="6"/>
      <c r="N764" s="6"/>
      <c r="V764" s="237"/>
    </row>
    <row r="765" spans="2:22" x14ac:dyDescent="0.2">
      <c r="B765" s="677"/>
      <c r="I765" s="28"/>
      <c r="J765" s="6"/>
      <c r="K765" s="6"/>
      <c r="L765" s="6"/>
      <c r="M765" s="6"/>
      <c r="N765" s="6"/>
      <c r="V765" s="237"/>
    </row>
    <row r="766" spans="2:22" x14ac:dyDescent="0.2">
      <c r="I766" s="28"/>
      <c r="J766" s="6"/>
      <c r="K766" s="6"/>
      <c r="L766" s="6"/>
      <c r="M766" s="6"/>
      <c r="N766" s="6"/>
      <c r="V766" s="237"/>
    </row>
    <row r="767" spans="2:22" x14ac:dyDescent="0.2">
      <c r="B767" s="574" t="s">
        <v>1554</v>
      </c>
      <c r="C767" s="105" t="s">
        <v>1045</v>
      </c>
      <c r="D767" s="105" t="s">
        <v>82</v>
      </c>
      <c r="E767" s="105" t="s">
        <v>1158</v>
      </c>
      <c r="J767" s="6"/>
      <c r="K767" s="6"/>
      <c r="L767" s="6"/>
      <c r="M767" s="6"/>
      <c r="N767" s="6"/>
      <c r="V767" s="237"/>
    </row>
    <row r="768" spans="2:22" x14ac:dyDescent="0.2">
      <c r="B768" s="575"/>
      <c r="C768" s="111">
        <v>0</v>
      </c>
      <c r="D768" s="111">
        <v>0</v>
      </c>
      <c r="E768" s="111">
        <v>0</v>
      </c>
      <c r="J768" s="6"/>
      <c r="K768" s="6"/>
      <c r="L768" s="6"/>
      <c r="M768" s="6"/>
      <c r="N768" s="6"/>
      <c r="V768" s="237"/>
    </row>
    <row r="769" spans="2:22" ht="12.75" customHeight="1" x14ac:dyDescent="0.2">
      <c r="B769" s="560" t="s">
        <v>1555</v>
      </c>
      <c r="C769" s="576">
        <f>C768+D768+E768</f>
        <v>0</v>
      </c>
      <c r="J769" s="6"/>
      <c r="K769" s="6"/>
      <c r="L769" s="6"/>
      <c r="M769" s="6"/>
      <c r="N769" s="6"/>
      <c r="V769" s="237"/>
    </row>
    <row r="770" spans="2:22" x14ac:dyDescent="0.2">
      <c r="B770" s="561"/>
      <c r="C770" s="577"/>
      <c r="J770" s="6"/>
      <c r="K770" s="6"/>
      <c r="L770" s="6"/>
      <c r="M770" s="6"/>
      <c r="N770" s="6"/>
      <c r="V770" s="237"/>
    </row>
    <row r="771" spans="2:22" x14ac:dyDescent="0.2">
      <c r="B771" s="562"/>
      <c r="C771" s="11"/>
      <c r="J771" s="6"/>
      <c r="K771" s="6"/>
      <c r="L771" s="6"/>
      <c r="M771" s="6"/>
      <c r="N771" s="6"/>
      <c r="V771" s="237"/>
    </row>
    <row r="772" spans="2:22" x14ac:dyDescent="0.2">
      <c r="I772" s="6"/>
      <c r="J772" s="6"/>
      <c r="K772" s="6"/>
      <c r="L772" s="6"/>
      <c r="M772" s="6"/>
      <c r="N772" s="6"/>
      <c r="V772" s="237"/>
    </row>
    <row r="773" spans="2:22" x14ac:dyDescent="0.2">
      <c r="B773" s="563" t="s">
        <v>1580</v>
      </c>
      <c r="J773" s="6"/>
      <c r="K773" s="6"/>
      <c r="L773" s="6"/>
      <c r="M773" s="6"/>
      <c r="N773" s="6"/>
      <c r="V773" s="237"/>
    </row>
    <row r="774" spans="2:22" x14ac:dyDescent="0.2">
      <c r="B774" s="564"/>
      <c r="J774" s="6"/>
      <c r="K774" s="6"/>
      <c r="L774" s="6"/>
      <c r="M774" s="6"/>
      <c r="N774" s="6"/>
      <c r="V774" s="237"/>
    </row>
    <row r="775" spans="2:22" ht="19.5" customHeight="1" x14ac:dyDescent="0.2">
      <c r="B775" s="565"/>
      <c r="C775" s="313">
        <f>C763+C769</f>
        <v>0</v>
      </c>
      <c r="J775" s="6"/>
      <c r="K775" s="6"/>
      <c r="L775" s="6"/>
      <c r="M775" s="6"/>
      <c r="N775" s="6"/>
      <c r="V775" s="237"/>
    </row>
    <row r="776" spans="2:22" x14ac:dyDescent="0.2">
      <c r="I776" s="6"/>
      <c r="J776" s="6"/>
      <c r="K776" s="6"/>
      <c r="L776" s="6"/>
      <c r="M776" s="6"/>
      <c r="N776" s="6"/>
      <c r="V776" s="237"/>
    </row>
    <row r="777" spans="2:22" x14ac:dyDescent="0.2">
      <c r="I777" s="6"/>
      <c r="J777" s="6"/>
      <c r="K777" s="6"/>
      <c r="L777" s="6"/>
      <c r="M777" s="6"/>
      <c r="N777" s="6"/>
      <c r="V777" s="237"/>
    </row>
    <row r="778" spans="2:22" x14ac:dyDescent="0.2">
      <c r="B778" s="568" t="s">
        <v>1581</v>
      </c>
      <c r="C778" s="578"/>
      <c r="D778" s="578"/>
      <c r="E778" s="579"/>
      <c r="I778" s="23"/>
      <c r="J778" s="23"/>
      <c r="K778" s="23"/>
      <c r="L778" s="23"/>
      <c r="M778" s="38"/>
      <c r="V778" s="237"/>
    </row>
    <row r="779" spans="2:22" x14ac:dyDescent="0.2">
      <c r="B779" s="43"/>
      <c r="C779" s="108" t="s">
        <v>1867</v>
      </c>
      <c r="D779" s="108" t="s">
        <v>1874</v>
      </c>
      <c r="E779" s="274" t="s">
        <v>1866</v>
      </c>
      <c r="I779" s="19"/>
      <c r="J779" s="23"/>
      <c r="K779" s="23"/>
      <c r="L779" s="23"/>
      <c r="M779" s="23"/>
      <c r="V779" s="237"/>
    </row>
    <row r="780" spans="2:22" x14ac:dyDescent="0.2">
      <c r="B780" s="45" t="s">
        <v>1306</v>
      </c>
      <c r="C780" s="109">
        <v>130</v>
      </c>
      <c r="D780" s="109">
        <v>80</v>
      </c>
      <c r="E780" s="109">
        <v>56</v>
      </c>
      <c r="I780" s="401"/>
      <c r="J780" s="21"/>
      <c r="K780" s="21"/>
      <c r="L780" s="21"/>
      <c r="M780" s="21"/>
      <c r="V780" s="237"/>
    </row>
    <row r="781" spans="2:22" x14ac:dyDescent="0.2">
      <c r="B781" s="45" t="s">
        <v>223</v>
      </c>
      <c r="C781" s="106">
        <v>5</v>
      </c>
      <c r="D781" s="106">
        <v>4</v>
      </c>
      <c r="E781" s="106">
        <v>0</v>
      </c>
      <c r="I781" s="401"/>
      <c r="J781" s="38"/>
      <c r="K781" s="38"/>
      <c r="L781" s="19"/>
      <c r="M781" s="19"/>
      <c r="V781" s="237"/>
    </row>
    <row r="782" spans="2:22" x14ac:dyDescent="0.2">
      <c r="B782" s="41" t="s">
        <v>55</v>
      </c>
      <c r="C782" s="16">
        <f>C780*C781</f>
        <v>650</v>
      </c>
      <c r="D782" s="16">
        <f>D780*D781</f>
        <v>320</v>
      </c>
      <c r="E782" s="16">
        <f>E780*E781</f>
        <v>0</v>
      </c>
      <c r="I782" s="65"/>
      <c r="J782" s="56"/>
      <c r="K782" s="56"/>
      <c r="L782" s="21"/>
      <c r="M782" s="21"/>
      <c r="V782" s="237"/>
    </row>
    <row r="783" spans="2:22" x14ac:dyDescent="0.2">
      <c r="B783" s="19"/>
      <c r="C783" s="19"/>
      <c r="D783" s="19"/>
      <c r="E783" s="19"/>
      <c r="I783" s="65"/>
      <c r="J783" s="64"/>
      <c r="K783" s="38"/>
      <c r="L783" s="19"/>
      <c r="M783" s="19"/>
      <c r="V783" s="237"/>
    </row>
    <row r="784" spans="2:22" x14ac:dyDescent="0.2">
      <c r="B784" s="43"/>
      <c r="C784" s="108" t="s">
        <v>1868</v>
      </c>
      <c r="D784" s="108" t="s">
        <v>928</v>
      </c>
      <c r="E784" s="108" t="s">
        <v>930</v>
      </c>
      <c r="I784" s="38"/>
      <c r="J784" s="38"/>
      <c r="K784" s="38"/>
      <c r="L784" s="19"/>
      <c r="M784" s="19"/>
      <c r="V784" s="237"/>
    </row>
    <row r="785" spans="2:22" x14ac:dyDescent="0.2">
      <c r="B785" s="45" t="s">
        <v>1306</v>
      </c>
      <c r="C785" s="109">
        <v>34</v>
      </c>
      <c r="D785" s="109">
        <v>27</v>
      </c>
      <c r="E785" s="109">
        <v>25</v>
      </c>
      <c r="V785" s="237"/>
    </row>
    <row r="786" spans="2:22" ht="12.75" customHeight="1" x14ac:dyDescent="0.2">
      <c r="B786" s="45" t="s">
        <v>223</v>
      </c>
      <c r="C786" s="106">
        <v>2</v>
      </c>
      <c r="D786" s="106">
        <v>0</v>
      </c>
      <c r="E786" s="106">
        <v>0</v>
      </c>
      <c r="V786" s="237"/>
    </row>
    <row r="787" spans="2:22" ht="12.75" customHeight="1" x14ac:dyDescent="0.2">
      <c r="B787" s="41" t="s">
        <v>55</v>
      </c>
      <c r="C787" s="16">
        <f>C785*C786</f>
        <v>68</v>
      </c>
      <c r="D787" s="16">
        <f>D785*D786</f>
        <v>0</v>
      </c>
      <c r="E787" s="16">
        <f>E785*E786</f>
        <v>0</v>
      </c>
      <c r="J787" s="6"/>
      <c r="K787" s="6"/>
      <c r="L787" s="6"/>
      <c r="M787" s="6"/>
      <c r="N787" s="6"/>
      <c r="V787" s="237"/>
    </row>
    <row r="788" spans="2:22" x14ac:dyDescent="0.2">
      <c r="B788" s="560" t="s">
        <v>1540</v>
      </c>
      <c r="C788" s="576">
        <f>C782+D782+E782+C787+D787+E787</f>
        <v>1038</v>
      </c>
      <c r="J788" s="6"/>
      <c r="K788" s="6"/>
      <c r="L788" s="6"/>
      <c r="M788" s="6"/>
      <c r="N788" s="6"/>
      <c r="V788" s="237"/>
    </row>
    <row r="789" spans="2:22" x14ac:dyDescent="0.2">
      <c r="B789" s="561"/>
      <c r="C789" s="577"/>
      <c r="J789" s="6"/>
      <c r="K789" s="6"/>
      <c r="L789" s="6"/>
      <c r="M789" s="6"/>
      <c r="N789" s="6"/>
      <c r="V789" s="237"/>
    </row>
    <row r="790" spans="2:22" x14ac:dyDescent="0.2">
      <c r="B790" s="562"/>
      <c r="J790" s="6"/>
      <c r="K790" s="6"/>
      <c r="L790" s="6"/>
      <c r="M790" s="6"/>
      <c r="N790" s="6"/>
      <c r="V790" s="237"/>
    </row>
    <row r="791" spans="2:22" ht="12.75" customHeight="1" x14ac:dyDescent="0.2">
      <c r="C791" s="40"/>
      <c r="D791" s="40"/>
      <c r="E791" s="40"/>
      <c r="I791" s="6"/>
      <c r="J791" s="6"/>
      <c r="K791" s="6"/>
      <c r="L791" s="6"/>
      <c r="M791" s="6"/>
      <c r="N791" s="6"/>
      <c r="V791" s="237"/>
    </row>
    <row r="792" spans="2:22" x14ac:dyDescent="0.2">
      <c r="B792" s="574" t="s">
        <v>1552</v>
      </c>
      <c r="C792" s="105" t="s">
        <v>1045</v>
      </c>
      <c r="D792" s="105" t="s">
        <v>82</v>
      </c>
      <c r="E792" s="105" t="s">
        <v>1158</v>
      </c>
      <c r="J792" s="6"/>
      <c r="K792" s="6"/>
      <c r="L792" s="6"/>
      <c r="M792" s="6"/>
      <c r="N792" s="6"/>
      <c r="V792" s="237"/>
    </row>
    <row r="793" spans="2:22" x14ac:dyDescent="0.2">
      <c r="B793" s="575"/>
      <c r="C793" s="111">
        <v>0</v>
      </c>
      <c r="D793" s="111">
        <v>0</v>
      </c>
      <c r="E793" s="111">
        <v>0</v>
      </c>
      <c r="J793" s="6"/>
      <c r="K793" s="6"/>
      <c r="L793" s="6"/>
      <c r="M793" s="6"/>
      <c r="N793" s="6"/>
      <c r="V793" s="237"/>
    </row>
    <row r="794" spans="2:22" ht="12.75" customHeight="1" x14ac:dyDescent="0.2">
      <c r="B794" s="560" t="s">
        <v>1553</v>
      </c>
      <c r="C794" s="576">
        <f>SUM(C793:E793)</f>
        <v>0</v>
      </c>
      <c r="J794" s="6"/>
      <c r="K794" s="6"/>
      <c r="L794" s="6"/>
      <c r="M794" s="6"/>
      <c r="N794" s="6"/>
      <c r="V794" s="237"/>
    </row>
    <row r="795" spans="2:22" x14ac:dyDescent="0.2">
      <c r="B795" s="561"/>
      <c r="C795" s="577"/>
      <c r="J795" s="6"/>
      <c r="K795" s="6"/>
      <c r="L795" s="6"/>
      <c r="M795" s="6"/>
      <c r="N795" s="6"/>
      <c r="V795" s="237"/>
    </row>
    <row r="796" spans="2:22" x14ac:dyDescent="0.2">
      <c r="B796" s="562"/>
      <c r="C796" s="11"/>
      <c r="J796" s="6"/>
      <c r="K796" s="6"/>
      <c r="L796" s="6"/>
      <c r="M796" s="6"/>
      <c r="N796" s="6"/>
      <c r="V796" s="237"/>
    </row>
    <row r="797" spans="2:22" ht="12.75" customHeight="1" x14ac:dyDescent="0.2">
      <c r="C797" s="40"/>
      <c r="D797" s="40"/>
      <c r="E797" s="40"/>
      <c r="I797" s="6"/>
      <c r="J797" s="6"/>
      <c r="K797" s="6"/>
      <c r="L797" s="6"/>
      <c r="M797" s="6"/>
      <c r="N797" s="6"/>
      <c r="V797" s="237"/>
    </row>
    <row r="798" spans="2:22" x14ac:dyDescent="0.2">
      <c r="B798" s="563" t="s">
        <v>1582</v>
      </c>
      <c r="J798" s="6"/>
      <c r="K798" s="6"/>
      <c r="L798" s="6"/>
      <c r="M798" s="6"/>
      <c r="N798" s="6"/>
      <c r="V798" s="237"/>
    </row>
    <row r="799" spans="2:22" x14ac:dyDescent="0.2">
      <c r="B799" s="564"/>
      <c r="J799" s="6"/>
      <c r="K799" s="6"/>
      <c r="L799" s="6"/>
      <c r="M799" s="6"/>
      <c r="N799" s="6"/>
      <c r="V799" s="237"/>
    </row>
    <row r="800" spans="2:22" ht="19.5" customHeight="1" x14ac:dyDescent="0.2">
      <c r="B800" s="565"/>
      <c r="C800" s="313">
        <f>C788+C794</f>
        <v>1038</v>
      </c>
      <c r="J800" s="6"/>
      <c r="K800" s="6"/>
      <c r="L800" s="6"/>
      <c r="M800" s="6"/>
      <c r="N800" s="6"/>
      <c r="V800" s="237"/>
    </row>
    <row r="801" spans="2:22" x14ac:dyDescent="0.2">
      <c r="I801" s="6"/>
      <c r="J801" s="6"/>
      <c r="K801" s="6"/>
      <c r="L801" s="6"/>
      <c r="M801" s="6"/>
      <c r="N801" s="6"/>
      <c r="V801" s="237"/>
    </row>
    <row r="802" spans="2:22" x14ac:dyDescent="0.2">
      <c r="B802" s="585" t="s">
        <v>2024</v>
      </c>
      <c r="C802" s="586"/>
      <c r="D802" s="586"/>
      <c r="E802" s="586"/>
      <c r="F802" s="587"/>
      <c r="I802" s="6"/>
      <c r="J802" s="6"/>
      <c r="K802" s="6"/>
      <c r="L802" s="6"/>
      <c r="M802" s="6"/>
      <c r="N802" s="6"/>
      <c r="V802" s="237"/>
    </row>
    <row r="803" spans="2:22" x14ac:dyDescent="0.2">
      <c r="B803" s="588"/>
      <c r="C803" s="589"/>
      <c r="D803" s="589"/>
      <c r="E803" s="589"/>
      <c r="F803" s="590"/>
      <c r="I803" s="6"/>
      <c r="J803" s="6"/>
      <c r="K803" s="6"/>
      <c r="L803" s="6"/>
      <c r="M803" s="6"/>
      <c r="N803" s="6"/>
      <c r="V803" s="237"/>
    </row>
    <row r="804" spans="2:22" ht="12.75" customHeight="1" x14ac:dyDescent="0.2">
      <c r="B804" s="591"/>
      <c r="C804" s="580" t="s">
        <v>225</v>
      </c>
      <c r="D804" s="580" t="s">
        <v>226</v>
      </c>
      <c r="E804" s="580" t="s">
        <v>227</v>
      </c>
      <c r="F804" s="582" t="s">
        <v>55</v>
      </c>
      <c r="I804" s="6"/>
      <c r="J804" s="6"/>
      <c r="K804" s="6"/>
      <c r="L804" s="6"/>
      <c r="M804" s="6"/>
      <c r="N804" s="6"/>
      <c r="V804" s="237"/>
    </row>
    <row r="805" spans="2:22" x14ac:dyDescent="0.2">
      <c r="B805" s="591"/>
      <c r="C805" s="581"/>
      <c r="D805" s="581"/>
      <c r="E805" s="581"/>
      <c r="F805" s="583"/>
      <c r="I805" s="6"/>
      <c r="J805" s="6"/>
      <c r="K805" s="6"/>
      <c r="L805" s="6"/>
      <c r="M805" s="6"/>
      <c r="N805" s="6"/>
      <c r="V805" s="237"/>
    </row>
    <row r="806" spans="2:22" x14ac:dyDescent="0.2">
      <c r="B806" s="106" t="s">
        <v>933</v>
      </c>
      <c r="C806" s="107"/>
      <c r="D806" s="107"/>
      <c r="E806" s="107"/>
      <c r="F806" s="16">
        <f>C806+D806+E806</f>
        <v>0</v>
      </c>
      <c r="I806" s="6"/>
      <c r="J806" s="6"/>
      <c r="K806" s="6"/>
      <c r="L806" s="6"/>
      <c r="M806" s="6"/>
      <c r="N806" s="6"/>
      <c r="V806" s="237"/>
    </row>
    <row r="807" spans="2:22" x14ac:dyDescent="0.2">
      <c r="B807" s="106" t="s">
        <v>934</v>
      </c>
      <c r="C807" s="107"/>
      <c r="D807" s="107"/>
      <c r="E807" s="107"/>
      <c r="F807" s="16">
        <f>C807+D807+E807</f>
        <v>0</v>
      </c>
      <c r="I807" s="6"/>
      <c r="J807" s="6"/>
      <c r="K807" s="6"/>
      <c r="L807" s="6"/>
      <c r="M807" s="6"/>
      <c r="N807" s="6"/>
      <c r="V807" s="237"/>
    </row>
    <row r="808" spans="2:22" x14ac:dyDescent="0.2">
      <c r="B808" s="106" t="s">
        <v>222</v>
      </c>
      <c r="C808" s="107"/>
      <c r="D808" s="107"/>
      <c r="E808" s="107"/>
      <c r="F808" s="16">
        <f>C808+D808+E808</f>
        <v>0</v>
      </c>
      <c r="I808" s="6"/>
      <c r="J808" s="6"/>
      <c r="K808" s="6"/>
      <c r="L808" s="6"/>
      <c r="M808" s="6"/>
      <c r="N808" s="6"/>
      <c r="V808" s="237"/>
    </row>
    <row r="809" spans="2:22" x14ac:dyDescent="0.2">
      <c r="B809" s="606" t="s">
        <v>341</v>
      </c>
      <c r="C809" s="606"/>
      <c r="D809" s="606"/>
      <c r="E809" s="606"/>
      <c r="F809" s="313">
        <f>SUM(F806:F808)</f>
        <v>0</v>
      </c>
      <c r="I809" s="6"/>
      <c r="J809" s="6"/>
      <c r="K809" s="6"/>
      <c r="L809" s="6"/>
      <c r="M809" s="6"/>
      <c r="N809" s="6"/>
      <c r="V809" s="237"/>
    </row>
    <row r="810" spans="2:22" ht="12.75" customHeight="1" x14ac:dyDescent="0.2">
      <c r="C810" s="40"/>
      <c r="D810" s="40"/>
      <c r="E810" s="40"/>
      <c r="I810" s="6"/>
      <c r="J810" s="6"/>
      <c r="K810" s="6"/>
      <c r="L810" s="6"/>
      <c r="M810" s="6"/>
      <c r="N810" s="6"/>
      <c r="V810" s="237"/>
    </row>
    <row r="811" spans="2:22" x14ac:dyDescent="0.2">
      <c r="B811" s="568" t="s">
        <v>188</v>
      </c>
      <c r="C811" s="578"/>
      <c r="D811" s="578"/>
      <c r="E811" s="579"/>
      <c r="I811" s="28"/>
      <c r="J811" s="6"/>
      <c r="K811" s="6"/>
      <c r="L811" s="6"/>
      <c r="M811" s="6"/>
      <c r="N811" s="6"/>
      <c r="V811" s="237"/>
    </row>
    <row r="812" spans="2:22" x14ac:dyDescent="0.2">
      <c r="B812" s="43"/>
      <c r="C812" s="108" t="s">
        <v>191</v>
      </c>
      <c r="D812" s="108" t="s">
        <v>192</v>
      </c>
      <c r="E812" s="108" t="s">
        <v>193</v>
      </c>
      <c r="I812" s="28"/>
      <c r="J812" s="6"/>
      <c r="K812" s="6"/>
      <c r="L812" s="6"/>
      <c r="M812" s="6"/>
      <c r="N812" s="6"/>
      <c r="V812" s="237"/>
    </row>
    <row r="813" spans="2:22" x14ac:dyDescent="0.2">
      <c r="B813" s="45" t="s">
        <v>189</v>
      </c>
      <c r="C813" s="109">
        <v>4</v>
      </c>
      <c r="D813" s="109">
        <v>2</v>
      </c>
      <c r="E813" s="109"/>
      <c r="G813" s="236" t="s">
        <v>1876</v>
      </c>
      <c r="I813" s="6"/>
      <c r="J813" s="6"/>
      <c r="K813" s="6"/>
      <c r="L813" s="6"/>
      <c r="M813" s="6"/>
      <c r="N813" s="6"/>
      <c r="V813" s="237"/>
    </row>
    <row r="814" spans="2:22" ht="31.5" customHeight="1" x14ac:dyDescent="0.2">
      <c r="B814" s="52" t="s">
        <v>190</v>
      </c>
      <c r="C814" s="106">
        <v>10</v>
      </c>
      <c r="D814" s="106">
        <v>0</v>
      </c>
      <c r="E814" s="106"/>
      <c r="V814" s="237"/>
    </row>
    <row r="815" spans="2:22" x14ac:dyDescent="0.2">
      <c r="B815" s="41" t="s">
        <v>338</v>
      </c>
      <c r="C815" s="16">
        <f>C813*C814</f>
        <v>40</v>
      </c>
      <c r="D815" s="16">
        <f>D813*D814</f>
        <v>0</v>
      </c>
      <c r="E815" s="16">
        <f>E813*E814</f>
        <v>0</v>
      </c>
      <c r="V815" s="237"/>
    </row>
    <row r="816" spans="2:22" x14ac:dyDescent="0.2">
      <c r="B816" s="19"/>
      <c r="C816" s="19"/>
      <c r="D816" s="19"/>
      <c r="E816" s="19"/>
      <c r="V816" s="237"/>
    </row>
    <row r="817" spans="2:22" x14ac:dyDescent="0.2">
      <c r="B817" s="43"/>
      <c r="C817" s="108" t="s">
        <v>1158</v>
      </c>
      <c r="D817" s="108" t="s">
        <v>1158</v>
      </c>
      <c r="E817" s="108" t="s">
        <v>1158</v>
      </c>
      <c r="V817" s="237"/>
    </row>
    <row r="818" spans="2:22" x14ac:dyDescent="0.2">
      <c r="B818" s="45" t="s">
        <v>189</v>
      </c>
      <c r="C818" s="111"/>
      <c r="D818" s="111"/>
      <c r="E818" s="111"/>
      <c r="V818" s="237"/>
    </row>
    <row r="819" spans="2:22" ht="25.5" x14ac:dyDescent="0.2">
      <c r="B819" s="52" t="s">
        <v>190</v>
      </c>
      <c r="C819" s="106"/>
      <c r="D819" s="106"/>
      <c r="E819" s="106">
        <v>0</v>
      </c>
      <c r="V819" s="237"/>
    </row>
    <row r="820" spans="2:22" x14ac:dyDescent="0.2">
      <c r="B820" s="41" t="s">
        <v>338</v>
      </c>
      <c r="C820" s="16">
        <f>C818*C819</f>
        <v>0</v>
      </c>
      <c r="D820" s="16">
        <f>D818*D819</f>
        <v>0</v>
      </c>
      <c r="E820" s="16">
        <f>E818*E819</f>
        <v>0</v>
      </c>
      <c r="F820" s="426" t="s">
        <v>1907</v>
      </c>
      <c r="G820" s="426"/>
      <c r="H820" s="426"/>
      <c r="I820" s="427"/>
      <c r="J820" s="429" t="s">
        <v>1906</v>
      </c>
      <c r="V820" s="237"/>
    </row>
    <row r="821" spans="2:22" ht="38.25" x14ac:dyDescent="0.2">
      <c r="B821" s="675" t="s">
        <v>340</v>
      </c>
      <c r="C821" s="576">
        <f>C815+D815+E815+C820+D820+E820</f>
        <v>40</v>
      </c>
      <c r="F821" s="415" t="s">
        <v>1904</v>
      </c>
      <c r="G821" s="415" t="s">
        <v>1902</v>
      </c>
      <c r="H821" s="416" t="s">
        <v>1903</v>
      </c>
      <c r="I821" s="421" t="s">
        <v>1901</v>
      </c>
      <c r="J821" s="430"/>
      <c r="V821" s="237"/>
    </row>
    <row r="822" spans="2:22" x14ac:dyDescent="0.2">
      <c r="B822" s="676"/>
      <c r="C822" s="577"/>
      <c r="F822" s="418" t="s">
        <v>1905</v>
      </c>
      <c r="G822" s="417">
        <f>IF(F822="C",C821,0)</f>
        <v>40</v>
      </c>
      <c r="H822" s="417">
        <f>IF(F822="U",C821,0)</f>
        <v>0</v>
      </c>
      <c r="I822" s="424">
        <f>C821-G822-H822</f>
        <v>0</v>
      </c>
      <c r="J822" s="433">
        <f>C821-G822-H822-I822</f>
        <v>0</v>
      </c>
      <c r="K822" s="429" t="str">
        <f>(IF(J822=0,"","ERROR"))</f>
        <v/>
      </c>
      <c r="V822" s="237"/>
    </row>
    <row r="823" spans="2:22" x14ac:dyDescent="0.2">
      <c r="B823" s="677"/>
      <c r="C823" s="29"/>
      <c r="V823" s="237"/>
    </row>
    <row r="824" spans="2:22" x14ac:dyDescent="0.2">
      <c r="I824" s="6"/>
      <c r="J824" s="6"/>
      <c r="K824" s="6"/>
      <c r="L824" s="6"/>
      <c r="M824" s="6"/>
      <c r="N824" s="6"/>
      <c r="V824" s="237"/>
    </row>
    <row r="825" spans="2:22" x14ac:dyDescent="0.2">
      <c r="B825" s="722" t="s">
        <v>345</v>
      </c>
      <c r="I825" s="6"/>
      <c r="J825" s="6"/>
      <c r="K825" s="6"/>
      <c r="L825" s="6"/>
      <c r="M825" s="6"/>
      <c r="N825" s="6"/>
      <c r="V825" s="237"/>
    </row>
    <row r="826" spans="2:22" ht="12.75" customHeight="1" x14ac:dyDescent="0.2">
      <c r="B826" s="723"/>
      <c r="I826" s="6"/>
      <c r="J826" s="6"/>
      <c r="K826" s="6"/>
      <c r="L826" s="6"/>
      <c r="M826" s="6"/>
      <c r="N826" s="6"/>
      <c r="V826" s="237"/>
    </row>
    <row r="827" spans="2:22" x14ac:dyDescent="0.2">
      <c r="B827" s="723"/>
      <c r="C827" s="14"/>
      <c r="I827" s="6"/>
      <c r="J827" s="6"/>
      <c r="K827" s="6"/>
      <c r="L827" s="6"/>
      <c r="M827" s="6"/>
      <c r="N827" s="6"/>
      <c r="V827" s="237"/>
    </row>
    <row r="828" spans="2:22" x14ac:dyDescent="0.2">
      <c r="B828" s="724"/>
      <c r="C828" s="331">
        <f>C775+C800+F809+I822+G822+H822</f>
        <v>1078</v>
      </c>
      <c r="I828" s="6"/>
      <c r="J828" s="6"/>
      <c r="K828" s="6"/>
      <c r="L828" s="6"/>
      <c r="M828" s="6"/>
      <c r="N828" s="6"/>
      <c r="V828" s="237"/>
    </row>
    <row r="829" spans="2:22" x14ac:dyDescent="0.2">
      <c r="V829" s="237"/>
    </row>
    <row r="830" spans="2:22" x14ac:dyDescent="0.2">
      <c r="V830" s="237"/>
    </row>
    <row r="831" spans="2:22" x14ac:dyDescent="0.2">
      <c r="B831" s="599" t="s">
        <v>346</v>
      </c>
      <c r="V831" s="237"/>
    </row>
    <row r="832" spans="2:22" x14ac:dyDescent="0.2">
      <c r="B832" s="650"/>
      <c r="V832" s="237"/>
    </row>
    <row r="833" spans="1:22" x14ac:dyDescent="0.2">
      <c r="B833" s="651"/>
      <c r="C833" s="54">
        <f>C828+C750</f>
        <v>2894</v>
      </c>
      <c r="V833" s="237"/>
    </row>
    <row r="834" spans="1:22" x14ac:dyDescent="0.2">
      <c r="B834" s="73"/>
      <c r="C834" s="74"/>
      <c r="I834" s="38"/>
      <c r="J834" s="38"/>
      <c r="K834" s="56"/>
      <c r="L834" s="38"/>
      <c r="M834" s="38"/>
      <c r="N834" s="68"/>
      <c r="V834" s="237"/>
    </row>
    <row r="835" spans="1:22" ht="20.25" x14ac:dyDescent="0.3">
      <c r="A835" s="78" t="s">
        <v>1063</v>
      </c>
      <c r="B835" s="78"/>
      <c r="C835" s="79"/>
      <c r="E835" s="11"/>
      <c r="V835" s="237"/>
    </row>
    <row r="836" spans="1:22" ht="15.75" customHeight="1" x14ac:dyDescent="0.25">
      <c r="A836" s="641" t="s">
        <v>1064</v>
      </c>
      <c r="B836" s="642"/>
      <c r="C836" s="642"/>
      <c r="D836" s="642"/>
      <c r="E836" s="642"/>
      <c r="F836" s="642"/>
      <c r="G836" s="642"/>
      <c r="H836" s="642"/>
      <c r="I836" s="642"/>
      <c r="J836" s="643"/>
      <c r="K836" s="56"/>
      <c r="L836" s="38"/>
      <c r="M836" s="38"/>
      <c r="N836" s="68"/>
      <c r="V836" s="237"/>
    </row>
    <row r="837" spans="1:22" ht="15.75" customHeight="1" thickBot="1" x14ac:dyDescent="0.3">
      <c r="A837" s="80"/>
      <c r="B837" s="81"/>
      <c r="C837" s="81"/>
      <c r="D837" s="81"/>
      <c r="E837" s="81"/>
      <c r="F837" s="81"/>
      <c r="G837" s="81"/>
      <c r="H837" s="81"/>
      <c r="I837" s="81"/>
      <c r="J837" s="7"/>
      <c r="K837" s="56"/>
      <c r="L837" s="38"/>
      <c r="M837" s="38"/>
      <c r="N837" s="68"/>
      <c r="V837" s="237"/>
    </row>
    <row r="838" spans="1:22" ht="15.75" customHeight="1" thickTop="1" thickBot="1" x14ac:dyDescent="0.3">
      <c r="A838" s="80"/>
      <c r="B838" s="725" t="s">
        <v>1066</v>
      </c>
      <c r="C838" s="726"/>
      <c r="D838" s="726"/>
      <c r="E838" s="110">
        <v>7</v>
      </c>
      <c r="F838" s="81">
        <f>'Contracts Budget'!D218</f>
        <v>70.725239040230932</v>
      </c>
      <c r="G838" s="81"/>
      <c r="H838" s="727" t="s">
        <v>1390</v>
      </c>
      <c r="I838" s="727"/>
      <c r="J838" s="7"/>
      <c r="K838" s="56"/>
      <c r="L838" s="38"/>
      <c r="M838" s="38"/>
      <c r="N838" s="68"/>
      <c r="V838" s="237"/>
    </row>
    <row r="839" spans="1:22" ht="15.75" customHeight="1" thickTop="1" x14ac:dyDescent="0.25">
      <c r="A839" s="80"/>
      <c r="B839" s="96"/>
      <c r="C839" s="96"/>
      <c r="D839" s="96"/>
      <c r="E839" s="97"/>
      <c r="F839" s="81"/>
      <c r="G839" s="81"/>
      <c r="H839" s="236" t="s">
        <v>1519</v>
      </c>
      <c r="J839" s="7"/>
      <c r="K839" s="56"/>
      <c r="L839" s="38"/>
      <c r="M839" s="38"/>
      <c r="N839" s="68"/>
      <c r="V839" s="237"/>
    </row>
    <row r="840" spans="1:22" ht="15.75" customHeight="1" x14ac:dyDescent="0.25">
      <c r="A840" s="80"/>
      <c r="B840" s="481"/>
      <c r="C840" s="308"/>
      <c r="D840" s="333"/>
      <c r="E840" s="308"/>
      <c r="F840" s="308"/>
      <c r="G840" s="309"/>
      <c r="H840" s="660" t="s">
        <v>1527</v>
      </c>
      <c r="I840" s="643"/>
      <c r="J840" s="7"/>
      <c r="K840" s="56"/>
      <c r="L840" s="38"/>
      <c r="M840" s="38"/>
      <c r="N840" s="68"/>
      <c r="V840" s="237"/>
    </row>
    <row r="841" spans="1:22" x14ac:dyDescent="0.2">
      <c r="B841" s="73"/>
      <c r="C841" s="74"/>
      <c r="H841" s="236" t="s">
        <v>1544</v>
      </c>
      <c r="I841" s="38"/>
      <c r="J841" s="38"/>
      <c r="K841" s="56"/>
      <c r="L841" s="38"/>
      <c r="M841" s="38"/>
      <c r="N841" s="68"/>
      <c r="V841" s="237"/>
    </row>
    <row r="842" spans="1:22" ht="15.75" x14ac:dyDescent="0.25">
      <c r="A842" s="9" t="s">
        <v>1145</v>
      </c>
      <c r="B842" s="10" t="s">
        <v>1059</v>
      </c>
      <c r="C842" s="10"/>
      <c r="D842" s="27"/>
      <c r="V842" s="237"/>
    </row>
    <row r="843" spans="1:22" ht="12.75" customHeight="1" x14ac:dyDescent="0.2">
      <c r="B843" t="s">
        <v>1057</v>
      </c>
      <c r="D843" s="40"/>
      <c r="E843" s="40"/>
      <c r="I843" s="38"/>
      <c r="J843" s="38"/>
      <c r="K843" s="56"/>
      <c r="L843" s="38"/>
      <c r="M843" s="38"/>
      <c r="N843" s="68"/>
      <c r="V843" s="237"/>
    </row>
    <row r="844" spans="1:22" ht="12.75" customHeight="1" x14ac:dyDescent="0.2">
      <c r="D844" s="426" t="s">
        <v>1914</v>
      </c>
      <c r="E844" s="426"/>
      <c r="F844" s="426"/>
      <c r="G844" s="427"/>
      <c r="H844" s="429" t="s">
        <v>1906</v>
      </c>
      <c r="I844" s="38"/>
      <c r="J844" s="38"/>
      <c r="K844" s="56"/>
      <c r="L844" s="38"/>
      <c r="M844" s="38"/>
      <c r="N844" s="68"/>
      <c r="V844" s="237"/>
    </row>
    <row r="845" spans="1:22" ht="12.75" customHeight="1" x14ac:dyDescent="0.2">
      <c r="B845" s="75" t="s">
        <v>1060</v>
      </c>
      <c r="C845" s="75" t="s">
        <v>1058</v>
      </c>
      <c r="D845" s="415" t="s">
        <v>1904</v>
      </c>
      <c r="E845" s="415" t="s">
        <v>1902</v>
      </c>
      <c r="F845" s="416" t="s">
        <v>1903</v>
      </c>
      <c r="G845" s="421" t="s">
        <v>1901</v>
      </c>
      <c r="H845" s="430"/>
      <c r="I845" s="429"/>
      <c r="J845" s="38"/>
      <c r="K845" s="56"/>
      <c r="L845" s="38"/>
      <c r="M845" s="38"/>
      <c r="N845" s="68"/>
      <c r="V845" s="237"/>
    </row>
    <row r="846" spans="1:22" ht="12.75" customHeight="1" x14ac:dyDescent="0.2">
      <c r="B846" s="104"/>
      <c r="C846" s="107">
        <v>0</v>
      </c>
      <c r="D846" s="418" t="s">
        <v>1905</v>
      </c>
      <c r="E846" s="417">
        <f>IF(D846="C",C846,0)</f>
        <v>0</v>
      </c>
      <c r="F846" s="417">
        <f>IF(D846="U",C846,0)</f>
        <v>0</v>
      </c>
      <c r="G846" s="424">
        <f>C846-E846-F846</f>
        <v>0</v>
      </c>
      <c r="H846" s="433">
        <f>C846-E846-F846-G846</f>
        <v>0</v>
      </c>
      <c r="I846" s="429" t="str">
        <f t="shared" ref="I846:I852" si="73">(IF(H846=0,"","ERROR"))</f>
        <v/>
      </c>
      <c r="J846" s="38"/>
      <c r="K846" s="56"/>
      <c r="L846" s="38"/>
      <c r="M846" s="38"/>
      <c r="N846" s="68"/>
      <c r="V846" s="237"/>
    </row>
    <row r="847" spans="1:22" x14ac:dyDescent="0.2">
      <c r="B847" s="104"/>
      <c r="C847" s="107">
        <v>0</v>
      </c>
      <c r="D847" s="418" t="s">
        <v>1905</v>
      </c>
      <c r="E847" s="417">
        <f t="shared" ref="E847:E852" si="74">IF(D847="C",C847,0)</f>
        <v>0</v>
      </c>
      <c r="F847" s="417">
        <f t="shared" ref="F847:F852" si="75">IF(D847="U",C847,0)</f>
        <v>0</v>
      </c>
      <c r="G847" s="424">
        <f t="shared" ref="G847:G852" si="76">C847-E847-F847</f>
        <v>0</v>
      </c>
      <c r="H847" s="433">
        <f t="shared" ref="H847:H853" si="77">C847-E847-F847-G847</f>
        <v>0</v>
      </c>
      <c r="I847" s="429" t="str">
        <f t="shared" si="73"/>
        <v/>
      </c>
      <c r="V847" s="237"/>
    </row>
    <row r="848" spans="1:22" x14ac:dyDescent="0.2">
      <c r="B848" s="104"/>
      <c r="C848" s="107">
        <v>0</v>
      </c>
      <c r="D848" s="418" t="s">
        <v>1905</v>
      </c>
      <c r="E848" s="417">
        <f t="shared" si="74"/>
        <v>0</v>
      </c>
      <c r="F848" s="417">
        <f t="shared" si="75"/>
        <v>0</v>
      </c>
      <c r="G848" s="424">
        <f t="shared" si="76"/>
        <v>0</v>
      </c>
      <c r="H848" s="433">
        <f t="shared" si="77"/>
        <v>0</v>
      </c>
      <c r="I848" s="429" t="str">
        <f t="shared" si="73"/>
        <v/>
      </c>
      <c r="V848" s="237"/>
    </row>
    <row r="849" spans="1:22" x14ac:dyDescent="0.2">
      <c r="B849" s="104"/>
      <c r="C849" s="107">
        <v>0</v>
      </c>
      <c r="D849" s="418" t="s">
        <v>1905</v>
      </c>
      <c r="E849" s="417">
        <f t="shared" si="74"/>
        <v>0</v>
      </c>
      <c r="F849" s="417">
        <f t="shared" si="75"/>
        <v>0</v>
      </c>
      <c r="G849" s="424">
        <f t="shared" si="76"/>
        <v>0</v>
      </c>
      <c r="H849" s="433">
        <f t="shared" si="77"/>
        <v>0</v>
      </c>
      <c r="I849" s="429" t="str">
        <f t="shared" si="73"/>
        <v/>
      </c>
      <c r="V849" s="237"/>
    </row>
    <row r="850" spans="1:22" ht="12.75" customHeight="1" x14ac:dyDescent="0.2">
      <c r="B850" s="104"/>
      <c r="C850" s="107">
        <v>0</v>
      </c>
      <c r="D850" s="418" t="s">
        <v>1905</v>
      </c>
      <c r="E850" s="417">
        <f t="shared" si="74"/>
        <v>0</v>
      </c>
      <c r="F850" s="417">
        <f t="shared" si="75"/>
        <v>0</v>
      </c>
      <c r="G850" s="424">
        <f t="shared" si="76"/>
        <v>0</v>
      </c>
      <c r="H850" s="433">
        <f t="shared" si="77"/>
        <v>0</v>
      </c>
      <c r="I850" s="429" t="str">
        <f t="shared" si="73"/>
        <v/>
      </c>
      <c r="J850" s="38"/>
      <c r="K850" s="56"/>
      <c r="L850" s="38"/>
      <c r="M850" s="38"/>
      <c r="N850" s="68"/>
      <c r="V850" s="237"/>
    </row>
    <row r="851" spans="1:22" ht="12.75" customHeight="1" x14ac:dyDescent="0.2">
      <c r="B851" s="104"/>
      <c r="C851" s="107">
        <v>0</v>
      </c>
      <c r="D851" s="418" t="s">
        <v>1905</v>
      </c>
      <c r="E851" s="417">
        <f t="shared" si="74"/>
        <v>0</v>
      </c>
      <c r="F851" s="417">
        <f t="shared" si="75"/>
        <v>0</v>
      </c>
      <c r="G851" s="424">
        <f t="shared" si="76"/>
        <v>0</v>
      </c>
      <c r="H851" s="433">
        <f t="shared" si="77"/>
        <v>0</v>
      </c>
      <c r="I851" s="429" t="str">
        <f t="shared" si="73"/>
        <v/>
      </c>
      <c r="J851" s="38"/>
      <c r="K851" s="56"/>
      <c r="L851" s="38"/>
      <c r="M851" s="38"/>
      <c r="N851" s="68"/>
      <c r="V851" s="237"/>
    </row>
    <row r="852" spans="1:22" x14ac:dyDescent="0.2">
      <c r="B852" s="104"/>
      <c r="C852" s="107">
        <v>0</v>
      </c>
      <c r="D852" s="418" t="s">
        <v>1905</v>
      </c>
      <c r="E852" s="417">
        <f t="shared" si="74"/>
        <v>0</v>
      </c>
      <c r="F852" s="417">
        <f t="shared" si="75"/>
        <v>0</v>
      </c>
      <c r="G852" s="424">
        <f t="shared" si="76"/>
        <v>0</v>
      </c>
      <c r="H852" s="433">
        <f t="shared" si="77"/>
        <v>0</v>
      </c>
      <c r="I852" s="429" t="str">
        <f t="shared" si="73"/>
        <v/>
      </c>
      <c r="V852" s="237"/>
    </row>
    <row r="853" spans="1:22" ht="12.75" customHeight="1" x14ac:dyDescent="0.2">
      <c r="B853" s="76" t="s">
        <v>1061</v>
      </c>
      <c r="C853" s="54">
        <f>SUM(C846:C852)</f>
        <v>0</v>
      </c>
      <c r="D853" s="487"/>
      <c r="E853" s="419">
        <f>SUM(E846:E852)</f>
        <v>0</v>
      </c>
      <c r="F853" s="419">
        <f>SUM(F846:F852)</f>
        <v>0</v>
      </c>
      <c r="G853" s="431">
        <f>SUM(G846:G852)</f>
        <v>0</v>
      </c>
      <c r="H853" s="433">
        <f t="shared" si="77"/>
        <v>0</v>
      </c>
      <c r="I853" s="429" t="str">
        <f>(IF(H853=0,"","ERROR"))</f>
        <v/>
      </c>
      <c r="J853" s="38"/>
      <c r="K853" s="56"/>
      <c r="L853" s="38"/>
      <c r="M853" s="38"/>
      <c r="N853" s="68"/>
      <c r="V853" s="237"/>
    </row>
    <row r="854" spans="1:22" x14ac:dyDescent="0.2">
      <c r="B854" s="40"/>
      <c r="C854" s="40"/>
      <c r="V854" s="237"/>
    </row>
    <row r="855" spans="1:22" ht="12.75" customHeight="1" x14ac:dyDescent="0.25">
      <c r="B855" s="77"/>
      <c r="C855" s="74"/>
      <c r="D855" s="40"/>
      <c r="E855" s="40"/>
      <c r="I855" s="38"/>
      <c r="J855" s="38"/>
      <c r="K855" s="56"/>
      <c r="L855" s="38"/>
      <c r="M855" s="38"/>
      <c r="N855" s="68"/>
      <c r="V855" s="237"/>
    </row>
    <row r="856" spans="1:22" x14ac:dyDescent="0.2">
      <c r="V856" s="237"/>
    </row>
    <row r="857" spans="1:22" ht="15.75" x14ac:dyDescent="0.25">
      <c r="A857" s="9" t="s">
        <v>1146</v>
      </c>
      <c r="B857" s="10" t="s">
        <v>925</v>
      </c>
      <c r="C857" s="10"/>
      <c r="D857" s="10"/>
      <c r="E857" s="10"/>
      <c r="F857" s="5"/>
      <c r="V857" s="237"/>
    </row>
    <row r="858" spans="1:22" x14ac:dyDescent="0.2">
      <c r="B858" s="18"/>
      <c r="C858" s="18"/>
      <c r="D858" s="18"/>
      <c r="E858" s="18"/>
      <c r="F858" s="18"/>
      <c r="G858" s="18"/>
      <c r="H858" s="18"/>
      <c r="I858" s="18"/>
      <c r="V858" s="237"/>
    </row>
    <row r="859" spans="1:22" x14ac:dyDescent="0.2">
      <c r="B859" s="18" t="s">
        <v>234</v>
      </c>
      <c r="C859" s="18"/>
      <c r="D859" s="18"/>
      <c r="E859" s="18"/>
      <c r="F859" s="18"/>
      <c r="G859" s="18"/>
      <c r="H859" s="18"/>
      <c r="I859" s="18"/>
      <c r="V859" s="237"/>
    </row>
    <row r="860" spans="1:22" x14ac:dyDescent="0.2">
      <c r="B860" s="18" t="s">
        <v>1583</v>
      </c>
      <c r="C860" s="18"/>
      <c r="D860" s="18"/>
      <c r="E860" s="18"/>
      <c r="F860" s="18"/>
      <c r="G860" s="18"/>
      <c r="H860" s="18"/>
      <c r="I860" s="18"/>
      <c r="V860" s="237"/>
    </row>
    <row r="861" spans="1:22" x14ac:dyDescent="0.2">
      <c r="B861" s="568" t="s">
        <v>1587</v>
      </c>
      <c r="C861" s="578"/>
      <c r="D861" s="578"/>
      <c r="E861" s="578"/>
      <c r="F861" s="610"/>
      <c r="G861" s="611"/>
      <c r="H861" s="26"/>
      <c r="I861" s="18"/>
      <c r="V861" s="237"/>
    </row>
    <row r="862" spans="1:22" x14ac:dyDescent="0.2">
      <c r="B862" s="273"/>
      <c r="C862" s="274" t="s">
        <v>1302</v>
      </c>
      <c r="D862" s="274" t="s">
        <v>1303</v>
      </c>
      <c r="E862" s="274" t="s">
        <v>1304</v>
      </c>
      <c r="F862" s="282" t="s">
        <v>927</v>
      </c>
      <c r="G862" s="282" t="s">
        <v>928</v>
      </c>
      <c r="H862" s="275"/>
      <c r="I862" s="18"/>
      <c r="V862" s="237"/>
    </row>
    <row r="863" spans="1:22" x14ac:dyDescent="0.2">
      <c r="B863" s="45" t="s">
        <v>1306</v>
      </c>
      <c r="C863" s="109">
        <v>75</v>
      </c>
      <c r="D863" s="109">
        <v>65</v>
      </c>
      <c r="E863" s="109">
        <v>45</v>
      </c>
      <c r="F863" s="285">
        <v>35</v>
      </c>
      <c r="G863" s="285">
        <v>25</v>
      </c>
      <c r="H863" s="276"/>
      <c r="I863" s="18"/>
      <c r="V863" s="237"/>
    </row>
    <row r="864" spans="1:22" x14ac:dyDescent="0.2">
      <c r="B864" s="45" t="s">
        <v>1307</v>
      </c>
      <c r="C864" s="106">
        <v>1</v>
      </c>
      <c r="D864" s="106">
        <v>1</v>
      </c>
      <c r="E864" s="106">
        <v>3</v>
      </c>
      <c r="F864" s="284">
        <v>4</v>
      </c>
      <c r="G864" s="284">
        <v>5</v>
      </c>
      <c r="H864" s="276"/>
      <c r="I864" s="18"/>
      <c r="V864" s="237"/>
    </row>
    <row r="865" spans="2:22" x14ac:dyDescent="0.2">
      <c r="B865" s="45" t="s">
        <v>1308</v>
      </c>
      <c r="C865" s="106">
        <v>0</v>
      </c>
      <c r="D865" s="106">
        <v>0</v>
      </c>
      <c r="E865" s="106">
        <v>0</v>
      </c>
      <c r="F865" s="284">
        <v>0</v>
      </c>
      <c r="G865" s="284">
        <v>0</v>
      </c>
      <c r="H865" s="276"/>
      <c r="I865" s="18"/>
      <c r="V865" s="237"/>
    </row>
    <row r="866" spans="2:22" x14ac:dyDescent="0.2">
      <c r="B866" s="316" t="s">
        <v>54</v>
      </c>
      <c r="C866" s="332">
        <f>C863*C864*C865</f>
        <v>0</v>
      </c>
      <c r="D866" s="332">
        <f>D863*D864*D865</f>
        <v>0</v>
      </c>
      <c r="E866" s="332">
        <f>E863*E864*E865</f>
        <v>0</v>
      </c>
      <c r="F866" s="332">
        <f>F863*F864*F865</f>
        <v>0</v>
      </c>
      <c r="G866" s="332">
        <f>G863*G864*G865</f>
        <v>0</v>
      </c>
      <c r="H866" s="22"/>
      <c r="I866" s="19"/>
      <c r="J866" s="19"/>
      <c r="K866" s="19"/>
      <c r="L866" s="19"/>
      <c r="M866" s="19"/>
      <c r="N866" s="19"/>
      <c r="O866" s="19"/>
      <c r="V866" s="237"/>
    </row>
    <row r="867" spans="2:22" x14ac:dyDescent="0.2">
      <c r="B867" s="38"/>
      <c r="C867" s="38"/>
      <c r="D867" s="38"/>
      <c r="E867" s="38"/>
      <c r="F867" s="13"/>
      <c r="G867" s="19"/>
      <c r="H867" s="19"/>
      <c r="I867" s="23"/>
      <c r="J867" s="24"/>
      <c r="K867" s="24"/>
      <c r="L867" s="24"/>
      <c r="M867" s="24"/>
      <c r="N867" s="24"/>
      <c r="O867" s="19"/>
      <c r="V867" s="237"/>
    </row>
    <row r="868" spans="2:22" x14ac:dyDescent="0.2">
      <c r="B868" s="43"/>
      <c r="C868" s="108" t="s">
        <v>1305</v>
      </c>
      <c r="D868" s="108" t="s">
        <v>64</v>
      </c>
      <c r="E868" s="108" t="s">
        <v>65</v>
      </c>
      <c r="G868" s="19"/>
      <c r="H868" s="19"/>
      <c r="I868" s="20"/>
      <c r="J868" s="20"/>
      <c r="K868" s="20"/>
      <c r="L868" s="20"/>
      <c r="M868" s="20"/>
      <c r="N868" s="20"/>
      <c r="O868" s="19"/>
      <c r="V868" s="237"/>
    </row>
    <row r="869" spans="2:22" x14ac:dyDescent="0.2">
      <c r="B869" s="45" t="s">
        <v>62</v>
      </c>
      <c r="C869" s="109">
        <v>0.55000000000000004</v>
      </c>
      <c r="D869" s="109">
        <v>0.55000000000000004</v>
      </c>
      <c r="E869" s="109">
        <v>0.55000000000000004</v>
      </c>
      <c r="G869" s="19"/>
      <c r="H869" s="19"/>
      <c r="I869" s="19"/>
      <c r="J869" s="21"/>
      <c r="K869" s="19"/>
      <c r="L869" s="19"/>
      <c r="M869" s="19"/>
      <c r="N869" s="22"/>
      <c r="O869" s="19"/>
      <c r="V869" s="237"/>
    </row>
    <row r="870" spans="2:22" x14ac:dyDescent="0.2">
      <c r="B870" s="45" t="s">
        <v>63</v>
      </c>
      <c r="C870" s="106">
        <v>2</v>
      </c>
      <c r="D870" s="106">
        <v>3</v>
      </c>
      <c r="E870" s="106">
        <v>4</v>
      </c>
      <c r="G870" s="19"/>
      <c r="H870" s="19"/>
      <c r="I870" s="292"/>
      <c r="J870" s="21"/>
      <c r="K870" s="19"/>
      <c r="L870" s="19"/>
      <c r="M870" s="19"/>
      <c r="N870" s="22"/>
      <c r="O870" s="19"/>
      <c r="V870" s="237"/>
    </row>
    <row r="871" spans="2:22" x14ac:dyDescent="0.2">
      <c r="B871" s="45" t="s">
        <v>66</v>
      </c>
      <c r="C871" s="106">
        <v>0</v>
      </c>
      <c r="D871" s="106">
        <v>0</v>
      </c>
      <c r="E871" s="106">
        <v>0</v>
      </c>
      <c r="G871" s="19"/>
      <c r="H871" s="19"/>
      <c r="I871" s="292"/>
      <c r="J871" s="21"/>
      <c r="K871" s="19"/>
      <c r="L871" s="19"/>
      <c r="M871" s="19"/>
      <c r="N871" s="22"/>
      <c r="O871" s="19"/>
      <c r="V871" s="237"/>
    </row>
    <row r="872" spans="2:22" x14ac:dyDescent="0.2">
      <c r="B872" s="316" t="s">
        <v>54</v>
      </c>
      <c r="C872" s="332">
        <f>C869*C870*C871</f>
        <v>0</v>
      </c>
      <c r="D872" s="332">
        <f>D869*D870*D871</f>
        <v>0</v>
      </c>
      <c r="E872" s="332">
        <f>E869*E870*E871</f>
        <v>0</v>
      </c>
      <c r="G872" s="19"/>
      <c r="H872" s="19"/>
      <c r="I872" s="19"/>
      <c r="J872" s="21"/>
      <c r="K872" s="19"/>
      <c r="L872" s="19"/>
      <c r="M872" s="19"/>
      <c r="N872" s="22"/>
      <c r="O872" s="19"/>
      <c r="V872" s="237"/>
    </row>
    <row r="873" spans="2:22" x14ac:dyDescent="0.2">
      <c r="B873" s="63"/>
      <c r="C873" s="22"/>
      <c r="D873" s="22"/>
      <c r="E873" s="22"/>
      <c r="F873" s="22"/>
      <c r="G873" s="22"/>
      <c r="H873" s="22"/>
      <c r="I873" s="19"/>
      <c r="J873" s="19"/>
      <c r="K873" s="19"/>
      <c r="L873" s="19"/>
      <c r="M873" s="19"/>
      <c r="N873" s="19"/>
      <c r="O873" s="19"/>
      <c r="V873" s="237"/>
    </row>
    <row r="874" spans="2:22" x14ac:dyDescent="0.2">
      <c r="B874" s="264"/>
      <c r="J874" s="6"/>
      <c r="K874" s="6"/>
      <c r="L874" s="6"/>
      <c r="M874" s="6"/>
      <c r="N874" s="6"/>
      <c r="V874" s="237"/>
    </row>
    <row r="875" spans="2:22" x14ac:dyDescent="0.2">
      <c r="B875" s="574" t="s">
        <v>1584</v>
      </c>
      <c r="C875" s="105" t="s">
        <v>1045</v>
      </c>
      <c r="D875" s="105" t="s">
        <v>82</v>
      </c>
      <c r="E875" s="105" t="s">
        <v>1158</v>
      </c>
      <c r="J875" s="6"/>
      <c r="K875" s="6"/>
      <c r="L875" s="6"/>
      <c r="M875" s="6"/>
      <c r="N875" s="6"/>
      <c r="V875" s="237"/>
    </row>
    <row r="876" spans="2:22" x14ac:dyDescent="0.2">
      <c r="B876" s="575"/>
      <c r="C876" s="111">
        <v>0</v>
      </c>
      <c r="D876" s="111">
        <v>0</v>
      </c>
      <c r="E876" s="111">
        <v>0</v>
      </c>
      <c r="J876" s="6"/>
      <c r="K876" s="6"/>
      <c r="L876" s="6"/>
      <c r="M876" s="6"/>
      <c r="N876" s="6"/>
      <c r="V876" s="237"/>
    </row>
    <row r="877" spans="2:22" ht="12.75" customHeight="1" x14ac:dyDescent="0.2">
      <c r="B877" s="719" t="s">
        <v>1586</v>
      </c>
      <c r="C877" s="576">
        <f>C876+D876+E876</f>
        <v>0</v>
      </c>
      <c r="J877" s="6"/>
      <c r="K877" s="6"/>
      <c r="L877" s="6"/>
      <c r="M877" s="6"/>
      <c r="N877" s="6"/>
      <c r="V877" s="237"/>
    </row>
    <row r="878" spans="2:22" x14ac:dyDescent="0.2">
      <c r="B878" s="720"/>
      <c r="C878" s="577"/>
      <c r="J878" s="6"/>
      <c r="K878" s="6"/>
      <c r="L878" s="6"/>
      <c r="M878" s="6"/>
      <c r="N878" s="6"/>
      <c r="V878" s="237"/>
    </row>
    <row r="879" spans="2:22" x14ac:dyDescent="0.2">
      <c r="B879" s="721"/>
      <c r="C879" s="11"/>
      <c r="J879" s="6"/>
      <c r="K879" s="6"/>
      <c r="L879" s="6"/>
      <c r="M879" s="6"/>
      <c r="N879" s="6"/>
      <c r="V879" s="237"/>
    </row>
    <row r="880" spans="2:22" x14ac:dyDescent="0.2">
      <c r="B880" s="563" t="s">
        <v>1585</v>
      </c>
      <c r="J880" s="6"/>
      <c r="K880" s="6"/>
      <c r="L880" s="6"/>
      <c r="M880" s="6"/>
      <c r="N880" s="6"/>
      <c r="V880" s="237"/>
    </row>
    <row r="881" spans="2:22" x14ac:dyDescent="0.2">
      <c r="B881" s="564"/>
      <c r="J881" s="6"/>
      <c r="K881" s="6"/>
      <c r="L881" s="6"/>
      <c r="M881" s="6"/>
      <c r="N881" s="6"/>
      <c r="V881" s="237"/>
    </row>
    <row r="882" spans="2:22" ht="19.5" customHeight="1" x14ac:dyDescent="0.2">
      <c r="B882" s="565"/>
      <c r="C882" s="313">
        <f>SUM(C866:G866)+SUM(C872:E872)+C877</f>
        <v>0</v>
      </c>
      <c r="J882" s="6"/>
      <c r="K882" s="6"/>
      <c r="L882" s="6"/>
      <c r="M882" s="6"/>
      <c r="N882" s="6"/>
      <c r="V882" s="237"/>
    </row>
    <row r="883" spans="2:22" x14ac:dyDescent="0.2">
      <c r="B883" s="63"/>
      <c r="C883" s="22"/>
      <c r="D883" s="22"/>
      <c r="E883" s="22"/>
      <c r="F883" s="22"/>
      <c r="G883" s="22"/>
      <c r="H883" s="22"/>
      <c r="I883" s="292"/>
      <c r="J883" s="19"/>
      <c r="K883" s="19"/>
      <c r="L883" s="19"/>
      <c r="M883" s="19"/>
      <c r="N883" s="19"/>
      <c r="O883" s="19"/>
      <c r="V883" s="237"/>
    </row>
    <row r="884" spans="2:22" x14ac:dyDescent="0.2">
      <c r="B884" s="568" t="s">
        <v>1588</v>
      </c>
      <c r="C884" s="578"/>
      <c r="D884" s="578"/>
      <c r="E884" s="578"/>
      <c r="F884" s="610"/>
      <c r="G884" s="611"/>
      <c r="H884" s="26"/>
      <c r="I884" s="489" t="s">
        <v>2267</v>
      </c>
      <c r="V884" s="237"/>
    </row>
    <row r="885" spans="2:22" x14ac:dyDescent="0.2">
      <c r="B885" s="273"/>
      <c r="C885" s="274" t="s">
        <v>1867</v>
      </c>
      <c r="D885" s="274" t="s">
        <v>1874</v>
      </c>
      <c r="E885" s="274" t="s">
        <v>1868</v>
      </c>
      <c r="F885" s="282" t="s">
        <v>1866</v>
      </c>
      <c r="G885" s="282" t="s">
        <v>1868</v>
      </c>
      <c r="H885" s="275"/>
      <c r="I885" s="500" t="s">
        <v>2260</v>
      </c>
      <c r="V885" s="237"/>
    </row>
    <row r="886" spans="2:22" x14ac:dyDescent="0.2">
      <c r="B886" s="45" t="s">
        <v>1306</v>
      </c>
      <c r="C886" s="109">
        <v>130</v>
      </c>
      <c r="D886" s="109">
        <v>80</v>
      </c>
      <c r="E886" s="109">
        <v>34</v>
      </c>
      <c r="F886" s="285">
        <v>56</v>
      </c>
      <c r="G886" s="285">
        <v>34</v>
      </c>
      <c r="H886" s="276"/>
      <c r="I886" s="500" t="s">
        <v>2219</v>
      </c>
      <c r="V886" s="237"/>
    </row>
    <row r="887" spans="2:22" x14ac:dyDescent="0.2">
      <c r="B887" s="45" t="s">
        <v>1307</v>
      </c>
      <c r="C887" s="106">
        <v>0</v>
      </c>
      <c r="D887" s="106">
        <v>22.5</v>
      </c>
      <c r="E887" s="106">
        <v>22.5</v>
      </c>
      <c r="F887" s="284">
        <v>0</v>
      </c>
      <c r="G887" s="284">
        <v>0</v>
      </c>
      <c r="H887" s="236"/>
      <c r="I887" s="489" t="s">
        <v>2271</v>
      </c>
      <c r="V887" s="237"/>
    </row>
    <row r="888" spans="2:22" x14ac:dyDescent="0.2">
      <c r="B888" s="45" t="s">
        <v>1308</v>
      </c>
      <c r="C888" s="106">
        <v>0</v>
      </c>
      <c r="D888" s="106">
        <v>1</v>
      </c>
      <c r="E888" s="106">
        <v>1</v>
      </c>
      <c r="F888" s="284">
        <v>0</v>
      </c>
      <c r="G888" s="284">
        <v>0</v>
      </c>
      <c r="H888" s="276"/>
      <c r="I888" s="489" t="s">
        <v>2261</v>
      </c>
      <c r="V888" s="237"/>
    </row>
    <row r="889" spans="2:22" x14ac:dyDescent="0.2">
      <c r="B889" s="316" t="s">
        <v>54</v>
      </c>
      <c r="C889" s="332">
        <f>C886*C887*C888</f>
        <v>0</v>
      </c>
      <c r="D889" s="332">
        <f>D886*D887*D888</f>
        <v>1800</v>
      </c>
      <c r="E889" s="332">
        <f>E886*E887*E888</f>
        <v>765</v>
      </c>
      <c r="F889" s="332">
        <f>F886*F887*F888</f>
        <v>0</v>
      </c>
      <c r="G889" s="332">
        <f>G886*G887*G888</f>
        <v>0</v>
      </c>
      <c r="H889" s="22"/>
      <c r="I889" s="489" t="s">
        <v>2268</v>
      </c>
      <c r="J889" s="19"/>
      <c r="K889" s="19"/>
      <c r="L889" s="19"/>
      <c r="M889" s="19"/>
      <c r="N889" s="19"/>
      <c r="O889" s="19"/>
      <c r="V889" s="237"/>
    </row>
    <row r="890" spans="2:22" x14ac:dyDescent="0.2">
      <c r="B890" s="38"/>
      <c r="C890" s="38"/>
      <c r="D890" s="38"/>
      <c r="E890" s="38"/>
      <c r="F890" s="13"/>
      <c r="G890" s="19"/>
      <c r="H890" s="19"/>
      <c r="I890" s="489" t="s">
        <v>2264</v>
      </c>
      <c r="J890" s="24"/>
      <c r="K890" s="24"/>
      <c r="L890" s="24"/>
      <c r="M890" s="24"/>
      <c r="N890" s="24"/>
      <c r="O890" s="19"/>
      <c r="V890" s="237"/>
    </row>
    <row r="891" spans="2:22" x14ac:dyDescent="0.2">
      <c r="B891" s="43"/>
      <c r="C891" s="108" t="s">
        <v>1305</v>
      </c>
      <c r="D891" s="108" t="s">
        <v>64</v>
      </c>
      <c r="E891" s="108" t="s">
        <v>65</v>
      </c>
      <c r="G891" s="19"/>
      <c r="H891" s="19"/>
      <c r="I891" s="500" t="s">
        <v>2262</v>
      </c>
      <c r="J891" s="20"/>
      <c r="K891" s="20"/>
      <c r="L891" s="20"/>
      <c r="M891" s="20"/>
      <c r="N891" s="20"/>
      <c r="O891" s="19"/>
      <c r="V891" s="237"/>
    </row>
    <row r="892" spans="2:22" x14ac:dyDescent="0.2">
      <c r="B892" s="45" t="s">
        <v>62</v>
      </c>
      <c r="C892" s="109">
        <v>0.55000000000000004</v>
      </c>
      <c r="D892" s="109">
        <v>0.55000000000000004</v>
      </c>
      <c r="E892" s="109">
        <v>0.55000000000000004</v>
      </c>
      <c r="G892" s="19"/>
      <c r="H892" s="19"/>
      <c r="I892" s="500"/>
      <c r="J892" s="21"/>
      <c r="K892" s="19"/>
      <c r="L892" s="19"/>
      <c r="M892" s="19"/>
      <c r="N892" s="22"/>
      <c r="O892" s="19"/>
      <c r="V892" s="237"/>
    </row>
    <row r="893" spans="2:22" x14ac:dyDescent="0.2">
      <c r="B893" s="45" t="s">
        <v>63</v>
      </c>
      <c r="C893" s="106">
        <v>350</v>
      </c>
      <c r="D893" s="106">
        <v>0</v>
      </c>
      <c r="E893" s="106">
        <v>0</v>
      </c>
      <c r="G893" s="19"/>
      <c r="H893" s="19"/>
      <c r="I893" s="489" t="s">
        <v>2263</v>
      </c>
      <c r="J893" s="21"/>
      <c r="K893" s="19"/>
      <c r="L893" s="19"/>
      <c r="M893" s="19"/>
      <c r="N893" s="22"/>
      <c r="O893" s="19"/>
      <c r="V893" s="237"/>
    </row>
    <row r="894" spans="2:22" x14ac:dyDescent="0.2">
      <c r="B894" s="45" t="s">
        <v>66</v>
      </c>
      <c r="C894" s="106">
        <v>6</v>
      </c>
      <c r="D894" s="106">
        <v>0</v>
      </c>
      <c r="E894" s="106">
        <v>0</v>
      </c>
      <c r="G894" s="19"/>
      <c r="H894" s="19"/>
      <c r="I894" s="532" t="s">
        <v>2270</v>
      </c>
      <c r="J894" s="21"/>
      <c r="K894" s="19"/>
      <c r="L894" s="19"/>
      <c r="M894" s="19"/>
      <c r="N894" s="22"/>
      <c r="O894" s="19"/>
      <c r="V894" s="237"/>
    </row>
    <row r="895" spans="2:22" x14ac:dyDescent="0.2">
      <c r="B895" s="316" t="s">
        <v>54</v>
      </c>
      <c r="C895" s="332">
        <f>C892*C893*C894</f>
        <v>1155.0000000000002</v>
      </c>
      <c r="D895" s="332">
        <f>D892*D893*D894</f>
        <v>0</v>
      </c>
      <c r="E895" s="332">
        <f>E892*E893*E894</f>
        <v>0</v>
      </c>
      <c r="G895" s="19"/>
      <c r="H895" s="19"/>
      <c r="I895" s="538"/>
      <c r="J895" s="21"/>
      <c r="K895" s="19"/>
      <c r="L895" s="19"/>
      <c r="M895" s="19"/>
      <c r="N895" s="22"/>
      <c r="O895" s="19"/>
      <c r="V895" s="237"/>
    </row>
    <row r="896" spans="2:22" x14ac:dyDescent="0.2">
      <c r="B896" s="63"/>
      <c r="C896" s="22"/>
      <c r="D896" s="22"/>
      <c r="E896" s="22"/>
      <c r="F896" s="22"/>
      <c r="G896" s="22"/>
      <c r="H896" s="22"/>
      <c r="I896" s="19"/>
      <c r="J896" s="19"/>
      <c r="K896" s="19"/>
      <c r="L896" s="19"/>
      <c r="M896" s="19"/>
      <c r="N896" s="19"/>
      <c r="O896" s="19"/>
      <c r="V896" s="237"/>
    </row>
    <row r="897" spans="2:22" x14ac:dyDescent="0.2">
      <c r="B897" s="264"/>
      <c r="J897" s="6"/>
      <c r="K897" s="6"/>
      <c r="L897" s="6"/>
      <c r="M897" s="6"/>
      <c r="N897" s="6"/>
      <c r="V897" s="237"/>
    </row>
    <row r="898" spans="2:22" x14ac:dyDescent="0.2">
      <c r="B898" s="574" t="s">
        <v>1589</v>
      </c>
      <c r="C898" s="105" t="s">
        <v>1045</v>
      </c>
      <c r="D898" s="105" t="s">
        <v>82</v>
      </c>
      <c r="E898" s="105" t="s">
        <v>2211</v>
      </c>
      <c r="I898" s="489" t="s">
        <v>2212</v>
      </c>
      <c r="J898" s="6"/>
      <c r="K898" s="6"/>
      <c r="L898" s="6"/>
      <c r="M898" s="6"/>
      <c r="N898" s="6"/>
      <c r="V898" s="237"/>
    </row>
    <row r="899" spans="2:22" x14ac:dyDescent="0.2">
      <c r="B899" s="575"/>
      <c r="C899" s="111">
        <v>0</v>
      </c>
      <c r="D899" s="111">
        <v>0</v>
      </c>
      <c r="E899" s="111">
        <v>246</v>
      </c>
      <c r="I899" s="500" t="s">
        <v>2214</v>
      </c>
      <c r="J899" s="6"/>
      <c r="K899" s="6"/>
      <c r="L899" s="6"/>
      <c r="M899" s="6"/>
      <c r="N899" s="6"/>
      <c r="V899" s="237"/>
    </row>
    <row r="900" spans="2:22" ht="12.75" customHeight="1" x14ac:dyDescent="0.2">
      <c r="B900" s="719" t="s">
        <v>1591</v>
      </c>
      <c r="C900" s="576">
        <f>C899+D899+E899</f>
        <v>246</v>
      </c>
      <c r="I900" s="500" t="s">
        <v>2269</v>
      </c>
      <c r="J900" s="6"/>
      <c r="K900" s="6"/>
      <c r="L900" s="6"/>
      <c r="M900" s="6"/>
      <c r="N900" s="6"/>
      <c r="V900" s="237"/>
    </row>
    <row r="901" spans="2:22" ht="17.25" customHeight="1" x14ac:dyDescent="0.2">
      <c r="B901" s="720"/>
      <c r="C901" s="577"/>
      <c r="D901" s="236"/>
      <c r="E901" s="236"/>
      <c r="I901" s="528"/>
      <c r="J901" s="6"/>
      <c r="K901" s="6"/>
      <c r="L901" s="6"/>
      <c r="M901" s="6"/>
      <c r="N901" s="6"/>
      <c r="V901" s="237"/>
    </row>
    <row r="902" spans="2:22" ht="18.75" customHeight="1" x14ac:dyDescent="0.2">
      <c r="B902" s="721"/>
      <c r="C902" s="11"/>
      <c r="I902" s="528"/>
      <c r="J902" s="6"/>
      <c r="K902" s="6"/>
      <c r="L902" s="6"/>
      <c r="M902" s="6"/>
      <c r="N902" s="6"/>
      <c r="V902" s="237"/>
    </row>
    <row r="903" spans="2:22" x14ac:dyDescent="0.2">
      <c r="B903" s="563" t="s">
        <v>1590</v>
      </c>
      <c r="J903" s="6"/>
      <c r="K903" s="6"/>
      <c r="L903" s="6"/>
      <c r="M903" s="6"/>
      <c r="N903" s="6"/>
      <c r="V903" s="237"/>
    </row>
    <row r="904" spans="2:22" x14ac:dyDescent="0.2">
      <c r="B904" s="564"/>
      <c r="J904" s="6"/>
      <c r="K904" s="6"/>
      <c r="L904" s="6"/>
      <c r="M904" s="6"/>
      <c r="N904" s="6"/>
      <c r="V904" s="237"/>
    </row>
    <row r="905" spans="2:22" ht="19.5" customHeight="1" x14ac:dyDescent="0.2">
      <c r="B905" s="565"/>
      <c r="C905" s="313">
        <f>SUM(C889:G889)+SUM(C895:E895)+C900</f>
        <v>3966</v>
      </c>
      <c r="J905" s="6"/>
      <c r="K905" s="6"/>
      <c r="L905" s="6"/>
      <c r="M905" s="6"/>
      <c r="N905" s="6"/>
      <c r="V905" s="237"/>
    </row>
    <row r="906" spans="2:22" x14ac:dyDescent="0.2">
      <c r="B906" s="63"/>
      <c r="C906" s="22"/>
      <c r="D906" s="22"/>
      <c r="E906" s="22"/>
      <c r="F906" s="22"/>
      <c r="G906" s="22"/>
      <c r="H906" s="22"/>
      <c r="I906" s="19"/>
      <c r="J906" s="19"/>
      <c r="K906" s="19"/>
      <c r="L906" s="19"/>
      <c r="M906" s="19"/>
      <c r="N906" s="19"/>
      <c r="O906" s="19"/>
      <c r="V906" s="237"/>
    </row>
    <row r="907" spans="2:22" x14ac:dyDescent="0.2">
      <c r="C907" s="40"/>
      <c r="D907" s="40"/>
      <c r="E907" s="40"/>
      <c r="G907" s="19"/>
      <c r="H907" s="19"/>
      <c r="I907" s="19"/>
      <c r="J907" s="21"/>
      <c r="K907" s="19"/>
      <c r="L907" s="19"/>
      <c r="M907" s="19"/>
      <c r="N907" s="22"/>
      <c r="O907" s="19"/>
      <c r="V907" s="237"/>
    </row>
    <row r="908" spans="2:22" x14ac:dyDescent="0.2">
      <c r="B908" s="585" t="s">
        <v>2026</v>
      </c>
      <c r="C908" s="586"/>
      <c r="D908" s="586"/>
      <c r="E908" s="586"/>
      <c r="F908" s="587"/>
      <c r="G908" s="19"/>
      <c r="H908" s="19"/>
      <c r="I908" s="19"/>
      <c r="J908" s="21"/>
      <c r="K908" s="19"/>
      <c r="L908" s="19"/>
      <c r="M908" s="19"/>
      <c r="N908" s="22"/>
      <c r="O908" s="19"/>
      <c r="V908" s="237"/>
    </row>
    <row r="909" spans="2:22" ht="12.75" customHeight="1" x14ac:dyDescent="0.2">
      <c r="B909" s="588"/>
      <c r="C909" s="589"/>
      <c r="D909" s="589"/>
      <c r="E909" s="589"/>
      <c r="F909" s="590"/>
      <c r="G909" s="19"/>
      <c r="H909" s="19"/>
      <c r="I909" s="19"/>
      <c r="J909" s="21"/>
      <c r="K909" s="19"/>
      <c r="L909" s="19"/>
      <c r="M909" s="19"/>
      <c r="N909" s="22"/>
      <c r="O909" s="19"/>
      <c r="V909" s="237"/>
    </row>
    <row r="910" spans="2:22" x14ac:dyDescent="0.2">
      <c r="B910" s="591"/>
      <c r="C910" s="580" t="s">
        <v>225</v>
      </c>
      <c r="D910" s="580" t="s">
        <v>226</v>
      </c>
      <c r="E910" s="580" t="s">
        <v>227</v>
      </c>
      <c r="F910" s="582" t="s">
        <v>55</v>
      </c>
      <c r="V910" s="237"/>
    </row>
    <row r="911" spans="2:22" x14ac:dyDescent="0.2">
      <c r="B911" s="591"/>
      <c r="C911" s="581"/>
      <c r="D911" s="581"/>
      <c r="E911" s="581"/>
      <c r="F911" s="583"/>
      <c r="G911" s="19"/>
      <c r="H911" s="19"/>
      <c r="I911" s="19"/>
      <c r="J911" s="21"/>
      <c r="K911" s="19"/>
      <c r="L911" s="19"/>
      <c r="M911" s="19"/>
      <c r="N911" s="22"/>
      <c r="O911" s="19"/>
      <c r="V911" s="237"/>
    </row>
    <row r="912" spans="2:22" x14ac:dyDescent="0.2">
      <c r="B912" s="106" t="s">
        <v>933</v>
      </c>
      <c r="C912" s="107"/>
      <c r="D912" s="107"/>
      <c r="E912" s="107"/>
      <c r="F912" s="16">
        <f>C912+D912+E912</f>
        <v>0</v>
      </c>
      <c r="G912" s="19"/>
      <c r="H912" s="19"/>
      <c r="I912" s="19"/>
      <c r="J912" s="21"/>
      <c r="K912" s="19"/>
      <c r="L912" s="19"/>
      <c r="M912" s="19"/>
      <c r="N912" s="22"/>
      <c r="O912" s="19"/>
      <c r="V912" s="237"/>
    </row>
    <row r="913" spans="1:22" x14ac:dyDescent="0.2">
      <c r="B913" s="106" t="s">
        <v>934</v>
      </c>
      <c r="C913" s="107"/>
      <c r="D913" s="107"/>
      <c r="E913" s="107"/>
      <c r="F913" s="16">
        <f>C913+D913+E913</f>
        <v>0</v>
      </c>
      <c r="G913" s="19"/>
      <c r="H913" s="19"/>
      <c r="I913" s="19"/>
      <c r="J913" s="21"/>
      <c r="K913" s="19"/>
      <c r="L913" s="19"/>
      <c r="M913" s="19"/>
      <c r="N913" s="22"/>
      <c r="O913" s="19"/>
      <c r="V913" s="237"/>
    </row>
    <row r="914" spans="1:22" x14ac:dyDescent="0.2">
      <c r="B914" s="106" t="s">
        <v>222</v>
      </c>
      <c r="C914" s="107"/>
      <c r="D914" s="107"/>
      <c r="E914" s="107"/>
      <c r="F914" s="16">
        <f>C914+D914+E914</f>
        <v>0</v>
      </c>
      <c r="G914" s="19"/>
      <c r="H914" s="19"/>
      <c r="I914" s="19"/>
      <c r="J914" s="21"/>
      <c r="K914" s="19"/>
      <c r="L914" s="19"/>
      <c r="M914" s="19"/>
      <c r="N914" s="22"/>
      <c r="O914" s="19"/>
      <c r="V914" s="237"/>
    </row>
    <row r="915" spans="1:22" x14ac:dyDescent="0.2">
      <c r="B915" s="606" t="s">
        <v>228</v>
      </c>
      <c r="C915" s="606"/>
      <c r="D915" s="606"/>
      <c r="E915" s="606"/>
      <c r="F915" s="49">
        <f>SUM(F912:F914)</f>
        <v>0</v>
      </c>
      <c r="V915" s="237"/>
    </row>
    <row r="916" spans="1:22" x14ac:dyDescent="0.2">
      <c r="B916" s="25"/>
      <c r="C916" s="26"/>
      <c r="F916" s="12"/>
      <c r="G916" s="19"/>
      <c r="H916" s="19"/>
      <c r="I916" s="19"/>
      <c r="J916" s="21"/>
      <c r="K916" s="19"/>
      <c r="L916" s="19"/>
      <c r="M916" s="19"/>
      <c r="N916" s="22"/>
      <c r="O916" s="19"/>
      <c r="V916" s="237"/>
    </row>
    <row r="917" spans="1:22" x14ac:dyDescent="0.2">
      <c r="B917" s="599" t="s">
        <v>1380</v>
      </c>
      <c r="F917" s="328"/>
      <c r="G917" s="63"/>
      <c r="H917" s="19"/>
      <c r="I917" s="19"/>
      <c r="J917" s="21"/>
      <c r="K917" s="19"/>
      <c r="L917" s="19"/>
      <c r="M917" s="19"/>
      <c r="N917" s="22"/>
      <c r="O917" s="19"/>
      <c r="V917" s="237"/>
    </row>
    <row r="918" spans="1:22" x14ac:dyDescent="0.2">
      <c r="B918" s="600"/>
      <c r="F918" s="74"/>
      <c r="G918" s="63"/>
      <c r="H918" s="19"/>
      <c r="I918" s="19"/>
      <c r="J918" s="21"/>
      <c r="K918" s="19"/>
      <c r="L918" s="19"/>
      <c r="M918" s="19"/>
      <c r="N918" s="22"/>
      <c r="O918" s="19"/>
      <c r="V918" s="237"/>
    </row>
    <row r="919" spans="1:22" x14ac:dyDescent="0.2">
      <c r="B919" s="601"/>
      <c r="C919" s="54">
        <f>C882+C905+F915</f>
        <v>3966</v>
      </c>
      <c r="G919" s="19"/>
      <c r="H919" s="19"/>
      <c r="I919" s="19"/>
      <c r="J919" s="21"/>
      <c r="K919" s="19"/>
      <c r="L919" s="19"/>
      <c r="M919" s="19"/>
      <c r="N919" s="22"/>
      <c r="O919" s="19"/>
      <c r="V919" s="237"/>
    </row>
    <row r="920" spans="1:22" ht="13.5" customHeight="1" x14ac:dyDescent="0.2">
      <c r="B920" s="264"/>
      <c r="J920" s="6"/>
      <c r="K920" s="6"/>
      <c r="L920" s="6"/>
      <c r="M920" s="6"/>
      <c r="N920" s="6"/>
      <c r="V920" s="237"/>
    </row>
    <row r="921" spans="1:22" x14ac:dyDescent="0.2">
      <c r="V921" s="237"/>
    </row>
    <row r="922" spans="1:22" ht="15.75" x14ac:dyDescent="0.25">
      <c r="A922" s="9" t="s">
        <v>1312</v>
      </c>
      <c r="B922" s="10" t="s">
        <v>1329</v>
      </c>
      <c r="C922" s="10"/>
      <c r="D922" s="10"/>
      <c r="E922" s="10"/>
      <c r="F922" s="10"/>
      <c r="V922" s="237"/>
    </row>
    <row r="923" spans="1:22" x14ac:dyDescent="0.2">
      <c r="I923" s="479" t="s">
        <v>2038</v>
      </c>
      <c r="V923" s="237"/>
    </row>
    <row r="924" spans="1:22" x14ac:dyDescent="0.2">
      <c r="A924" s="236" t="s">
        <v>1918</v>
      </c>
      <c r="B924" s="568" t="s">
        <v>1938</v>
      </c>
      <c r="C924" s="569"/>
      <c r="D924" s="569"/>
      <c r="E924" s="569"/>
      <c r="F924" s="569"/>
      <c r="G924" s="570"/>
      <c r="H924" s="24"/>
      <c r="I924" s="236" t="s">
        <v>1937</v>
      </c>
      <c r="J924" s="19"/>
      <c r="K924" s="568" t="s">
        <v>1940</v>
      </c>
      <c r="L924" s="569"/>
      <c r="M924" s="569"/>
      <c r="N924" s="569"/>
      <c r="O924" s="569"/>
      <c r="P924" s="570"/>
      <c r="V924" s="237"/>
    </row>
    <row r="925" spans="1:22" x14ac:dyDescent="0.2">
      <c r="B925" s="273"/>
      <c r="C925" s="274" t="s">
        <v>1922</v>
      </c>
      <c r="D925" s="274" t="s">
        <v>1923</v>
      </c>
      <c r="E925" s="274" t="s">
        <v>1924</v>
      </c>
      <c r="F925" s="281" t="s">
        <v>1925</v>
      </c>
      <c r="G925" s="281" t="s">
        <v>1926</v>
      </c>
      <c r="H925" s="19"/>
      <c r="I925" s="405" t="s">
        <v>2027</v>
      </c>
      <c r="J925" s="24"/>
      <c r="K925" s="472"/>
      <c r="L925" s="108" t="s">
        <v>225</v>
      </c>
      <c r="M925" s="108" t="s">
        <v>226</v>
      </c>
      <c r="N925" s="108" t="s">
        <v>227</v>
      </c>
      <c r="O925" s="282" t="s">
        <v>2031</v>
      </c>
      <c r="P925" s="471" t="s">
        <v>55</v>
      </c>
      <c r="V925" s="237"/>
    </row>
    <row r="926" spans="1:22" x14ac:dyDescent="0.2">
      <c r="B926" s="45" t="s">
        <v>1306</v>
      </c>
      <c r="C926" s="109">
        <v>27</v>
      </c>
      <c r="D926" s="109">
        <v>27</v>
      </c>
      <c r="E926" s="109">
        <v>27</v>
      </c>
      <c r="F926" s="285">
        <v>27</v>
      </c>
      <c r="G926" s="285">
        <v>11</v>
      </c>
      <c r="H926" s="19"/>
      <c r="I926" s="465" t="s">
        <v>2028</v>
      </c>
      <c r="J926" s="24"/>
      <c r="K926" s="473" t="s">
        <v>933</v>
      </c>
      <c r="L926" s="111"/>
      <c r="M926" s="111"/>
      <c r="N926" s="111"/>
      <c r="O926" s="476"/>
      <c r="P926" s="477">
        <f>SUM(L926:O926)</f>
        <v>0</v>
      </c>
      <c r="V926" s="237"/>
    </row>
    <row r="927" spans="1:22" x14ac:dyDescent="0.2">
      <c r="B927" s="45" t="s">
        <v>1307</v>
      </c>
      <c r="C927" s="106">
        <v>8</v>
      </c>
      <c r="D927" s="106">
        <v>1</v>
      </c>
      <c r="E927" s="106">
        <v>2</v>
      </c>
      <c r="F927" s="284">
        <v>2</v>
      </c>
      <c r="G927" s="284">
        <v>4</v>
      </c>
      <c r="H927" s="22"/>
      <c r="I927" s="465" t="s">
        <v>2029</v>
      </c>
      <c r="J927" s="19"/>
      <c r="K927" s="473" t="s">
        <v>934</v>
      </c>
      <c r="L927" s="111"/>
      <c r="M927" s="111"/>
      <c r="N927" s="111"/>
      <c r="O927" s="476"/>
      <c r="P927" s="477">
        <f t="shared" ref="P927:P928" si="78">SUM(L927:O927)</f>
        <v>0</v>
      </c>
      <c r="V927" s="237"/>
    </row>
    <row r="928" spans="1:22" x14ac:dyDescent="0.2">
      <c r="B928" s="45" t="s">
        <v>1308</v>
      </c>
      <c r="C928" s="106">
        <v>0</v>
      </c>
      <c r="D928" s="106">
        <v>0</v>
      </c>
      <c r="E928" s="106">
        <v>0</v>
      </c>
      <c r="F928" s="284">
        <v>0</v>
      </c>
      <c r="G928" s="284">
        <v>0</v>
      </c>
      <c r="H928" s="19"/>
      <c r="I928" s="465" t="s">
        <v>2030</v>
      </c>
      <c r="J928" s="24"/>
      <c r="K928" s="473" t="s">
        <v>222</v>
      </c>
      <c r="L928" s="111"/>
      <c r="M928" s="111"/>
      <c r="N928" s="111"/>
      <c r="O928" s="476"/>
      <c r="P928" s="477">
        <f t="shared" si="78"/>
        <v>0</v>
      </c>
      <c r="V928" s="237"/>
    </row>
    <row r="929" spans="1:22" x14ac:dyDescent="0.2">
      <c r="B929" s="53" t="s">
        <v>54</v>
      </c>
      <c r="C929" s="66">
        <f>C926*C927*C928</f>
        <v>0</v>
      </c>
      <c r="D929" s="66">
        <f>D926*D927*D928</f>
        <v>0</v>
      </c>
      <c r="E929" s="66">
        <f>E926*E927*E928</f>
        <v>0</v>
      </c>
      <c r="F929" s="66">
        <f>F926*F927*F928</f>
        <v>0</v>
      </c>
      <c r="G929" s="66">
        <f>G926*G927*G928</f>
        <v>0</v>
      </c>
      <c r="H929" s="19"/>
      <c r="I929" s="465" t="s">
        <v>2032</v>
      </c>
      <c r="J929" s="24"/>
      <c r="K929" s="557" t="s">
        <v>228</v>
      </c>
      <c r="L929" s="610"/>
      <c r="M929" s="610"/>
      <c r="N929" s="610"/>
      <c r="O929" s="611"/>
      <c r="P929" s="66">
        <f>SUM(P926:P928)</f>
        <v>0</v>
      </c>
      <c r="V929" s="237"/>
    </row>
    <row r="930" spans="1:22" x14ac:dyDescent="0.2">
      <c r="B930" s="442" t="s">
        <v>1919</v>
      </c>
      <c r="C930" s="443"/>
      <c r="D930" s="448">
        <f>SUM(C929:G929)</f>
        <v>0</v>
      </c>
      <c r="E930" s="38"/>
      <c r="F930" s="13"/>
      <c r="G930" s="19"/>
      <c r="H930" s="22"/>
      <c r="I930" s="465" t="s">
        <v>2035</v>
      </c>
      <c r="J930" s="19"/>
      <c r="K930" s="438"/>
      <c r="L930" s="475"/>
      <c r="M930" s="474"/>
      <c r="N930" s="464"/>
      <c r="O930" s="13"/>
      <c r="P930" s="19"/>
      <c r="V930" s="237"/>
    </row>
    <row r="931" spans="1:22" x14ac:dyDescent="0.2">
      <c r="B931" s="404"/>
      <c r="C931" s="404"/>
      <c r="D931" s="404"/>
      <c r="E931" s="404"/>
      <c r="F931" s="13"/>
      <c r="G931" s="19"/>
      <c r="H931" s="22"/>
      <c r="I931" s="470" t="s">
        <v>2036</v>
      </c>
      <c r="J931" s="19"/>
      <c r="K931" s="19"/>
      <c r="L931" s="19"/>
      <c r="M931" s="19"/>
      <c r="N931" s="19"/>
      <c r="O931" s="19"/>
      <c r="V931" s="237"/>
    </row>
    <row r="932" spans="1:22" x14ac:dyDescent="0.2">
      <c r="A932" s="236" t="s">
        <v>2</v>
      </c>
      <c r="B932" s="568" t="s">
        <v>1939</v>
      </c>
      <c r="C932" s="569"/>
      <c r="D932" s="569"/>
      <c r="E932" s="569"/>
      <c r="F932" s="569"/>
      <c r="G932" s="570"/>
      <c r="H932" s="408"/>
      <c r="I932" s="465" t="s">
        <v>2037</v>
      </c>
      <c r="J932" s="19"/>
      <c r="K932" s="19"/>
      <c r="L932" s="19"/>
      <c r="M932" s="19"/>
      <c r="N932" s="19"/>
      <c r="O932" s="19"/>
      <c r="V932" s="237"/>
    </row>
    <row r="933" spans="1:22" x14ac:dyDescent="0.2">
      <c r="B933" s="43"/>
      <c r="C933" s="108" t="s">
        <v>1927</v>
      </c>
      <c r="D933" s="108" t="s">
        <v>1928</v>
      </c>
      <c r="E933" s="108" t="s">
        <v>1929</v>
      </c>
      <c r="F933" s="282" t="s">
        <v>1930</v>
      </c>
      <c r="G933" s="282" t="s">
        <v>1931</v>
      </c>
      <c r="H933" s="19"/>
      <c r="J933" s="24"/>
      <c r="K933" s="24"/>
      <c r="L933" s="24"/>
      <c r="M933" s="24"/>
      <c r="N933" s="24"/>
      <c r="O933" s="19"/>
      <c r="V933" s="237"/>
    </row>
    <row r="934" spans="1:22" x14ac:dyDescent="0.2">
      <c r="B934" s="45" t="s">
        <v>1306</v>
      </c>
      <c r="C934" s="109">
        <v>27</v>
      </c>
      <c r="D934" s="109">
        <v>27</v>
      </c>
      <c r="E934" s="109">
        <v>27</v>
      </c>
      <c r="F934" s="285">
        <v>27</v>
      </c>
      <c r="G934" s="285">
        <v>5</v>
      </c>
      <c r="H934" s="19"/>
      <c r="I934" s="286"/>
      <c r="J934" s="24"/>
      <c r="K934" s="24"/>
      <c r="L934" s="24"/>
      <c r="M934" s="24"/>
      <c r="N934" s="24"/>
      <c r="O934" s="19"/>
      <c r="V934" s="237"/>
    </row>
    <row r="935" spans="1:22" x14ac:dyDescent="0.2">
      <c r="B935" s="45" t="s">
        <v>1307</v>
      </c>
      <c r="C935" s="106">
        <v>1</v>
      </c>
      <c r="D935" s="106">
        <v>1</v>
      </c>
      <c r="E935" s="106">
        <v>1</v>
      </c>
      <c r="F935" s="284">
        <v>1</v>
      </c>
      <c r="G935" s="284">
        <v>1</v>
      </c>
      <c r="H935" s="22"/>
      <c r="I935" s="286"/>
      <c r="J935" s="19"/>
      <c r="K935" s="19"/>
      <c r="L935" s="19"/>
      <c r="M935" s="19"/>
      <c r="N935" s="19"/>
      <c r="O935" s="19"/>
      <c r="V935" s="237"/>
    </row>
    <row r="936" spans="1:22" x14ac:dyDescent="0.2">
      <c r="B936" s="45" t="s">
        <v>1308</v>
      </c>
      <c r="C936" s="106">
        <v>0</v>
      </c>
      <c r="D936" s="106">
        <v>0</v>
      </c>
      <c r="E936" s="106">
        <v>0</v>
      </c>
      <c r="F936" s="284">
        <v>0</v>
      </c>
      <c r="G936" s="284">
        <v>0</v>
      </c>
      <c r="H936" s="19"/>
      <c r="I936" s="286"/>
      <c r="J936" s="24"/>
      <c r="K936" s="24"/>
      <c r="L936" s="24"/>
      <c r="M936" s="24"/>
      <c r="N936" s="24"/>
      <c r="O936" s="19"/>
      <c r="V936" s="237"/>
    </row>
    <row r="937" spans="1:22" x14ac:dyDescent="0.2">
      <c r="B937" s="53" t="s">
        <v>54</v>
      </c>
      <c r="C937" s="66">
        <f>C934*C935*C936</f>
        <v>0</v>
      </c>
      <c r="D937" s="66">
        <f>D934*D935*D936</f>
        <v>0</v>
      </c>
      <c r="E937" s="66">
        <f>E934*E935*E936</f>
        <v>0</v>
      </c>
      <c r="F937" s="66">
        <f>F934*F935*F936</f>
        <v>0</v>
      </c>
      <c r="G937" s="66">
        <f>G934*G935*G936</f>
        <v>0</v>
      </c>
      <c r="H937" s="22"/>
      <c r="I937" s="286"/>
      <c r="J937" s="19"/>
      <c r="K937" s="19"/>
      <c r="L937" s="19"/>
      <c r="M937" s="19"/>
      <c r="N937" s="19"/>
      <c r="O937" s="19"/>
      <c r="V937" s="237"/>
    </row>
    <row r="938" spans="1:22" x14ac:dyDescent="0.2">
      <c r="B938" s="442" t="s">
        <v>1920</v>
      </c>
      <c r="C938" s="443"/>
      <c r="D938" s="448">
        <f>SUM(C937:G937)</f>
        <v>0</v>
      </c>
      <c r="E938" s="38"/>
      <c r="F938" s="13"/>
      <c r="G938" s="19"/>
      <c r="H938" s="19"/>
      <c r="I938" s="286"/>
      <c r="J938" s="24"/>
      <c r="K938" s="24"/>
      <c r="L938" s="24"/>
      <c r="M938" s="24"/>
      <c r="N938" s="24"/>
      <c r="O938" s="19"/>
      <c r="V938" s="237"/>
    </row>
    <row r="939" spans="1:22" x14ac:dyDescent="0.2">
      <c r="B939" s="404"/>
      <c r="C939" s="404"/>
      <c r="D939" s="404"/>
      <c r="E939" s="404"/>
      <c r="F939" s="13"/>
      <c r="G939" s="19"/>
      <c r="H939" s="22"/>
      <c r="I939" s="286"/>
      <c r="J939" s="19"/>
      <c r="K939" s="19"/>
      <c r="L939" s="19"/>
      <c r="M939" s="19"/>
      <c r="N939" s="19"/>
      <c r="O939" s="19"/>
      <c r="V939" s="237"/>
    </row>
    <row r="940" spans="1:22" x14ac:dyDescent="0.2">
      <c r="A940" s="236" t="s">
        <v>1</v>
      </c>
      <c r="B940" s="568" t="s">
        <v>1940</v>
      </c>
      <c r="C940" s="569"/>
      <c r="D940" s="569"/>
      <c r="E940" s="569"/>
      <c r="F940" s="569"/>
      <c r="G940" s="570"/>
      <c r="H940" s="408"/>
      <c r="I940" s="286"/>
      <c r="J940" s="19"/>
      <c r="K940" s="19"/>
      <c r="L940" s="19"/>
      <c r="M940" s="19"/>
      <c r="N940" s="19"/>
      <c r="O940" s="19"/>
      <c r="V940" s="237"/>
    </row>
    <row r="941" spans="1:22" x14ac:dyDescent="0.2">
      <c r="B941" s="43"/>
      <c r="C941" s="108" t="s">
        <v>1932</v>
      </c>
      <c r="D941" s="108" t="s">
        <v>1933</v>
      </c>
      <c r="E941" s="108" t="s">
        <v>1934</v>
      </c>
      <c r="F941" s="282" t="s">
        <v>1935</v>
      </c>
      <c r="G941" s="282" t="s">
        <v>1936</v>
      </c>
      <c r="H941" s="19"/>
      <c r="I941" s="434"/>
      <c r="J941" s="408"/>
      <c r="K941" s="408"/>
      <c r="L941" s="408"/>
      <c r="M941" s="408"/>
      <c r="N941" s="408"/>
      <c r="O941" s="19"/>
      <c r="V941" s="237"/>
    </row>
    <row r="942" spans="1:22" x14ac:dyDescent="0.2">
      <c r="B942" s="45" t="s">
        <v>1306</v>
      </c>
      <c r="C942" s="109">
        <v>27</v>
      </c>
      <c r="D942" s="109">
        <v>27</v>
      </c>
      <c r="E942" s="109">
        <v>27</v>
      </c>
      <c r="F942" s="285">
        <v>27</v>
      </c>
      <c r="G942" s="285">
        <v>8</v>
      </c>
      <c r="H942" s="19"/>
      <c r="I942" s="286"/>
      <c r="J942" s="408"/>
      <c r="K942" s="408"/>
      <c r="L942" s="408"/>
      <c r="M942" s="408"/>
      <c r="N942" s="408"/>
      <c r="O942" s="19"/>
      <c r="V942" s="237"/>
    </row>
    <row r="943" spans="1:22" x14ac:dyDescent="0.2">
      <c r="B943" s="45" t="s">
        <v>1307</v>
      </c>
      <c r="C943" s="106">
        <v>4</v>
      </c>
      <c r="D943" s="106">
        <v>4</v>
      </c>
      <c r="E943" s="106">
        <v>4</v>
      </c>
      <c r="F943" s="284">
        <v>4</v>
      </c>
      <c r="G943" s="284">
        <v>1</v>
      </c>
      <c r="H943" s="22"/>
      <c r="I943" s="286"/>
      <c r="J943" s="19"/>
      <c r="K943" s="19"/>
      <c r="L943" s="19"/>
      <c r="M943" s="19"/>
      <c r="N943" s="19"/>
      <c r="O943" s="19"/>
      <c r="V943" s="237"/>
    </row>
    <row r="944" spans="1:22" x14ac:dyDescent="0.2">
      <c r="B944" s="45" t="s">
        <v>1308</v>
      </c>
      <c r="C944" s="106">
        <v>0</v>
      </c>
      <c r="D944" s="106">
        <v>0</v>
      </c>
      <c r="E944" s="106">
        <v>0</v>
      </c>
      <c r="F944" s="284">
        <v>0</v>
      </c>
      <c r="G944" s="284">
        <v>0</v>
      </c>
      <c r="H944" s="19"/>
      <c r="I944" s="286"/>
      <c r="J944" s="408"/>
      <c r="K944" s="408"/>
      <c r="L944" s="408"/>
      <c r="M944" s="408"/>
      <c r="N944" s="408"/>
      <c r="O944" s="19"/>
      <c r="V944" s="237"/>
    </row>
    <row r="945" spans="1:22" x14ac:dyDescent="0.2">
      <c r="B945" s="53" t="s">
        <v>54</v>
      </c>
      <c r="C945" s="66">
        <f>C942*C943*C944</f>
        <v>0</v>
      </c>
      <c r="D945" s="66">
        <f>D942*D943*D944</f>
        <v>0</v>
      </c>
      <c r="E945" s="66">
        <f>E942*E943*E944</f>
        <v>0</v>
      </c>
      <c r="F945" s="66">
        <f>F942*F943*F944</f>
        <v>0</v>
      </c>
      <c r="G945" s="66">
        <f>G942*G943*G944</f>
        <v>0</v>
      </c>
      <c r="H945" s="22"/>
      <c r="I945" s="286"/>
      <c r="J945" s="19"/>
      <c r="K945" s="19"/>
      <c r="L945" s="19"/>
      <c r="M945" s="19"/>
      <c r="N945" s="19"/>
      <c r="O945" s="19"/>
      <c r="V945" s="237"/>
    </row>
    <row r="946" spans="1:22" x14ac:dyDescent="0.2">
      <c r="B946" s="442" t="s">
        <v>1921</v>
      </c>
      <c r="C946" s="443"/>
      <c r="D946" s="448">
        <f>SUM(C945:G945)</f>
        <v>0</v>
      </c>
      <c r="E946" s="404"/>
      <c r="F946" s="13"/>
      <c r="G946" s="19"/>
      <c r="H946" s="19"/>
      <c r="I946" s="286"/>
      <c r="J946" s="408"/>
      <c r="K946" s="408"/>
      <c r="L946" s="408"/>
      <c r="M946" s="408"/>
      <c r="N946" s="408"/>
      <c r="O946" s="19"/>
      <c r="V946" s="237"/>
    </row>
    <row r="947" spans="1:22" x14ac:dyDescent="0.2">
      <c r="B947" s="404"/>
      <c r="C947" s="404"/>
      <c r="D947" s="404"/>
      <c r="E947" s="404"/>
      <c r="F947" s="13"/>
      <c r="G947" s="19"/>
      <c r="H947" s="19"/>
      <c r="I947" s="286"/>
      <c r="J947" s="408"/>
      <c r="K947" s="408"/>
      <c r="L947" s="408"/>
      <c r="M947" s="408"/>
      <c r="N947" s="408"/>
      <c r="O947" s="19"/>
      <c r="V947" s="237"/>
    </row>
    <row r="948" spans="1:22" x14ac:dyDescent="0.2">
      <c r="A948" s="236" t="s">
        <v>1918</v>
      </c>
      <c r="B948" s="568" t="s">
        <v>1942</v>
      </c>
      <c r="C948" s="569"/>
      <c r="D948" s="569"/>
      <c r="E948" s="569"/>
      <c r="F948" s="569"/>
      <c r="G948" s="570"/>
      <c r="H948" s="408"/>
      <c r="I948" s="286"/>
      <c r="J948" s="19"/>
      <c r="K948" s="19"/>
      <c r="L948" s="19"/>
      <c r="M948" s="19"/>
      <c r="N948" s="19"/>
      <c r="O948" s="19"/>
      <c r="V948" s="237"/>
    </row>
    <row r="949" spans="1:22" x14ac:dyDescent="0.2">
      <c r="A949" s="196"/>
      <c r="B949" s="43"/>
      <c r="C949" s="108" t="s">
        <v>1948</v>
      </c>
      <c r="D949" s="108" t="s">
        <v>1949</v>
      </c>
      <c r="E949" s="108" t="s">
        <v>1950</v>
      </c>
      <c r="F949" s="283" t="s">
        <v>1951</v>
      </c>
      <c r="G949" s="283" t="s">
        <v>1952</v>
      </c>
      <c r="H949" s="22"/>
      <c r="I949" s="286"/>
      <c r="J949" s="19"/>
      <c r="K949" s="19"/>
      <c r="L949" s="19"/>
      <c r="M949" s="19"/>
      <c r="N949" s="19"/>
      <c r="O949" s="19"/>
      <c r="V949" s="237"/>
    </row>
    <row r="950" spans="1:22" x14ac:dyDescent="0.2">
      <c r="B950" s="45" t="s">
        <v>62</v>
      </c>
      <c r="C950" s="109">
        <v>0.55000000000000004</v>
      </c>
      <c r="D950" s="109">
        <v>0.55000000000000004</v>
      </c>
      <c r="E950" s="109">
        <v>0.55000000000000004</v>
      </c>
      <c r="F950" s="109">
        <v>0.55000000000000004</v>
      </c>
      <c r="G950" s="109">
        <v>0.55000000000000004</v>
      </c>
      <c r="H950" s="19"/>
      <c r="I950" s="286"/>
      <c r="J950" s="24"/>
      <c r="K950" s="24"/>
      <c r="L950" s="24"/>
      <c r="M950" s="24"/>
      <c r="N950" s="24"/>
      <c r="O950" s="19"/>
      <c r="V950" s="237"/>
    </row>
    <row r="951" spans="1:22" x14ac:dyDescent="0.2">
      <c r="B951" s="45" t="s">
        <v>63</v>
      </c>
      <c r="C951" s="106">
        <v>44</v>
      </c>
      <c r="D951" s="106">
        <v>11</v>
      </c>
      <c r="E951" s="106">
        <v>33</v>
      </c>
      <c r="F951" s="445">
        <v>22</v>
      </c>
      <c r="G951" s="106">
        <v>33</v>
      </c>
      <c r="H951" s="19"/>
      <c r="I951" s="286"/>
      <c r="J951" s="24"/>
      <c r="K951" s="24"/>
      <c r="L951" s="24"/>
      <c r="M951" s="24"/>
      <c r="N951" s="24"/>
      <c r="O951" s="19"/>
      <c r="V951" s="237"/>
    </row>
    <row r="952" spans="1:22" x14ac:dyDescent="0.2">
      <c r="B952" s="45" t="s">
        <v>66</v>
      </c>
      <c r="C952" s="106">
        <v>0</v>
      </c>
      <c r="D952" s="106">
        <v>0</v>
      </c>
      <c r="E952" s="106">
        <v>0</v>
      </c>
      <c r="F952" s="444">
        <v>0</v>
      </c>
      <c r="G952" s="444">
        <v>0</v>
      </c>
      <c r="H952" s="22"/>
      <c r="I952" s="286"/>
      <c r="J952" s="19"/>
      <c r="K952" s="19"/>
      <c r="L952" s="19"/>
      <c r="M952" s="19"/>
      <c r="N952" s="19"/>
      <c r="O952" s="19"/>
      <c r="V952" s="237"/>
    </row>
    <row r="953" spans="1:22" x14ac:dyDescent="0.2">
      <c r="B953" s="53" t="s">
        <v>54</v>
      </c>
      <c r="C953" s="66">
        <f>C950*C951*C952</f>
        <v>0</v>
      </c>
      <c r="D953" s="66">
        <f>D950*D951*D952</f>
        <v>0</v>
      </c>
      <c r="E953" s="66">
        <f>E950*E951*E952</f>
        <v>0</v>
      </c>
      <c r="F953" s="66">
        <f>F950*F951*F952</f>
        <v>0</v>
      </c>
      <c r="G953" s="66">
        <f>G950*G951*G952</f>
        <v>0</v>
      </c>
      <c r="H953" s="19"/>
      <c r="I953" s="286"/>
      <c r="J953" s="24"/>
      <c r="K953" s="24"/>
      <c r="L953" s="24"/>
      <c r="M953" s="24"/>
      <c r="N953" s="24"/>
      <c r="O953" s="19"/>
      <c r="V953" s="237"/>
    </row>
    <row r="954" spans="1:22" x14ac:dyDescent="0.2">
      <c r="B954" s="442" t="s">
        <v>1944</v>
      </c>
      <c r="C954" s="443"/>
      <c r="D954" s="448">
        <f>SUM(C953:G953)</f>
        <v>0</v>
      </c>
      <c r="E954" s="38"/>
      <c r="F954" s="13"/>
      <c r="G954" s="19"/>
      <c r="H954" s="19"/>
      <c r="I954" s="23"/>
      <c r="J954" s="24"/>
      <c r="K954" s="24"/>
      <c r="L954" s="24"/>
      <c r="M954" s="24"/>
      <c r="N954" s="24"/>
      <c r="O954" s="19"/>
      <c r="V954" s="237"/>
    </row>
    <row r="955" spans="1:22" x14ac:dyDescent="0.2">
      <c r="B955" s="404"/>
      <c r="C955" s="404"/>
      <c r="D955" s="404"/>
      <c r="E955" s="404"/>
      <c r="F955" s="13"/>
      <c r="G955" s="19"/>
      <c r="H955" s="19"/>
      <c r="I955" s="286"/>
      <c r="J955" s="408"/>
      <c r="K955" s="408"/>
      <c r="L955" s="408"/>
      <c r="M955" s="408"/>
      <c r="N955" s="408"/>
      <c r="O955" s="19"/>
      <c r="V955" s="237"/>
    </row>
    <row r="956" spans="1:22" x14ac:dyDescent="0.2">
      <c r="A956" s="236" t="s">
        <v>2</v>
      </c>
      <c r="B956" s="568" t="s">
        <v>1941</v>
      </c>
      <c r="C956" s="569"/>
      <c r="D956" s="569"/>
      <c r="E956" s="569"/>
      <c r="F956" s="569"/>
      <c r="G956" s="570"/>
      <c r="H956" s="408"/>
      <c r="I956" s="286"/>
      <c r="J956" s="19"/>
      <c r="K956" s="19"/>
      <c r="L956" s="19"/>
      <c r="M956" s="19"/>
      <c r="N956" s="19"/>
      <c r="O956" s="19"/>
      <c r="V956" s="237"/>
    </row>
    <row r="957" spans="1:22" x14ac:dyDescent="0.2">
      <c r="A957" s="236"/>
      <c r="B957" s="43"/>
      <c r="C957" s="108" t="s">
        <v>1953</v>
      </c>
      <c r="D957" s="108" t="s">
        <v>1954</v>
      </c>
      <c r="E957" s="108" t="s">
        <v>1955</v>
      </c>
      <c r="F957" s="283" t="s">
        <v>1956</v>
      </c>
      <c r="G957" s="283" t="s">
        <v>1957</v>
      </c>
      <c r="H957" s="22"/>
      <c r="I957" s="286"/>
      <c r="J957" s="19"/>
      <c r="K957" s="19"/>
      <c r="L957" s="19"/>
      <c r="M957" s="19"/>
      <c r="N957" s="19"/>
      <c r="O957" s="19"/>
      <c r="V957" s="237"/>
    </row>
    <row r="958" spans="1:22" x14ac:dyDescent="0.2">
      <c r="B958" s="45" t="s">
        <v>62</v>
      </c>
      <c r="C958" s="109">
        <v>0.55000000000000004</v>
      </c>
      <c r="D958" s="109">
        <v>0.55000000000000004</v>
      </c>
      <c r="E958" s="109">
        <v>0.55000000000000004</v>
      </c>
      <c r="F958" s="109">
        <v>0.55000000000000004</v>
      </c>
      <c r="G958" s="109">
        <v>0.55000000000000004</v>
      </c>
      <c r="H958" s="19"/>
      <c r="I958" s="286"/>
      <c r="J958" s="408"/>
      <c r="K958" s="408"/>
      <c r="L958" s="408"/>
      <c r="M958" s="408"/>
      <c r="N958" s="408"/>
      <c r="O958" s="19"/>
      <c r="V958" s="237"/>
    </row>
    <row r="959" spans="1:22" x14ac:dyDescent="0.2">
      <c r="B959" s="45" t="s">
        <v>63</v>
      </c>
      <c r="C959" s="106">
        <v>44</v>
      </c>
      <c r="D959" s="106">
        <v>44</v>
      </c>
      <c r="E959" s="106">
        <v>33</v>
      </c>
      <c r="F959" s="445">
        <v>33</v>
      </c>
      <c r="G959" s="106">
        <v>33</v>
      </c>
      <c r="H959" s="19"/>
      <c r="I959" s="286"/>
      <c r="J959" s="408"/>
      <c r="K959" s="408"/>
      <c r="L959" s="408"/>
      <c r="M959" s="408"/>
      <c r="N959" s="408"/>
      <c r="O959" s="19"/>
      <c r="V959" s="237"/>
    </row>
    <row r="960" spans="1:22" x14ac:dyDescent="0.2">
      <c r="B960" s="45" t="s">
        <v>66</v>
      </c>
      <c r="C960" s="106">
        <v>0</v>
      </c>
      <c r="D960" s="106">
        <v>0</v>
      </c>
      <c r="E960" s="106">
        <v>0</v>
      </c>
      <c r="F960" s="444">
        <v>0</v>
      </c>
      <c r="G960" s="444">
        <v>0</v>
      </c>
      <c r="H960" s="22"/>
      <c r="I960" s="286"/>
      <c r="J960" s="19"/>
      <c r="K960" s="19"/>
      <c r="L960" s="19"/>
      <c r="M960" s="19"/>
      <c r="N960" s="19"/>
      <c r="O960" s="19"/>
      <c r="V960" s="237"/>
    </row>
    <row r="961" spans="1:22" x14ac:dyDescent="0.2">
      <c r="B961" s="53" t="s">
        <v>54</v>
      </c>
      <c r="C961" s="66">
        <f>C958*C959*C960</f>
        <v>0</v>
      </c>
      <c r="D961" s="435">
        <f>D958*D959*D960</f>
        <v>0</v>
      </c>
      <c r="E961" s="66">
        <f>E958*E959*E960</f>
        <v>0</v>
      </c>
      <c r="F961" s="66">
        <f>F958*F959*F960</f>
        <v>0</v>
      </c>
      <c r="G961" s="66">
        <f>G958*G959*G960</f>
        <v>0</v>
      </c>
      <c r="H961" s="19"/>
      <c r="I961" s="286"/>
      <c r="J961" s="408"/>
      <c r="K961" s="408"/>
      <c r="L961" s="408"/>
      <c r="M961" s="408"/>
      <c r="N961" s="408"/>
      <c r="O961" s="19"/>
      <c r="V961" s="237"/>
    </row>
    <row r="962" spans="1:22" x14ac:dyDescent="0.2">
      <c r="B962" s="442" t="s">
        <v>1945</v>
      </c>
      <c r="C962" s="446"/>
      <c r="D962" s="447">
        <f>SUM(C961:G961)</f>
        <v>0</v>
      </c>
      <c r="E962" s="404"/>
      <c r="F962" s="13"/>
      <c r="G962" s="19"/>
      <c r="H962" s="19"/>
      <c r="I962" s="407"/>
      <c r="J962" s="408"/>
      <c r="K962" s="408"/>
      <c r="L962" s="408"/>
      <c r="M962" s="408"/>
      <c r="N962" s="408"/>
      <c r="O962" s="19"/>
      <c r="V962" s="237"/>
    </row>
    <row r="963" spans="1:22" x14ac:dyDescent="0.2">
      <c r="B963" s="404"/>
      <c r="C963" s="404"/>
      <c r="D963" s="404"/>
      <c r="E963" s="404"/>
      <c r="F963" s="13"/>
      <c r="G963" s="19"/>
      <c r="H963" s="19"/>
      <c r="I963" s="286"/>
      <c r="J963" s="408"/>
      <c r="K963" s="408"/>
      <c r="L963" s="408"/>
      <c r="M963" s="408"/>
      <c r="N963" s="408"/>
      <c r="O963" s="19"/>
      <c r="V963" s="237"/>
    </row>
    <row r="964" spans="1:22" x14ac:dyDescent="0.2">
      <c r="A964" s="236" t="s">
        <v>1</v>
      </c>
      <c r="B964" s="568" t="s">
        <v>1943</v>
      </c>
      <c r="C964" s="569"/>
      <c r="D964" s="569"/>
      <c r="E964" s="569"/>
      <c r="F964" s="569"/>
      <c r="G964" s="570"/>
      <c r="H964" s="408"/>
      <c r="I964" s="286"/>
      <c r="J964" s="19"/>
      <c r="K964" s="19"/>
      <c r="L964" s="19"/>
      <c r="M964" s="19"/>
      <c r="N964" s="19"/>
      <c r="O964" s="19"/>
      <c r="V964" s="237"/>
    </row>
    <row r="965" spans="1:22" x14ac:dyDescent="0.2">
      <c r="A965" s="196"/>
      <c r="B965" s="43"/>
      <c r="C965" s="108" t="s">
        <v>1958</v>
      </c>
      <c r="D965" s="108" t="s">
        <v>1959</v>
      </c>
      <c r="E965" s="108" t="s">
        <v>1960</v>
      </c>
      <c r="F965" s="283" t="s">
        <v>1961</v>
      </c>
      <c r="G965" s="283" t="s">
        <v>1962</v>
      </c>
      <c r="H965" s="22"/>
      <c r="I965" s="286"/>
      <c r="J965" s="19"/>
      <c r="K965" s="19"/>
      <c r="L965" s="19"/>
      <c r="M965" s="19"/>
      <c r="N965" s="19"/>
      <c r="O965" s="19"/>
      <c r="V965" s="237"/>
    </row>
    <row r="966" spans="1:22" x14ac:dyDescent="0.2">
      <c r="B966" s="45" t="s">
        <v>62</v>
      </c>
      <c r="C966" s="109">
        <v>0.55000000000000004</v>
      </c>
      <c r="D966" s="109">
        <v>0.55000000000000004</v>
      </c>
      <c r="E966" s="109">
        <v>0.55000000000000004</v>
      </c>
      <c r="F966" s="109">
        <v>0.55000000000000004</v>
      </c>
      <c r="G966" s="109">
        <v>0.55000000000000004</v>
      </c>
      <c r="H966" s="19"/>
      <c r="I966" s="286"/>
      <c r="J966" s="408"/>
      <c r="K966" s="408"/>
      <c r="L966" s="408"/>
      <c r="M966" s="408"/>
      <c r="N966" s="408"/>
      <c r="O966" s="19"/>
      <c r="V966" s="237"/>
    </row>
    <row r="967" spans="1:22" x14ac:dyDescent="0.2">
      <c r="B967" s="45" t="s">
        <v>63</v>
      </c>
      <c r="C967" s="106">
        <v>44</v>
      </c>
      <c r="D967" s="106">
        <v>6</v>
      </c>
      <c r="E967" s="106">
        <v>3</v>
      </c>
      <c r="F967" s="445">
        <v>22</v>
      </c>
      <c r="G967" s="106">
        <v>22</v>
      </c>
      <c r="H967" s="19"/>
      <c r="I967" s="286"/>
      <c r="J967" s="408"/>
      <c r="K967" s="408"/>
      <c r="L967" s="408"/>
      <c r="M967" s="408"/>
      <c r="N967" s="408"/>
      <c r="O967" s="19"/>
      <c r="V967" s="237"/>
    </row>
    <row r="968" spans="1:22" x14ac:dyDescent="0.2">
      <c r="B968" s="45" t="s">
        <v>66</v>
      </c>
      <c r="C968" s="106">
        <v>0</v>
      </c>
      <c r="D968" s="106">
        <v>0</v>
      </c>
      <c r="E968" s="106">
        <v>0</v>
      </c>
      <c r="F968" s="444">
        <v>0</v>
      </c>
      <c r="G968" s="444">
        <v>0</v>
      </c>
      <c r="H968" s="22"/>
      <c r="I968" s="286"/>
      <c r="J968" s="19"/>
      <c r="K968" s="19"/>
      <c r="L968" s="19"/>
      <c r="M968" s="19"/>
      <c r="N968" s="19"/>
      <c r="O968" s="19"/>
      <c r="V968" s="237"/>
    </row>
    <row r="969" spans="1:22" x14ac:dyDescent="0.2">
      <c r="B969" s="53" t="s">
        <v>54</v>
      </c>
      <c r="C969" s="66">
        <f>C966*C967*C968</f>
        <v>0</v>
      </c>
      <c r="D969" s="435">
        <f>D966*D967*D968</f>
        <v>0</v>
      </c>
      <c r="E969" s="66">
        <f>E966*E967*E968</f>
        <v>0</v>
      </c>
      <c r="F969" s="66">
        <f>F966*F967*F968</f>
        <v>0</v>
      </c>
      <c r="G969" s="66">
        <f>G966*G967*G968</f>
        <v>0</v>
      </c>
      <c r="H969" s="19"/>
      <c r="I969" s="286"/>
      <c r="J969" s="408"/>
      <c r="K969" s="408"/>
      <c r="L969" s="408"/>
      <c r="M969" s="408"/>
      <c r="N969" s="408"/>
      <c r="O969" s="19"/>
      <c r="V969" s="237"/>
    </row>
    <row r="970" spans="1:22" x14ac:dyDescent="0.2">
      <c r="B970" s="442" t="s">
        <v>1946</v>
      </c>
      <c r="C970" s="446"/>
      <c r="D970" s="447">
        <f>SUM(C969:G969)</f>
        <v>0</v>
      </c>
      <c r="E970" s="404"/>
      <c r="F970" s="13"/>
      <c r="G970" s="19"/>
      <c r="H970" s="19"/>
      <c r="I970" s="407"/>
      <c r="J970" s="408"/>
      <c r="K970" s="408"/>
      <c r="L970" s="408"/>
      <c r="M970" s="408"/>
      <c r="N970" s="408"/>
      <c r="O970" s="19"/>
      <c r="V970" s="237"/>
    </row>
    <row r="971" spans="1:22" x14ac:dyDescent="0.2">
      <c r="B971" s="438"/>
      <c r="C971" s="404"/>
      <c r="D971" s="404"/>
      <c r="E971" s="404"/>
      <c r="F971" s="13"/>
      <c r="G971" s="19"/>
      <c r="H971" s="19"/>
      <c r="I971" s="407"/>
      <c r="J971" s="408"/>
      <c r="K971" s="408"/>
      <c r="L971" s="408"/>
      <c r="M971" s="408"/>
      <c r="N971" s="408"/>
      <c r="O971" s="19"/>
      <c r="V971" s="237"/>
    </row>
    <row r="972" spans="1:22" x14ac:dyDescent="0.2">
      <c r="B972" s="437"/>
      <c r="C972" s="441" t="s">
        <v>1918</v>
      </c>
      <c r="D972" s="441" t="s">
        <v>2</v>
      </c>
      <c r="E972" s="441" t="s">
        <v>1</v>
      </c>
      <c r="F972" s="13"/>
      <c r="G972" s="19"/>
      <c r="H972" s="74"/>
      <c r="I972" s="407"/>
      <c r="J972" s="408"/>
      <c r="K972" s="408"/>
      <c r="L972" s="408"/>
      <c r="M972" s="408"/>
      <c r="N972" s="408"/>
      <c r="O972" s="19"/>
      <c r="V972" s="237"/>
    </row>
    <row r="973" spans="1:22" x14ac:dyDescent="0.2">
      <c r="B973" s="439" t="s">
        <v>1045</v>
      </c>
      <c r="C973" s="107">
        <v>0</v>
      </c>
      <c r="D973" s="107">
        <v>0</v>
      </c>
      <c r="E973" s="107">
        <v>0</v>
      </c>
      <c r="F973" s="13"/>
      <c r="G973" s="19"/>
      <c r="H973" s="19"/>
      <c r="I973" s="23"/>
      <c r="J973" s="24"/>
      <c r="K973" s="24"/>
      <c r="L973" s="24"/>
      <c r="M973" s="24"/>
      <c r="N973" s="24"/>
      <c r="O973" s="19"/>
      <c r="V973" s="237"/>
    </row>
    <row r="974" spans="1:22" x14ac:dyDescent="0.2">
      <c r="B974" s="440" t="s">
        <v>54</v>
      </c>
      <c r="C974" s="66">
        <f>C973</f>
        <v>0</v>
      </c>
      <c r="D974" s="66">
        <f t="shared" ref="D974:E974" si="79">D973</f>
        <v>0</v>
      </c>
      <c r="E974" s="66">
        <f t="shared" si="79"/>
        <v>0</v>
      </c>
      <c r="F974" s="449" t="s">
        <v>1963</v>
      </c>
      <c r="G974" s="450"/>
      <c r="H974" s="425">
        <f>SUM(C974:E974)</f>
        <v>0</v>
      </c>
      <c r="I974" s="429"/>
      <c r="J974" s="404"/>
      <c r="K974" s="24"/>
      <c r="L974" s="24"/>
      <c r="M974" s="24"/>
      <c r="N974" s="24"/>
      <c r="O974" s="19"/>
      <c r="V974" s="237"/>
    </row>
    <row r="975" spans="1:22" x14ac:dyDescent="0.2">
      <c r="B975" s="38"/>
      <c r="C975" s="38"/>
      <c r="D975" s="38"/>
      <c r="E975" s="25"/>
      <c r="F975" s="25"/>
      <c r="G975" s="410"/>
      <c r="H975" s="25"/>
      <c r="I975" s="430"/>
      <c r="J975" s="429"/>
      <c r="K975" s="24"/>
      <c r="L975" s="24"/>
      <c r="M975" s="24"/>
      <c r="N975" s="24"/>
      <c r="O975" s="19"/>
      <c r="V975" s="237"/>
    </row>
    <row r="976" spans="1:22" x14ac:dyDescent="0.2">
      <c r="B976" s="437"/>
      <c r="C976" s="441" t="s">
        <v>1918</v>
      </c>
      <c r="D976" s="441" t="s">
        <v>2</v>
      </c>
      <c r="E976" s="441" t="s">
        <v>1</v>
      </c>
      <c r="F976" s="25"/>
      <c r="G976" s="410"/>
      <c r="H976" s="25"/>
      <c r="I976" s="430"/>
      <c r="J976" s="429"/>
      <c r="K976" s="408"/>
      <c r="L976" s="408"/>
      <c r="M976" s="408"/>
      <c r="N976" s="408"/>
      <c r="O976" s="19"/>
      <c r="V976" s="237"/>
    </row>
    <row r="977" spans="1:24" ht="25.5" x14ac:dyDescent="0.2">
      <c r="B977" s="409" t="s">
        <v>1947</v>
      </c>
      <c r="C977" s="66">
        <f>D930+D954+C974</f>
        <v>0</v>
      </c>
      <c r="D977" s="66">
        <f>D938+D962+D974</f>
        <v>0</v>
      </c>
      <c r="E977" s="66">
        <f>D946+D970+E974+P929</f>
        <v>0</v>
      </c>
      <c r="F977" s="25"/>
      <c r="G977" s="410"/>
      <c r="H977" s="25"/>
      <c r="I977" s="430"/>
      <c r="J977" s="429"/>
      <c r="K977" s="408"/>
      <c r="L977" s="408"/>
      <c r="M977" s="408"/>
      <c r="N977" s="408"/>
      <c r="O977" s="19"/>
      <c r="V977" s="237"/>
    </row>
    <row r="978" spans="1:24" x14ac:dyDescent="0.2">
      <c r="B978" s="404"/>
      <c r="C978" s="404"/>
      <c r="D978" s="404"/>
      <c r="E978" s="25"/>
      <c r="F978" s="25"/>
      <c r="G978" s="410"/>
      <c r="H978" s="25"/>
      <c r="I978" s="430"/>
      <c r="J978" s="429"/>
      <c r="K978" s="408"/>
      <c r="L978" s="408"/>
      <c r="M978" s="408"/>
      <c r="N978" s="408"/>
      <c r="O978" s="19"/>
      <c r="V978" s="237"/>
    </row>
    <row r="979" spans="1:24" ht="25.5" x14ac:dyDescent="0.2">
      <c r="B979" s="279" t="s">
        <v>1311</v>
      </c>
      <c r="C979" s="278">
        <f>SUM(C977:E977)</f>
        <v>0</v>
      </c>
      <c r="D979" s="38"/>
      <c r="E979" s="436"/>
      <c r="F979" s="413"/>
      <c r="G979" s="413"/>
      <c r="H979" s="22"/>
      <c r="I979" s="433"/>
      <c r="J979" s="429"/>
      <c r="K979" s="24"/>
      <c r="L979" s="24"/>
      <c r="M979" s="24"/>
      <c r="N979" s="24"/>
      <c r="O979" s="19"/>
      <c r="V979" s="237"/>
    </row>
    <row r="980" spans="1:24" x14ac:dyDescent="0.2">
      <c r="B980" s="38"/>
      <c r="C980" s="38"/>
      <c r="D980" s="38"/>
      <c r="E980" s="38"/>
      <c r="F980" s="13"/>
      <c r="G980" s="19"/>
      <c r="H980" s="19"/>
      <c r="I980" s="23"/>
      <c r="J980" s="24"/>
      <c r="K980" s="24"/>
      <c r="L980" s="24"/>
      <c r="M980" s="24"/>
      <c r="N980" s="24"/>
      <c r="O980" s="19"/>
      <c r="V980" s="237"/>
    </row>
    <row r="981" spans="1:24" x14ac:dyDescent="0.2">
      <c r="V981" s="237"/>
    </row>
    <row r="982" spans="1:24" ht="15.75" x14ac:dyDescent="0.25">
      <c r="A982" s="9" t="s">
        <v>215</v>
      </c>
      <c r="B982" s="10" t="s">
        <v>1135</v>
      </c>
      <c r="C982" s="10"/>
      <c r="D982" s="10"/>
      <c r="L982" s="7"/>
      <c r="M982" s="7"/>
      <c r="N982" s="7"/>
      <c r="O982" s="7"/>
      <c r="V982" s="237"/>
    </row>
    <row r="983" spans="1:24" x14ac:dyDescent="0.2">
      <c r="B983" t="s">
        <v>1322</v>
      </c>
      <c r="V983" s="237"/>
    </row>
    <row r="984" spans="1:24" x14ac:dyDescent="0.2">
      <c r="B984" t="s">
        <v>52</v>
      </c>
      <c r="V984" s="237"/>
    </row>
    <row r="985" spans="1:24" x14ac:dyDescent="0.2">
      <c r="B985" s="568" t="s">
        <v>1592</v>
      </c>
      <c r="C985" s="578"/>
      <c r="D985" s="578"/>
      <c r="E985" s="578"/>
      <c r="F985" s="610"/>
      <c r="G985" s="611"/>
      <c r="I985" s="568" t="s">
        <v>1309</v>
      </c>
      <c r="J985" s="578"/>
      <c r="K985" s="578"/>
      <c r="L985" s="578"/>
      <c r="M985" s="578"/>
      <c r="N985" s="579"/>
      <c r="O985" s="426" t="s">
        <v>1916</v>
      </c>
      <c r="P985" s="426"/>
      <c r="Q985" s="426"/>
      <c r="R985" s="427"/>
      <c r="S985" s="429" t="s">
        <v>1906</v>
      </c>
      <c r="T985" s="429"/>
      <c r="V985" s="237"/>
      <c r="W985" s="196" t="s">
        <v>1357</v>
      </c>
    </row>
    <row r="986" spans="1:24" ht="38.25" x14ac:dyDescent="0.2">
      <c r="B986" s="273"/>
      <c r="C986" s="274" t="s">
        <v>1302</v>
      </c>
      <c r="D986" s="274" t="s">
        <v>1303</v>
      </c>
      <c r="E986" s="274" t="s">
        <v>1304</v>
      </c>
      <c r="F986" s="282" t="s">
        <v>927</v>
      </c>
      <c r="G986" s="282" t="s">
        <v>928</v>
      </c>
      <c r="I986" s="46" t="s">
        <v>1310</v>
      </c>
      <c r="J986" s="46" t="s">
        <v>1300</v>
      </c>
      <c r="K986" s="46" t="s">
        <v>1321</v>
      </c>
      <c r="L986" s="46" t="s">
        <v>1301</v>
      </c>
      <c r="M986" s="46" t="s">
        <v>61</v>
      </c>
      <c r="N986" s="46" t="s">
        <v>53</v>
      </c>
      <c r="O986" s="415" t="s">
        <v>1904</v>
      </c>
      <c r="P986" s="415" t="s">
        <v>1902</v>
      </c>
      <c r="Q986" s="416" t="s">
        <v>1903</v>
      </c>
      <c r="R986" s="421" t="s">
        <v>1901</v>
      </c>
      <c r="S986" s="430"/>
      <c r="T986" s="430"/>
      <c r="V986" s="237"/>
      <c r="W986" s="196" t="s">
        <v>1365</v>
      </c>
      <c r="X986" s="196" t="s">
        <v>1366</v>
      </c>
    </row>
    <row r="987" spans="1:24" ht="25.5" x14ac:dyDescent="0.2">
      <c r="B987" s="45" t="s">
        <v>1306</v>
      </c>
      <c r="C987" s="109">
        <v>27</v>
      </c>
      <c r="D987" s="109">
        <v>27</v>
      </c>
      <c r="E987" s="109">
        <v>27</v>
      </c>
      <c r="F987" s="285">
        <v>27</v>
      </c>
      <c r="G987" s="285">
        <v>27</v>
      </c>
      <c r="I987" s="521" t="s">
        <v>2188</v>
      </c>
      <c r="J987" s="393">
        <v>10</v>
      </c>
      <c r="K987" s="394">
        <v>1.1000000000000001</v>
      </c>
      <c r="L987" s="394">
        <v>1</v>
      </c>
      <c r="M987" s="394">
        <v>20</v>
      </c>
      <c r="N987" s="395">
        <f>J987*K987*L987*M987</f>
        <v>220</v>
      </c>
      <c r="O987" s="418" t="s">
        <v>1905</v>
      </c>
      <c r="P987" s="417">
        <f>IF(O987="C",N987,0)</f>
        <v>220</v>
      </c>
      <c r="Q987" s="417">
        <f>IF(O987="U",N987,0)</f>
        <v>0</v>
      </c>
      <c r="R987" s="424">
        <f>N987-P987-Q987</f>
        <v>0</v>
      </c>
      <c r="S987" s="432">
        <f t="shared" ref="S987:S996" si="80">N987-(P987+Q987+R987)</f>
        <v>0</v>
      </c>
      <c r="T987" s="429" t="str">
        <f t="shared" ref="T987:T1019" si="81">(IF(S987=0,"","ERROR"))</f>
        <v/>
      </c>
      <c r="V987" s="237"/>
    </row>
    <row r="988" spans="1:24" x14ac:dyDescent="0.2">
      <c r="B988" s="45" t="s">
        <v>1307</v>
      </c>
      <c r="C988" s="106">
        <v>1</v>
      </c>
      <c r="D988" s="106">
        <v>2</v>
      </c>
      <c r="E988" s="106">
        <v>3</v>
      </c>
      <c r="F988" s="284">
        <v>4</v>
      </c>
      <c r="G988" s="284">
        <v>5</v>
      </c>
      <c r="I988" s="339" t="s">
        <v>2257</v>
      </c>
      <c r="J988" s="393">
        <v>6</v>
      </c>
      <c r="K988" s="394">
        <v>1.1000000000000001</v>
      </c>
      <c r="L988" s="394">
        <v>1</v>
      </c>
      <c r="M988" s="394">
        <v>20</v>
      </c>
      <c r="N988" s="395">
        <f t="shared" ref="N988:N1019" si="82">J988*K988*L988*M988</f>
        <v>132</v>
      </c>
      <c r="O988" s="418" t="s">
        <v>1905</v>
      </c>
      <c r="P988" s="417">
        <f t="shared" ref="P988:P996" si="83">IF(O988="C",N988,0)</f>
        <v>132</v>
      </c>
      <c r="Q988" s="417">
        <f t="shared" ref="Q988:Q996" si="84">IF(O988="U",N988,0)</f>
        <v>0</v>
      </c>
      <c r="R988" s="424">
        <f t="shared" ref="R988:R996" si="85">N988-P988-Q988</f>
        <v>0</v>
      </c>
      <c r="S988" s="432">
        <f t="shared" si="80"/>
        <v>0</v>
      </c>
      <c r="T988" s="429" t="str">
        <f t="shared" si="81"/>
        <v/>
      </c>
      <c r="V988" s="237"/>
      <c r="W988" s="196" t="s">
        <v>1358</v>
      </c>
      <c r="X988" s="196">
        <v>30</v>
      </c>
    </row>
    <row r="989" spans="1:24" x14ac:dyDescent="0.2">
      <c r="B989" s="45" t="s">
        <v>1308</v>
      </c>
      <c r="C989" s="106">
        <v>0</v>
      </c>
      <c r="D989" s="106">
        <v>0</v>
      </c>
      <c r="E989" s="106">
        <v>0</v>
      </c>
      <c r="F989" s="284">
        <v>0</v>
      </c>
      <c r="G989" s="284">
        <v>0</v>
      </c>
      <c r="I989" s="339" t="s">
        <v>2258</v>
      </c>
      <c r="J989" s="393">
        <v>10</v>
      </c>
      <c r="K989" s="394">
        <v>1.1000000000000001</v>
      </c>
      <c r="L989" s="394">
        <v>1</v>
      </c>
      <c r="M989" s="394">
        <v>20</v>
      </c>
      <c r="N989" s="395">
        <f t="shared" si="82"/>
        <v>220</v>
      </c>
      <c r="O989" s="418" t="s">
        <v>1905</v>
      </c>
      <c r="P989" s="417">
        <f t="shared" si="83"/>
        <v>220</v>
      </c>
      <c r="Q989" s="417">
        <f t="shared" si="84"/>
        <v>0</v>
      </c>
      <c r="R989" s="424">
        <f t="shared" si="85"/>
        <v>0</v>
      </c>
      <c r="S989" s="432">
        <f t="shared" si="80"/>
        <v>0</v>
      </c>
      <c r="T989" s="429" t="str">
        <f t="shared" si="81"/>
        <v/>
      </c>
      <c r="V989" s="237"/>
      <c r="W989" s="196" t="s">
        <v>1359</v>
      </c>
      <c r="X989" s="196">
        <v>31</v>
      </c>
    </row>
    <row r="990" spans="1:24" x14ac:dyDescent="0.2">
      <c r="B990" s="316" t="s">
        <v>54</v>
      </c>
      <c r="C990" s="332">
        <f>C987*C988*C989</f>
        <v>0</v>
      </c>
      <c r="D990" s="332">
        <f>D987*D988*D989</f>
        <v>0</v>
      </c>
      <c r="E990" s="332">
        <f>E987*E988*E989</f>
        <v>0</v>
      </c>
      <c r="F990" s="332">
        <f>F987*F988*F989</f>
        <v>0</v>
      </c>
      <c r="G990" s="332">
        <f>G987*G988*G989</f>
        <v>0</v>
      </c>
      <c r="I990" s="289" t="s">
        <v>2259</v>
      </c>
      <c r="J990" s="290">
        <v>13</v>
      </c>
      <c r="K990" s="394">
        <v>1.1000000000000001</v>
      </c>
      <c r="L990" s="394">
        <v>1</v>
      </c>
      <c r="M990" s="394">
        <v>20</v>
      </c>
      <c r="N990" s="395">
        <f t="shared" si="82"/>
        <v>286</v>
      </c>
      <c r="O990" s="418" t="s">
        <v>1905</v>
      </c>
      <c r="P990" s="417">
        <f t="shared" si="83"/>
        <v>286</v>
      </c>
      <c r="Q990" s="417">
        <f t="shared" si="84"/>
        <v>0</v>
      </c>
      <c r="R990" s="424">
        <f t="shared" si="85"/>
        <v>0</v>
      </c>
      <c r="S990" s="432">
        <f t="shared" si="80"/>
        <v>0</v>
      </c>
      <c r="T990" s="429" t="str">
        <f t="shared" si="81"/>
        <v/>
      </c>
      <c r="V990" s="237"/>
      <c r="W990" s="196" t="s">
        <v>1360</v>
      </c>
      <c r="X990" s="196">
        <v>30</v>
      </c>
    </row>
    <row r="991" spans="1:24" x14ac:dyDescent="0.2">
      <c r="B991" s="38"/>
      <c r="C991" s="38"/>
      <c r="D991" s="38"/>
      <c r="E991" s="38"/>
      <c r="F991" s="13"/>
      <c r="G991" s="19"/>
      <c r="I991" s="289"/>
      <c r="J991" s="290"/>
      <c r="K991" s="394"/>
      <c r="L991" s="394"/>
      <c r="M991" s="394"/>
      <c r="N991" s="395">
        <f t="shared" si="82"/>
        <v>0</v>
      </c>
      <c r="O991" s="418" t="s">
        <v>1905</v>
      </c>
      <c r="P991" s="417">
        <f t="shared" si="83"/>
        <v>0</v>
      </c>
      <c r="Q991" s="417">
        <f t="shared" si="84"/>
        <v>0</v>
      </c>
      <c r="R991" s="424">
        <f t="shared" si="85"/>
        <v>0</v>
      </c>
      <c r="S991" s="432">
        <f t="shared" si="80"/>
        <v>0</v>
      </c>
      <c r="T991" s="429" t="str">
        <f t="shared" si="81"/>
        <v/>
      </c>
      <c r="V991" s="237"/>
      <c r="W991" s="196" t="s">
        <v>1361</v>
      </c>
      <c r="X991" s="196">
        <v>31</v>
      </c>
    </row>
    <row r="992" spans="1:24" x14ac:dyDescent="0.2">
      <c r="B992" s="43"/>
      <c r="C992" s="108" t="s">
        <v>1305</v>
      </c>
      <c r="D992" s="108" t="s">
        <v>64</v>
      </c>
      <c r="E992" s="108" t="s">
        <v>65</v>
      </c>
      <c r="G992" s="19"/>
      <c r="I992" s="289"/>
      <c r="J992" s="290"/>
      <c r="K992" s="394"/>
      <c r="L992" s="394"/>
      <c r="M992" s="394"/>
      <c r="N992" s="395">
        <f t="shared" si="82"/>
        <v>0</v>
      </c>
      <c r="O992" s="418" t="s">
        <v>1905</v>
      </c>
      <c r="P992" s="417">
        <f t="shared" si="83"/>
        <v>0</v>
      </c>
      <c r="Q992" s="417">
        <f t="shared" si="84"/>
        <v>0</v>
      </c>
      <c r="R992" s="424">
        <f t="shared" si="85"/>
        <v>0</v>
      </c>
      <c r="S992" s="432">
        <f t="shared" si="80"/>
        <v>0</v>
      </c>
      <c r="T992" s="429" t="str">
        <f t="shared" si="81"/>
        <v/>
      </c>
      <c r="V992" s="237"/>
      <c r="W992" s="196" t="s">
        <v>1362</v>
      </c>
      <c r="X992" s="196">
        <v>31</v>
      </c>
    </row>
    <row r="993" spans="2:26" x14ac:dyDescent="0.2">
      <c r="B993" s="45" t="s">
        <v>62</v>
      </c>
      <c r="C993" s="109">
        <v>0.55000000000000004</v>
      </c>
      <c r="D993" s="109">
        <v>0.55000000000000004</v>
      </c>
      <c r="E993" s="109">
        <v>0.55000000000000004</v>
      </c>
      <c r="G993" s="19"/>
      <c r="I993" s="291"/>
      <c r="J993" s="290"/>
      <c r="K993" s="394"/>
      <c r="L993" s="394"/>
      <c r="M993" s="394"/>
      <c r="N993" s="16">
        <f t="shared" si="82"/>
        <v>0</v>
      </c>
      <c r="O993" s="418" t="s">
        <v>1905</v>
      </c>
      <c r="P993" s="417">
        <f t="shared" si="83"/>
        <v>0</v>
      </c>
      <c r="Q993" s="417">
        <f t="shared" si="84"/>
        <v>0</v>
      </c>
      <c r="R993" s="424">
        <f t="shared" si="85"/>
        <v>0</v>
      </c>
      <c r="S993" s="432">
        <f t="shared" si="80"/>
        <v>0</v>
      </c>
      <c r="T993" s="429" t="str">
        <f t="shared" si="81"/>
        <v/>
      </c>
      <c r="V993" s="237"/>
      <c r="W993" s="196" t="s">
        <v>1363</v>
      </c>
      <c r="X993" s="196">
        <v>30</v>
      </c>
    </row>
    <row r="994" spans="2:26" x14ac:dyDescent="0.2">
      <c r="B994" s="45" t="s">
        <v>63</v>
      </c>
      <c r="C994" s="106">
        <v>12</v>
      </c>
      <c r="D994" s="106">
        <v>12</v>
      </c>
      <c r="E994" s="106">
        <v>12</v>
      </c>
      <c r="G994" s="19"/>
      <c r="I994" s="339"/>
      <c r="J994" s="109"/>
      <c r="K994" s="394"/>
      <c r="L994" s="394"/>
      <c r="M994" s="394"/>
      <c r="N994" s="16">
        <f t="shared" si="82"/>
        <v>0</v>
      </c>
      <c r="O994" s="418" t="s">
        <v>1905</v>
      </c>
      <c r="P994" s="417">
        <f t="shared" si="83"/>
        <v>0</v>
      </c>
      <c r="Q994" s="417">
        <f t="shared" si="84"/>
        <v>0</v>
      </c>
      <c r="R994" s="424">
        <f t="shared" si="85"/>
        <v>0</v>
      </c>
      <c r="S994" s="432">
        <f t="shared" si="80"/>
        <v>0</v>
      </c>
      <c r="T994" s="429" t="str">
        <f t="shared" si="81"/>
        <v/>
      </c>
      <c r="V994" s="237"/>
      <c r="W994" s="196" t="s">
        <v>1364</v>
      </c>
      <c r="X994" s="196">
        <v>31</v>
      </c>
    </row>
    <row r="995" spans="2:26" x14ac:dyDescent="0.2">
      <c r="B995" s="45" t="s">
        <v>66</v>
      </c>
      <c r="C995" s="106">
        <v>0</v>
      </c>
      <c r="D995" s="106">
        <v>0</v>
      </c>
      <c r="E995" s="106">
        <v>0</v>
      </c>
      <c r="G995" s="19"/>
      <c r="I995" s="339"/>
      <c r="J995" s="109"/>
      <c r="K995" s="394"/>
      <c r="L995" s="394"/>
      <c r="M995" s="394"/>
      <c r="N995" s="16">
        <f t="shared" si="82"/>
        <v>0</v>
      </c>
      <c r="O995" s="418" t="s">
        <v>1905</v>
      </c>
      <c r="P995" s="417">
        <f t="shared" si="83"/>
        <v>0</v>
      </c>
      <c r="Q995" s="417">
        <f t="shared" si="84"/>
        <v>0</v>
      </c>
      <c r="R995" s="424">
        <f t="shared" si="85"/>
        <v>0</v>
      </c>
      <c r="S995" s="432">
        <f t="shared" si="80"/>
        <v>0</v>
      </c>
      <c r="T995" s="429" t="str">
        <f t="shared" si="81"/>
        <v/>
      </c>
      <c r="V995" s="237"/>
    </row>
    <row r="996" spans="2:26" x14ac:dyDescent="0.2">
      <c r="B996" s="316" t="s">
        <v>54</v>
      </c>
      <c r="C996" s="332">
        <f>C993*C994*C995</f>
        <v>0</v>
      </c>
      <c r="D996" s="332">
        <f>D993*D994*D995</f>
        <v>0</v>
      </c>
      <c r="E996" s="332">
        <f>E993*E994*E995</f>
        <v>0</v>
      </c>
      <c r="G996" s="19"/>
      <c r="I996" s="106"/>
      <c r="J996" s="109"/>
      <c r="K996" s="394"/>
      <c r="L996" s="394"/>
      <c r="M996" s="394"/>
      <c r="N996" s="16">
        <f t="shared" si="82"/>
        <v>0</v>
      </c>
      <c r="O996" s="418" t="s">
        <v>1905</v>
      </c>
      <c r="P996" s="417">
        <f t="shared" si="83"/>
        <v>0</v>
      </c>
      <c r="Q996" s="417">
        <f t="shared" si="84"/>
        <v>0</v>
      </c>
      <c r="R996" s="424">
        <f t="shared" si="85"/>
        <v>0</v>
      </c>
      <c r="S996" s="432">
        <f t="shared" si="80"/>
        <v>0</v>
      </c>
      <c r="T996" s="429" t="str">
        <f t="shared" si="81"/>
        <v/>
      </c>
      <c r="V996" s="237"/>
      <c r="W996" s="196" t="s">
        <v>1061</v>
      </c>
      <c r="X996" s="196">
        <f>SUM(X988:X994)</f>
        <v>214</v>
      </c>
      <c r="Y996" s="196" t="s">
        <v>1367</v>
      </c>
    </row>
    <row r="997" spans="2:26" x14ac:dyDescent="0.2">
      <c r="B997" s="63"/>
      <c r="C997" s="22"/>
      <c r="D997" s="22"/>
      <c r="E997" s="22"/>
      <c r="F997" s="22"/>
      <c r="G997" s="22"/>
      <c r="I997" s="106"/>
      <c r="J997" s="109"/>
      <c r="K997" s="394"/>
      <c r="L997" s="394"/>
      <c r="M997" s="394"/>
      <c r="N997" s="16">
        <f t="shared" si="82"/>
        <v>0</v>
      </c>
      <c r="O997" s="418" t="s">
        <v>1905</v>
      </c>
      <c r="P997" s="417">
        <f t="shared" ref="P997:P1019" si="86">IF(O997="C",N997,0)</f>
        <v>0</v>
      </c>
      <c r="Q997" s="417">
        <f t="shared" ref="Q997:Q1019" si="87">IF(O997="U",N997,0)</f>
        <v>0</v>
      </c>
      <c r="R997" s="424">
        <f t="shared" ref="R997:R1019" si="88">N997-P997-Q997</f>
        <v>0</v>
      </c>
      <c r="S997" s="432">
        <f t="shared" ref="S997:S1020" si="89">N997-(P997+Q997+R997)</f>
        <v>0</v>
      </c>
      <c r="T997" s="429" t="str">
        <f t="shared" si="81"/>
        <v/>
      </c>
      <c r="V997" s="237"/>
    </row>
    <row r="998" spans="2:26" x14ac:dyDescent="0.2">
      <c r="B998" s="264"/>
      <c r="I998" s="106"/>
      <c r="J998" s="109"/>
      <c r="K998" s="394"/>
      <c r="L998" s="394"/>
      <c r="M998" s="394"/>
      <c r="N998" s="16">
        <f t="shared" si="82"/>
        <v>0</v>
      </c>
      <c r="O998" s="418" t="s">
        <v>1905</v>
      </c>
      <c r="P998" s="417">
        <f t="shared" si="86"/>
        <v>0</v>
      </c>
      <c r="Q998" s="417">
        <f t="shared" si="87"/>
        <v>0</v>
      </c>
      <c r="R998" s="424">
        <f t="shared" si="88"/>
        <v>0</v>
      </c>
      <c r="S998" s="432">
        <f t="shared" si="89"/>
        <v>0</v>
      </c>
      <c r="T998" s="429" t="str">
        <f t="shared" si="81"/>
        <v/>
      </c>
      <c r="V998" s="237"/>
      <c r="W998" s="196" t="s">
        <v>1368</v>
      </c>
      <c r="Y998" s="196">
        <v>5</v>
      </c>
    </row>
    <row r="999" spans="2:26" x14ac:dyDescent="0.2">
      <c r="B999" s="574" t="s">
        <v>1584</v>
      </c>
      <c r="C999" s="105" t="s">
        <v>1045</v>
      </c>
      <c r="D999" s="105" t="s">
        <v>82</v>
      </c>
      <c r="E999" s="105" t="s">
        <v>1158</v>
      </c>
      <c r="I999" s="106"/>
      <c r="J999" s="109"/>
      <c r="K999" s="394"/>
      <c r="L999" s="394"/>
      <c r="M999" s="394"/>
      <c r="N999" s="16">
        <f t="shared" si="82"/>
        <v>0</v>
      </c>
      <c r="O999" s="418" t="s">
        <v>1905</v>
      </c>
      <c r="P999" s="417">
        <f t="shared" si="86"/>
        <v>0</v>
      </c>
      <c r="Q999" s="417">
        <f t="shared" si="87"/>
        <v>0</v>
      </c>
      <c r="R999" s="424">
        <f t="shared" si="88"/>
        <v>0</v>
      </c>
      <c r="S999" s="432">
        <f t="shared" si="89"/>
        <v>0</v>
      </c>
      <c r="T999" s="429" t="str">
        <f t="shared" si="81"/>
        <v/>
      </c>
      <c r="V999" s="237"/>
      <c r="W999" s="196" t="s">
        <v>1369</v>
      </c>
      <c r="Y999" s="196">
        <v>7</v>
      </c>
    </row>
    <row r="1000" spans="2:26" x14ac:dyDescent="0.2">
      <c r="B1000" s="575"/>
      <c r="C1000" s="111">
        <v>0</v>
      </c>
      <c r="D1000" s="111">
        <v>0</v>
      </c>
      <c r="E1000" s="111">
        <v>0</v>
      </c>
      <c r="I1000" s="106"/>
      <c r="J1000" s="109"/>
      <c r="K1000" s="394"/>
      <c r="L1000" s="394"/>
      <c r="M1000" s="394"/>
      <c r="N1000" s="16">
        <f t="shared" si="82"/>
        <v>0</v>
      </c>
      <c r="O1000" s="418" t="s">
        <v>1905</v>
      </c>
      <c r="P1000" s="417">
        <f t="shared" si="86"/>
        <v>0</v>
      </c>
      <c r="Q1000" s="417">
        <f t="shared" si="87"/>
        <v>0</v>
      </c>
      <c r="R1000" s="424">
        <f t="shared" si="88"/>
        <v>0</v>
      </c>
      <c r="S1000" s="432">
        <f t="shared" si="89"/>
        <v>0</v>
      </c>
      <c r="T1000" s="429" t="str">
        <f t="shared" si="81"/>
        <v/>
      </c>
      <c r="V1000" s="237"/>
      <c r="W1000" s="196" t="s">
        <v>1370</v>
      </c>
    </row>
    <row r="1001" spans="2:26" x14ac:dyDescent="0.2">
      <c r="B1001" s="560" t="s">
        <v>1586</v>
      </c>
      <c r="C1001" s="576">
        <f>C1000+D1000+E1000</f>
        <v>0</v>
      </c>
      <c r="I1001" s="106"/>
      <c r="J1001" s="109"/>
      <c r="K1001" s="394"/>
      <c r="L1001" s="394"/>
      <c r="M1001" s="394"/>
      <c r="N1001" s="16">
        <f t="shared" si="82"/>
        <v>0</v>
      </c>
      <c r="O1001" s="418" t="s">
        <v>1905</v>
      </c>
      <c r="P1001" s="417">
        <f t="shared" si="86"/>
        <v>0</v>
      </c>
      <c r="Q1001" s="417">
        <f t="shared" si="87"/>
        <v>0</v>
      </c>
      <c r="R1001" s="424">
        <f t="shared" si="88"/>
        <v>0</v>
      </c>
      <c r="S1001" s="432">
        <f t="shared" si="89"/>
        <v>0</v>
      </c>
      <c r="T1001" s="429" t="str">
        <f t="shared" si="81"/>
        <v/>
      </c>
      <c r="V1001" s="237"/>
      <c r="X1001" s="196" t="s">
        <v>1371</v>
      </c>
      <c r="Y1001" s="196">
        <f>2*Y998*Y999</f>
        <v>70</v>
      </c>
      <c r="Z1001" s="196" t="s">
        <v>1372</v>
      </c>
    </row>
    <row r="1002" spans="2:26" x14ac:dyDescent="0.2">
      <c r="B1002" s="561"/>
      <c r="C1002" s="577"/>
      <c r="I1002" s="106"/>
      <c r="J1002" s="109"/>
      <c r="K1002" s="394"/>
      <c r="L1002" s="394"/>
      <c r="M1002" s="394"/>
      <c r="N1002" s="16">
        <f t="shared" si="82"/>
        <v>0</v>
      </c>
      <c r="O1002" s="418" t="s">
        <v>1905</v>
      </c>
      <c r="P1002" s="417">
        <f t="shared" si="86"/>
        <v>0</v>
      </c>
      <c r="Q1002" s="417">
        <f t="shared" si="87"/>
        <v>0</v>
      </c>
      <c r="R1002" s="424">
        <f t="shared" si="88"/>
        <v>0</v>
      </c>
      <c r="S1002" s="432">
        <f t="shared" si="89"/>
        <v>0</v>
      </c>
      <c r="T1002" s="429" t="str">
        <f t="shared" si="81"/>
        <v/>
      </c>
      <c r="V1002" s="237"/>
    </row>
    <row r="1003" spans="2:26" x14ac:dyDescent="0.2">
      <c r="B1003" s="562"/>
      <c r="C1003" s="11"/>
      <c r="I1003" s="106"/>
      <c r="J1003" s="109"/>
      <c r="K1003" s="394"/>
      <c r="L1003" s="394"/>
      <c r="M1003" s="394"/>
      <c r="N1003" s="16">
        <f t="shared" si="82"/>
        <v>0</v>
      </c>
      <c r="O1003" s="418" t="s">
        <v>1905</v>
      </c>
      <c r="P1003" s="417">
        <f t="shared" si="86"/>
        <v>0</v>
      </c>
      <c r="Q1003" s="417">
        <f t="shared" si="87"/>
        <v>0</v>
      </c>
      <c r="R1003" s="424">
        <f t="shared" si="88"/>
        <v>0</v>
      </c>
      <c r="S1003" s="432">
        <f t="shared" si="89"/>
        <v>0</v>
      </c>
      <c r="T1003" s="429" t="str">
        <f t="shared" si="81"/>
        <v/>
      </c>
      <c r="V1003" s="237"/>
    </row>
    <row r="1004" spans="2:26" ht="12.75" customHeight="1" x14ac:dyDescent="0.2">
      <c r="B1004" s="563" t="s">
        <v>1593</v>
      </c>
      <c r="I1004" s="106"/>
      <c r="J1004" s="109"/>
      <c r="K1004" s="394"/>
      <c r="L1004" s="394"/>
      <c r="M1004" s="394"/>
      <c r="N1004" s="16">
        <f t="shared" si="82"/>
        <v>0</v>
      </c>
      <c r="O1004" s="418" t="s">
        <v>1905</v>
      </c>
      <c r="P1004" s="417">
        <f t="shared" si="86"/>
        <v>0</v>
      </c>
      <c r="Q1004" s="417">
        <f t="shared" si="87"/>
        <v>0</v>
      </c>
      <c r="R1004" s="424">
        <f t="shared" si="88"/>
        <v>0</v>
      </c>
      <c r="S1004" s="432">
        <f t="shared" si="89"/>
        <v>0</v>
      </c>
      <c r="T1004" s="429" t="str">
        <f t="shared" si="81"/>
        <v/>
      </c>
      <c r="V1004" s="237"/>
    </row>
    <row r="1005" spans="2:26" x14ac:dyDescent="0.2">
      <c r="B1005" s="564"/>
      <c r="I1005" s="106"/>
      <c r="J1005" s="109"/>
      <c r="K1005" s="394"/>
      <c r="L1005" s="394"/>
      <c r="M1005" s="394"/>
      <c r="N1005" s="16">
        <f t="shared" si="82"/>
        <v>0</v>
      </c>
      <c r="O1005" s="418" t="s">
        <v>1905</v>
      </c>
      <c r="P1005" s="417">
        <f t="shared" si="86"/>
        <v>0</v>
      </c>
      <c r="Q1005" s="417">
        <f t="shared" si="87"/>
        <v>0</v>
      </c>
      <c r="R1005" s="424">
        <f t="shared" si="88"/>
        <v>0</v>
      </c>
      <c r="S1005" s="432">
        <f t="shared" si="89"/>
        <v>0</v>
      </c>
      <c r="T1005" s="429" t="str">
        <f t="shared" si="81"/>
        <v/>
      </c>
      <c r="V1005" s="237"/>
    </row>
    <row r="1006" spans="2:26" x14ac:dyDescent="0.2">
      <c r="B1006" s="565"/>
      <c r="C1006" s="313">
        <f>SUM(C990:G990)+SUM(C996:E996)+C1001</f>
        <v>0</v>
      </c>
      <c r="I1006" s="106"/>
      <c r="J1006" s="109"/>
      <c r="K1006" s="394"/>
      <c r="L1006" s="394"/>
      <c r="M1006" s="394"/>
      <c r="N1006" s="16">
        <f t="shared" si="82"/>
        <v>0</v>
      </c>
      <c r="O1006" s="418" t="s">
        <v>1905</v>
      </c>
      <c r="P1006" s="417">
        <f t="shared" si="86"/>
        <v>0</v>
      </c>
      <c r="Q1006" s="417">
        <f t="shared" si="87"/>
        <v>0</v>
      </c>
      <c r="R1006" s="424">
        <f t="shared" si="88"/>
        <v>0</v>
      </c>
      <c r="S1006" s="432">
        <f t="shared" si="89"/>
        <v>0</v>
      </c>
      <c r="T1006" s="429" t="str">
        <f t="shared" si="81"/>
        <v/>
      </c>
      <c r="V1006" s="237"/>
    </row>
    <row r="1007" spans="2:26" x14ac:dyDescent="0.2">
      <c r="I1007" s="106"/>
      <c r="J1007" s="109"/>
      <c r="K1007" s="394"/>
      <c r="L1007" s="394"/>
      <c r="M1007" s="394"/>
      <c r="N1007" s="16">
        <f t="shared" si="82"/>
        <v>0</v>
      </c>
      <c r="O1007" s="418" t="s">
        <v>1905</v>
      </c>
      <c r="P1007" s="417">
        <f t="shared" si="86"/>
        <v>0</v>
      </c>
      <c r="Q1007" s="417">
        <f t="shared" si="87"/>
        <v>0</v>
      </c>
      <c r="R1007" s="424">
        <f t="shared" si="88"/>
        <v>0</v>
      </c>
      <c r="S1007" s="432">
        <f t="shared" si="89"/>
        <v>0</v>
      </c>
      <c r="T1007" s="429" t="str">
        <f t="shared" si="81"/>
        <v/>
      </c>
      <c r="V1007" s="237"/>
    </row>
    <row r="1008" spans="2:26" x14ac:dyDescent="0.2">
      <c r="B1008" t="s">
        <v>235</v>
      </c>
      <c r="I1008" s="106"/>
      <c r="J1008" s="109"/>
      <c r="K1008" s="394"/>
      <c r="L1008" s="394"/>
      <c r="M1008" s="394"/>
      <c r="N1008" s="16">
        <f t="shared" si="82"/>
        <v>0</v>
      </c>
      <c r="O1008" s="418" t="s">
        <v>1905</v>
      </c>
      <c r="P1008" s="417">
        <f t="shared" si="86"/>
        <v>0</v>
      </c>
      <c r="Q1008" s="417">
        <f t="shared" si="87"/>
        <v>0</v>
      </c>
      <c r="R1008" s="424">
        <f t="shared" si="88"/>
        <v>0</v>
      </c>
      <c r="S1008" s="432">
        <f t="shared" si="89"/>
        <v>0</v>
      </c>
      <c r="T1008" s="429" t="str">
        <f t="shared" si="81"/>
        <v/>
      </c>
      <c r="V1008" s="237"/>
    </row>
    <row r="1009" spans="2:22" x14ac:dyDescent="0.2">
      <c r="B1009" t="s">
        <v>1336</v>
      </c>
      <c r="I1009" s="106"/>
      <c r="J1009" s="109"/>
      <c r="K1009" s="394"/>
      <c r="L1009" s="394"/>
      <c r="M1009" s="394"/>
      <c r="N1009" s="16">
        <f t="shared" si="82"/>
        <v>0</v>
      </c>
      <c r="O1009" s="418" t="s">
        <v>1905</v>
      </c>
      <c r="P1009" s="417">
        <f t="shared" si="86"/>
        <v>0</v>
      </c>
      <c r="Q1009" s="417">
        <f t="shared" si="87"/>
        <v>0</v>
      </c>
      <c r="R1009" s="424">
        <f t="shared" si="88"/>
        <v>0</v>
      </c>
      <c r="S1009" s="432">
        <f t="shared" si="89"/>
        <v>0</v>
      </c>
      <c r="T1009" s="429" t="str">
        <f t="shared" si="81"/>
        <v/>
      </c>
      <c r="V1009" s="237"/>
    </row>
    <row r="1010" spans="2:22" ht="15" x14ac:dyDescent="0.2">
      <c r="B1010" t="s">
        <v>1337</v>
      </c>
      <c r="I1010" s="106"/>
      <c r="J1010" s="109"/>
      <c r="K1010" s="394"/>
      <c r="L1010" s="394"/>
      <c r="M1010" s="394"/>
      <c r="N1010" s="16">
        <f t="shared" si="82"/>
        <v>0</v>
      </c>
      <c r="O1010" s="418" t="s">
        <v>1905</v>
      </c>
      <c r="P1010" s="417">
        <f t="shared" si="86"/>
        <v>0</v>
      </c>
      <c r="Q1010" s="417">
        <f t="shared" si="87"/>
        <v>0</v>
      </c>
      <c r="R1010" s="424">
        <f t="shared" si="88"/>
        <v>0</v>
      </c>
      <c r="S1010" s="432">
        <f t="shared" si="89"/>
        <v>0</v>
      </c>
      <c r="T1010" s="429" t="str">
        <f t="shared" si="81"/>
        <v/>
      </c>
      <c r="V1010" s="237"/>
    </row>
    <row r="1011" spans="2:22" x14ac:dyDescent="0.2">
      <c r="B1011" t="s">
        <v>1338</v>
      </c>
      <c r="I1011" s="106"/>
      <c r="J1011" s="109"/>
      <c r="K1011" s="394"/>
      <c r="L1011" s="394"/>
      <c r="M1011" s="394"/>
      <c r="N1011" s="16">
        <f t="shared" si="82"/>
        <v>0</v>
      </c>
      <c r="O1011" s="418" t="s">
        <v>1905</v>
      </c>
      <c r="P1011" s="417">
        <f t="shared" si="86"/>
        <v>0</v>
      </c>
      <c r="Q1011" s="417">
        <f t="shared" si="87"/>
        <v>0</v>
      </c>
      <c r="R1011" s="424">
        <f t="shared" si="88"/>
        <v>0</v>
      </c>
      <c r="S1011" s="432">
        <f t="shared" si="89"/>
        <v>0</v>
      </c>
      <c r="T1011" s="429" t="str">
        <f t="shared" si="81"/>
        <v/>
      </c>
      <c r="V1011" s="237"/>
    </row>
    <row r="1012" spans="2:22" x14ac:dyDescent="0.2">
      <c r="I1012" s="106"/>
      <c r="J1012" s="109"/>
      <c r="K1012" s="394"/>
      <c r="L1012" s="394"/>
      <c r="M1012" s="394"/>
      <c r="N1012" s="16">
        <f t="shared" si="82"/>
        <v>0</v>
      </c>
      <c r="O1012" s="418" t="s">
        <v>1905</v>
      </c>
      <c r="P1012" s="417">
        <f t="shared" si="86"/>
        <v>0</v>
      </c>
      <c r="Q1012" s="417">
        <f t="shared" si="87"/>
        <v>0</v>
      </c>
      <c r="R1012" s="424">
        <f t="shared" si="88"/>
        <v>0</v>
      </c>
      <c r="S1012" s="432">
        <f t="shared" si="89"/>
        <v>0</v>
      </c>
      <c r="T1012" s="429" t="str">
        <f t="shared" si="81"/>
        <v/>
      </c>
      <c r="V1012" s="237"/>
    </row>
    <row r="1013" spans="2:22" x14ac:dyDescent="0.2">
      <c r="I1013" s="106"/>
      <c r="J1013" s="109"/>
      <c r="K1013" s="394"/>
      <c r="L1013" s="394"/>
      <c r="M1013" s="394"/>
      <c r="N1013" s="16">
        <f t="shared" si="82"/>
        <v>0</v>
      </c>
      <c r="O1013" s="418" t="s">
        <v>1905</v>
      </c>
      <c r="P1013" s="417">
        <f t="shared" si="86"/>
        <v>0</v>
      </c>
      <c r="Q1013" s="417">
        <f t="shared" si="87"/>
        <v>0</v>
      </c>
      <c r="R1013" s="424">
        <f t="shared" si="88"/>
        <v>0</v>
      </c>
      <c r="S1013" s="432">
        <f t="shared" si="89"/>
        <v>0</v>
      </c>
      <c r="T1013" s="429" t="str">
        <f t="shared" si="81"/>
        <v/>
      </c>
      <c r="V1013" s="237"/>
    </row>
    <row r="1014" spans="2:22" x14ac:dyDescent="0.2">
      <c r="I1014" s="106"/>
      <c r="J1014" s="109"/>
      <c r="K1014" s="394"/>
      <c r="L1014" s="394"/>
      <c r="M1014" s="394"/>
      <c r="N1014" s="16">
        <f>J1014*K1014*L1014*M1014</f>
        <v>0</v>
      </c>
      <c r="O1014" s="418" t="s">
        <v>1905</v>
      </c>
      <c r="P1014" s="417">
        <f t="shared" si="86"/>
        <v>0</v>
      </c>
      <c r="Q1014" s="417">
        <f t="shared" si="87"/>
        <v>0</v>
      </c>
      <c r="R1014" s="424">
        <f t="shared" si="88"/>
        <v>0</v>
      </c>
      <c r="S1014" s="432">
        <f t="shared" si="89"/>
        <v>0</v>
      </c>
      <c r="T1014" s="429" t="str">
        <f t="shared" si="81"/>
        <v/>
      </c>
      <c r="V1014" s="237"/>
    </row>
    <row r="1015" spans="2:22" ht="12.75" customHeight="1" x14ac:dyDescent="0.2">
      <c r="I1015" s="106"/>
      <c r="J1015" s="109"/>
      <c r="K1015" s="394"/>
      <c r="L1015" s="394"/>
      <c r="M1015" s="394"/>
      <c r="N1015" s="16">
        <f t="shared" si="82"/>
        <v>0</v>
      </c>
      <c r="O1015" s="418" t="s">
        <v>1905</v>
      </c>
      <c r="P1015" s="417">
        <f t="shared" si="86"/>
        <v>0</v>
      </c>
      <c r="Q1015" s="417">
        <f t="shared" si="87"/>
        <v>0</v>
      </c>
      <c r="R1015" s="424">
        <f t="shared" si="88"/>
        <v>0</v>
      </c>
      <c r="S1015" s="432">
        <f t="shared" si="89"/>
        <v>0</v>
      </c>
      <c r="T1015" s="429" t="str">
        <f t="shared" si="81"/>
        <v/>
      </c>
      <c r="V1015" s="237"/>
    </row>
    <row r="1016" spans="2:22" x14ac:dyDescent="0.2">
      <c r="I1016" s="106"/>
      <c r="J1016" s="109"/>
      <c r="K1016" s="394"/>
      <c r="L1016" s="394"/>
      <c r="M1016" s="394"/>
      <c r="N1016" s="16">
        <f t="shared" si="82"/>
        <v>0</v>
      </c>
      <c r="O1016" s="418" t="s">
        <v>1905</v>
      </c>
      <c r="P1016" s="417">
        <f t="shared" si="86"/>
        <v>0</v>
      </c>
      <c r="Q1016" s="417">
        <f t="shared" si="87"/>
        <v>0</v>
      </c>
      <c r="R1016" s="424">
        <f t="shared" si="88"/>
        <v>0</v>
      </c>
      <c r="S1016" s="432">
        <f t="shared" si="89"/>
        <v>0</v>
      </c>
      <c r="T1016" s="429" t="str">
        <f t="shared" si="81"/>
        <v/>
      </c>
      <c r="V1016" s="237"/>
    </row>
    <row r="1017" spans="2:22" x14ac:dyDescent="0.2">
      <c r="I1017" s="106"/>
      <c r="J1017" s="109"/>
      <c r="K1017" s="394"/>
      <c r="L1017" s="394"/>
      <c r="M1017" s="394"/>
      <c r="N1017" s="16">
        <f t="shared" si="82"/>
        <v>0</v>
      </c>
      <c r="O1017" s="418" t="s">
        <v>1905</v>
      </c>
      <c r="P1017" s="417">
        <f t="shared" si="86"/>
        <v>0</v>
      </c>
      <c r="Q1017" s="417">
        <f t="shared" si="87"/>
        <v>0</v>
      </c>
      <c r="R1017" s="424">
        <f t="shared" si="88"/>
        <v>0</v>
      </c>
      <c r="S1017" s="432">
        <f t="shared" si="89"/>
        <v>0</v>
      </c>
      <c r="T1017" s="429" t="str">
        <f t="shared" si="81"/>
        <v/>
      </c>
      <c r="V1017" s="237"/>
    </row>
    <row r="1018" spans="2:22" x14ac:dyDescent="0.2">
      <c r="I1018" s="106"/>
      <c r="J1018" s="109"/>
      <c r="K1018" s="394"/>
      <c r="L1018" s="394"/>
      <c r="M1018" s="394"/>
      <c r="N1018" s="16">
        <f t="shared" si="82"/>
        <v>0</v>
      </c>
      <c r="O1018" s="418" t="s">
        <v>1905</v>
      </c>
      <c r="P1018" s="417">
        <f t="shared" si="86"/>
        <v>0</v>
      </c>
      <c r="Q1018" s="417">
        <f t="shared" si="87"/>
        <v>0</v>
      </c>
      <c r="R1018" s="424">
        <f t="shared" si="88"/>
        <v>0</v>
      </c>
      <c r="S1018" s="432">
        <f t="shared" si="89"/>
        <v>0</v>
      </c>
      <c r="T1018" s="429" t="str">
        <f t="shared" si="81"/>
        <v/>
      </c>
      <c r="V1018" s="237"/>
    </row>
    <row r="1019" spans="2:22" x14ac:dyDescent="0.2">
      <c r="I1019" s="106"/>
      <c r="J1019" s="109"/>
      <c r="K1019" s="394"/>
      <c r="L1019" s="394"/>
      <c r="M1019" s="394"/>
      <c r="N1019" s="16">
        <f t="shared" si="82"/>
        <v>0</v>
      </c>
      <c r="O1019" s="418" t="s">
        <v>1905</v>
      </c>
      <c r="P1019" s="417">
        <f t="shared" si="86"/>
        <v>0</v>
      </c>
      <c r="Q1019" s="417">
        <f t="shared" si="87"/>
        <v>0</v>
      </c>
      <c r="R1019" s="424">
        <f t="shared" si="88"/>
        <v>0</v>
      </c>
      <c r="S1019" s="432">
        <f t="shared" si="89"/>
        <v>0</v>
      </c>
      <c r="T1019" s="429" t="str">
        <f t="shared" si="81"/>
        <v/>
      </c>
      <c r="V1019" s="237"/>
    </row>
    <row r="1020" spans="2:22" x14ac:dyDescent="0.2">
      <c r="I1020" s="557" t="s">
        <v>60</v>
      </c>
      <c r="J1020" s="558"/>
      <c r="K1020" s="558"/>
      <c r="L1020" s="558"/>
      <c r="M1020" s="559"/>
      <c r="N1020" s="49">
        <f>SUM(N987:N1019)</f>
        <v>858</v>
      </c>
      <c r="P1020" s="422">
        <f>SUM(P987:P1019)</f>
        <v>858</v>
      </c>
      <c r="Q1020" s="422">
        <f>SUM(Q987:Q1019)</f>
        <v>0</v>
      </c>
      <c r="R1020" s="423">
        <f>SUM(R987:R1019)</f>
        <v>0</v>
      </c>
      <c r="S1020" s="432">
        <f t="shared" si="89"/>
        <v>0</v>
      </c>
      <c r="T1020" s="429" t="str">
        <f>(IF(S1020=0,"","ERROR"))</f>
        <v/>
      </c>
      <c r="V1020" s="237"/>
    </row>
    <row r="1021" spans="2:22" x14ac:dyDescent="0.2">
      <c r="B1021" s="196"/>
      <c r="C1021" s="196"/>
      <c r="D1021" s="196"/>
      <c r="E1021" s="196"/>
      <c r="F1021" s="196"/>
      <c r="I1021" s="5" t="s">
        <v>1915</v>
      </c>
      <c r="J1021" s="5"/>
      <c r="K1021" s="5"/>
      <c r="V1021" s="237"/>
    </row>
    <row r="1022" spans="2:22" x14ac:dyDescent="0.2">
      <c r="I1022" t="s">
        <v>2079</v>
      </c>
      <c r="V1022" s="237"/>
    </row>
    <row r="1023" spans="2:22" x14ac:dyDescent="0.2">
      <c r="B1023" s="568" t="s">
        <v>1594</v>
      </c>
      <c r="C1023" s="578"/>
      <c r="D1023" s="578"/>
      <c r="E1023" s="578"/>
      <c r="F1023" s="610"/>
      <c r="G1023" s="611"/>
      <c r="H1023" s="26"/>
      <c r="I1023" s="18"/>
      <c r="V1023" s="237"/>
    </row>
    <row r="1024" spans="2:22" x14ac:dyDescent="0.2">
      <c r="B1024" s="273"/>
      <c r="C1024" s="274" t="s">
        <v>1867</v>
      </c>
      <c r="D1024" s="274" t="s">
        <v>1874</v>
      </c>
      <c r="E1024" s="274" t="s">
        <v>1868</v>
      </c>
      <c r="F1024" s="282" t="s">
        <v>1866</v>
      </c>
      <c r="G1024" s="282" t="s">
        <v>1868</v>
      </c>
      <c r="H1024" s="275"/>
      <c r="I1024" s="18"/>
      <c r="V1024" s="237"/>
    </row>
    <row r="1025" spans="2:22" x14ac:dyDescent="0.2">
      <c r="B1025" s="45" t="s">
        <v>1306</v>
      </c>
      <c r="C1025" s="109">
        <v>130</v>
      </c>
      <c r="D1025" s="109">
        <v>80</v>
      </c>
      <c r="E1025" s="109">
        <v>34</v>
      </c>
      <c r="F1025" s="285">
        <v>56</v>
      </c>
      <c r="G1025" s="285">
        <v>34</v>
      </c>
      <c r="H1025" s="276"/>
      <c r="I1025" s="18"/>
      <c r="V1025" s="237"/>
    </row>
    <row r="1026" spans="2:22" x14ac:dyDescent="0.2">
      <c r="B1026" s="45" t="s">
        <v>1307</v>
      </c>
      <c r="C1026" s="106">
        <v>0</v>
      </c>
      <c r="D1026" s="106">
        <v>0</v>
      </c>
      <c r="E1026" s="106">
        <v>0</v>
      </c>
      <c r="F1026" s="284">
        <v>0</v>
      </c>
      <c r="G1026" s="284">
        <v>0</v>
      </c>
      <c r="H1026" s="276"/>
      <c r="I1026" s="18"/>
      <c r="V1026" s="237"/>
    </row>
    <row r="1027" spans="2:22" x14ac:dyDescent="0.2">
      <c r="B1027" s="45" t="s">
        <v>1308</v>
      </c>
      <c r="C1027" s="106">
        <v>0</v>
      </c>
      <c r="D1027" s="106">
        <v>0</v>
      </c>
      <c r="E1027" s="106">
        <v>0</v>
      </c>
      <c r="F1027" s="284">
        <v>0</v>
      </c>
      <c r="G1027" s="284">
        <v>0</v>
      </c>
      <c r="H1027" s="236"/>
      <c r="I1027" s="236"/>
      <c r="V1027" s="237"/>
    </row>
    <row r="1028" spans="2:22" x14ac:dyDescent="0.2">
      <c r="B1028" s="316" t="s">
        <v>54</v>
      </c>
      <c r="C1028" s="332">
        <f>C1025*C1026*C1027</f>
        <v>0</v>
      </c>
      <c r="D1028" s="332">
        <f>D1025*D1026*D1027</f>
        <v>0</v>
      </c>
      <c r="E1028" s="332">
        <f>E1025*E1026*E1027</f>
        <v>0</v>
      </c>
      <c r="F1028" s="332">
        <f>F1025*F1026*F1027</f>
        <v>0</v>
      </c>
      <c r="G1028" s="332">
        <f>G1025*G1026*G1027</f>
        <v>0</v>
      </c>
      <c r="H1028" s="22"/>
      <c r="I1028" s="524" t="s">
        <v>2265</v>
      </c>
      <c r="J1028" s="19"/>
      <c r="K1028" s="19"/>
      <c r="L1028" s="19"/>
      <c r="M1028" s="19"/>
      <c r="N1028" s="19"/>
      <c r="O1028" s="19"/>
      <c r="V1028" s="237"/>
    </row>
    <row r="1029" spans="2:22" x14ac:dyDescent="0.2">
      <c r="B1029" s="38"/>
      <c r="C1029" s="38"/>
      <c r="D1029" s="38"/>
      <c r="E1029" s="38"/>
      <c r="F1029" s="13"/>
      <c r="G1029" s="19"/>
      <c r="H1029" s="19"/>
      <c r="I1029" s="524"/>
      <c r="J1029" s="24"/>
      <c r="K1029" s="24"/>
      <c r="L1029" s="24"/>
      <c r="M1029" s="24"/>
      <c r="N1029" s="24"/>
      <c r="O1029" s="19"/>
      <c r="V1029" s="237"/>
    </row>
    <row r="1030" spans="2:22" x14ac:dyDescent="0.2">
      <c r="B1030" s="43"/>
      <c r="C1030" s="108" t="s">
        <v>1305</v>
      </c>
      <c r="D1030" s="108" t="s">
        <v>64</v>
      </c>
      <c r="E1030" s="108" t="s">
        <v>65</v>
      </c>
      <c r="G1030" s="19"/>
      <c r="H1030" s="19"/>
      <c r="I1030" s="517"/>
      <c r="J1030" s="20"/>
      <c r="K1030" s="20"/>
      <c r="L1030" s="20"/>
      <c r="M1030" s="20"/>
      <c r="N1030" s="20"/>
      <c r="O1030" s="19"/>
      <c r="V1030" s="237"/>
    </row>
    <row r="1031" spans="2:22" x14ac:dyDescent="0.2">
      <c r="B1031" s="45" t="s">
        <v>62</v>
      </c>
      <c r="C1031" s="109">
        <v>0.55000000000000004</v>
      </c>
      <c r="D1031" s="109">
        <v>0.55000000000000004</v>
      </c>
      <c r="E1031" s="109">
        <v>0.55000000000000004</v>
      </c>
      <c r="G1031" s="292"/>
      <c r="H1031" s="19"/>
      <c r="I1031" s="19"/>
      <c r="J1031" s="21"/>
      <c r="K1031" s="19"/>
      <c r="L1031" s="19"/>
      <c r="M1031" s="19"/>
      <c r="N1031" s="22"/>
      <c r="O1031" s="19"/>
      <c r="V1031" s="237"/>
    </row>
    <row r="1032" spans="2:22" x14ac:dyDescent="0.2">
      <c r="B1032" s="45" t="s">
        <v>63</v>
      </c>
      <c r="C1032" s="106">
        <v>0</v>
      </c>
      <c r="D1032" s="106">
        <v>0</v>
      </c>
      <c r="E1032" s="106">
        <v>0</v>
      </c>
      <c r="G1032" s="292"/>
      <c r="H1032" s="19"/>
      <c r="I1032" s="292"/>
      <c r="J1032" s="21"/>
      <c r="K1032" s="19"/>
      <c r="L1032" s="19"/>
      <c r="M1032" s="19"/>
      <c r="N1032" s="22"/>
      <c r="O1032" s="19"/>
      <c r="V1032" s="237"/>
    </row>
    <row r="1033" spans="2:22" x14ac:dyDescent="0.2">
      <c r="B1033" s="45" t="s">
        <v>66</v>
      </c>
      <c r="C1033" s="106">
        <v>0</v>
      </c>
      <c r="D1033" s="106">
        <v>0</v>
      </c>
      <c r="E1033" s="106">
        <v>0</v>
      </c>
      <c r="G1033" s="292"/>
      <c r="H1033" s="19"/>
      <c r="I1033" s="292"/>
      <c r="J1033" s="21"/>
      <c r="K1033" s="19"/>
      <c r="L1033" s="19"/>
      <c r="M1033" s="19"/>
      <c r="N1033" s="22"/>
      <c r="O1033" s="19"/>
      <c r="V1033" s="237"/>
    </row>
    <row r="1034" spans="2:22" x14ac:dyDescent="0.2">
      <c r="B1034" s="316" t="s">
        <v>54</v>
      </c>
      <c r="C1034" s="332">
        <f>C1031*C1032*C1033</f>
        <v>0</v>
      </c>
      <c r="D1034" s="332">
        <f>D1031*D1032*D1033</f>
        <v>0</v>
      </c>
      <c r="E1034" s="332">
        <f>E1031*E1032*E1033</f>
        <v>0</v>
      </c>
      <c r="G1034" s="292"/>
      <c r="H1034" s="19"/>
      <c r="I1034" s="19"/>
      <c r="J1034" s="21"/>
      <c r="K1034" s="19"/>
      <c r="L1034" s="19"/>
      <c r="M1034" s="19"/>
      <c r="N1034" s="22"/>
      <c r="O1034" s="19"/>
      <c r="V1034" s="237"/>
    </row>
    <row r="1035" spans="2:22" x14ac:dyDescent="0.2">
      <c r="B1035" s="63"/>
      <c r="C1035" s="22"/>
      <c r="D1035" s="22"/>
      <c r="E1035" s="22"/>
      <c r="F1035" s="22"/>
      <c r="G1035" s="22"/>
      <c r="H1035" s="22"/>
      <c r="I1035" s="19"/>
      <c r="J1035" s="19"/>
      <c r="K1035" s="19"/>
      <c r="L1035" s="19"/>
      <c r="M1035" s="19"/>
      <c r="N1035" s="19"/>
      <c r="O1035" s="19"/>
      <c r="V1035" s="237"/>
    </row>
    <row r="1036" spans="2:22" x14ac:dyDescent="0.2">
      <c r="B1036" s="264"/>
      <c r="J1036" s="6"/>
      <c r="K1036" s="6"/>
      <c r="L1036" s="6"/>
      <c r="M1036" s="6"/>
      <c r="N1036" s="6"/>
      <c r="V1036" s="237"/>
    </row>
    <row r="1037" spans="2:22" x14ac:dyDescent="0.2">
      <c r="B1037" s="574" t="s">
        <v>1589</v>
      </c>
      <c r="C1037" s="105" t="s">
        <v>1045</v>
      </c>
      <c r="D1037" s="105" t="s">
        <v>82</v>
      </c>
      <c r="E1037" s="105" t="s">
        <v>1158</v>
      </c>
      <c r="J1037" s="6"/>
      <c r="K1037" s="6"/>
      <c r="L1037" s="6"/>
      <c r="M1037" s="6"/>
      <c r="N1037" s="6"/>
      <c r="V1037" s="237"/>
    </row>
    <row r="1038" spans="2:22" x14ac:dyDescent="0.2">
      <c r="B1038" s="575"/>
      <c r="C1038" s="111">
        <v>0</v>
      </c>
      <c r="D1038" s="111">
        <v>0</v>
      </c>
      <c r="E1038" s="111">
        <v>0</v>
      </c>
      <c r="J1038" s="6"/>
      <c r="K1038" s="6"/>
      <c r="L1038" s="6"/>
      <c r="M1038" s="6"/>
      <c r="N1038" s="6"/>
      <c r="V1038" s="237"/>
    </row>
    <row r="1039" spans="2:22" ht="12.75" customHeight="1" x14ac:dyDescent="0.2">
      <c r="B1039" s="719" t="s">
        <v>1591</v>
      </c>
      <c r="C1039" s="576">
        <f>C1038+D1038+E1038</f>
        <v>0</v>
      </c>
      <c r="J1039" s="6"/>
      <c r="K1039" s="6"/>
      <c r="L1039" s="6"/>
      <c r="M1039" s="6"/>
      <c r="N1039" s="6"/>
      <c r="V1039" s="237"/>
    </row>
    <row r="1040" spans="2:22" ht="18.75" customHeight="1" x14ac:dyDescent="0.2">
      <c r="B1040" s="720"/>
      <c r="C1040" s="577"/>
      <c r="J1040" s="6"/>
      <c r="K1040" s="6"/>
      <c r="L1040" s="6"/>
      <c r="M1040" s="6"/>
      <c r="N1040" s="6"/>
      <c r="V1040" s="237"/>
    </row>
    <row r="1041" spans="2:22" ht="18.75" customHeight="1" x14ac:dyDescent="0.2">
      <c r="B1041" s="721"/>
      <c r="C1041" s="11"/>
      <c r="J1041" s="6"/>
      <c r="K1041" s="6"/>
      <c r="L1041" s="6"/>
      <c r="M1041" s="6"/>
      <c r="N1041" s="6"/>
      <c r="V1041" s="237"/>
    </row>
    <row r="1042" spans="2:22" x14ac:dyDescent="0.2">
      <c r="B1042" s="563" t="s">
        <v>1595</v>
      </c>
      <c r="J1042" s="6"/>
      <c r="K1042" s="6"/>
      <c r="L1042" s="6"/>
      <c r="M1042" s="6"/>
      <c r="N1042" s="6"/>
      <c r="V1042" s="237"/>
    </row>
    <row r="1043" spans="2:22" x14ac:dyDescent="0.2">
      <c r="B1043" s="564"/>
      <c r="J1043" s="6"/>
      <c r="K1043" s="6"/>
      <c r="L1043" s="6"/>
      <c r="M1043" s="6"/>
      <c r="N1043" s="6"/>
      <c r="V1043" s="237"/>
    </row>
    <row r="1044" spans="2:22" ht="19.5" customHeight="1" x14ac:dyDescent="0.2">
      <c r="B1044" s="565"/>
      <c r="C1044" s="313">
        <f>SUM(C1028:G1028)+SUM(C1034:E1034)+C1039</f>
        <v>0</v>
      </c>
      <c r="J1044" s="6"/>
      <c r="K1044" s="6"/>
      <c r="L1044" s="6"/>
      <c r="M1044" s="6"/>
      <c r="N1044" s="6"/>
      <c r="V1044" s="237"/>
    </row>
    <row r="1045" spans="2:22" x14ac:dyDescent="0.2">
      <c r="B1045" s="63"/>
      <c r="C1045" s="22"/>
      <c r="D1045" s="22"/>
      <c r="E1045" s="22"/>
      <c r="F1045" s="22"/>
      <c r="G1045" s="22"/>
      <c r="H1045" s="22"/>
      <c r="I1045" s="19"/>
      <c r="J1045" s="19"/>
      <c r="K1045" s="19"/>
      <c r="L1045" s="19"/>
      <c r="M1045" s="19"/>
      <c r="N1045" s="19"/>
      <c r="O1045" s="19"/>
      <c r="V1045" s="237"/>
    </row>
    <row r="1046" spans="2:22" x14ac:dyDescent="0.2">
      <c r="C1046" s="40"/>
      <c r="D1046" s="40"/>
      <c r="E1046" s="40"/>
      <c r="G1046" s="19"/>
      <c r="H1046" s="19"/>
      <c r="I1046" s="19"/>
      <c r="J1046" s="21"/>
      <c r="K1046" s="19"/>
      <c r="L1046" s="19"/>
      <c r="M1046" s="19"/>
      <c r="N1046" s="22"/>
      <c r="O1046" s="19"/>
      <c r="V1046" s="237"/>
    </row>
    <row r="1047" spans="2:22" x14ac:dyDescent="0.2">
      <c r="B1047" s="585" t="s">
        <v>2039</v>
      </c>
      <c r="C1047" s="586"/>
      <c r="D1047" s="586"/>
      <c r="E1047" s="586"/>
      <c r="F1047" s="587"/>
      <c r="G1047" s="19"/>
      <c r="H1047" s="19"/>
      <c r="I1047" s="19"/>
      <c r="J1047" s="21"/>
      <c r="K1047" s="19"/>
      <c r="L1047" s="19"/>
      <c r="M1047" s="19"/>
      <c r="N1047" s="22"/>
      <c r="O1047" s="19"/>
      <c r="V1047" s="237"/>
    </row>
    <row r="1048" spans="2:22" ht="12.75" customHeight="1" x14ac:dyDescent="0.2">
      <c r="B1048" s="588"/>
      <c r="C1048" s="589"/>
      <c r="D1048" s="589"/>
      <c r="E1048" s="589"/>
      <c r="F1048" s="590"/>
      <c r="G1048" s="19"/>
      <c r="H1048" s="19"/>
      <c r="I1048" s="19"/>
      <c r="J1048" s="21"/>
      <c r="K1048" s="19"/>
      <c r="L1048" s="19"/>
      <c r="M1048" s="19"/>
      <c r="N1048" s="22"/>
      <c r="O1048" s="19"/>
      <c r="V1048" s="237"/>
    </row>
    <row r="1049" spans="2:22" x14ac:dyDescent="0.2">
      <c r="B1049" s="591"/>
      <c r="C1049" s="580" t="s">
        <v>225</v>
      </c>
      <c r="D1049" s="580" t="s">
        <v>226</v>
      </c>
      <c r="E1049" s="580" t="s">
        <v>227</v>
      </c>
      <c r="F1049" s="582" t="s">
        <v>55</v>
      </c>
      <c r="V1049" s="237"/>
    </row>
    <row r="1050" spans="2:22" x14ac:dyDescent="0.2">
      <c r="B1050" s="591"/>
      <c r="C1050" s="581"/>
      <c r="D1050" s="581"/>
      <c r="E1050" s="581"/>
      <c r="F1050" s="583"/>
      <c r="G1050" s="19"/>
      <c r="H1050" s="19"/>
      <c r="I1050" s="19"/>
      <c r="J1050" s="21"/>
      <c r="K1050" s="19"/>
      <c r="L1050" s="19"/>
      <c r="M1050" s="19"/>
      <c r="N1050" s="22"/>
      <c r="O1050" s="19"/>
      <c r="V1050" s="237"/>
    </row>
    <row r="1051" spans="2:22" x14ac:dyDescent="0.2">
      <c r="B1051" s="106" t="s">
        <v>933</v>
      </c>
      <c r="C1051" s="107"/>
      <c r="D1051" s="107"/>
      <c r="E1051" s="107"/>
      <c r="F1051" s="16">
        <f>C1051+D1051+E1051</f>
        <v>0</v>
      </c>
      <c r="G1051" s="19"/>
      <c r="H1051" s="19"/>
      <c r="I1051" s="19"/>
      <c r="J1051" s="21"/>
      <c r="K1051" s="19"/>
      <c r="L1051" s="19"/>
      <c r="M1051" s="19"/>
      <c r="N1051" s="22"/>
      <c r="O1051" s="19"/>
      <c r="V1051" s="237"/>
    </row>
    <row r="1052" spans="2:22" x14ac:dyDescent="0.2">
      <c r="B1052" s="106" t="s">
        <v>934</v>
      </c>
      <c r="C1052" s="107"/>
      <c r="D1052" s="107"/>
      <c r="E1052" s="107"/>
      <c r="F1052" s="16">
        <f>C1052+D1052+E1052</f>
        <v>0</v>
      </c>
      <c r="G1052" s="19"/>
      <c r="H1052" s="19"/>
      <c r="I1052" s="19"/>
      <c r="J1052" s="21"/>
      <c r="K1052" s="19"/>
      <c r="L1052" s="19"/>
      <c r="M1052" s="19"/>
      <c r="N1052" s="22"/>
      <c r="O1052" s="19"/>
      <c r="V1052" s="237"/>
    </row>
    <row r="1053" spans="2:22" x14ac:dyDescent="0.2">
      <c r="B1053" s="106" t="s">
        <v>222</v>
      </c>
      <c r="C1053" s="107"/>
      <c r="D1053" s="107"/>
      <c r="E1053" s="107"/>
      <c r="F1053" s="16">
        <f>C1053+D1053+E1053</f>
        <v>0</v>
      </c>
      <c r="G1053" s="19"/>
      <c r="H1053" s="19"/>
      <c r="I1053" s="19"/>
      <c r="J1053" s="21"/>
      <c r="K1053" s="19"/>
      <c r="L1053" s="19"/>
      <c r="M1053" s="19"/>
      <c r="N1053" s="22"/>
      <c r="O1053" s="19"/>
      <c r="V1053" s="237"/>
    </row>
    <row r="1054" spans="2:22" x14ac:dyDescent="0.2">
      <c r="B1054" s="606" t="s">
        <v>228</v>
      </c>
      <c r="C1054" s="606"/>
      <c r="D1054" s="606"/>
      <c r="E1054" s="606"/>
      <c r="F1054" s="49">
        <f>SUM(F1051:F1053)</f>
        <v>0</v>
      </c>
      <c r="V1054" s="237"/>
    </row>
    <row r="1055" spans="2:22" x14ac:dyDescent="0.2">
      <c r="B1055" s="25"/>
      <c r="C1055" s="26"/>
      <c r="F1055" s="12"/>
      <c r="G1055" s="19"/>
      <c r="H1055" s="19"/>
      <c r="I1055" s="19"/>
      <c r="J1055" s="21"/>
      <c r="K1055" s="19"/>
      <c r="L1055" s="19"/>
      <c r="M1055" s="19"/>
      <c r="N1055" s="22"/>
      <c r="O1055" s="19"/>
      <c r="V1055" s="237"/>
    </row>
    <row r="1056" spans="2:22" x14ac:dyDescent="0.2">
      <c r="B1056" s="599" t="s">
        <v>915</v>
      </c>
      <c r="F1056" s="328"/>
      <c r="G1056" s="63"/>
      <c r="H1056" s="19"/>
      <c r="I1056" s="19"/>
      <c r="J1056" s="21"/>
      <c r="K1056" s="19"/>
      <c r="L1056" s="19"/>
      <c r="M1056" s="19"/>
      <c r="N1056" s="22"/>
      <c r="O1056" s="19"/>
      <c r="V1056" s="237"/>
    </row>
    <row r="1057" spans="1:22" x14ac:dyDescent="0.2">
      <c r="B1057" s="600"/>
      <c r="F1057" s="74"/>
      <c r="G1057" s="63"/>
      <c r="H1057" s="19"/>
      <c r="I1057" s="19"/>
      <c r="J1057" s="21"/>
      <c r="K1057" s="19"/>
      <c r="L1057" s="19"/>
      <c r="M1057" s="19"/>
      <c r="N1057" s="22"/>
      <c r="O1057" s="19"/>
      <c r="V1057" s="237"/>
    </row>
    <row r="1058" spans="1:22" x14ac:dyDescent="0.2">
      <c r="B1058" s="601"/>
      <c r="C1058" s="54">
        <f>R1020+P1020+Q1020+C1006+C1044+F1054</f>
        <v>858</v>
      </c>
      <c r="G1058" s="19"/>
      <c r="H1058" s="19"/>
      <c r="I1058" s="19"/>
      <c r="J1058" s="21"/>
      <c r="K1058" s="19"/>
      <c r="L1058" s="19"/>
      <c r="M1058" s="19"/>
      <c r="N1058" s="22"/>
      <c r="O1058" s="19"/>
      <c r="V1058" s="237"/>
    </row>
    <row r="1059" spans="1:22" ht="13.5" customHeight="1" x14ac:dyDescent="0.2">
      <c r="B1059" s="264"/>
      <c r="J1059" s="6"/>
      <c r="K1059" s="6"/>
      <c r="L1059" s="6"/>
      <c r="M1059" s="6"/>
      <c r="N1059" s="6"/>
      <c r="V1059" s="237"/>
    </row>
    <row r="1060" spans="1:22" x14ac:dyDescent="0.2">
      <c r="V1060" s="237"/>
    </row>
    <row r="1061" spans="1:22" ht="15.75" x14ac:dyDescent="0.25">
      <c r="A1061" s="9" t="s">
        <v>1148</v>
      </c>
      <c r="B1061" s="10" t="s">
        <v>1136</v>
      </c>
      <c r="C1061" s="10"/>
      <c r="D1061" s="10"/>
      <c r="E1061" s="334"/>
      <c r="F1061" s="32"/>
      <c r="G1061" s="11"/>
      <c r="H1061" s="11"/>
      <c r="V1061" s="237"/>
    </row>
    <row r="1062" spans="1:22" x14ac:dyDescent="0.2">
      <c r="B1062" t="s">
        <v>1162</v>
      </c>
      <c r="V1062" s="237"/>
    </row>
    <row r="1063" spans="1:22" x14ac:dyDescent="0.2">
      <c r="B1063" t="s">
        <v>932</v>
      </c>
      <c r="V1063" s="237"/>
    </row>
    <row r="1064" spans="1:22" ht="15" x14ac:dyDescent="0.2">
      <c r="B1064" s="11" t="s">
        <v>1323</v>
      </c>
      <c r="C1064" s="11"/>
      <c r="D1064" s="11"/>
      <c r="E1064" s="11"/>
      <c r="F1064" s="11"/>
      <c r="G1064" s="11"/>
      <c r="H1064" s="11"/>
      <c r="I1064" s="11"/>
      <c r="V1064" s="237"/>
    </row>
    <row r="1065" spans="1:22" x14ac:dyDescent="0.2">
      <c r="J1065" s="6"/>
      <c r="K1065" s="6"/>
      <c r="L1065" s="6"/>
      <c r="M1065" s="6"/>
      <c r="N1065" s="6"/>
      <c r="V1065" s="237"/>
    </row>
    <row r="1066" spans="1:22" x14ac:dyDescent="0.2">
      <c r="V1066" s="237"/>
    </row>
    <row r="1067" spans="1:22" x14ac:dyDescent="0.2">
      <c r="B1067" s="568" t="s">
        <v>931</v>
      </c>
      <c r="C1067" s="578"/>
      <c r="D1067" s="578"/>
      <c r="E1067" s="579"/>
      <c r="I1067" s="23"/>
      <c r="J1067" s="23"/>
      <c r="K1067" s="23"/>
      <c r="L1067" s="23"/>
      <c r="M1067" s="38"/>
      <c r="V1067" s="237"/>
    </row>
    <row r="1068" spans="1:22" x14ac:dyDescent="0.2">
      <c r="B1068" s="43"/>
      <c r="C1068" s="108" t="s">
        <v>1302</v>
      </c>
      <c r="D1068" s="108" t="s">
        <v>1303</v>
      </c>
      <c r="E1068" s="108" t="s">
        <v>1304</v>
      </c>
      <c r="I1068" s="19"/>
      <c r="J1068" s="23"/>
      <c r="K1068" s="23"/>
      <c r="L1068" s="23"/>
      <c r="M1068" s="23"/>
      <c r="V1068" s="237"/>
    </row>
    <row r="1069" spans="1:22" x14ac:dyDescent="0.2">
      <c r="B1069" s="45" t="s">
        <v>1306</v>
      </c>
      <c r="C1069" s="109">
        <v>27</v>
      </c>
      <c r="D1069" s="109">
        <v>27</v>
      </c>
      <c r="E1069" s="109">
        <v>27</v>
      </c>
      <c r="I1069" s="63"/>
      <c r="J1069" s="21"/>
      <c r="K1069" s="21"/>
      <c r="L1069" s="21"/>
      <c r="M1069" s="21"/>
      <c r="V1069" s="237"/>
    </row>
    <row r="1070" spans="1:22" x14ac:dyDescent="0.2">
      <c r="B1070" s="45" t="s">
        <v>929</v>
      </c>
      <c r="C1070" s="106">
        <v>0</v>
      </c>
      <c r="D1070" s="106">
        <v>0</v>
      </c>
      <c r="E1070" s="106">
        <v>0</v>
      </c>
      <c r="I1070" s="65"/>
      <c r="J1070" s="38"/>
      <c r="K1070" s="38"/>
      <c r="L1070" s="19"/>
      <c r="M1070" s="19"/>
      <c r="V1070" s="237"/>
    </row>
    <row r="1071" spans="1:22" x14ac:dyDescent="0.2">
      <c r="B1071" s="41" t="s">
        <v>338</v>
      </c>
      <c r="C1071" s="16">
        <f>C1069*C1070</f>
        <v>0</v>
      </c>
      <c r="D1071" s="16">
        <f>D1069*D1070</f>
        <v>0</v>
      </c>
      <c r="E1071" s="16">
        <f>E1069*E1070</f>
        <v>0</v>
      </c>
      <c r="I1071" s="65"/>
      <c r="J1071" s="56"/>
      <c r="K1071" s="56"/>
      <c r="L1071" s="21"/>
      <c r="M1071" s="21"/>
      <c r="V1071" s="237"/>
    </row>
    <row r="1072" spans="1:22" x14ac:dyDescent="0.2">
      <c r="B1072" s="19"/>
      <c r="C1072" s="19"/>
      <c r="D1072" s="19"/>
      <c r="E1072" s="19"/>
      <c r="I1072" s="65"/>
      <c r="J1072" s="64"/>
      <c r="K1072" s="38"/>
      <c r="L1072" s="19"/>
      <c r="M1072" s="19"/>
      <c r="V1072" s="237"/>
    </row>
    <row r="1073" spans="2:22" x14ac:dyDescent="0.2">
      <c r="B1073" s="43"/>
      <c r="C1073" s="108" t="s">
        <v>927</v>
      </c>
      <c r="D1073" s="108" t="s">
        <v>928</v>
      </c>
      <c r="E1073" s="108" t="s">
        <v>930</v>
      </c>
      <c r="I1073" s="38"/>
      <c r="J1073" s="38"/>
      <c r="K1073" s="38"/>
      <c r="L1073" s="19"/>
      <c r="M1073" s="19"/>
      <c r="V1073" s="237"/>
    </row>
    <row r="1074" spans="2:22" x14ac:dyDescent="0.2">
      <c r="B1074" s="45" t="s">
        <v>1306</v>
      </c>
      <c r="C1074" s="109">
        <v>27</v>
      </c>
      <c r="D1074" s="109">
        <v>27</v>
      </c>
      <c r="E1074" s="109"/>
      <c r="V1074" s="237"/>
    </row>
    <row r="1075" spans="2:22" ht="12.75" customHeight="1" x14ac:dyDescent="0.2">
      <c r="B1075" s="45" t="s">
        <v>929</v>
      </c>
      <c r="C1075" s="106">
        <v>0</v>
      </c>
      <c r="D1075" s="106">
        <v>0</v>
      </c>
      <c r="E1075" s="106"/>
      <c r="V1075" s="237"/>
    </row>
    <row r="1076" spans="2:22" ht="12.75" customHeight="1" x14ac:dyDescent="0.2">
      <c r="B1076" s="41" t="s">
        <v>338</v>
      </c>
      <c r="C1076" s="16">
        <f>C1074*C1075</f>
        <v>0</v>
      </c>
      <c r="D1076" s="16">
        <f>D1074*D1075</f>
        <v>0</v>
      </c>
      <c r="E1076" s="16">
        <f>E1074*E1075</f>
        <v>0</v>
      </c>
      <c r="J1076" s="6"/>
      <c r="K1076" s="6"/>
      <c r="L1076" s="6"/>
      <c r="M1076" s="6"/>
      <c r="N1076" s="6"/>
      <c r="V1076" s="237"/>
    </row>
    <row r="1077" spans="2:22" x14ac:dyDescent="0.2">
      <c r="B1077" s="560" t="s">
        <v>1539</v>
      </c>
      <c r="C1077" s="576">
        <f>C1071+D1071+E1071+C1076+D1076+E1076</f>
        <v>0</v>
      </c>
      <c r="J1077" s="6"/>
      <c r="K1077" s="6"/>
      <c r="L1077" s="6"/>
      <c r="M1077" s="6"/>
      <c r="N1077" s="6"/>
      <c r="V1077" s="237"/>
    </row>
    <row r="1078" spans="2:22" x14ac:dyDescent="0.2">
      <c r="B1078" s="561"/>
      <c r="C1078" s="577"/>
      <c r="J1078" s="6"/>
      <c r="K1078" s="6"/>
      <c r="L1078" s="6"/>
      <c r="M1078" s="6"/>
      <c r="N1078" s="6"/>
      <c r="V1078" s="237"/>
    </row>
    <row r="1079" spans="2:22" x14ac:dyDescent="0.2">
      <c r="B1079" s="562"/>
      <c r="J1079" s="6"/>
      <c r="K1079" s="6"/>
      <c r="L1079" s="6"/>
      <c r="M1079" s="6"/>
      <c r="N1079" s="6"/>
      <c r="V1079" s="237"/>
    </row>
    <row r="1080" spans="2:22" x14ac:dyDescent="0.2">
      <c r="I1080" s="6"/>
      <c r="J1080" s="6"/>
      <c r="K1080" s="6"/>
      <c r="L1080" s="6"/>
      <c r="M1080" s="6"/>
      <c r="N1080" s="6"/>
      <c r="V1080" s="237"/>
    </row>
    <row r="1081" spans="2:22" x14ac:dyDescent="0.2">
      <c r="B1081" s="574" t="s">
        <v>1554</v>
      </c>
      <c r="C1081" s="105" t="s">
        <v>1045</v>
      </c>
      <c r="D1081" s="105" t="s">
        <v>82</v>
      </c>
      <c r="E1081" s="105" t="s">
        <v>1158</v>
      </c>
      <c r="J1081" s="6"/>
      <c r="K1081" s="6"/>
      <c r="L1081" s="6"/>
      <c r="M1081" s="6"/>
      <c r="N1081" s="6"/>
      <c r="V1081" s="237"/>
    </row>
    <row r="1082" spans="2:22" x14ac:dyDescent="0.2">
      <c r="B1082" s="575"/>
      <c r="C1082" s="111">
        <v>0</v>
      </c>
      <c r="D1082" s="111">
        <v>0</v>
      </c>
      <c r="E1082" s="111">
        <v>0</v>
      </c>
      <c r="J1082" s="6"/>
      <c r="K1082" s="6"/>
      <c r="L1082" s="6"/>
      <c r="M1082" s="6"/>
      <c r="N1082" s="6"/>
      <c r="V1082" s="237"/>
    </row>
    <row r="1083" spans="2:22" ht="12.75" customHeight="1" x14ac:dyDescent="0.2">
      <c r="B1083" s="560" t="s">
        <v>1555</v>
      </c>
      <c r="C1083" s="576">
        <f>C1082+D1082+E1082</f>
        <v>0</v>
      </c>
      <c r="J1083" s="6"/>
      <c r="K1083" s="6"/>
      <c r="L1083" s="6"/>
      <c r="M1083" s="6"/>
      <c r="N1083" s="6"/>
      <c r="V1083" s="237"/>
    </row>
    <row r="1084" spans="2:22" x14ac:dyDescent="0.2">
      <c r="B1084" s="561"/>
      <c r="C1084" s="577"/>
      <c r="J1084" s="6"/>
      <c r="K1084" s="6"/>
      <c r="L1084" s="6"/>
      <c r="M1084" s="6"/>
      <c r="N1084" s="6"/>
      <c r="V1084" s="237"/>
    </row>
    <row r="1085" spans="2:22" x14ac:dyDescent="0.2">
      <c r="B1085" s="562"/>
      <c r="C1085" s="11"/>
      <c r="J1085" s="6"/>
      <c r="K1085" s="6"/>
      <c r="L1085" s="6"/>
      <c r="M1085" s="6"/>
      <c r="N1085" s="6"/>
      <c r="V1085" s="237"/>
    </row>
    <row r="1086" spans="2:22" x14ac:dyDescent="0.2">
      <c r="I1086" s="6"/>
      <c r="J1086" s="6"/>
      <c r="K1086" s="6"/>
      <c r="L1086" s="6"/>
      <c r="M1086" s="6"/>
      <c r="N1086" s="6"/>
      <c r="V1086" s="237"/>
    </row>
    <row r="1087" spans="2:22" x14ac:dyDescent="0.2">
      <c r="B1087" s="563" t="s">
        <v>1576</v>
      </c>
      <c r="J1087" s="6"/>
      <c r="K1087" s="6"/>
      <c r="L1087" s="6"/>
      <c r="M1087" s="6"/>
      <c r="N1087" s="6"/>
      <c r="V1087" s="237"/>
    </row>
    <row r="1088" spans="2:22" x14ac:dyDescent="0.2">
      <c r="B1088" s="564"/>
      <c r="J1088" s="6"/>
      <c r="K1088" s="6"/>
      <c r="L1088" s="6"/>
      <c r="M1088" s="6"/>
      <c r="N1088" s="6"/>
      <c r="V1088" s="237"/>
    </row>
    <row r="1089" spans="2:22" ht="19.5" customHeight="1" x14ac:dyDescent="0.2">
      <c r="B1089" s="565"/>
      <c r="C1089" s="313">
        <f>C1077+C1083</f>
        <v>0</v>
      </c>
      <c r="J1089" s="6"/>
      <c r="K1089" s="6"/>
      <c r="L1089" s="6"/>
      <c r="M1089" s="6"/>
      <c r="N1089" s="6"/>
      <c r="V1089" s="237"/>
    </row>
    <row r="1090" spans="2:22" x14ac:dyDescent="0.2">
      <c r="I1090" s="6"/>
      <c r="J1090" s="6"/>
      <c r="K1090" s="6"/>
      <c r="L1090" s="6"/>
      <c r="M1090" s="6"/>
      <c r="N1090" s="6"/>
      <c r="V1090" s="237"/>
    </row>
    <row r="1091" spans="2:22" x14ac:dyDescent="0.2">
      <c r="I1091" s="6"/>
      <c r="J1091" s="6"/>
      <c r="K1091" s="6"/>
      <c r="L1091" s="6"/>
      <c r="M1091" s="6"/>
      <c r="N1091" s="6"/>
      <c r="V1091" s="237"/>
    </row>
    <row r="1092" spans="2:22" x14ac:dyDescent="0.2">
      <c r="B1092" s="568" t="s">
        <v>1577</v>
      </c>
      <c r="C1092" s="578"/>
      <c r="D1092" s="578"/>
      <c r="E1092" s="579"/>
      <c r="I1092" s="23"/>
      <c r="J1092" s="23"/>
      <c r="K1092" s="23"/>
      <c r="L1092" s="23"/>
      <c r="M1092" s="38"/>
      <c r="V1092" s="237"/>
    </row>
    <row r="1093" spans="2:22" x14ac:dyDescent="0.2">
      <c r="B1093" s="43"/>
      <c r="C1093" s="108" t="s">
        <v>1867</v>
      </c>
      <c r="D1093" s="108" t="s">
        <v>1874</v>
      </c>
      <c r="E1093" s="274" t="s">
        <v>1866</v>
      </c>
      <c r="I1093" s="401"/>
      <c r="J1093" s="23"/>
      <c r="K1093" s="23"/>
      <c r="L1093" s="23"/>
      <c r="M1093" s="23"/>
      <c r="V1093" s="237"/>
    </row>
    <row r="1094" spans="2:22" x14ac:dyDescent="0.2">
      <c r="B1094" s="45" t="s">
        <v>1306</v>
      </c>
      <c r="C1094" s="109">
        <v>130</v>
      </c>
      <c r="D1094" s="109">
        <v>80</v>
      </c>
      <c r="E1094" s="109">
        <v>56</v>
      </c>
      <c r="I1094" s="63"/>
      <c r="J1094" s="21"/>
      <c r="K1094" s="21"/>
      <c r="L1094" s="21"/>
      <c r="M1094" s="21"/>
      <c r="V1094" s="237"/>
    </row>
    <row r="1095" spans="2:22" x14ac:dyDescent="0.2">
      <c r="B1095" s="45" t="s">
        <v>223</v>
      </c>
      <c r="C1095" s="106">
        <v>5</v>
      </c>
      <c r="D1095" s="106">
        <v>6</v>
      </c>
      <c r="E1095" s="106">
        <v>0</v>
      </c>
      <c r="I1095" s="65"/>
      <c r="J1095" s="38"/>
      <c r="K1095" s="38"/>
      <c r="L1095" s="19"/>
      <c r="M1095" s="19"/>
      <c r="V1095" s="237"/>
    </row>
    <row r="1096" spans="2:22" x14ac:dyDescent="0.2">
      <c r="B1096" s="41" t="s">
        <v>55</v>
      </c>
      <c r="C1096" s="16">
        <f>C1094*C1095</f>
        <v>650</v>
      </c>
      <c r="D1096" s="16">
        <f>D1094*D1095</f>
        <v>480</v>
      </c>
      <c r="E1096" s="16">
        <f>E1094*E1095</f>
        <v>0</v>
      </c>
      <c r="I1096" s="65"/>
      <c r="J1096" s="56"/>
      <c r="K1096" s="56"/>
      <c r="L1096" s="21"/>
      <c r="M1096" s="21"/>
      <c r="V1096" s="237"/>
    </row>
    <row r="1097" spans="2:22" x14ac:dyDescent="0.2">
      <c r="B1097" s="19"/>
      <c r="C1097" s="19"/>
      <c r="D1097" s="19"/>
      <c r="E1097" s="19"/>
      <c r="I1097" s="65"/>
      <c r="J1097" s="64"/>
      <c r="K1097" s="38"/>
      <c r="L1097" s="19"/>
      <c r="M1097" s="19"/>
      <c r="V1097" s="237"/>
    </row>
    <row r="1098" spans="2:22" x14ac:dyDescent="0.2">
      <c r="B1098" s="43"/>
      <c r="C1098" s="108" t="s">
        <v>1868</v>
      </c>
      <c r="D1098" s="108" t="s">
        <v>928</v>
      </c>
      <c r="E1098" s="108" t="s">
        <v>930</v>
      </c>
      <c r="I1098" s="38"/>
      <c r="J1098" s="38"/>
      <c r="K1098" s="38"/>
      <c r="L1098" s="19"/>
      <c r="M1098" s="19"/>
      <c r="V1098" s="237"/>
    </row>
    <row r="1099" spans="2:22" x14ac:dyDescent="0.2">
      <c r="B1099" s="45" t="s">
        <v>1306</v>
      </c>
      <c r="C1099" s="109">
        <v>34</v>
      </c>
      <c r="D1099" s="109">
        <v>27</v>
      </c>
      <c r="E1099" s="109">
        <v>25</v>
      </c>
      <c r="V1099" s="237"/>
    </row>
    <row r="1100" spans="2:22" ht="12.75" customHeight="1" x14ac:dyDescent="0.2">
      <c r="B1100" s="45" t="s">
        <v>223</v>
      </c>
      <c r="C1100" s="106">
        <v>2</v>
      </c>
      <c r="D1100" s="106">
        <v>0</v>
      </c>
      <c r="E1100" s="106">
        <v>0</v>
      </c>
      <c r="V1100" s="237"/>
    </row>
    <row r="1101" spans="2:22" ht="12.75" customHeight="1" x14ac:dyDescent="0.2">
      <c r="B1101" s="41" t="s">
        <v>55</v>
      </c>
      <c r="C1101" s="16">
        <f>C1099*C1100</f>
        <v>68</v>
      </c>
      <c r="D1101" s="16">
        <f>D1099*D1100</f>
        <v>0</v>
      </c>
      <c r="E1101" s="16">
        <f>E1099*E1100</f>
        <v>0</v>
      </c>
      <c r="J1101" s="6"/>
      <c r="K1101" s="6"/>
      <c r="L1101" s="6"/>
      <c r="M1101" s="6"/>
      <c r="N1101" s="6"/>
      <c r="V1101" s="237"/>
    </row>
    <row r="1102" spans="2:22" x14ac:dyDescent="0.2">
      <c r="B1102" s="560" t="s">
        <v>1540</v>
      </c>
      <c r="C1102" s="576">
        <f>C1096+D1096+E1096+C1101+D1101+E1101</f>
        <v>1198</v>
      </c>
      <c r="J1102" s="6"/>
      <c r="K1102" s="6"/>
      <c r="L1102" s="6"/>
      <c r="M1102" s="6"/>
      <c r="N1102" s="6"/>
      <c r="V1102" s="237"/>
    </row>
    <row r="1103" spans="2:22" x14ac:dyDescent="0.2">
      <c r="B1103" s="561"/>
      <c r="C1103" s="577"/>
      <c r="J1103" s="6"/>
      <c r="K1103" s="6"/>
      <c r="L1103" s="6"/>
      <c r="M1103" s="6"/>
      <c r="N1103" s="6"/>
      <c r="V1103" s="237"/>
    </row>
    <row r="1104" spans="2:22" x14ac:dyDescent="0.2">
      <c r="B1104" s="562"/>
      <c r="J1104" s="6"/>
      <c r="K1104" s="6"/>
      <c r="L1104" s="6"/>
      <c r="M1104" s="6"/>
      <c r="N1104" s="6"/>
      <c r="V1104" s="237"/>
    </row>
    <row r="1105" spans="2:22" ht="12.75" customHeight="1" x14ac:dyDescent="0.2">
      <c r="C1105" s="40"/>
      <c r="D1105" s="40"/>
      <c r="E1105" s="40"/>
      <c r="I1105" s="6"/>
      <c r="J1105" s="6"/>
      <c r="K1105" s="6"/>
      <c r="L1105" s="6"/>
      <c r="M1105" s="6"/>
      <c r="N1105" s="6"/>
      <c r="V1105" s="237"/>
    </row>
    <row r="1106" spans="2:22" x14ac:dyDescent="0.2">
      <c r="B1106" s="574" t="s">
        <v>1552</v>
      </c>
      <c r="C1106" s="105" t="s">
        <v>1045</v>
      </c>
      <c r="D1106" s="105" t="s">
        <v>82</v>
      </c>
      <c r="E1106" s="105" t="s">
        <v>1158</v>
      </c>
      <c r="J1106" s="6"/>
      <c r="K1106" s="6"/>
      <c r="L1106" s="6"/>
      <c r="M1106" s="6"/>
      <c r="N1106" s="6"/>
      <c r="V1106" s="237"/>
    </row>
    <row r="1107" spans="2:22" x14ac:dyDescent="0.2">
      <c r="B1107" s="575"/>
      <c r="C1107" s="111">
        <v>0</v>
      </c>
      <c r="D1107" s="111">
        <v>0</v>
      </c>
      <c r="E1107" s="111">
        <v>0</v>
      </c>
      <c r="J1107" s="6"/>
      <c r="K1107" s="6"/>
      <c r="L1107" s="6"/>
      <c r="M1107" s="6"/>
      <c r="N1107" s="6"/>
      <c r="V1107" s="237"/>
    </row>
    <row r="1108" spans="2:22" ht="12.75" customHeight="1" x14ac:dyDescent="0.2">
      <c r="B1108" s="560" t="s">
        <v>1553</v>
      </c>
      <c r="C1108" s="576">
        <f>SUM(C1107:E1107)</f>
        <v>0</v>
      </c>
      <c r="J1108" s="6"/>
      <c r="K1108" s="6"/>
      <c r="L1108" s="6"/>
      <c r="M1108" s="6"/>
      <c r="N1108" s="6"/>
      <c r="V1108" s="237"/>
    </row>
    <row r="1109" spans="2:22" x14ac:dyDescent="0.2">
      <c r="B1109" s="561"/>
      <c r="C1109" s="577"/>
      <c r="J1109" s="6"/>
      <c r="K1109" s="6"/>
      <c r="L1109" s="6"/>
      <c r="M1109" s="6"/>
      <c r="N1109" s="6"/>
      <c r="V1109" s="237"/>
    </row>
    <row r="1110" spans="2:22" x14ac:dyDescent="0.2">
      <c r="B1110" s="562"/>
      <c r="C1110" s="11"/>
      <c r="J1110" s="6"/>
      <c r="K1110" s="6"/>
      <c r="L1110" s="6"/>
      <c r="M1110" s="6"/>
      <c r="N1110" s="6"/>
      <c r="V1110" s="237"/>
    </row>
    <row r="1111" spans="2:22" ht="12.75" customHeight="1" x14ac:dyDescent="0.2">
      <c r="C1111" s="40"/>
      <c r="D1111" s="40"/>
      <c r="E1111" s="40"/>
      <c r="I1111" s="6"/>
      <c r="J1111" s="6"/>
      <c r="K1111" s="6"/>
      <c r="L1111" s="6"/>
      <c r="M1111" s="6"/>
      <c r="N1111" s="6"/>
      <c r="V1111" s="237"/>
    </row>
    <row r="1112" spans="2:22" x14ac:dyDescent="0.2">
      <c r="B1112" s="563" t="s">
        <v>1578</v>
      </c>
      <c r="J1112" s="6"/>
      <c r="K1112" s="6"/>
      <c r="L1112" s="6"/>
      <c r="M1112" s="6"/>
      <c r="N1112" s="6"/>
      <c r="V1112" s="237"/>
    </row>
    <row r="1113" spans="2:22" x14ac:dyDescent="0.2">
      <c r="B1113" s="564"/>
      <c r="J1113" s="6"/>
      <c r="K1113" s="6"/>
      <c r="L1113" s="6"/>
      <c r="M1113" s="6"/>
      <c r="N1113" s="6"/>
      <c r="V1113" s="237"/>
    </row>
    <row r="1114" spans="2:22" ht="19.5" customHeight="1" x14ac:dyDescent="0.2">
      <c r="B1114" s="565"/>
      <c r="C1114" s="313">
        <f>C1102+C1108</f>
        <v>1198</v>
      </c>
      <c r="J1114" s="6"/>
      <c r="K1114" s="6"/>
      <c r="L1114" s="6"/>
      <c r="M1114" s="6"/>
      <c r="N1114" s="6"/>
      <c r="V1114" s="237"/>
    </row>
    <row r="1115" spans="2:22" ht="12.75" customHeight="1" x14ac:dyDescent="0.2">
      <c r="C1115" s="40"/>
      <c r="D1115" s="40"/>
      <c r="E1115" s="40"/>
      <c r="I1115" s="6"/>
      <c r="J1115" s="6"/>
      <c r="K1115" s="6"/>
      <c r="L1115" s="6"/>
      <c r="M1115" s="6"/>
      <c r="N1115" s="6"/>
      <c r="V1115" s="237"/>
    </row>
    <row r="1116" spans="2:22" ht="12.75" customHeight="1" x14ac:dyDescent="0.2">
      <c r="C1116" s="40"/>
      <c r="D1116" s="40"/>
      <c r="E1116" s="40"/>
      <c r="I1116" s="6"/>
      <c r="J1116" s="6"/>
      <c r="K1116" s="6"/>
      <c r="L1116" s="6"/>
      <c r="M1116" s="6"/>
      <c r="N1116" s="6"/>
      <c r="V1116" s="237"/>
    </row>
    <row r="1117" spans="2:22" ht="12.75" customHeight="1" x14ac:dyDescent="0.2">
      <c r="B1117" s="585" t="s">
        <v>2040</v>
      </c>
      <c r="C1117" s="586"/>
      <c r="D1117" s="586"/>
      <c r="E1117" s="586"/>
      <c r="F1117" s="587"/>
      <c r="I1117" s="6"/>
      <c r="J1117" s="6"/>
      <c r="K1117" s="6"/>
      <c r="L1117" s="6"/>
      <c r="M1117" s="6"/>
      <c r="N1117" s="6"/>
      <c r="V1117" s="237"/>
    </row>
    <row r="1118" spans="2:22" x14ac:dyDescent="0.2">
      <c r="B1118" s="588"/>
      <c r="C1118" s="589"/>
      <c r="D1118" s="589"/>
      <c r="E1118" s="589"/>
      <c r="F1118" s="590"/>
      <c r="I1118" s="6"/>
      <c r="J1118" s="6"/>
      <c r="K1118" s="6"/>
      <c r="L1118" s="6"/>
      <c r="M1118" s="6"/>
      <c r="N1118" s="6"/>
      <c r="V1118" s="237"/>
    </row>
    <row r="1119" spans="2:22" x14ac:dyDescent="0.2">
      <c r="B1119" s="591"/>
      <c r="C1119" s="580" t="s">
        <v>225</v>
      </c>
      <c r="D1119" s="580" t="s">
        <v>226</v>
      </c>
      <c r="E1119" s="580" t="s">
        <v>227</v>
      </c>
      <c r="F1119" s="582" t="s">
        <v>55</v>
      </c>
      <c r="I1119" s="6"/>
      <c r="J1119" s="6"/>
      <c r="K1119" s="6"/>
      <c r="L1119" s="6"/>
      <c r="M1119" s="6"/>
      <c r="N1119" s="6"/>
      <c r="V1119" s="237"/>
    </row>
    <row r="1120" spans="2:22" x14ac:dyDescent="0.2">
      <c r="B1120" s="591"/>
      <c r="C1120" s="581"/>
      <c r="D1120" s="581"/>
      <c r="E1120" s="581"/>
      <c r="F1120" s="583"/>
      <c r="I1120" s="6"/>
      <c r="J1120" s="6"/>
      <c r="K1120" s="6"/>
      <c r="L1120" s="6"/>
      <c r="M1120" s="6"/>
      <c r="N1120" s="6"/>
      <c r="V1120" s="237"/>
    </row>
    <row r="1121" spans="1:22" x14ac:dyDescent="0.2">
      <c r="B1121" s="106" t="s">
        <v>933</v>
      </c>
      <c r="C1121" s="107"/>
      <c r="D1121" s="107"/>
      <c r="E1121" s="107"/>
      <c r="F1121" s="16">
        <f>C1121+D1121+E1121</f>
        <v>0</v>
      </c>
      <c r="I1121" s="6"/>
      <c r="J1121" s="6"/>
      <c r="K1121" s="6"/>
      <c r="L1121" s="6"/>
      <c r="M1121" s="6"/>
      <c r="N1121" s="6"/>
      <c r="V1121" s="237"/>
    </row>
    <row r="1122" spans="1:22" x14ac:dyDescent="0.2">
      <c r="B1122" s="106" t="s">
        <v>934</v>
      </c>
      <c r="C1122" s="107"/>
      <c r="D1122" s="107"/>
      <c r="E1122" s="107"/>
      <c r="F1122" s="16">
        <f>C1122+D1122+E1122</f>
        <v>0</v>
      </c>
      <c r="I1122" s="6"/>
      <c r="J1122" s="6"/>
      <c r="K1122" s="6"/>
      <c r="L1122" s="6"/>
      <c r="M1122" s="6"/>
      <c r="N1122" s="6"/>
      <c r="V1122" s="237"/>
    </row>
    <row r="1123" spans="1:22" x14ac:dyDescent="0.2">
      <c r="B1123" s="106" t="s">
        <v>222</v>
      </c>
      <c r="C1123" s="107"/>
      <c r="D1123" s="107"/>
      <c r="E1123" s="107"/>
      <c r="F1123" s="16">
        <f>C1123+D1123+E1123</f>
        <v>0</v>
      </c>
      <c r="I1123" s="6"/>
      <c r="J1123" s="6"/>
      <c r="K1123" s="6"/>
      <c r="L1123" s="6"/>
      <c r="M1123" s="6"/>
      <c r="N1123" s="6"/>
      <c r="V1123" s="237"/>
    </row>
    <row r="1124" spans="1:22" x14ac:dyDescent="0.2">
      <c r="B1124" s="606" t="s">
        <v>339</v>
      </c>
      <c r="C1124" s="606"/>
      <c r="D1124" s="606"/>
      <c r="E1124" s="606"/>
      <c r="F1124" s="313">
        <f>SUM(F1121:F1123)</f>
        <v>0</v>
      </c>
      <c r="I1124" s="6"/>
      <c r="J1124" s="6"/>
      <c r="K1124" s="6"/>
      <c r="L1124" s="6"/>
      <c r="M1124" s="6"/>
      <c r="N1124" s="6"/>
      <c r="V1124" s="237"/>
    </row>
    <row r="1125" spans="1:22" x14ac:dyDescent="0.2">
      <c r="I1125" s="6"/>
      <c r="J1125" s="6"/>
      <c r="K1125" s="6"/>
      <c r="L1125" s="6"/>
      <c r="M1125" s="6"/>
      <c r="N1125" s="6"/>
      <c r="V1125" s="237"/>
    </row>
    <row r="1126" spans="1:22" x14ac:dyDescent="0.2">
      <c r="B1126" s="599" t="s">
        <v>935</v>
      </c>
      <c r="I1126" s="6"/>
      <c r="J1126" s="6"/>
      <c r="K1126" s="6"/>
      <c r="L1126" s="6"/>
      <c r="M1126" s="6"/>
      <c r="N1126" s="6"/>
      <c r="V1126" s="237"/>
    </row>
    <row r="1127" spans="1:22" x14ac:dyDescent="0.2">
      <c r="B1127" s="600"/>
      <c r="C1127" s="14"/>
      <c r="I1127" s="6"/>
      <c r="J1127" s="6"/>
      <c r="K1127" s="6"/>
      <c r="L1127" s="6"/>
      <c r="M1127" s="6"/>
      <c r="N1127" s="6"/>
      <c r="V1127" s="237"/>
    </row>
    <row r="1128" spans="1:22" x14ac:dyDescent="0.2">
      <c r="B1128" s="601"/>
      <c r="C1128" s="54">
        <f>C1089+C1114+F1124</f>
        <v>1198</v>
      </c>
      <c r="I1128" s="6"/>
      <c r="J1128" s="6"/>
      <c r="K1128" s="6"/>
      <c r="L1128" s="6"/>
      <c r="M1128" s="6"/>
      <c r="N1128" s="6"/>
      <c r="V1128" s="237"/>
    </row>
    <row r="1129" spans="1:22" x14ac:dyDescent="0.2">
      <c r="V1129" s="237"/>
    </row>
    <row r="1130" spans="1:22" ht="15.75" customHeight="1" x14ac:dyDescent="0.25">
      <c r="A1130" s="9" t="s">
        <v>1149</v>
      </c>
      <c r="B1130" s="10" t="s">
        <v>1137</v>
      </c>
      <c r="C1130" s="10"/>
      <c r="D1130" s="32"/>
      <c r="E1130" s="334"/>
      <c r="F1130" s="32"/>
      <c r="G1130" s="11"/>
      <c r="H1130" s="11"/>
      <c r="V1130" s="237"/>
    </row>
    <row r="1131" spans="1:22" x14ac:dyDescent="0.2">
      <c r="B1131" t="s">
        <v>1164</v>
      </c>
      <c r="V1131" s="237"/>
    </row>
    <row r="1132" spans="1:22" ht="15" x14ac:dyDescent="0.2">
      <c r="B1132" s="11" t="s">
        <v>1165</v>
      </c>
      <c r="C1132" s="11"/>
      <c r="D1132" s="11"/>
      <c r="E1132" s="11"/>
      <c r="F1132" s="11"/>
      <c r="G1132" s="11"/>
      <c r="H1132" s="11"/>
      <c r="I1132" s="11"/>
      <c r="V1132" s="237"/>
    </row>
    <row r="1133" spans="1:22" x14ac:dyDescent="0.2">
      <c r="V1133" s="237"/>
    </row>
    <row r="1134" spans="1:22" x14ac:dyDescent="0.2">
      <c r="B1134" s="568" t="s">
        <v>937</v>
      </c>
      <c r="C1134" s="578"/>
      <c r="D1134" s="578"/>
      <c r="E1134" s="579"/>
      <c r="I1134" s="23"/>
      <c r="J1134" s="23"/>
      <c r="K1134" s="23"/>
      <c r="L1134" s="23"/>
      <c r="M1134" s="23"/>
      <c r="V1134" s="237"/>
    </row>
    <row r="1135" spans="1:22" x14ac:dyDescent="0.2">
      <c r="B1135" s="43"/>
      <c r="C1135" s="108" t="s">
        <v>1302</v>
      </c>
      <c r="D1135" s="108" t="s">
        <v>1303</v>
      </c>
      <c r="E1135" s="108" t="s">
        <v>1304</v>
      </c>
      <c r="I1135" s="38"/>
      <c r="J1135" s="23"/>
      <c r="K1135" s="23"/>
      <c r="L1135" s="23"/>
      <c r="M1135" s="23"/>
      <c r="V1135" s="237"/>
    </row>
    <row r="1136" spans="1:22" x14ac:dyDescent="0.2">
      <c r="B1136" s="45" t="s">
        <v>1306</v>
      </c>
      <c r="C1136" s="109">
        <v>27</v>
      </c>
      <c r="D1136" s="109">
        <v>27</v>
      </c>
      <c r="E1136" s="109">
        <v>27</v>
      </c>
      <c r="I1136" s="65"/>
      <c r="J1136" s="56"/>
      <c r="K1136" s="56"/>
      <c r="L1136" s="56"/>
      <c r="M1136" s="56"/>
      <c r="V1136" s="237"/>
    </row>
    <row r="1137" spans="2:22" x14ac:dyDescent="0.2">
      <c r="B1137" s="45" t="s">
        <v>929</v>
      </c>
      <c r="C1137" s="106">
        <v>0</v>
      </c>
      <c r="D1137" s="106">
        <v>0</v>
      </c>
      <c r="E1137" s="106">
        <v>0</v>
      </c>
      <c r="I1137" s="65"/>
      <c r="J1137" s="38"/>
      <c r="K1137" s="38"/>
      <c r="L1137" s="38"/>
      <c r="M1137" s="38"/>
      <c r="V1137" s="237"/>
    </row>
    <row r="1138" spans="2:22" x14ac:dyDescent="0.2">
      <c r="B1138" s="41" t="s">
        <v>338</v>
      </c>
      <c r="C1138" s="16">
        <f>C1136*C1137</f>
        <v>0</v>
      </c>
      <c r="D1138" s="16">
        <f>D1136*D1137</f>
        <v>0</v>
      </c>
      <c r="E1138" s="16">
        <f>E1136*E1137</f>
        <v>0</v>
      </c>
      <c r="I1138" s="65"/>
      <c r="J1138" s="68"/>
      <c r="K1138" s="68"/>
      <c r="L1138" s="68"/>
      <c r="M1138" s="68"/>
      <c r="V1138" s="237"/>
    </row>
    <row r="1139" spans="2:22" x14ac:dyDescent="0.2">
      <c r="B1139" s="19"/>
      <c r="C1139" s="19"/>
      <c r="D1139" s="19"/>
      <c r="E1139" s="19"/>
      <c r="I1139" s="65"/>
      <c r="J1139" s="64"/>
      <c r="K1139" s="38"/>
      <c r="L1139" s="38"/>
      <c r="M1139" s="38"/>
      <c r="V1139" s="237"/>
    </row>
    <row r="1140" spans="2:22" x14ac:dyDescent="0.2">
      <c r="B1140" s="43"/>
      <c r="C1140" s="108" t="s">
        <v>927</v>
      </c>
      <c r="D1140" s="108" t="s">
        <v>928</v>
      </c>
      <c r="E1140" s="108" t="s">
        <v>930</v>
      </c>
      <c r="I1140" s="38"/>
      <c r="J1140" s="38"/>
      <c r="K1140" s="38"/>
      <c r="L1140" s="38"/>
      <c r="M1140" s="38"/>
      <c r="V1140" s="237"/>
    </row>
    <row r="1141" spans="2:22" x14ac:dyDescent="0.2">
      <c r="B1141" s="45" t="s">
        <v>1306</v>
      </c>
      <c r="C1141" s="109">
        <v>27</v>
      </c>
      <c r="D1141" s="109">
        <v>27</v>
      </c>
      <c r="E1141" s="109">
        <v>60</v>
      </c>
      <c r="I1141" s="38"/>
      <c r="J1141" s="38"/>
      <c r="K1141" s="38"/>
      <c r="L1141" s="38"/>
      <c r="M1141" s="38"/>
      <c r="V1141" s="237"/>
    </row>
    <row r="1142" spans="2:22" x14ac:dyDescent="0.2">
      <c r="B1142" s="45" t="s">
        <v>929</v>
      </c>
      <c r="C1142" s="106">
        <v>0</v>
      </c>
      <c r="D1142" s="106">
        <v>0</v>
      </c>
      <c r="E1142" s="106">
        <v>0</v>
      </c>
      <c r="V1142" s="237"/>
    </row>
    <row r="1143" spans="2:22" x14ac:dyDescent="0.2">
      <c r="B1143" s="41" t="s">
        <v>338</v>
      </c>
      <c r="C1143" s="16">
        <f>C1141*C1142</f>
        <v>0</v>
      </c>
      <c r="D1143" s="16">
        <f>D1141*D1142</f>
        <v>0</v>
      </c>
      <c r="E1143" s="16">
        <f>E1141*E1142</f>
        <v>0</v>
      </c>
      <c r="I1143" s="28"/>
      <c r="J1143" s="6"/>
      <c r="K1143" s="6"/>
      <c r="L1143" s="6"/>
      <c r="M1143" s="6"/>
      <c r="N1143" s="6"/>
      <c r="V1143" s="237"/>
    </row>
    <row r="1144" spans="2:22" x14ac:dyDescent="0.2">
      <c r="B1144" s="675" t="s">
        <v>1579</v>
      </c>
      <c r="C1144" s="576">
        <f>C1138+D1138+E1138+C1143+D1143+E1143</f>
        <v>0</v>
      </c>
      <c r="I1144" s="28"/>
      <c r="J1144" s="6"/>
      <c r="K1144" s="6"/>
      <c r="L1144" s="6"/>
      <c r="M1144" s="6"/>
      <c r="N1144" s="6"/>
      <c r="V1144" s="237"/>
    </row>
    <row r="1145" spans="2:22" x14ac:dyDescent="0.2">
      <c r="B1145" s="676"/>
      <c r="C1145" s="577"/>
      <c r="I1145" s="28"/>
      <c r="J1145" s="6"/>
      <c r="K1145" s="6"/>
      <c r="L1145" s="6"/>
      <c r="M1145" s="6"/>
      <c r="N1145" s="6"/>
      <c r="V1145" s="237"/>
    </row>
    <row r="1146" spans="2:22" x14ac:dyDescent="0.2">
      <c r="B1146" s="677"/>
      <c r="I1146" s="28"/>
      <c r="J1146" s="6"/>
      <c r="K1146" s="6"/>
      <c r="L1146" s="6"/>
      <c r="M1146" s="6"/>
      <c r="N1146" s="6"/>
      <c r="V1146" s="237"/>
    </row>
    <row r="1147" spans="2:22" x14ac:dyDescent="0.2">
      <c r="I1147" s="28"/>
      <c r="J1147" s="6"/>
      <c r="K1147" s="6"/>
      <c r="L1147" s="6"/>
      <c r="M1147" s="6"/>
      <c r="N1147" s="6"/>
      <c r="V1147" s="237"/>
    </row>
    <row r="1148" spans="2:22" x14ac:dyDescent="0.2">
      <c r="B1148" s="574" t="s">
        <v>1554</v>
      </c>
      <c r="C1148" s="105" t="s">
        <v>1045</v>
      </c>
      <c r="D1148" s="105" t="s">
        <v>82</v>
      </c>
      <c r="E1148" s="105" t="s">
        <v>1158</v>
      </c>
      <c r="J1148" s="6"/>
      <c r="K1148" s="6"/>
      <c r="L1148" s="6"/>
      <c r="M1148" s="6"/>
      <c r="N1148" s="6"/>
      <c r="V1148" s="237"/>
    </row>
    <row r="1149" spans="2:22" x14ac:dyDescent="0.2">
      <c r="B1149" s="575"/>
      <c r="C1149" s="111">
        <v>0</v>
      </c>
      <c r="D1149" s="111">
        <v>0</v>
      </c>
      <c r="E1149" s="111">
        <v>0</v>
      </c>
      <c r="J1149" s="6"/>
      <c r="K1149" s="6"/>
      <c r="L1149" s="6"/>
      <c r="M1149" s="6"/>
      <c r="N1149" s="6"/>
      <c r="V1149" s="237"/>
    </row>
    <row r="1150" spans="2:22" ht="12.75" customHeight="1" x14ac:dyDescent="0.2">
      <c r="B1150" s="560" t="s">
        <v>1555</v>
      </c>
      <c r="C1150" s="576">
        <f>C1149+D1149+E1149</f>
        <v>0</v>
      </c>
      <c r="J1150" s="6"/>
      <c r="K1150" s="6"/>
      <c r="L1150" s="6"/>
      <c r="M1150" s="6"/>
      <c r="N1150" s="6"/>
      <c r="V1150" s="237"/>
    </row>
    <row r="1151" spans="2:22" x14ac:dyDescent="0.2">
      <c r="B1151" s="561"/>
      <c r="C1151" s="577"/>
      <c r="J1151" s="6"/>
      <c r="K1151" s="6"/>
      <c r="L1151" s="6"/>
      <c r="M1151" s="6"/>
      <c r="N1151" s="6"/>
      <c r="V1151" s="237"/>
    </row>
    <row r="1152" spans="2:22" x14ac:dyDescent="0.2">
      <c r="B1152" s="562"/>
      <c r="C1152" s="11"/>
      <c r="J1152" s="6"/>
      <c r="K1152" s="6"/>
      <c r="L1152" s="6"/>
      <c r="M1152" s="6"/>
      <c r="N1152" s="6"/>
      <c r="V1152" s="237"/>
    </row>
    <row r="1153" spans="2:22" x14ac:dyDescent="0.2">
      <c r="I1153" s="6"/>
      <c r="J1153" s="6"/>
      <c r="K1153" s="6"/>
      <c r="L1153" s="6"/>
      <c r="M1153" s="6"/>
      <c r="N1153" s="6"/>
      <c r="V1153" s="237"/>
    </row>
    <row r="1154" spans="2:22" x14ac:dyDescent="0.2">
      <c r="B1154" s="563" t="s">
        <v>1580</v>
      </c>
      <c r="J1154" s="6"/>
      <c r="K1154" s="6"/>
      <c r="L1154" s="6"/>
      <c r="M1154" s="6"/>
      <c r="N1154" s="6"/>
      <c r="V1154" s="237"/>
    </row>
    <row r="1155" spans="2:22" x14ac:dyDescent="0.2">
      <c r="B1155" s="564"/>
      <c r="J1155" s="6"/>
      <c r="K1155" s="6"/>
      <c r="L1155" s="6"/>
      <c r="M1155" s="6"/>
      <c r="N1155" s="6"/>
      <c r="V1155" s="237"/>
    </row>
    <row r="1156" spans="2:22" ht="19.5" customHeight="1" x14ac:dyDescent="0.2">
      <c r="B1156" s="565"/>
      <c r="C1156" s="313">
        <f>C1144+C1150</f>
        <v>0</v>
      </c>
      <c r="J1156" s="6"/>
      <c r="K1156" s="6"/>
      <c r="L1156" s="6"/>
      <c r="M1156" s="6"/>
      <c r="N1156" s="6"/>
      <c r="V1156" s="237"/>
    </row>
    <row r="1157" spans="2:22" x14ac:dyDescent="0.2">
      <c r="I1157" s="6"/>
      <c r="J1157" s="6"/>
      <c r="K1157" s="6"/>
      <c r="L1157" s="6"/>
      <c r="M1157" s="6"/>
      <c r="N1157" s="6"/>
      <c r="V1157" s="237"/>
    </row>
    <row r="1158" spans="2:22" x14ac:dyDescent="0.2">
      <c r="I1158" s="6"/>
      <c r="J1158" s="6"/>
      <c r="K1158" s="6"/>
      <c r="L1158" s="6"/>
      <c r="M1158" s="6"/>
      <c r="N1158" s="6"/>
      <c r="V1158" s="237"/>
    </row>
    <row r="1159" spans="2:22" x14ac:dyDescent="0.2">
      <c r="B1159" s="568" t="s">
        <v>1581</v>
      </c>
      <c r="C1159" s="578"/>
      <c r="D1159" s="578"/>
      <c r="E1159" s="579"/>
      <c r="I1159" s="23"/>
      <c r="J1159" s="23"/>
      <c r="K1159" s="23"/>
      <c r="L1159" s="23"/>
      <c r="M1159" s="38"/>
      <c r="V1159" s="237"/>
    </row>
    <row r="1160" spans="2:22" x14ac:dyDescent="0.2">
      <c r="B1160" s="43"/>
      <c r="C1160" s="108" t="s">
        <v>1867</v>
      </c>
      <c r="D1160" s="108" t="s">
        <v>1874</v>
      </c>
      <c r="E1160" s="274" t="s">
        <v>1866</v>
      </c>
      <c r="I1160" s="401"/>
      <c r="J1160" s="23"/>
      <c r="K1160" s="23"/>
      <c r="L1160" s="23"/>
      <c r="M1160" s="23"/>
      <c r="V1160" s="237"/>
    </row>
    <row r="1161" spans="2:22" x14ac:dyDescent="0.2">
      <c r="B1161" s="45" t="s">
        <v>1306</v>
      </c>
      <c r="C1161" s="109">
        <v>130</v>
      </c>
      <c r="D1161" s="109">
        <v>80</v>
      </c>
      <c r="E1161" s="109">
        <v>56</v>
      </c>
      <c r="I1161" s="401"/>
      <c r="J1161" s="21"/>
      <c r="K1161" s="21"/>
      <c r="L1161" s="21"/>
      <c r="M1161" s="21"/>
      <c r="V1161" s="237"/>
    </row>
    <row r="1162" spans="2:22" x14ac:dyDescent="0.2">
      <c r="B1162" s="45" t="s">
        <v>223</v>
      </c>
      <c r="C1162" s="106">
        <v>4</v>
      </c>
      <c r="D1162" s="106">
        <v>4</v>
      </c>
      <c r="E1162" s="106">
        <v>0</v>
      </c>
      <c r="I1162" s="65"/>
      <c r="J1162" s="38"/>
      <c r="K1162" s="38"/>
      <c r="L1162" s="19"/>
      <c r="M1162" s="19"/>
      <c r="V1162" s="237"/>
    </row>
    <row r="1163" spans="2:22" x14ac:dyDescent="0.2">
      <c r="B1163" s="41" t="s">
        <v>55</v>
      </c>
      <c r="C1163" s="16">
        <f>C1161*C1162</f>
        <v>520</v>
      </c>
      <c r="D1163" s="16">
        <f>D1161*D1162</f>
        <v>320</v>
      </c>
      <c r="E1163" s="16">
        <f>E1161*E1162</f>
        <v>0</v>
      </c>
      <c r="I1163" s="65"/>
      <c r="J1163" s="56"/>
      <c r="K1163" s="56"/>
      <c r="L1163" s="21"/>
      <c r="M1163" s="21"/>
      <c r="V1163" s="237"/>
    </row>
    <row r="1164" spans="2:22" x14ac:dyDescent="0.2">
      <c r="B1164" s="19"/>
      <c r="C1164" s="19"/>
      <c r="D1164" s="19"/>
      <c r="E1164" s="19"/>
      <c r="I1164" s="65"/>
      <c r="J1164" s="64"/>
      <c r="K1164" s="38"/>
      <c r="L1164" s="19"/>
      <c r="M1164" s="19"/>
      <c r="V1164" s="237"/>
    </row>
    <row r="1165" spans="2:22" x14ac:dyDescent="0.2">
      <c r="B1165" s="43"/>
      <c r="C1165" s="108" t="s">
        <v>1868</v>
      </c>
      <c r="D1165" s="108" t="s">
        <v>928</v>
      </c>
      <c r="E1165" s="108" t="s">
        <v>930</v>
      </c>
      <c r="I1165" s="38"/>
      <c r="J1165" s="38"/>
      <c r="K1165" s="38"/>
      <c r="L1165" s="19"/>
      <c r="M1165" s="19"/>
      <c r="V1165" s="237"/>
    </row>
    <row r="1166" spans="2:22" x14ac:dyDescent="0.2">
      <c r="B1166" s="45" t="s">
        <v>1306</v>
      </c>
      <c r="C1166" s="109">
        <v>34</v>
      </c>
      <c r="D1166" s="109">
        <v>27</v>
      </c>
      <c r="E1166" s="109">
        <v>25</v>
      </c>
      <c r="V1166" s="237"/>
    </row>
    <row r="1167" spans="2:22" ht="12.75" customHeight="1" x14ac:dyDescent="0.2">
      <c r="B1167" s="45" t="s">
        <v>223</v>
      </c>
      <c r="C1167" s="106">
        <v>2</v>
      </c>
      <c r="D1167" s="106">
        <v>0</v>
      </c>
      <c r="E1167" s="106">
        <v>0</v>
      </c>
      <c r="V1167" s="237"/>
    </row>
    <row r="1168" spans="2:22" ht="12.75" customHeight="1" x14ac:dyDescent="0.2">
      <c r="B1168" s="41" t="s">
        <v>55</v>
      </c>
      <c r="C1168" s="16">
        <f>C1166*C1167</f>
        <v>68</v>
      </c>
      <c r="D1168" s="16">
        <f>D1166*D1167</f>
        <v>0</v>
      </c>
      <c r="E1168" s="16">
        <f>E1166*E1167</f>
        <v>0</v>
      </c>
      <c r="J1168" s="6"/>
      <c r="K1168" s="6"/>
      <c r="L1168" s="6"/>
      <c r="M1168" s="6"/>
      <c r="N1168" s="6"/>
      <c r="V1168" s="237"/>
    </row>
    <row r="1169" spans="2:22" x14ac:dyDescent="0.2">
      <c r="B1169" s="560" t="s">
        <v>1540</v>
      </c>
      <c r="C1169" s="576">
        <f>C1163+D1163+E1163+C1168+D1168+E1168</f>
        <v>908</v>
      </c>
      <c r="J1169" s="6"/>
      <c r="K1169" s="6"/>
      <c r="L1169" s="6"/>
      <c r="M1169" s="6"/>
      <c r="N1169" s="6"/>
      <c r="V1169" s="237"/>
    </row>
    <row r="1170" spans="2:22" x14ac:dyDescent="0.2">
      <c r="B1170" s="561"/>
      <c r="C1170" s="577"/>
      <c r="J1170" s="6"/>
      <c r="K1170" s="6"/>
      <c r="L1170" s="6"/>
      <c r="M1170" s="6"/>
      <c r="N1170" s="6"/>
      <c r="V1170" s="237"/>
    </row>
    <row r="1171" spans="2:22" x14ac:dyDescent="0.2">
      <c r="B1171" s="562"/>
      <c r="J1171" s="6"/>
      <c r="K1171" s="6"/>
      <c r="L1171" s="6"/>
      <c r="M1171" s="6"/>
      <c r="N1171" s="6"/>
      <c r="V1171" s="237"/>
    </row>
    <row r="1172" spans="2:22" ht="12.75" customHeight="1" x14ac:dyDescent="0.2">
      <c r="C1172" s="40"/>
      <c r="D1172" s="40"/>
      <c r="E1172" s="40"/>
      <c r="I1172" s="6"/>
      <c r="J1172" s="6"/>
      <c r="K1172" s="6"/>
      <c r="L1172" s="6"/>
      <c r="M1172" s="6"/>
      <c r="N1172" s="6"/>
      <c r="V1172" s="237"/>
    </row>
    <row r="1173" spans="2:22" x14ac:dyDescent="0.2">
      <c r="B1173" s="574" t="s">
        <v>1552</v>
      </c>
      <c r="C1173" s="105" t="s">
        <v>1045</v>
      </c>
      <c r="D1173" s="105" t="s">
        <v>82</v>
      </c>
      <c r="E1173" s="105" t="s">
        <v>1158</v>
      </c>
      <c r="J1173" s="6"/>
      <c r="K1173" s="6"/>
      <c r="L1173" s="6"/>
      <c r="M1173" s="6"/>
      <c r="N1173" s="6"/>
      <c r="V1173" s="237"/>
    </row>
    <row r="1174" spans="2:22" x14ac:dyDescent="0.2">
      <c r="B1174" s="575"/>
      <c r="C1174" s="111">
        <v>0</v>
      </c>
      <c r="D1174" s="111">
        <v>0</v>
      </c>
      <c r="E1174" s="111">
        <v>0</v>
      </c>
      <c r="J1174" s="6"/>
      <c r="K1174" s="6"/>
      <c r="L1174" s="6"/>
      <c r="M1174" s="6"/>
      <c r="N1174" s="6"/>
      <c r="V1174" s="237"/>
    </row>
    <row r="1175" spans="2:22" ht="12.75" customHeight="1" x14ac:dyDescent="0.2">
      <c r="B1175" s="560" t="s">
        <v>1553</v>
      </c>
      <c r="C1175" s="576">
        <f>SUM(C1174:E1174)</f>
        <v>0</v>
      </c>
      <c r="J1175" s="6"/>
      <c r="K1175" s="6"/>
      <c r="L1175" s="6"/>
      <c r="M1175" s="6"/>
      <c r="N1175" s="6"/>
      <c r="V1175" s="237"/>
    </row>
    <row r="1176" spans="2:22" x14ac:dyDescent="0.2">
      <c r="B1176" s="561"/>
      <c r="C1176" s="577"/>
      <c r="J1176" s="6"/>
      <c r="K1176" s="6"/>
      <c r="L1176" s="6"/>
      <c r="M1176" s="6"/>
      <c r="N1176" s="6"/>
      <c r="V1176" s="237"/>
    </row>
    <row r="1177" spans="2:22" x14ac:dyDescent="0.2">
      <c r="B1177" s="562"/>
      <c r="C1177" s="11"/>
      <c r="J1177" s="6"/>
      <c r="K1177" s="6"/>
      <c r="L1177" s="6"/>
      <c r="M1177" s="6"/>
      <c r="N1177" s="6"/>
      <c r="V1177" s="237"/>
    </row>
    <row r="1178" spans="2:22" ht="12.75" customHeight="1" x14ac:dyDescent="0.2">
      <c r="C1178" s="40"/>
      <c r="D1178" s="40"/>
      <c r="E1178" s="40"/>
      <c r="I1178" s="6"/>
      <c r="J1178" s="6"/>
      <c r="K1178" s="6"/>
      <c r="L1178" s="6"/>
      <c r="M1178" s="6"/>
      <c r="N1178" s="6"/>
      <c r="V1178" s="237"/>
    </row>
    <row r="1179" spans="2:22" x14ac:dyDescent="0.2">
      <c r="B1179" s="563" t="s">
        <v>1582</v>
      </c>
      <c r="J1179" s="6"/>
      <c r="K1179" s="6"/>
      <c r="L1179" s="6"/>
      <c r="M1179" s="6"/>
      <c r="N1179" s="6"/>
      <c r="V1179" s="237"/>
    </row>
    <row r="1180" spans="2:22" x14ac:dyDescent="0.2">
      <c r="B1180" s="564"/>
      <c r="J1180" s="6"/>
      <c r="K1180" s="6"/>
      <c r="L1180" s="6"/>
      <c r="M1180" s="6"/>
      <c r="N1180" s="6"/>
      <c r="V1180" s="237"/>
    </row>
    <row r="1181" spans="2:22" ht="19.5" customHeight="1" x14ac:dyDescent="0.2">
      <c r="B1181" s="565"/>
      <c r="C1181" s="313">
        <f>C1169+C1175</f>
        <v>908</v>
      </c>
      <c r="J1181" s="6"/>
      <c r="K1181" s="6"/>
      <c r="L1181" s="6"/>
      <c r="M1181" s="6"/>
      <c r="N1181" s="6"/>
      <c r="V1181" s="237"/>
    </row>
    <row r="1182" spans="2:22" x14ac:dyDescent="0.2">
      <c r="I1182" s="6"/>
      <c r="J1182" s="6"/>
      <c r="K1182" s="6"/>
      <c r="L1182" s="6"/>
      <c r="M1182" s="6"/>
      <c r="N1182" s="6"/>
      <c r="V1182" s="237"/>
    </row>
    <row r="1183" spans="2:22" x14ac:dyDescent="0.2">
      <c r="B1183" s="585" t="s">
        <v>2024</v>
      </c>
      <c r="C1183" s="586"/>
      <c r="D1183" s="586"/>
      <c r="E1183" s="586"/>
      <c r="F1183" s="587"/>
      <c r="I1183" s="6"/>
      <c r="J1183" s="6"/>
      <c r="K1183" s="6"/>
      <c r="L1183" s="6"/>
      <c r="M1183" s="6"/>
      <c r="N1183" s="6"/>
      <c r="V1183" s="237"/>
    </row>
    <row r="1184" spans="2:22" x14ac:dyDescent="0.2">
      <c r="B1184" s="588"/>
      <c r="C1184" s="589"/>
      <c r="D1184" s="589"/>
      <c r="E1184" s="589"/>
      <c r="F1184" s="590"/>
      <c r="I1184" s="6"/>
      <c r="J1184" s="6"/>
      <c r="K1184" s="6"/>
      <c r="L1184" s="6"/>
      <c r="M1184" s="6"/>
      <c r="N1184" s="6"/>
      <c r="V1184" s="237"/>
    </row>
    <row r="1185" spans="2:22" ht="12.75" customHeight="1" x14ac:dyDescent="0.2">
      <c r="B1185" s="591"/>
      <c r="C1185" s="580" t="s">
        <v>225</v>
      </c>
      <c r="D1185" s="580" t="s">
        <v>226</v>
      </c>
      <c r="E1185" s="580" t="s">
        <v>227</v>
      </c>
      <c r="F1185" s="582" t="s">
        <v>55</v>
      </c>
      <c r="I1185" s="6"/>
      <c r="J1185" s="6"/>
      <c r="K1185" s="6"/>
      <c r="L1185" s="6"/>
      <c r="M1185" s="6"/>
      <c r="N1185" s="6"/>
      <c r="V1185" s="237"/>
    </row>
    <row r="1186" spans="2:22" x14ac:dyDescent="0.2">
      <c r="B1186" s="591"/>
      <c r="C1186" s="581"/>
      <c r="D1186" s="581"/>
      <c r="E1186" s="581"/>
      <c r="F1186" s="583"/>
      <c r="I1186" s="6"/>
      <c r="J1186" s="6"/>
      <c r="K1186" s="6"/>
      <c r="L1186" s="6"/>
      <c r="M1186" s="6"/>
      <c r="N1186" s="6"/>
      <c r="V1186" s="237"/>
    </row>
    <row r="1187" spans="2:22" x14ac:dyDescent="0.2">
      <c r="B1187" s="106" t="s">
        <v>933</v>
      </c>
      <c r="C1187" s="107"/>
      <c r="D1187" s="107"/>
      <c r="E1187" s="107"/>
      <c r="F1187" s="16">
        <f>C1187+D1187+E1187</f>
        <v>0</v>
      </c>
      <c r="I1187" s="6"/>
      <c r="J1187" s="6"/>
      <c r="K1187" s="6"/>
      <c r="L1187" s="6"/>
      <c r="M1187" s="6"/>
      <c r="N1187" s="6"/>
      <c r="V1187" s="237"/>
    </row>
    <row r="1188" spans="2:22" x14ac:dyDescent="0.2">
      <c r="B1188" s="106" t="s">
        <v>934</v>
      </c>
      <c r="C1188" s="107"/>
      <c r="D1188" s="107"/>
      <c r="E1188" s="107"/>
      <c r="F1188" s="16">
        <f>C1188+D1188+E1188</f>
        <v>0</v>
      </c>
      <c r="I1188" s="6"/>
      <c r="J1188" s="6"/>
      <c r="K1188" s="6"/>
      <c r="L1188" s="6"/>
      <c r="M1188" s="6"/>
      <c r="N1188" s="6"/>
      <c r="V1188" s="237"/>
    </row>
    <row r="1189" spans="2:22" x14ac:dyDescent="0.2">
      <c r="B1189" s="106" t="s">
        <v>222</v>
      </c>
      <c r="C1189" s="107"/>
      <c r="D1189" s="107"/>
      <c r="E1189" s="107"/>
      <c r="F1189" s="16">
        <f>C1189+D1189+E1189</f>
        <v>0</v>
      </c>
      <c r="I1189" s="6"/>
      <c r="J1189" s="6"/>
      <c r="K1189" s="6"/>
      <c r="L1189" s="6"/>
      <c r="M1189" s="6"/>
      <c r="N1189" s="6"/>
      <c r="V1189" s="237"/>
    </row>
    <row r="1190" spans="2:22" x14ac:dyDescent="0.2">
      <c r="B1190" s="606" t="s">
        <v>341</v>
      </c>
      <c r="C1190" s="606"/>
      <c r="D1190" s="606"/>
      <c r="E1190" s="606"/>
      <c r="F1190" s="313">
        <f>SUM(F1187:F1189)</f>
        <v>0</v>
      </c>
      <c r="I1190" s="6"/>
      <c r="J1190" s="6"/>
      <c r="K1190" s="6"/>
      <c r="L1190" s="6"/>
      <c r="M1190" s="6"/>
      <c r="N1190" s="6"/>
      <c r="V1190" s="237"/>
    </row>
    <row r="1191" spans="2:22" ht="12.75" customHeight="1" x14ac:dyDescent="0.2">
      <c r="C1191" s="40"/>
      <c r="D1191" s="40"/>
      <c r="E1191" s="40"/>
      <c r="I1191" s="6"/>
      <c r="J1191" s="6"/>
      <c r="K1191" s="6"/>
      <c r="L1191" s="6"/>
      <c r="M1191" s="6"/>
      <c r="N1191" s="6"/>
      <c r="V1191" s="237"/>
    </row>
    <row r="1192" spans="2:22" x14ac:dyDescent="0.2">
      <c r="B1192" s="568" t="s">
        <v>188</v>
      </c>
      <c r="C1192" s="578"/>
      <c r="D1192" s="578"/>
      <c r="E1192" s="579"/>
      <c r="I1192" s="28"/>
      <c r="J1192" s="6"/>
      <c r="K1192" s="6"/>
      <c r="L1192" s="6"/>
      <c r="M1192" s="6"/>
      <c r="N1192" s="6"/>
      <c r="V1192" s="237"/>
    </row>
    <row r="1193" spans="2:22" x14ac:dyDescent="0.2">
      <c r="B1193" s="43"/>
      <c r="C1193" s="108" t="s">
        <v>191</v>
      </c>
      <c r="D1193" s="108" t="s">
        <v>192</v>
      </c>
      <c r="E1193" s="108" t="s">
        <v>193</v>
      </c>
      <c r="I1193" s="28"/>
      <c r="J1193" s="6"/>
      <c r="K1193" s="6"/>
      <c r="L1193" s="6"/>
      <c r="M1193" s="6"/>
      <c r="N1193" s="6"/>
      <c r="V1193" s="237"/>
    </row>
    <row r="1194" spans="2:22" x14ac:dyDescent="0.2">
      <c r="B1194" s="45" t="s">
        <v>189</v>
      </c>
      <c r="C1194" s="109">
        <v>1.6</v>
      </c>
      <c r="D1194" s="109">
        <v>2</v>
      </c>
      <c r="E1194" s="109"/>
      <c r="G1194" s="236" t="s">
        <v>2171</v>
      </c>
      <c r="I1194" s="6"/>
      <c r="J1194" s="6"/>
      <c r="K1194" s="6"/>
      <c r="L1194" s="6"/>
      <c r="M1194" s="6"/>
      <c r="N1194" s="6"/>
      <c r="V1194" s="237"/>
    </row>
    <row r="1195" spans="2:22" ht="31.5" customHeight="1" x14ac:dyDescent="0.2">
      <c r="B1195" s="52" t="s">
        <v>190</v>
      </c>
      <c r="C1195" s="106">
        <v>10</v>
      </c>
      <c r="D1195" s="106">
        <v>2</v>
      </c>
      <c r="E1195" s="106"/>
      <c r="V1195" s="237"/>
    </row>
    <row r="1196" spans="2:22" x14ac:dyDescent="0.2">
      <c r="B1196" s="41" t="s">
        <v>338</v>
      </c>
      <c r="C1196" s="16">
        <f>C1194*C1195</f>
        <v>16</v>
      </c>
      <c r="D1196" s="16">
        <f>D1194*D1195</f>
        <v>4</v>
      </c>
      <c r="E1196" s="16">
        <f>E1194*E1195</f>
        <v>0</v>
      </c>
      <c r="V1196" s="237"/>
    </row>
    <row r="1197" spans="2:22" x14ac:dyDescent="0.2">
      <c r="B1197" s="19"/>
      <c r="C1197" s="19"/>
      <c r="D1197" s="19"/>
      <c r="E1197" s="19"/>
      <c r="V1197" s="237"/>
    </row>
    <row r="1198" spans="2:22" x14ac:dyDescent="0.2">
      <c r="B1198" s="43"/>
      <c r="C1198" s="108" t="s">
        <v>1158</v>
      </c>
      <c r="D1198" s="108" t="s">
        <v>1158</v>
      </c>
      <c r="E1198" s="108" t="s">
        <v>1158</v>
      </c>
      <c r="V1198" s="237"/>
    </row>
    <row r="1199" spans="2:22" x14ac:dyDescent="0.2">
      <c r="B1199" s="45" t="s">
        <v>189</v>
      </c>
      <c r="C1199" s="109"/>
      <c r="D1199" s="109"/>
      <c r="E1199" s="109"/>
      <c r="V1199" s="237"/>
    </row>
    <row r="1200" spans="2:22" ht="25.5" x14ac:dyDescent="0.2">
      <c r="B1200" s="52" t="s">
        <v>190</v>
      </c>
      <c r="C1200" s="106"/>
      <c r="D1200" s="106"/>
      <c r="E1200" s="106"/>
      <c r="V1200" s="237"/>
    </row>
    <row r="1201" spans="1:22" x14ac:dyDescent="0.2">
      <c r="B1201" s="41" t="s">
        <v>338</v>
      </c>
      <c r="C1201" s="16">
        <f>C1199*C1200</f>
        <v>0</v>
      </c>
      <c r="D1201" s="16">
        <f>D1199*D1200</f>
        <v>0</v>
      </c>
      <c r="E1201" s="16">
        <f>E1199*E1200</f>
        <v>0</v>
      </c>
      <c r="F1201" s="426" t="s">
        <v>1907</v>
      </c>
      <c r="G1201" s="426"/>
      <c r="H1201" s="426"/>
      <c r="I1201" s="427"/>
      <c r="J1201" s="429" t="s">
        <v>1906</v>
      </c>
      <c r="V1201" s="237"/>
    </row>
    <row r="1202" spans="1:22" ht="38.25" x14ac:dyDescent="0.2">
      <c r="B1202" s="675" t="s">
        <v>340</v>
      </c>
      <c r="C1202" s="576">
        <f>C1196+D1196+E1196+C1201+D1201+E1201</f>
        <v>20</v>
      </c>
      <c r="F1202" s="415" t="s">
        <v>1904</v>
      </c>
      <c r="G1202" s="415" t="s">
        <v>1902</v>
      </c>
      <c r="H1202" s="416" t="s">
        <v>1903</v>
      </c>
      <c r="I1202" s="421" t="s">
        <v>1901</v>
      </c>
      <c r="J1202" s="430"/>
      <c r="V1202" s="237"/>
    </row>
    <row r="1203" spans="1:22" x14ac:dyDescent="0.2">
      <c r="B1203" s="676"/>
      <c r="C1203" s="577"/>
      <c r="F1203" s="418" t="s">
        <v>1905</v>
      </c>
      <c r="G1203" s="417">
        <f>IF(F1203="C",C1202,0)</f>
        <v>20</v>
      </c>
      <c r="H1203" s="417">
        <f>IF(F1203="U",C1202,0)</f>
        <v>0</v>
      </c>
      <c r="I1203" s="424">
        <f>C1202-G1203-H1203</f>
        <v>0</v>
      </c>
      <c r="J1203" s="433">
        <f>C1202-G1203-H1203-I1203</f>
        <v>0</v>
      </c>
      <c r="K1203" s="429" t="str">
        <f>(IF(J1203=0,"","ERROR"))</f>
        <v/>
      </c>
      <c r="V1203" s="237"/>
    </row>
    <row r="1204" spans="1:22" x14ac:dyDescent="0.2">
      <c r="B1204" s="677"/>
      <c r="C1204" s="29"/>
      <c r="V1204" s="237"/>
    </row>
    <row r="1205" spans="1:22" x14ac:dyDescent="0.2">
      <c r="I1205" s="6"/>
      <c r="J1205" s="6"/>
      <c r="K1205" s="6"/>
      <c r="L1205" s="6"/>
      <c r="M1205" s="6"/>
      <c r="N1205" s="6"/>
      <c r="V1205" s="237"/>
    </row>
    <row r="1206" spans="1:22" x14ac:dyDescent="0.2">
      <c r="B1206" s="599" t="s">
        <v>938</v>
      </c>
      <c r="I1206" s="6"/>
      <c r="J1206" s="6"/>
      <c r="K1206" s="6"/>
      <c r="L1206" s="6"/>
      <c r="M1206" s="6"/>
      <c r="N1206" s="6"/>
      <c r="V1206" s="237"/>
    </row>
    <row r="1207" spans="1:22" x14ac:dyDescent="0.2">
      <c r="B1207" s="600"/>
      <c r="C1207" s="14"/>
      <c r="I1207" s="6"/>
      <c r="J1207" s="6"/>
      <c r="K1207" s="6"/>
      <c r="L1207" s="6"/>
      <c r="M1207" s="6"/>
      <c r="N1207" s="6"/>
      <c r="V1207" s="237"/>
    </row>
    <row r="1208" spans="1:22" x14ac:dyDescent="0.2">
      <c r="B1208" s="601"/>
      <c r="C1208" s="54">
        <f>C1156+C1181+F1190+I1203+G1203+H1203</f>
        <v>928</v>
      </c>
      <c r="I1208" s="6"/>
      <c r="J1208" s="6"/>
      <c r="K1208" s="6"/>
      <c r="L1208" s="6"/>
      <c r="M1208" s="6"/>
      <c r="N1208" s="6"/>
      <c r="V1208" s="237"/>
    </row>
    <row r="1209" spans="1:22" x14ac:dyDescent="0.2">
      <c r="V1209" s="237"/>
    </row>
    <row r="1210" spans="1:22" ht="15.75" x14ac:dyDescent="0.25">
      <c r="A1210" s="9" t="s">
        <v>1150</v>
      </c>
      <c r="B1210" s="10" t="s">
        <v>1138</v>
      </c>
      <c r="C1210" s="10"/>
      <c r="D1210" s="10"/>
      <c r="E1210" s="10"/>
      <c r="F1210" s="10"/>
      <c r="V1210" s="237"/>
    </row>
    <row r="1211" spans="1:22" x14ac:dyDescent="0.2">
      <c r="V1211" s="237"/>
    </row>
    <row r="1212" spans="1:22" x14ac:dyDescent="0.2">
      <c r="B1212" t="s">
        <v>1324</v>
      </c>
      <c r="V1212" s="237"/>
    </row>
    <row r="1213" spans="1:22" ht="15" x14ac:dyDescent="0.2">
      <c r="B1213" t="s">
        <v>0</v>
      </c>
      <c r="V1213" s="237"/>
    </row>
    <row r="1214" spans="1:22" ht="15" x14ac:dyDescent="0.2">
      <c r="B1214" t="s">
        <v>198</v>
      </c>
      <c r="V1214" s="237"/>
    </row>
    <row r="1215" spans="1:22" x14ac:dyDescent="0.2">
      <c r="B1215" t="s">
        <v>720</v>
      </c>
      <c r="V1215" s="237"/>
    </row>
    <row r="1216" spans="1:22" x14ac:dyDescent="0.2">
      <c r="V1216" s="237"/>
    </row>
    <row r="1217" spans="2:22" x14ac:dyDescent="0.2">
      <c r="B1217" s="568" t="s">
        <v>1596</v>
      </c>
      <c r="C1217" s="578"/>
      <c r="D1217" s="578"/>
      <c r="E1217" s="578"/>
      <c r="F1217" s="750"/>
      <c r="V1217" s="237"/>
    </row>
    <row r="1218" spans="2:22" ht="24.75" customHeight="1" x14ac:dyDescent="0.2">
      <c r="B1218" s="43"/>
      <c r="C1218" s="44" t="s">
        <v>195</v>
      </c>
      <c r="D1218" s="46" t="s">
        <v>196</v>
      </c>
      <c r="E1218" s="696" t="s">
        <v>197</v>
      </c>
      <c r="F1218" s="749"/>
      <c r="G1218" s="23"/>
      <c r="H1218" s="23"/>
      <c r="V1218" s="237"/>
    </row>
    <row r="1219" spans="2:22" x14ac:dyDescent="0.2">
      <c r="B1219" s="45" t="s">
        <v>54</v>
      </c>
      <c r="C1219" s="111">
        <v>0</v>
      </c>
      <c r="D1219" s="111">
        <v>0</v>
      </c>
      <c r="E1219" s="751">
        <v>0</v>
      </c>
      <c r="F1219" s="752"/>
      <c r="G1219" s="701" t="s">
        <v>1561</v>
      </c>
      <c r="H1219" s="702"/>
      <c r="I1219" s="702"/>
      <c r="J1219" s="703"/>
      <c r="V1219" s="237"/>
    </row>
    <row r="1220" spans="2:22" x14ac:dyDescent="0.2">
      <c r="B1220" s="744" t="s">
        <v>233</v>
      </c>
      <c r="C1220" s="745"/>
      <c r="D1220" s="745"/>
      <c r="E1220" s="745"/>
      <c r="F1220" s="747">
        <f>C1219+D1219+E1219</f>
        <v>0</v>
      </c>
      <c r="G1220" s="21"/>
      <c r="H1220" s="21"/>
      <c r="V1220" s="237"/>
    </row>
    <row r="1221" spans="2:22" x14ac:dyDescent="0.2">
      <c r="B1221" s="746"/>
      <c r="C1221" s="746"/>
      <c r="D1221" s="746"/>
      <c r="E1221" s="746"/>
      <c r="F1221" s="748"/>
      <c r="G1221" s="21"/>
      <c r="H1221" s="21"/>
      <c r="V1221" s="237"/>
    </row>
    <row r="1222" spans="2:22" x14ac:dyDescent="0.2">
      <c r="B1222" s="755"/>
      <c r="C1222" s="691"/>
      <c r="D1222" s="691"/>
      <c r="E1222" s="691"/>
      <c r="F1222" s="756"/>
      <c r="V1222" s="237"/>
    </row>
    <row r="1223" spans="2:22" ht="15.75" customHeight="1" x14ac:dyDescent="0.25">
      <c r="B1223" s="753" t="s">
        <v>1597</v>
      </c>
      <c r="C1223" s="754"/>
      <c r="D1223" s="754"/>
      <c r="E1223" s="754"/>
      <c r="F1223" s="750"/>
      <c r="G1223" s="667" t="s">
        <v>2053</v>
      </c>
      <c r="H1223" s="668"/>
      <c r="I1223" s="668"/>
      <c r="J1223" s="669"/>
      <c r="V1223" s="237"/>
    </row>
    <row r="1224" spans="2:22" ht="15" customHeight="1" x14ac:dyDescent="0.2">
      <c r="B1224" s="43"/>
      <c r="C1224" s="105" t="s">
        <v>1302</v>
      </c>
      <c r="D1224" s="105" t="s">
        <v>1303</v>
      </c>
      <c r="E1224" s="108" t="s">
        <v>1304</v>
      </c>
      <c r="F1224" s="108" t="s">
        <v>927</v>
      </c>
      <c r="V1224" s="237"/>
    </row>
    <row r="1225" spans="2:22" x14ac:dyDescent="0.2">
      <c r="B1225" s="45" t="s">
        <v>1306</v>
      </c>
      <c r="C1225" s="112">
        <v>27</v>
      </c>
      <c r="D1225" s="112">
        <v>27</v>
      </c>
      <c r="E1225" s="109">
        <v>22</v>
      </c>
      <c r="F1225" s="109">
        <v>44</v>
      </c>
      <c r="V1225" s="237"/>
    </row>
    <row r="1226" spans="2:22" x14ac:dyDescent="0.2">
      <c r="B1226" s="45" t="s">
        <v>929</v>
      </c>
      <c r="C1226" s="102">
        <v>0</v>
      </c>
      <c r="D1226" s="102">
        <v>0</v>
      </c>
      <c r="E1226" s="106">
        <v>0</v>
      </c>
      <c r="F1226" s="106">
        <v>0</v>
      </c>
      <c r="V1226" s="237"/>
    </row>
    <row r="1227" spans="2:22" x14ac:dyDescent="0.2">
      <c r="B1227" s="41" t="s">
        <v>54</v>
      </c>
      <c r="C1227" s="67">
        <f>C1225*C1226</f>
        <v>0</v>
      </c>
      <c r="D1227" s="67">
        <f>D1225*D1226</f>
        <v>0</v>
      </c>
      <c r="E1227" s="16">
        <f>E1225*E1226</f>
        <v>0</v>
      </c>
      <c r="F1227" s="16">
        <f>F1225*F1226</f>
        <v>0</v>
      </c>
      <c r="G1227" s="701" t="s">
        <v>1561</v>
      </c>
      <c r="H1227" s="702"/>
      <c r="I1227" s="702"/>
      <c r="J1227" s="703"/>
      <c r="V1227" s="237"/>
    </row>
    <row r="1228" spans="2:22" x14ac:dyDescent="0.2">
      <c r="B1228" s="717" t="s">
        <v>200</v>
      </c>
      <c r="C1228" s="718"/>
      <c r="D1228" s="48">
        <f>C1227+D1227+E1227+F1227</f>
        <v>0</v>
      </c>
      <c r="V1228" s="237"/>
    </row>
    <row r="1229" spans="2:22" x14ac:dyDescent="0.2">
      <c r="B1229" s="33"/>
      <c r="C1229" s="29"/>
      <c r="I1229" s="535" t="s">
        <v>2225</v>
      </c>
      <c r="V1229" s="237"/>
    </row>
    <row r="1230" spans="2:22" x14ac:dyDescent="0.2">
      <c r="B1230" s="585" t="s">
        <v>1598</v>
      </c>
      <c r="C1230" s="586"/>
      <c r="D1230" s="586"/>
      <c r="E1230" s="586"/>
      <c r="F1230" s="704"/>
      <c r="G1230" s="705"/>
      <c r="I1230" s="517" t="s">
        <v>2232</v>
      </c>
      <c r="J1230" s="528"/>
      <c r="K1230" s="528"/>
      <c r="V1230" s="237"/>
    </row>
    <row r="1231" spans="2:22" x14ac:dyDescent="0.2">
      <c r="B1231" s="588"/>
      <c r="C1231" s="589"/>
      <c r="D1231" s="589"/>
      <c r="E1231" s="589"/>
      <c r="F1231" s="706"/>
      <c r="G1231" s="707"/>
      <c r="I1231" s="489"/>
      <c r="J1231" s="529"/>
      <c r="K1231" s="529"/>
      <c r="L1231" s="520"/>
      <c r="M1231" s="520"/>
      <c r="N1231" s="520"/>
      <c r="V1231" s="237"/>
    </row>
    <row r="1232" spans="2:22" x14ac:dyDescent="0.2">
      <c r="B1232" s="273"/>
      <c r="C1232" s="274" t="s">
        <v>1867</v>
      </c>
      <c r="D1232" s="274" t="s">
        <v>1874</v>
      </c>
      <c r="E1232" s="274" t="s">
        <v>1868</v>
      </c>
      <c r="F1232" s="282" t="s">
        <v>1866</v>
      </c>
      <c r="G1232" s="282" t="s">
        <v>1868</v>
      </c>
      <c r="H1232" s="277"/>
      <c r="I1232" s="489"/>
      <c r="J1232" s="513"/>
      <c r="K1232" s="513"/>
      <c r="L1232" s="20"/>
      <c r="M1232" s="20"/>
      <c r="N1232" s="20"/>
      <c r="V1232" s="237"/>
    </row>
    <row r="1233" spans="2:22" x14ac:dyDescent="0.2">
      <c r="B1233" s="45" t="s">
        <v>1306</v>
      </c>
      <c r="C1233" s="109">
        <v>130</v>
      </c>
      <c r="D1233" s="109">
        <v>80</v>
      </c>
      <c r="E1233" s="109">
        <v>34</v>
      </c>
      <c r="F1233" s="285">
        <v>56</v>
      </c>
      <c r="G1233" s="285">
        <v>34</v>
      </c>
      <c r="I1233" s="500"/>
      <c r="J1233" s="514"/>
      <c r="K1233" s="525"/>
      <c r="L1233" s="114"/>
      <c r="M1233" s="114"/>
      <c r="N1233" s="22"/>
      <c r="V1233" s="237"/>
    </row>
    <row r="1234" spans="2:22" x14ac:dyDescent="0.2">
      <c r="B1234" s="45" t="s">
        <v>67</v>
      </c>
      <c r="C1234" s="106">
        <v>0</v>
      </c>
      <c r="D1234" s="106">
        <v>0</v>
      </c>
      <c r="E1234" s="106">
        <v>0</v>
      </c>
      <c r="F1234" s="106">
        <v>0</v>
      </c>
      <c r="G1234" s="104">
        <v>0</v>
      </c>
      <c r="H1234" s="236"/>
      <c r="I1234" s="489"/>
      <c r="J1234" s="514"/>
      <c r="K1234" s="525"/>
      <c r="L1234" s="114"/>
      <c r="M1234" s="114"/>
      <c r="N1234" s="22"/>
      <c r="V1234" s="237"/>
    </row>
    <row r="1235" spans="2:22" x14ac:dyDescent="0.2">
      <c r="B1235" s="45" t="s">
        <v>68</v>
      </c>
      <c r="C1235" s="16">
        <f>C1233*C1234</f>
        <v>0</v>
      </c>
      <c r="D1235" s="16">
        <f>D1233*D1234</f>
        <v>0</v>
      </c>
      <c r="E1235" s="16">
        <f>E1233*E1234</f>
        <v>0</v>
      </c>
      <c r="F1235" s="16">
        <f>F1233*F1234</f>
        <v>0</v>
      </c>
      <c r="G1235" s="16">
        <f>G1233*G1234</f>
        <v>0</v>
      </c>
      <c r="I1235" s="489"/>
      <c r="J1235" s="514"/>
      <c r="K1235" s="525"/>
      <c r="L1235" s="114"/>
      <c r="M1235" s="114"/>
      <c r="N1235" s="22"/>
      <c r="O1235" s="19"/>
      <c r="V1235" s="237"/>
    </row>
    <row r="1236" spans="2:22" x14ac:dyDescent="0.2">
      <c r="F1236" s="14"/>
      <c r="I1236" s="489"/>
      <c r="J1236" s="514"/>
      <c r="K1236" s="525"/>
      <c r="L1236" s="114"/>
      <c r="M1236" s="114"/>
      <c r="N1236" s="22"/>
      <c r="O1236" s="19"/>
      <c r="V1236" s="237"/>
    </row>
    <row r="1237" spans="2:22" x14ac:dyDescent="0.2">
      <c r="B1237" s="43"/>
      <c r="C1237" s="108" t="s">
        <v>1305</v>
      </c>
      <c r="D1237" s="108" t="s">
        <v>64</v>
      </c>
      <c r="E1237" s="108" t="s">
        <v>65</v>
      </c>
      <c r="F1237" s="613" t="s">
        <v>1629</v>
      </c>
      <c r="G1237" s="643"/>
      <c r="I1237" s="489"/>
      <c r="J1237" s="514"/>
      <c r="K1237" s="525"/>
      <c r="L1237" s="114"/>
      <c r="M1237" s="114"/>
      <c r="N1237" s="22"/>
      <c r="O1237" s="19"/>
      <c r="V1237" s="237"/>
    </row>
    <row r="1238" spans="2:22" x14ac:dyDescent="0.2">
      <c r="B1238" s="45" t="s">
        <v>62</v>
      </c>
      <c r="C1238" s="109">
        <v>0.55000000000000004</v>
      </c>
      <c r="D1238" s="109"/>
      <c r="E1238" s="109"/>
      <c r="F1238" s="617"/>
      <c r="G1238" s="643"/>
      <c r="I1238" s="489"/>
      <c r="J1238" s="514"/>
      <c r="K1238" s="525"/>
      <c r="L1238" s="114"/>
      <c r="M1238" s="114"/>
      <c r="N1238" s="22"/>
      <c r="O1238" s="19"/>
      <c r="V1238" s="237"/>
    </row>
    <row r="1239" spans="2:22" ht="12.75" customHeight="1" x14ac:dyDescent="0.2">
      <c r="B1239" s="45" t="s">
        <v>69</v>
      </c>
      <c r="C1239" s="106">
        <v>0</v>
      </c>
      <c r="D1239" s="106"/>
      <c r="E1239" s="106"/>
      <c r="F1239" s="617"/>
      <c r="G1239" s="643"/>
      <c r="I1239" s="489"/>
      <c r="J1239" s="514"/>
      <c r="K1239" s="525"/>
      <c r="L1239" s="114"/>
      <c r="M1239" s="114"/>
      <c r="N1239" s="22"/>
      <c r="O1239" s="19"/>
      <c r="V1239" s="237"/>
    </row>
    <row r="1240" spans="2:22" x14ac:dyDescent="0.2">
      <c r="B1240" s="45" t="s">
        <v>70</v>
      </c>
      <c r="C1240" s="16">
        <f>C1238*C1239</f>
        <v>0</v>
      </c>
      <c r="D1240" s="16">
        <f>D1238*D1239</f>
        <v>0</v>
      </c>
      <c r="E1240" s="16">
        <f>E1238*E1239</f>
        <v>0</v>
      </c>
      <c r="F1240" s="588"/>
      <c r="G1240" s="589"/>
      <c r="I1240" s="489"/>
      <c r="J1240" s="514"/>
      <c r="K1240" s="525"/>
      <c r="L1240" s="114"/>
      <c r="M1240" s="114"/>
      <c r="N1240" s="22"/>
      <c r="O1240" s="19"/>
      <c r="V1240" s="237"/>
    </row>
    <row r="1241" spans="2:22" x14ac:dyDescent="0.2">
      <c r="B1241" s="714" t="s">
        <v>1562</v>
      </c>
      <c r="F1241" s="315" t="s">
        <v>1545</v>
      </c>
      <c r="G1241" s="316" t="s">
        <v>1546</v>
      </c>
      <c r="I1241" s="489"/>
      <c r="J1241" s="514"/>
      <c r="K1241" s="525"/>
      <c r="L1241" s="114"/>
      <c r="M1241" s="114"/>
      <c r="N1241" s="22"/>
      <c r="O1241" s="19"/>
      <c r="V1241" s="237"/>
    </row>
    <row r="1242" spans="2:22" ht="12.75" customHeight="1" x14ac:dyDescent="0.2">
      <c r="B1242" s="715"/>
      <c r="F1242" s="317">
        <f>C1235+D1235+E1235+F1235+G1235+C1240+D1240+E1240</f>
        <v>0</v>
      </c>
      <c r="G1242" s="316">
        <v>20</v>
      </c>
      <c r="H1242" s="236"/>
      <c r="I1242" s="524"/>
      <c r="J1242" s="530"/>
      <c r="K1242" s="530"/>
      <c r="L1242" s="518"/>
      <c r="M1242" s="518"/>
      <c r="N1242" s="22"/>
      <c r="O1242" s="19"/>
      <c r="V1242" s="237"/>
    </row>
    <row r="1243" spans="2:22" x14ac:dyDescent="0.2">
      <c r="B1243" s="716"/>
      <c r="C1243" s="330">
        <f>F1242*G1242</f>
        <v>0</v>
      </c>
      <c r="I1243" s="524"/>
      <c r="J1243" s="524"/>
      <c r="K1243" s="524"/>
      <c r="L1243" s="522"/>
      <c r="M1243" s="522"/>
      <c r="N1243" s="522"/>
      <c r="O1243" s="19"/>
      <c r="V1243" s="237"/>
    </row>
    <row r="1244" spans="2:22" x14ac:dyDescent="0.2">
      <c r="B1244" s="264"/>
      <c r="C1244" s="196"/>
      <c r="I1244" s="527"/>
      <c r="J1244" s="526"/>
      <c r="K1244" s="513"/>
      <c r="L1244" s="519"/>
      <c r="M1244" s="519"/>
      <c r="N1244" s="326"/>
      <c r="O1244" s="19"/>
      <c r="V1244" s="237"/>
    </row>
    <row r="1245" spans="2:22" ht="12.75" customHeight="1" x14ac:dyDescent="0.2">
      <c r="B1245" s="655" t="s">
        <v>1552</v>
      </c>
      <c r="C1245" s="105" t="s">
        <v>1045</v>
      </c>
      <c r="D1245" s="105" t="s">
        <v>1600</v>
      </c>
      <c r="E1245" s="105" t="s">
        <v>195</v>
      </c>
      <c r="F1245" s="105" t="s">
        <v>1158</v>
      </c>
      <c r="G1245" s="329"/>
      <c r="H1245" s="329"/>
      <c r="J1245" s="531"/>
      <c r="K1245" s="531"/>
      <c r="L1245" s="6"/>
      <c r="M1245" s="6"/>
      <c r="N1245" s="6"/>
      <c r="V1245" s="237"/>
    </row>
    <row r="1246" spans="2:22" ht="12.75" customHeight="1" x14ac:dyDescent="0.2">
      <c r="B1246" s="656"/>
      <c r="C1246" s="111">
        <v>0</v>
      </c>
      <c r="D1246" s="111">
        <v>0</v>
      </c>
      <c r="E1246" s="111">
        <v>0</v>
      </c>
      <c r="F1246" s="111">
        <v>0</v>
      </c>
      <c r="G1246" s="701" t="s">
        <v>1561</v>
      </c>
      <c r="H1246" s="702"/>
      <c r="I1246" s="702"/>
      <c r="J1246" s="703"/>
      <c r="K1246" s="6"/>
      <c r="L1246" s="6"/>
      <c r="M1246" s="6"/>
      <c r="N1246" s="6"/>
      <c r="V1246" s="237"/>
    </row>
    <row r="1247" spans="2:22" ht="12.75" customHeight="1" x14ac:dyDescent="0.2">
      <c r="B1247" s="560" t="s">
        <v>1553</v>
      </c>
      <c r="C1247" s="576">
        <f>SUM(C1246:F1246)</f>
        <v>0</v>
      </c>
      <c r="I1247" s="524"/>
      <c r="J1247" s="6"/>
      <c r="K1247" s="6"/>
      <c r="L1247" s="6"/>
      <c r="M1247" s="6"/>
      <c r="N1247" s="6"/>
      <c r="V1247" s="237"/>
    </row>
    <row r="1248" spans="2:22" ht="12.75" customHeight="1" x14ac:dyDescent="0.2">
      <c r="B1248" s="561"/>
      <c r="C1248" s="577"/>
      <c r="I1248" s="524"/>
      <c r="J1248" s="6"/>
      <c r="K1248" s="6"/>
      <c r="L1248" s="6"/>
      <c r="M1248" s="6"/>
      <c r="N1248" s="6"/>
      <c r="V1248" s="237"/>
    </row>
    <row r="1249" spans="2:22" ht="18.75" customHeight="1" x14ac:dyDescent="0.2">
      <c r="B1249" s="562"/>
      <c r="C1249" s="11"/>
      <c r="J1249" s="6"/>
      <c r="K1249" s="6"/>
      <c r="L1249" s="6"/>
      <c r="M1249" s="6"/>
      <c r="N1249" s="6"/>
      <c r="V1249" s="237"/>
    </row>
    <row r="1250" spans="2:22" ht="18.75" customHeight="1" x14ac:dyDescent="0.2">
      <c r="B1250" s="264"/>
      <c r="J1250" s="6"/>
      <c r="K1250" s="6"/>
      <c r="L1250" s="6"/>
      <c r="M1250" s="6"/>
      <c r="N1250" s="6"/>
      <c r="V1250" s="237"/>
    </row>
    <row r="1251" spans="2:22" ht="12.75" customHeight="1" x14ac:dyDescent="0.2">
      <c r="B1251" s="563" t="s">
        <v>1599</v>
      </c>
      <c r="J1251" s="6"/>
      <c r="K1251" s="6"/>
      <c r="L1251" s="6"/>
      <c r="M1251" s="6"/>
      <c r="N1251" s="6"/>
      <c r="V1251" s="237"/>
    </row>
    <row r="1252" spans="2:22" x14ac:dyDescent="0.2">
      <c r="B1252" s="564"/>
      <c r="J1252" s="6"/>
      <c r="K1252" s="6"/>
      <c r="L1252" s="6"/>
      <c r="M1252" s="6"/>
      <c r="N1252" s="6"/>
      <c r="V1252" s="237"/>
    </row>
    <row r="1253" spans="2:22" ht="19.5" customHeight="1" x14ac:dyDescent="0.2">
      <c r="B1253" s="565"/>
      <c r="C1253" s="313">
        <f>C1243+C1247</f>
        <v>0</v>
      </c>
      <c r="J1253" s="6"/>
      <c r="K1253" s="6"/>
      <c r="L1253" s="6"/>
      <c r="M1253" s="6"/>
      <c r="N1253" s="6"/>
      <c r="V1253" s="237"/>
    </row>
    <row r="1254" spans="2:22" x14ac:dyDescent="0.2">
      <c r="B1254" s="63"/>
      <c r="C1254" s="22"/>
      <c r="D1254" s="22"/>
      <c r="E1254" s="22"/>
      <c r="F1254" s="22"/>
      <c r="G1254" s="22"/>
      <c r="H1254" s="22"/>
      <c r="I1254" s="19"/>
      <c r="J1254" s="19"/>
      <c r="K1254" s="19"/>
      <c r="L1254" s="19"/>
      <c r="M1254" s="19"/>
      <c r="N1254" s="19"/>
      <c r="O1254" s="19"/>
      <c r="V1254" s="237"/>
    </row>
    <row r="1255" spans="2:22" ht="12.75" customHeight="1" x14ac:dyDescent="0.2">
      <c r="C1255" s="40"/>
      <c r="D1255" s="40"/>
      <c r="E1255" s="40"/>
      <c r="I1255" s="6"/>
      <c r="J1255" s="6"/>
      <c r="K1255" s="6"/>
      <c r="L1255" s="6"/>
      <c r="M1255" s="6"/>
      <c r="N1255" s="6"/>
      <c r="V1255" s="237"/>
    </row>
    <row r="1256" spans="2:22" x14ac:dyDescent="0.2">
      <c r="B1256" s="585" t="s">
        <v>2041</v>
      </c>
      <c r="C1256" s="586"/>
      <c r="D1256" s="586"/>
      <c r="E1256" s="586"/>
      <c r="F1256" s="587"/>
      <c r="I1256" s="6"/>
      <c r="J1256" s="6"/>
      <c r="K1256" s="6"/>
      <c r="L1256" s="6"/>
      <c r="M1256" s="6"/>
      <c r="N1256" s="6"/>
      <c r="V1256" s="237"/>
    </row>
    <row r="1257" spans="2:22" x14ac:dyDescent="0.2">
      <c r="B1257" s="588"/>
      <c r="C1257" s="589"/>
      <c r="D1257" s="589"/>
      <c r="E1257" s="589"/>
      <c r="F1257" s="590"/>
      <c r="I1257" s="6"/>
      <c r="J1257" s="6"/>
      <c r="K1257" s="6"/>
      <c r="L1257" s="6"/>
      <c r="M1257" s="6"/>
      <c r="N1257" s="6"/>
      <c r="V1257" s="237"/>
    </row>
    <row r="1258" spans="2:22" ht="12.75" customHeight="1" x14ac:dyDescent="0.2">
      <c r="B1258" s="761"/>
      <c r="C1258" s="580" t="s">
        <v>225</v>
      </c>
      <c r="D1258" s="580" t="s">
        <v>226</v>
      </c>
      <c r="E1258" s="580" t="s">
        <v>227</v>
      </c>
      <c r="F1258" s="582" t="s">
        <v>55</v>
      </c>
      <c r="I1258" s="6"/>
      <c r="J1258" s="6"/>
      <c r="K1258" s="6"/>
      <c r="L1258" s="6"/>
      <c r="M1258" s="6"/>
      <c r="N1258" s="6"/>
      <c r="V1258" s="237"/>
    </row>
    <row r="1259" spans="2:22" x14ac:dyDescent="0.2">
      <c r="B1259" s="761"/>
      <c r="C1259" s="581"/>
      <c r="D1259" s="581"/>
      <c r="E1259" s="581"/>
      <c r="F1259" s="583"/>
      <c r="I1259" s="6"/>
      <c r="J1259" s="6"/>
      <c r="K1259" s="6"/>
      <c r="L1259" s="6"/>
      <c r="M1259" s="6"/>
      <c r="N1259" s="6"/>
      <c r="V1259" s="237"/>
    </row>
    <row r="1260" spans="2:22" x14ac:dyDescent="0.2">
      <c r="B1260" s="106" t="s">
        <v>933</v>
      </c>
      <c r="C1260" s="107"/>
      <c r="D1260" s="107"/>
      <c r="E1260" s="107"/>
      <c r="F1260" s="16">
        <f>C1260+D1260+E1260</f>
        <v>0</v>
      </c>
      <c r="I1260" s="6"/>
      <c r="J1260" s="6"/>
      <c r="K1260" s="6"/>
      <c r="L1260" s="6"/>
      <c r="M1260" s="6"/>
      <c r="N1260" s="6"/>
      <c r="V1260" s="237"/>
    </row>
    <row r="1261" spans="2:22" x14ac:dyDescent="0.2">
      <c r="B1261" s="106" t="s">
        <v>934</v>
      </c>
      <c r="C1261" s="107"/>
      <c r="D1261" s="107"/>
      <c r="E1261" s="107"/>
      <c r="F1261" s="16">
        <f>C1261+D1261+E1261</f>
        <v>0</v>
      </c>
      <c r="I1261" s="6"/>
      <c r="J1261" s="6"/>
      <c r="K1261" s="6"/>
      <c r="L1261" s="6"/>
      <c r="M1261" s="6"/>
      <c r="N1261" s="6"/>
      <c r="V1261" s="237"/>
    </row>
    <row r="1262" spans="2:22" x14ac:dyDescent="0.2">
      <c r="B1262" s="106" t="s">
        <v>222</v>
      </c>
      <c r="C1262" s="107"/>
      <c r="D1262" s="107"/>
      <c r="E1262" s="107"/>
      <c r="F1262" s="16">
        <f>C1262+D1262+E1262</f>
        <v>0</v>
      </c>
      <c r="I1262" s="6"/>
      <c r="J1262" s="6"/>
      <c r="K1262" s="6"/>
      <c r="L1262" s="6"/>
      <c r="M1262" s="6"/>
      <c r="N1262" s="6"/>
      <c r="V1262" s="237"/>
    </row>
    <row r="1263" spans="2:22" x14ac:dyDescent="0.2">
      <c r="B1263" s="606" t="s">
        <v>228</v>
      </c>
      <c r="C1263" s="606"/>
      <c r="D1263" s="606"/>
      <c r="E1263" s="606"/>
      <c r="F1263" s="49">
        <f>SUM(F1260:F1262)</f>
        <v>0</v>
      </c>
      <c r="I1263" s="6"/>
      <c r="J1263" s="6"/>
      <c r="K1263" s="6"/>
      <c r="L1263" s="6"/>
      <c r="M1263" s="6"/>
      <c r="N1263" s="6"/>
      <c r="V1263" s="237"/>
    </row>
    <row r="1264" spans="2:22" x14ac:dyDescent="0.2">
      <c r="I1264" s="6"/>
      <c r="J1264" s="6"/>
      <c r="K1264" s="6"/>
      <c r="L1264" s="6"/>
      <c r="M1264" s="6"/>
      <c r="N1264" s="6"/>
      <c r="V1264" s="237"/>
    </row>
    <row r="1265" spans="1:22" x14ac:dyDescent="0.2">
      <c r="B1265" s="757" t="s">
        <v>199</v>
      </c>
      <c r="C1265" s="758"/>
      <c r="I1265" s="6"/>
      <c r="J1265" s="6"/>
      <c r="K1265" s="6"/>
      <c r="L1265" s="6"/>
      <c r="M1265" s="6"/>
      <c r="N1265" s="6"/>
      <c r="V1265" s="237"/>
    </row>
    <row r="1266" spans="1:22" x14ac:dyDescent="0.2">
      <c r="B1266" s="759"/>
      <c r="C1266" s="760"/>
      <c r="D1266" s="55">
        <f>F1220+D1228+C1253+F1263</f>
        <v>0</v>
      </c>
      <c r="I1266" s="6"/>
      <c r="J1266" s="6"/>
      <c r="K1266" s="6"/>
      <c r="L1266" s="6"/>
      <c r="M1266" s="6"/>
      <c r="N1266" s="6"/>
      <c r="V1266" s="237"/>
    </row>
    <row r="1267" spans="1:22" x14ac:dyDescent="0.2">
      <c r="V1267" s="237"/>
    </row>
    <row r="1268" spans="1:22" ht="15.75" x14ac:dyDescent="0.25">
      <c r="A1268" s="9" t="s">
        <v>1151</v>
      </c>
      <c r="B1268" s="10" t="s">
        <v>218</v>
      </c>
      <c r="C1268" s="10"/>
      <c r="D1268" s="27"/>
      <c r="E1268" s="27"/>
      <c r="I1268" s="500" t="s">
        <v>2266</v>
      </c>
      <c r="V1268" s="237"/>
    </row>
    <row r="1269" spans="1:22" x14ac:dyDescent="0.2">
      <c r="C1269" s="7"/>
      <c r="D1269" s="7"/>
      <c r="E1269" s="7"/>
      <c r="F1269" s="7"/>
      <c r="I1269" s="568" t="s">
        <v>217</v>
      </c>
      <c r="J1269" s="569"/>
      <c r="K1269" s="569"/>
      <c r="L1269" s="569"/>
      <c r="M1269" s="569"/>
      <c r="N1269" s="570"/>
      <c r="O1269" s="426" t="s">
        <v>1964</v>
      </c>
      <c r="P1269" s="426"/>
      <c r="Q1269" s="426"/>
      <c r="R1269" s="427"/>
      <c r="S1269" s="429" t="s">
        <v>1906</v>
      </c>
      <c r="V1269" s="237"/>
    </row>
    <row r="1270" spans="1:22" ht="38.25" x14ac:dyDescent="0.2">
      <c r="B1270" s="643" t="s">
        <v>98</v>
      </c>
      <c r="C1270" s="643"/>
      <c r="D1270" s="643"/>
      <c r="E1270" s="643"/>
      <c r="F1270" s="643"/>
      <c r="I1270" s="664" t="s">
        <v>2047</v>
      </c>
      <c r="J1270" s="665"/>
      <c r="K1270" s="50" t="s">
        <v>76</v>
      </c>
      <c r="L1270" s="46" t="s">
        <v>94</v>
      </c>
      <c r="M1270" s="46" t="s">
        <v>61</v>
      </c>
      <c r="N1270" s="51" t="s">
        <v>80</v>
      </c>
      <c r="O1270" s="415" t="s">
        <v>1904</v>
      </c>
      <c r="P1270" s="415" t="s">
        <v>1902</v>
      </c>
      <c r="Q1270" s="416" t="s">
        <v>1903</v>
      </c>
      <c r="R1270" s="421" t="s">
        <v>1901</v>
      </c>
      <c r="S1270" s="430"/>
      <c r="V1270" s="237"/>
    </row>
    <row r="1271" spans="1:22" x14ac:dyDescent="0.2">
      <c r="B1271" s="643" t="s">
        <v>100</v>
      </c>
      <c r="C1271" s="643"/>
      <c r="D1271" s="643"/>
      <c r="E1271" s="643"/>
      <c r="F1271" s="643"/>
      <c r="I1271" s="584" t="s">
        <v>1612</v>
      </c>
      <c r="J1271" s="567"/>
      <c r="K1271" s="109">
        <v>5500</v>
      </c>
      <c r="L1271" s="106">
        <v>1</v>
      </c>
      <c r="M1271" s="106">
        <v>0</v>
      </c>
      <c r="N1271" s="16">
        <f>K1271*L1271*M1271</f>
        <v>0</v>
      </c>
      <c r="O1271" s="418" t="s">
        <v>1905</v>
      </c>
      <c r="P1271" s="417">
        <f t="shared" ref="P1271:P1279" si="90">IF(O1271="C",N1271,0)</f>
        <v>0</v>
      </c>
      <c r="Q1271" s="417">
        <f t="shared" ref="Q1271:Q1279" si="91">IF(O1271="U",N1271,0)</f>
        <v>0</v>
      </c>
      <c r="R1271" s="424">
        <f t="shared" ref="R1271:R1279" si="92">N1271-P1271-Q1271</f>
        <v>0</v>
      </c>
      <c r="S1271" s="432">
        <f t="shared" ref="S1271:S1279" si="93">N1271-(P1271+Q1271+R1271)</f>
        <v>0</v>
      </c>
      <c r="T1271" s="429" t="str">
        <f t="shared" ref="T1271:T1287" si="94">(IF(S1271=0,"","ERROR"))</f>
        <v/>
      </c>
      <c r="V1271" s="237"/>
    </row>
    <row r="1272" spans="1:22" ht="12.75" customHeight="1" x14ac:dyDescent="0.2">
      <c r="B1272" s="643"/>
      <c r="C1272" s="643"/>
      <c r="D1272" s="643"/>
      <c r="E1272" s="643"/>
      <c r="F1272" s="643"/>
      <c r="I1272" s="566"/>
      <c r="J1272" s="567"/>
      <c r="K1272" s="109"/>
      <c r="L1272" s="106"/>
      <c r="M1272" s="106"/>
      <c r="N1272" s="16">
        <f t="shared" ref="N1272:N1279" si="95">K1272*L1272*M1272</f>
        <v>0</v>
      </c>
      <c r="O1272" s="418" t="s">
        <v>1905</v>
      </c>
      <c r="P1272" s="417">
        <f t="shared" si="90"/>
        <v>0</v>
      </c>
      <c r="Q1272" s="417">
        <f t="shared" si="91"/>
        <v>0</v>
      </c>
      <c r="R1272" s="424">
        <f t="shared" si="92"/>
        <v>0</v>
      </c>
      <c r="S1272" s="432">
        <f t="shared" si="93"/>
        <v>0</v>
      </c>
      <c r="T1272" s="429" t="str">
        <f t="shared" si="94"/>
        <v/>
      </c>
      <c r="V1272" s="237"/>
    </row>
    <row r="1273" spans="1:22" ht="12.75" customHeight="1" x14ac:dyDescent="0.2">
      <c r="B1273" s="643"/>
      <c r="C1273" s="643"/>
      <c r="D1273" s="643"/>
      <c r="E1273" s="643"/>
      <c r="F1273" s="643"/>
      <c r="I1273" s="566"/>
      <c r="J1273" s="567"/>
      <c r="K1273" s="109"/>
      <c r="L1273" s="106"/>
      <c r="M1273" s="106"/>
      <c r="N1273" s="16">
        <f t="shared" si="95"/>
        <v>0</v>
      </c>
      <c r="O1273" s="418" t="s">
        <v>1905</v>
      </c>
      <c r="P1273" s="417">
        <f t="shared" si="90"/>
        <v>0</v>
      </c>
      <c r="Q1273" s="417">
        <f t="shared" si="91"/>
        <v>0</v>
      </c>
      <c r="R1273" s="424">
        <f t="shared" si="92"/>
        <v>0</v>
      </c>
      <c r="S1273" s="432">
        <f t="shared" si="93"/>
        <v>0</v>
      </c>
      <c r="T1273" s="429" t="str">
        <f t="shared" si="94"/>
        <v/>
      </c>
      <c r="V1273" s="237"/>
    </row>
    <row r="1274" spans="1:22" x14ac:dyDescent="0.2">
      <c r="B1274" t="s">
        <v>99</v>
      </c>
      <c r="I1274" s="573"/>
      <c r="J1274" s="573"/>
      <c r="K1274" s="109"/>
      <c r="L1274" s="106"/>
      <c r="M1274" s="106"/>
      <c r="N1274" s="16">
        <f t="shared" si="95"/>
        <v>0</v>
      </c>
      <c r="O1274" s="418" t="s">
        <v>1905</v>
      </c>
      <c r="P1274" s="417">
        <f t="shared" si="90"/>
        <v>0</v>
      </c>
      <c r="Q1274" s="417">
        <f t="shared" si="91"/>
        <v>0</v>
      </c>
      <c r="R1274" s="424">
        <f t="shared" si="92"/>
        <v>0</v>
      </c>
      <c r="S1274" s="432">
        <f t="shared" si="93"/>
        <v>0</v>
      </c>
      <c r="T1274" s="429" t="str">
        <f t="shared" si="94"/>
        <v/>
      </c>
      <c r="V1274" s="237"/>
    </row>
    <row r="1275" spans="1:22" x14ac:dyDescent="0.2">
      <c r="B1275" t="s">
        <v>1246</v>
      </c>
      <c r="I1275" s="573"/>
      <c r="J1275" s="573"/>
      <c r="K1275" s="109"/>
      <c r="L1275" s="106"/>
      <c r="M1275" s="106"/>
      <c r="N1275" s="16">
        <f t="shared" si="95"/>
        <v>0</v>
      </c>
      <c r="O1275" s="418" t="s">
        <v>1905</v>
      </c>
      <c r="P1275" s="417">
        <f t="shared" si="90"/>
        <v>0</v>
      </c>
      <c r="Q1275" s="417">
        <f t="shared" si="91"/>
        <v>0</v>
      </c>
      <c r="R1275" s="424">
        <f t="shared" si="92"/>
        <v>0</v>
      </c>
      <c r="S1275" s="432">
        <f t="shared" si="93"/>
        <v>0</v>
      </c>
      <c r="T1275" s="429" t="str">
        <f t="shared" si="94"/>
        <v/>
      </c>
      <c r="V1275" s="237"/>
    </row>
    <row r="1276" spans="1:22" x14ac:dyDescent="0.2">
      <c r="I1276" s="573"/>
      <c r="J1276" s="573"/>
      <c r="K1276" s="109"/>
      <c r="L1276" s="106"/>
      <c r="M1276" s="106"/>
      <c r="N1276" s="16">
        <f t="shared" si="95"/>
        <v>0</v>
      </c>
      <c r="O1276" s="418" t="s">
        <v>1905</v>
      </c>
      <c r="P1276" s="417">
        <f t="shared" si="90"/>
        <v>0</v>
      </c>
      <c r="Q1276" s="417">
        <f t="shared" si="91"/>
        <v>0</v>
      </c>
      <c r="R1276" s="424">
        <f t="shared" si="92"/>
        <v>0</v>
      </c>
      <c r="S1276" s="432">
        <f t="shared" si="93"/>
        <v>0</v>
      </c>
      <c r="T1276" s="429" t="str">
        <f t="shared" si="94"/>
        <v/>
      </c>
      <c r="V1276" s="237"/>
    </row>
    <row r="1277" spans="1:22" x14ac:dyDescent="0.2">
      <c r="B1277" s="599" t="s">
        <v>513</v>
      </c>
      <c r="I1277" s="573"/>
      <c r="J1277" s="573"/>
      <c r="K1277" s="109"/>
      <c r="L1277" s="106"/>
      <c r="M1277" s="106"/>
      <c r="N1277" s="16">
        <f t="shared" si="95"/>
        <v>0</v>
      </c>
      <c r="O1277" s="418" t="s">
        <v>1905</v>
      </c>
      <c r="P1277" s="417">
        <f t="shared" si="90"/>
        <v>0</v>
      </c>
      <c r="Q1277" s="417">
        <f t="shared" si="91"/>
        <v>0</v>
      </c>
      <c r="R1277" s="424">
        <f t="shared" si="92"/>
        <v>0</v>
      </c>
      <c r="S1277" s="432">
        <f t="shared" si="93"/>
        <v>0</v>
      </c>
      <c r="T1277" s="429" t="str">
        <f t="shared" si="94"/>
        <v/>
      </c>
      <c r="V1277" s="237"/>
    </row>
    <row r="1278" spans="1:22" x14ac:dyDescent="0.2">
      <c r="B1278" s="620"/>
      <c r="I1278" s="573"/>
      <c r="J1278" s="573"/>
      <c r="K1278" s="109"/>
      <c r="L1278" s="106"/>
      <c r="M1278" s="106"/>
      <c r="N1278" s="16">
        <f t="shared" si="95"/>
        <v>0</v>
      </c>
      <c r="O1278" s="418" t="s">
        <v>1905</v>
      </c>
      <c r="P1278" s="417">
        <f t="shared" si="90"/>
        <v>0</v>
      </c>
      <c r="Q1278" s="417">
        <f t="shared" si="91"/>
        <v>0</v>
      </c>
      <c r="R1278" s="424">
        <f t="shared" si="92"/>
        <v>0</v>
      </c>
      <c r="S1278" s="432">
        <f t="shared" si="93"/>
        <v>0</v>
      </c>
      <c r="T1278" s="429" t="str">
        <f t="shared" si="94"/>
        <v/>
      </c>
      <c r="V1278" s="237"/>
    </row>
    <row r="1279" spans="1:22" x14ac:dyDescent="0.2">
      <c r="B1279" s="620"/>
      <c r="C1279" s="14"/>
      <c r="I1279" s="573"/>
      <c r="J1279" s="573"/>
      <c r="K1279" s="109"/>
      <c r="L1279" s="106"/>
      <c r="M1279" s="106"/>
      <c r="N1279" s="16">
        <f t="shared" si="95"/>
        <v>0</v>
      </c>
      <c r="O1279" s="418" t="s">
        <v>1905</v>
      </c>
      <c r="P1279" s="417">
        <f t="shared" si="90"/>
        <v>0</v>
      </c>
      <c r="Q1279" s="417">
        <f t="shared" si="91"/>
        <v>0</v>
      </c>
      <c r="R1279" s="424">
        <f t="shared" si="92"/>
        <v>0</v>
      </c>
      <c r="S1279" s="432">
        <f t="shared" si="93"/>
        <v>0</v>
      </c>
      <c r="T1279" s="429" t="str">
        <f t="shared" si="94"/>
        <v/>
      </c>
      <c r="V1279" s="237"/>
    </row>
    <row r="1280" spans="1:22" x14ac:dyDescent="0.2">
      <c r="B1280" s="575"/>
      <c r="C1280" s="55">
        <f>R1329+P1329+Q1329</f>
        <v>0</v>
      </c>
      <c r="I1280" s="661" t="s">
        <v>1051</v>
      </c>
      <c r="J1280" s="662"/>
      <c r="K1280" s="662"/>
      <c r="L1280" s="662"/>
      <c r="M1280" s="663"/>
      <c r="N1280" s="42">
        <f>SUM(N1271:N1279)</f>
        <v>0</v>
      </c>
      <c r="O1280" s="420"/>
      <c r="P1280" s="419">
        <f>SUM(P1271:P1279)</f>
        <v>0</v>
      </c>
      <c r="Q1280" s="419">
        <f>SUM(Q1271:Q1279)</f>
        <v>0</v>
      </c>
      <c r="R1280" s="425">
        <f>SUM(R1271:R1279)</f>
        <v>0</v>
      </c>
      <c r="S1280" s="432">
        <f>N1280-(P1280+Q1280+R1280)</f>
        <v>0</v>
      </c>
      <c r="T1280" s="429" t="str">
        <f t="shared" si="94"/>
        <v/>
      </c>
      <c r="V1280" s="237"/>
    </row>
    <row r="1281" spans="3:22" ht="38.25" x14ac:dyDescent="0.2">
      <c r="I1281" s="664" t="s">
        <v>2048</v>
      </c>
      <c r="J1281" s="665"/>
      <c r="K1281" s="50" t="s">
        <v>76</v>
      </c>
      <c r="L1281" s="46" t="s">
        <v>94</v>
      </c>
      <c r="M1281" s="46" t="s">
        <v>61</v>
      </c>
      <c r="N1281" s="51" t="s">
        <v>80</v>
      </c>
      <c r="O1281" s="415" t="s">
        <v>1904</v>
      </c>
      <c r="P1281" s="415" t="s">
        <v>1902</v>
      </c>
      <c r="Q1281" s="416" t="s">
        <v>1903</v>
      </c>
      <c r="R1281" s="421" t="s">
        <v>1901</v>
      </c>
      <c r="S1281" s="430"/>
      <c r="V1281" s="237"/>
    </row>
    <row r="1282" spans="3:22" x14ac:dyDescent="0.2">
      <c r="C1282" s="294" t="s">
        <v>1401</v>
      </c>
      <c r="D1282" s="294"/>
      <c r="E1282" s="294"/>
      <c r="F1282" s="295"/>
      <c r="I1282" s="566" t="s">
        <v>203</v>
      </c>
      <c r="J1282" s="567"/>
      <c r="K1282" s="109">
        <v>14</v>
      </c>
      <c r="L1282" s="106">
        <v>0.1</v>
      </c>
      <c r="M1282" s="106">
        <v>0</v>
      </c>
      <c r="N1282" s="16">
        <f t="shared" ref="N1282:N1287" si="96">K1282*L1282*M1282</f>
        <v>0</v>
      </c>
      <c r="O1282" s="418" t="s">
        <v>1905</v>
      </c>
      <c r="P1282" s="417">
        <f t="shared" ref="P1282:P1287" si="97">IF(O1282="C",N1282,0)</f>
        <v>0</v>
      </c>
      <c r="Q1282" s="417">
        <f t="shared" ref="Q1282:Q1287" si="98">IF(O1282="U",N1282,0)</f>
        <v>0</v>
      </c>
      <c r="R1282" s="424">
        <f t="shared" ref="R1282:R1287" si="99">N1282-P1282-Q1282</f>
        <v>0</v>
      </c>
      <c r="S1282" s="432">
        <f t="shared" ref="S1282:S1287" si="100">N1282-(P1282+Q1282+R1282)</f>
        <v>0</v>
      </c>
      <c r="T1282" s="429" t="str">
        <f t="shared" si="94"/>
        <v/>
      </c>
      <c r="V1282" s="237"/>
    </row>
    <row r="1283" spans="3:22" x14ac:dyDescent="0.2">
      <c r="C1283" s="294" t="s">
        <v>1402</v>
      </c>
      <c r="D1283" s="294"/>
      <c r="E1283" s="294"/>
      <c r="F1283" s="295"/>
      <c r="I1283" s="573" t="s">
        <v>661</v>
      </c>
      <c r="J1283" s="573"/>
      <c r="K1283" s="109">
        <v>24</v>
      </c>
      <c r="L1283" s="106">
        <v>1</v>
      </c>
      <c r="M1283" s="106">
        <v>0</v>
      </c>
      <c r="N1283" s="16">
        <f t="shared" si="96"/>
        <v>0</v>
      </c>
      <c r="O1283" s="418" t="s">
        <v>1905</v>
      </c>
      <c r="P1283" s="417">
        <f t="shared" si="97"/>
        <v>0</v>
      </c>
      <c r="Q1283" s="417">
        <f t="shared" si="98"/>
        <v>0</v>
      </c>
      <c r="R1283" s="424">
        <f t="shared" si="99"/>
        <v>0</v>
      </c>
      <c r="S1283" s="432">
        <f t="shared" si="100"/>
        <v>0</v>
      </c>
      <c r="T1283" s="429" t="str">
        <f t="shared" si="94"/>
        <v/>
      </c>
      <c r="V1283" s="237"/>
    </row>
    <row r="1284" spans="3:22" x14ac:dyDescent="0.2">
      <c r="C1284" s="294" t="s">
        <v>1403</v>
      </c>
      <c r="D1284" s="294"/>
      <c r="E1284" s="294"/>
      <c r="F1284" s="295"/>
      <c r="I1284" s="573" t="s">
        <v>662</v>
      </c>
      <c r="J1284" s="573"/>
      <c r="K1284" s="109">
        <v>4</v>
      </c>
      <c r="L1284" s="106">
        <v>1</v>
      </c>
      <c r="M1284" s="106">
        <v>0</v>
      </c>
      <c r="N1284" s="16">
        <f t="shared" si="96"/>
        <v>0</v>
      </c>
      <c r="O1284" s="418" t="s">
        <v>1905</v>
      </c>
      <c r="P1284" s="417">
        <f t="shared" si="97"/>
        <v>0</v>
      </c>
      <c r="Q1284" s="417">
        <f t="shared" si="98"/>
        <v>0</v>
      </c>
      <c r="R1284" s="424">
        <f t="shared" si="99"/>
        <v>0</v>
      </c>
      <c r="S1284" s="432">
        <f t="shared" si="100"/>
        <v>0</v>
      </c>
      <c r="T1284" s="429" t="str">
        <f t="shared" si="94"/>
        <v/>
      </c>
      <c r="V1284" s="237"/>
    </row>
    <row r="1285" spans="3:22" x14ac:dyDescent="0.2">
      <c r="C1285" s="294" t="s">
        <v>1404</v>
      </c>
      <c r="D1285" s="294"/>
      <c r="E1285" s="294"/>
      <c r="F1285" s="295"/>
      <c r="I1285" s="566"/>
      <c r="J1285" s="666"/>
      <c r="K1285" s="109"/>
      <c r="L1285" s="106"/>
      <c r="M1285" s="106"/>
      <c r="N1285" s="16">
        <f t="shared" si="96"/>
        <v>0</v>
      </c>
      <c r="O1285" s="418" t="s">
        <v>1905</v>
      </c>
      <c r="P1285" s="417">
        <f t="shared" si="97"/>
        <v>0</v>
      </c>
      <c r="Q1285" s="417">
        <f t="shared" si="98"/>
        <v>0</v>
      </c>
      <c r="R1285" s="424">
        <f t="shared" si="99"/>
        <v>0</v>
      </c>
      <c r="S1285" s="432">
        <f t="shared" si="100"/>
        <v>0</v>
      </c>
      <c r="T1285" s="429" t="str">
        <f t="shared" si="94"/>
        <v/>
      </c>
      <c r="V1285" s="237"/>
    </row>
    <row r="1286" spans="3:22" x14ac:dyDescent="0.2">
      <c r="C1286" s="294" t="s">
        <v>1405</v>
      </c>
      <c r="D1286" s="294"/>
      <c r="E1286" s="294"/>
      <c r="F1286" s="295"/>
      <c r="I1286" s="573"/>
      <c r="J1286" s="573"/>
      <c r="K1286" s="109"/>
      <c r="L1286" s="106"/>
      <c r="M1286" s="106"/>
      <c r="N1286" s="16">
        <f t="shared" si="96"/>
        <v>0</v>
      </c>
      <c r="O1286" s="418" t="s">
        <v>1905</v>
      </c>
      <c r="P1286" s="417">
        <f t="shared" si="97"/>
        <v>0</v>
      </c>
      <c r="Q1286" s="417">
        <f t="shared" si="98"/>
        <v>0</v>
      </c>
      <c r="R1286" s="424">
        <f t="shared" si="99"/>
        <v>0</v>
      </c>
      <c r="S1286" s="432">
        <f t="shared" si="100"/>
        <v>0</v>
      </c>
      <c r="T1286" s="429" t="str">
        <f t="shared" si="94"/>
        <v/>
      </c>
      <c r="V1286" s="237"/>
    </row>
    <row r="1287" spans="3:22" x14ac:dyDescent="0.2">
      <c r="C1287" s="294" t="s">
        <v>1406</v>
      </c>
      <c r="D1287" s="294"/>
      <c r="E1287" s="294"/>
      <c r="F1287" s="295"/>
      <c r="I1287" s="573"/>
      <c r="J1287" s="573"/>
      <c r="K1287" s="109"/>
      <c r="L1287" s="106"/>
      <c r="M1287" s="106"/>
      <c r="N1287" s="16">
        <f t="shared" si="96"/>
        <v>0</v>
      </c>
      <c r="O1287" s="418" t="s">
        <v>1905</v>
      </c>
      <c r="P1287" s="417">
        <f t="shared" si="97"/>
        <v>0</v>
      </c>
      <c r="Q1287" s="417">
        <f t="shared" si="98"/>
        <v>0</v>
      </c>
      <c r="R1287" s="424">
        <f t="shared" si="99"/>
        <v>0</v>
      </c>
      <c r="S1287" s="432">
        <f t="shared" si="100"/>
        <v>0</v>
      </c>
      <c r="T1287" s="429" t="str">
        <f t="shared" si="94"/>
        <v/>
      </c>
      <c r="V1287" s="237"/>
    </row>
    <row r="1288" spans="3:22" x14ac:dyDescent="0.2">
      <c r="C1288" s="294" t="s">
        <v>1407</v>
      </c>
      <c r="D1288" s="294"/>
      <c r="E1288" s="294"/>
      <c r="F1288" s="295"/>
      <c r="I1288" s="661" t="s">
        <v>333</v>
      </c>
      <c r="J1288" s="662"/>
      <c r="K1288" s="662"/>
      <c r="L1288" s="662"/>
      <c r="M1288" s="663"/>
      <c r="N1288" s="42">
        <f>SUM(N1282:N1287)</f>
        <v>0</v>
      </c>
      <c r="O1288" s="420"/>
      <c r="P1288" s="419">
        <f>SUM(P1282:P1287)</f>
        <v>0</v>
      </c>
      <c r="Q1288" s="419">
        <f>SUM(Q1282:Q1287)</f>
        <v>0</v>
      </c>
      <c r="R1288" s="425">
        <f>SUM(R1282:R1287)</f>
        <v>0</v>
      </c>
      <c r="S1288" s="432">
        <f>N1288-(P1288+Q1288+R1288)</f>
        <v>0</v>
      </c>
      <c r="T1288" s="429" t="str">
        <f t="shared" ref="T1288" si="101">(IF(S1288=0,"","ERROR"))</f>
        <v/>
      </c>
      <c r="V1288" s="237"/>
    </row>
    <row r="1289" spans="3:22" x14ac:dyDescent="0.2">
      <c r="I1289" s="686" t="s">
        <v>2049</v>
      </c>
      <c r="J1289" s="687"/>
      <c r="K1289" s="644" t="s">
        <v>76</v>
      </c>
      <c r="L1289" s="646" t="s">
        <v>95</v>
      </c>
      <c r="M1289" s="647"/>
      <c r="N1289" s="597" t="s">
        <v>80</v>
      </c>
      <c r="V1289" s="237"/>
    </row>
    <row r="1290" spans="3:22" ht="38.25" x14ac:dyDescent="0.2">
      <c r="I1290" s="688"/>
      <c r="J1290" s="689"/>
      <c r="K1290" s="645"/>
      <c r="L1290" s="648"/>
      <c r="M1290" s="649"/>
      <c r="N1290" s="598"/>
      <c r="O1290" s="415" t="s">
        <v>1904</v>
      </c>
      <c r="P1290" s="415" t="s">
        <v>1902</v>
      </c>
      <c r="Q1290" s="416" t="s">
        <v>1903</v>
      </c>
      <c r="R1290" s="421" t="s">
        <v>1901</v>
      </c>
      <c r="S1290" s="430"/>
      <c r="V1290" s="237"/>
    </row>
    <row r="1291" spans="3:22" x14ac:dyDescent="0.2">
      <c r="I1291" s="573"/>
      <c r="J1291" s="573"/>
      <c r="K1291" s="109"/>
      <c r="L1291" s="566"/>
      <c r="M1291" s="567"/>
      <c r="N1291" s="16">
        <f t="shared" ref="N1291:N1297" si="102">K1291*L1291</f>
        <v>0</v>
      </c>
      <c r="O1291" s="418" t="s">
        <v>1905</v>
      </c>
      <c r="P1291" s="417">
        <f t="shared" ref="P1291:P1299" si="103">IF(O1291="C",N1291,0)</f>
        <v>0</v>
      </c>
      <c r="Q1291" s="417">
        <f t="shared" ref="Q1291:Q1299" si="104">IF(O1291="U",N1291,0)</f>
        <v>0</v>
      </c>
      <c r="R1291" s="424">
        <f t="shared" ref="R1291:R1299" si="105">N1291-P1291-Q1291</f>
        <v>0</v>
      </c>
      <c r="S1291" s="432">
        <f t="shared" ref="S1291:S1299" si="106">N1291-(P1291+Q1291+R1291)</f>
        <v>0</v>
      </c>
      <c r="T1291" s="429" t="str">
        <f t="shared" ref="T1291:T1299" si="107">(IF(S1291=0,"","ERROR"))</f>
        <v/>
      </c>
      <c r="V1291" s="237"/>
    </row>
    <row r="1292" spans="3:22" x14ac:dyDescent="0.2">
      <c r="I1292" s="573"/>
      <c r="J1292" s="573"/>
      <c r="K1292" s="109"/>
      <c r="L1292" s="566"/>
      <c r="M1292" s="567"/>
      <c r="N1292" s="16">
        <f t="shared" si="102"/>
        <v>0</v>
      </c>
      <c r="O1292" s="418" t="s">
        <v>1905</v>
      </c>
      <c r="P1292" s="417">
        <f t="shared" si="103"/>
        <v>0</v>
      </c>
      <c r="Q1292" s="417">
        <f t="shared" si="104"/>
        <v>0</v>
      </c>
      <c r="R1292" s="424">
        <f t="shared" si="105"/>
        <v>0</v>
      </c>
      <c r="S1292" s="432">
        <f t="shared" si="106"/>
        <v>0</v>
      </c>
      <c r="T1292" s="429" t="str">
        <f t="shared" si="107"/>
        <v/>
      </c>
      <c r="V1292" s="237"/>
    </row>
    <row r="1293" spans="3:22" x14ac:dyDescent="0.2">
      <c r="I1293" s="573"/>
      <c r="J1293" s="573"/>
      <c r="K1293" s="109"/>
      <c r="L1293" s="566"/>
      <c r="M1293" s="567"/>
      <c r="N1293" s="16">
        <f t="shared" si="102"/>
        <v>0</v>
      </c>
      <c r="O1293" s="418" t="s">
        <v>1905</v>
      </c>
      <c r="P1293" s="417">
        <f t="shared" si="103"/>
        <v>0</v>
      </c>
      <c r="Q1293" s="417">
        <f t="shared" si="104"/>
        <v>0</v>
      </c>
      <c r="R1293" s="424">
        <f t="shared" si="105"/>
        <v>0</v>
      </c>
      <c r="S1293" s="432">
        <f t="shared" si="106"/>
        <v>0</v>
      </c>
      <c r="T1293" s="429" t="str">
        <f t="shared" si="107"/>
        <v/>
      </c>
      <c r="V1293" s="237"/>
    </row>
    <row r="1294" spans="3:22" x14ac:dyDescent="0.2">
      <c r="I1294" s="573"/>
      <c r="J1294" s="573"/>
      <c r="K1294" s="109"/>
      <c r="L1294" s="566"/>
      <c r="M1294" s="567"/>
      <c r="N1294" s="16">
        <f t="shared" si="102"/>
        <v>0</v>
      </c>
      <c r="O1294" s="418" t="s">
        <v>1905</v>
      </c>
      <c r="P1294" s="417">
        <f t="shared" si="103"/>
        <v>0</v>
      </c>
      <c r="Q1294" s="417">
        <f t="shared" si="104"/>
        <v>0</v>
      </c>
      <c r="R1294" s="424">
        <f t="shared" si="105"/>
        <v>0</v>
      </c>
      <c r="S1294" s="432">
        <f t="shared" si="106"/>
        <v>0</v>
      </c>
      <c r="T1294" s="429" t="str">
        <f t="shared" si="107"/>
        <v/>
      </c>
      <c r="V1294" s="237"/>
    </row>
    <row r="1295" spans="3:22" x14ac:dyDescent="0.2">
      <c r="I1295" s="573"/>
      <c r="J1295" s="573"/>
      <c r="K1295" s="109"/>
      <c r="L1295" s="566"/>
      <c r="M1295" s="567"/>
      <c r="N1295" s="16">
        <f t="shared" si="102"/>
        <v>0</v>
      </c>
      <c r="O1295" s="418" t="s">
        <v>1905</v>
      </c>
      <c r="P1295" s="417">
        <f t="shared" si="103"/>
        <v>0</v>
      </c>
      <c r="Q1295" s="417">
        <f t="shared" si="104"/>
        <v>0</v>
      </c>
      <c r="R1295" s="424">
        <f t="shared" si="105"/>
        <v>0</v>
      </c>
      <c r="S1295" s="432">
        <f t="shared" si="106"/>
        <v>0</v>
      </c>
      <c r="T1295" s="429" t="str">
        <f t="shared" si="107"/>
        <v/>
      </c>
      <c r="V1295" s="237"/>
    </row>
    <row r="1296" spans="3:22" x14ac:dyDescent="0.2">
      <c r="I1296" s="566"/>
      <c r="J1296" s="567"/>
      <c r="K1296" s="109"/>
      <c r="L1296" s="566"/>
      <c r="M1296" s="567"/>
      <c r="N1296" s="16">
        <f t="shared" si="102"/>
        <v>0</v>
      </c>
      <c r="O1296" s="418" t="s">
        <v>1905</v>
      </c>
      <c r="P1296" s="417">
        <f t="shared" si="103"/>
        <v>0</v>
      </c>
      <c r="Q1296" s="417">
        <f t="shared" si="104"/>
        <v>0</v>
      </c>
      <c r="R1296" s="424">
        <f t="shared" si="105"/>
        <v>0</v>
      </c>
      <c r="S1296" s="432">
        <f t="shared" si="106"/>
        <v>0</v>
      </c>
      <c r="T1296" s="429" t="str">
        <f t="shared" si="107"/>
        <v/>
      </c>
      <c r="V1296" s="237"/>
    </row>
    <row r="1297" spans="5:22" x14ac:dyDescent="0.2">
      <c r="I1297" s="573"/>
      <c r="J1297" s="573"/>
      <c r="K1297" s="109"/>
      <c r="L1297" s="566"/>
      <c r="M1297" s="567"/>
      <c r="N1297" s="16">
        <f t="shared" si="102"/>
        <v>0</v>
      </c>
      <c r="O1297" s="418" t="s">
        <v>1905</v>
      </c>
      <c r="P1297" s="417">
        <f t="shared" si="103"/>
        <v>0</v>
      </c>
      <c r="Q1297" s="417">
        <f t="shared" si="104"/>
        <v>0</v>
      </c>
      <c r="R1297" s="424">
        <f t="shared" si="105"/>
        <v>0</v>
      </c>
      <c r="S1297" s="432">
        <f t="shared" si="106"/>
        <v>0</v>
      </c>
      <c r="T1297" s="429" t="str">
        <f t="shared" si="107"/>
        <v/>
      </c>
      <c r="V1297" s="237"/>
    </row>
    <row r="1298" spans="5:22" x14ac:dyDescent="0.2">
      <c r="I1298" s="573"/>
      <c r="J1298" s="573"/>
      <c r="K1298" s="109"/>
      <c r="L1298" s="566"/>
      <c r="M1298" s="567"/>
      <c r="N1298" s="16">
        <f t="shared" ref="N1298:N1312" si="108">K1298*L1298</f>
        <v>0</v>
      </c>
      <c r="O1298" s="418" t="s">
        <v>1905</v>
      </c>
      <c r="P1298" s="417">
        <f t="shared" si="103"/>
        <v>0</v>
      </c>
      <c r="Q1298" s="417">
        <f t="shared" si="104"/>
        <v>0</v>
      </c>
      <c r="R1298" s="424">
        <f t="shared" si="105"/>
        <v>0</v>
      </c>
      <c r="S1298" s="432">
        <f t="shared" si="106"/>
        <v>0</v>
      </c>
      <c r="T1298" s="429" t="str">
        <f t="shared" si="107"/>
        <v/>
      </c>
      <c r="V1298" s="237"/>
    </row>
    <row r="1299" spans="5:22" x14ac:dyDescent="0.2">
      <c r="I1299" s="573"/>
      <c r="J1299" s="573"/>
      <c r="K1299" s="109"/>
      <c r="L1299" s="566"/>
      <c r="M1299" s="567"/>
      <c r="N1299" s="16">
        <f t="shared" si="108"/>
        <v>0</v>
      </c>
      <c r="O1299" s="418" t="s">
        <v>1905</v>
      </c>
      <c r="P1299" s="417">
        <f t="shared" si="103"/>
        <v>0</v>
      </c>
      <c r="Q1299" s="417">
        <f t="shared" si="104"/>
        <v>0</v>
      </c>
      <c r="R1299" s="424">
        <f t="shared" si="105"/>
        <v>0</v>
      </c>
      <c r="S1299" s="432">
        <f t="shared" si="106"/>
        <v>0</v>
      </c>
      <c r="T1299" s="429" t="str">
        <f t="shared" si="107"/>
        <v/>
      </c>
      <c r="V1299" s="237"/>
    </row>
    <row r="1300" spans="5:22" x14ac:dyDescent="0.2">
      <c r="I1300" s="661" t="s">
        <v>1052</v>
      </c>
      <c r="J1300" s="662"/>
      <c r="K1300" s="662"/>
      <c r="L1300" s="662"/>
      <c r="M1300" s="663"/>
      <c r="N1300" s="42">
        <f>SUM(N1291:N1299)</f>
        <v>0</v>
      </c>
      <c r="O1300" s="420"/>
      <c r="P1300" s="419">
        <f>SUM(P1291:P1299)</f>
        <v>0</v>
      </c>
      <c r="Q1300" s="419">
        <f>SUM(Q1291:Q1299)</f>
        <v>0</v>
      </c>
      <c r="R1300" s="425">
        <f>SUM(R1291:R1299)</f>
        <v>0</v>
      </c>
      <c r="S1300" s="432">
        <f>N1300-(P1300+Q1300+R1300)</f>
        <v>0</v>
      </c>
      <c r="T1300" s="429" t="str">
        <f t="shared" ref="T1300" si="109">(IF(S1300=0,"","ERROR"))</f>
        <v/>
      </c>
      <c r="V1300" s="237"/>
    </row>
    <row r="1301" spans="5:22" x14ac:dyDescent="0.2">
      <c r="I1301" s="686" t="s">
        <v>2050</v>
      </c>
      <c r="J1301" s="687"/>
      <c r="K1301" s="644" t="s">
        <v>76</v>
      </c>
      <c r="L1301" s="646" t="s">
        <v>95</v>
      </c>
      <c r="M1301" s="647"/>
      <c r="N1301" s="597" t="s">
        <v>80</v>
      </c>
      <c r="V1301" s="237"/>
    </row>
    <row r="1302" spans="5:22" ht="38.25" x14ac:dyDescent="0.2">
      <c r="I1302" s="688"/>
      <c r="J1302" s="689"/>
      <c r="K1302" s="645"/>
      <c r="L1302" s="648"/>
      <c r="M1302" s="649"/>
      <c r="N1302" s="598"/>
      <c r="O1302" s="415" t="s">
        <v>1904</v>
      </c>
      <c r="P1302" s="415" t="s">
        <v>1902</v>
      </c>
      <c r="Q1302" s="416" t="s">
        <v>1903</v>
      </c>
      <c r="R1302" s="421" t="s">
        <v>1901</v>
      </c>
      <c r="S1302" s="430"/>
      <c r="V1302" s="237"/>
    </row>
    <row r="1303" spans="5:22" x14ac:dyDescent="0.2">
      <c r="I1303" s="684" t="s">
        <v>1409</v>
      </c>
      <c r="J1303" s="685"/>
      <c r="K1303" s="109">
        <v>22.25</v>
      </c>
      <c r="L1303" s="566">
        <v>0</v>
      </c>
      <c r="M1303" s="567"/>
      <c r="N1303" s="16">
        <f t="shared" si="108"/>
        <v>0</v>
      </c>
      <c r="O1303" s="418" t="s">
        <v>1905</v>
      </c>
      <c r="P1303" s="417">
        <f t="shared" ref="P1303:P1313" si="110">IF(O1303="C",N1303,0)</f>
        <v>0</v>
      </c>
      <c r="Q1303" s="417">
        <f t="shared" ref="Q1303:Q1313" si="111">IF(O1303="U",N1303,0)</f>
        <v>0</v>
      </c>
      <c r="R1303" s="424">
        <f t="shared" ref="R1303:R1313" si="112">N1303-P1303-Q1303</f>
        <v>0</v>
      </c>
      <c r="S1303" s="432">
        <f t="shared" ref="S1303:S1313" si="113">N1303-(P1303+Q1303+R1303)</f>
        <v>0</v>
      </c>
      <c r="T1303" s="429" t="str">
        <f t="shared" ref="T1303:T1313" si="114">(IF(S1303=0,"","ERROR"))</f>
        <v/>
      </c>
      <c r="V1303" s="237"/>
    </row>
    <row r="1304" spans="5:22" x14ac:dyDescent="0.2">
      <c r="I1304" s="679" t="s">
        <v>1410</v>
      </c>
      <c r="J1304" s="680"/>
      <c r="K1304" s="109">
        <v>21.25</v>
      </c>
      <c r="L1304" s="566">
        <v>0</v>
      </c>
      <c r="M1304" s="567"/>
      <c r="N1304" s="16">
        <f t="shared" si="108"/>
        <v>0</v>
      </c>
      <c r="O1304" s="418" t="s">
        <v>1905</v>
      </c>
      <c r="P1304" s="417">
        <f t="shared" si="110"/>
        <v>0</v>
      </c>
      <c r="Q1304" s="417">
        <f t="shared" si="111"/>
        <v>0</v>
      </c>
      <c r="R1304" s="424">
        <f t="shared" si="112"/>
        <v>0</v>
      </c>
      <c r="S1304" s="432">
        <f t="shared" si="113"/>
        <v>0</v>
      </c>
      <c r="T1304" s="429" t="str">
        <f t="shared" si="114"/>
        <v/>
      </c>
      <c r="V1304" s="237"/>
    </row>
    <row r="1305" spans="5:22" x14ac:dyDescent="0.2">
      <c r="I1305" s="573" t="s">
        <v>205</v>
      </c>
      <c r="J1305" s="573"/>
      <c r="K1305" s="109">
        <v>4</v>
      </c>
      <c r="L1305" s="566">
        <v>0</v>
      </c>
      <c r="M1305" s="567"/>
      <c r="N1305" s="16">
        <f t="shared" si="108"/>
        <v>0</v>
      </c>
      <c r="O1305" s="418" t="s">
        <v>1905</v>
      </c>
      <c r="P1305" s="417">
        <f t="shared" si="110"/>
        <v>0</v>
      </c>
      <c r="Q1305" s="417">
        <f t="shared" si="111"/>
        <v>0</v>
      </c>
      <c r="R1305" s="424">
        <f t="shared" si="112"/>
        <v>0</v>
      </c>
      <c r="S1305" s="432">
        <f t="shared" si="113"/>
        <v>0</v>
      </c>
      <c r="T1305" s="429" t="str">
        <f t="shared" si="114"/>
        <v/>
      </c>
      <c r="V1305" s="237"/>
    </row>
    <row r="1306" spans="5:22" x14ac:dyDescent="0.2">
      <c r="I1306" s="670" t="s">
        <v>1411</v>
      </c>
      <c r="J1306" s="573"/>
      <c r="K1306" s="109">
        <v>5.15</v>
      </c>
      <c r="L1306" s="566">
        <v>0</v>
      </c>
      <c r="M1306" s="567"/>
      <c r="N1306" s="16">
        <f t="shared" si="108"/>
        <v>0</v>
      </c>
      <c r="O1306" s="418" t="s">
        <v>1905</v>
      </c>
      <c r="P1306" s="417">
        <f t="shared" si="110"/>
        <v>0</v>
      </c>
      <c r="Q1306" s="417">
        <f t="shared" si="111"/>
        <v>0</v>
      </c>
      <c r="R1306" s="424">
        <f t="shared" si="112"/>
        <v>0</v>
      </c>
      <c r="S1306" s="432">
        <f t="shared" si="113"/>
        <v>0</v>
      </c>
      <c r="T1306" s="429" t="str">
        <f t="shared" si="114"/>
        <v/>
      </c>
      <c r="V1306" s="237"/>
    </row>
    <row r="1307" spans="5:22" x14ac:dyDescent="0.2">
      <c r="E1307" s="11"/>
      <c r="F1307" s="11"/>
      <c r="G1307" s="11"/>
      <c r="H1307" s="11"/>
      <c r="I1307" s="670" t="s">
        <v>1412</v>
      </c>
      <c r="J1307" s="573"/>
      <c r="K1307" s="109">
        <v>2.4500000000000002</v>
      </c>
      <c r="L1307" s="566">
        <v>0</v>
      </c>
      <c r="M1307" s="567"/>
      <c r="N1307" s="16">
        <f>K1307*L1307</f>
        <v>0</v>
      </c>
      <c r="O1307" s="418" t="s">
        <v>1905</v>
      </c>
      <c r="P1307" s="417">
        <f t="shared" si="110"/>
        <v>0</v>
      </c>
      <c r="Q1307" s="417">
        <f t="shared" si="111"/>
        <v>0</v>
      </c>
      <c r="R1307" s="424">
        <f t="shared" si="112"/>
        <v>0</v>
      </c>
      <c r="S1307" s="432">
        <f t="shared" si="113"/>
        <v>0</v>
      </c>
      <c r="T1307" s="429" t="str">
        <f t="shared" si="114"/>
        <v/>
      </c>
      <c r="V1307" s="237"/>
    </row>
    <row r="1308" spans="5:22" x14ac:dyDescent="0.2">
      <c r="E1308" s="11"/>
      <c r="F1308" s="11"/>
      <c r="G1308" s="11"/>
      <c r="H1308" s="11"/>
      <c r="I1308" s="584" t="s">
        <v>403</v>
      </c>
      <c r="J1308" s="567"/>
      <c r="K1308" s="265">
        <v>74</v>
      </c>
      <c r="L1308" s="566">
        <v>0</v>
      </c>
      <c r="M1308" s="567"/>
      <c r="N1308" s="16">
        <f>K1308*L1308</f>
        <v>0</v>
      </c>
      <c r="O1308" s="418" t="s">
        <v>1905</v>
      </c>
      <c r="P1308" s="417">
        <f t="shared" si="110"/>
        <v>0</v>
      </c>
      <c r="Q1308" s="417">
        <f t="shared" si="111"/>
        <v>0</v>
      </c>
      <c r="R1308" s="424">
        <f t="shared" si="112"/>
        <v>0</v>
      </c>
      <c r="S1308" s="432">
        <f t="shared" si="113"/>
        <v>0</v>
      </c>
      <c r="T1308" s="429" t="str">
        <f t="shared" si="114"/>
        <v/>
      </c>
      <c r="V1308" s="237"/>
    </row>
    <row r="1309" spans="5:22" x14ac:dyDescent="0.2">
      <c r="E1309" s="11"/>
      <c r="F1309" s="11"/>
      <c r="G1309" s="11"/>
      <c r="H1309" s="11"/>
      <c r="I1309" s="566" t="s">
        <v>506</v>
      </c>
      <c r="J1309" s="567"/>
      <c r="K1309" s="109">
        <v>115</v>
      </c>
      <c r="L1309" s="566">
        <v>0</v>
      </c>
      <c r="M1309" s="567"/>
      <c r="N1309" s="16">
        <f>K1309*L1309</f>
        <v>0</v>
      </c>
      <c r="O1309" s="418" t="s">
        <v>1905</v>
      </c>
      <c r="P1309" s="417">
        <f t="shared" si="110"/>
        <v>0</v>
      </c>
      <c r="Q1309" s="417">
        <f t="shared" si="111"/>
        <v>0</v>
      </c>
      <c r="R1309" s="424">
        <f t="shared" si="112"/>
        <v>0</v>
      </c>
      <c r="S1309" s="432">
        <f t="shared" si="113"/>
        <v>0</v>
      </c>
      <c r="T1309" s="429" t="str">
        <f t="shared" si="114"/>
        <v/>
      </c>
      <c r="V1309" s="237"/>
    </row>
    <row r="1310" spans="5:22" x14ac:dyDescent="0.2">
      <c r="E1310" s="11"/>
      <c r="F1310" s="11"/>
      <c r="G1310" s="11"/>
      <c r="H1310" s="11"/>
      <c r="I1310" s="566" t="s">
        <v>507</v>
      </c>
      <c r="J1310" s="567"/>
      <c r="K1310" s="109">
        <v>23</v>
      </c>
      <c r="L1310" s="566">
        <v>0</v>
      </c>
      <c r="M1310" s="567"/>
      <c r="N1310" s="16">
        <f>K1310*L1310</f>
        <v>0</v>
      </c>
      <c r="O1310" s="418" t="s">
        <v>1905</v>
      </c>
      <c r="P1310" s="417">
        <f t="shared" si="110"/>
        <v>0</v>
      </c>
      <c r="Q1310" s="417">
        <f t="shared" si="111"/>
        <v>0</v>
      </c>
      <c r="R1310" s="424">
        <f t="shared" si="112"/>
        <v>0</v>
      </c>
      <c r="S1310" s="432">
        <f t="shared" si="113"/>
        <v>0</v>
      </c>
      <c r="T1310" s="429" t="str">
        <f t="shared" si="114"/>
        <v/>
      </c>
      <c r="V1310" s="237"/>
    </row>
    <row r="1311" spans="5:22" x14ac:dyDescent="0.2">
      <c r="E1311" s="11"/>
      <c r="F1311" s="11"/>
      <c r="G1311" s="11"/>
      <c r="H1311" s="11"/>
      <c r="I1311" s="594" t="s">
        <v>913</v>
      </c>
      <c r="J1311" s="572"/>
      <c r="K1311" s="109">
        <v>147</v>
      </c>
      <c r="L1311" s="594">
        <v>0</v>
      </c>
      <c r="M1311" s="595"/>
      <c r="N1311" s="16">
        <f>K1311*L1311</f>
        <v>0</v>
      </c>
      <c r="O1311" s="418" t="s">
        <v>1905</v>
      </c>
      <c r="P1311" s="417">
        <f t="shared" si="110"/>
        <v>0</v>
      </c>
      <c r="Q1311" s="417">
        <f t="shared" si="111"/>
        <v>0</v>
      </c>
      <c r="R1311" s="424">
        <f t="shared" si="112"/>
        <v>0</v>
      </c>
      <c r="S1311" s="432">
        <f t="shared" si="113"/>
        <v>0</v>
      </c>
      <c r="T1311" s="429" t="str">
        <f t="shared" si="114"/>
        <v/>
      </c>
      <c r="V1311" s="237"/>
    </row>
    <row r="1312" spans="5:22" x14ac:dyDescent="0.2">
      <c r="E1312" s="11"/>
      <c r="F1312" s="11"/>
      <c r="G1312" s="11"/>
      <c r="H1312" s="11"/>
      <c r="I1312" s="584" t="s">
        <v>1875</v>
      </c>
      <c r="J1312" s="666"/>
      <c r="K1312" s="109">
        <v>14</v>
      </c>
      <c r="L1312" s="566">
        <v>0</v>
      </c>
      <c r="M1312" s="666"/>
      <c r="N1312" s="16">
        <f t="shared" si="108"/>
        <v>0</v>
      </c>
      <c r="O1312" s="418" t="s">
        <v>1905</v>
      </c>
      <c r="P1312" s="417">
        <f t="shared" si="110"/>
        <v>0</v>
      </c>
      <c r="Q1312" s="417">
        <f t="shared" si="111"/>
        <v>0</v>
      </c>
      <c r="R1312" s="424">
        <f t="shared" si="112"/>
        <v>0</v>
      </c>
      <c r="S1312" s="432">
        <f t="shared" si="113"/>
        <v>0</v>
      </c>
      <c r="T1312" s="429" t="str">
        <f t="shared" si="114"/>
        <v/>
      </c>
      <c r="V1312" s="237"/>
    </row>
    <row r="1313" spans="5:22" x14ac:dyDescent="0.2">
      <c r="I1313" s="584" t="s">
        <v>614</v>
      </c>
      <c r="J1313" s="567"/>
      <c r="K1313" s="109">
        <v>123</v>
      </c>
      <c r="L1313" s="566">
        <v>0</v>
      </c>
      <c r="M1313" s="567"/>
      <c r="N1313" s="16">
        <f>K1313*L1313</f>
        <v>0</v>
      </c>
      <c r="O1313" s="418" t="s">
        <v>1905</v>
      </c>
      <c r="P1313" s="417">
        <f t="shared" si="110"/>
        <v>0</v>
      </c>
      <c r="Q1313" s="417">
        <f t="shared" si="111"/>
        <v>0</v>
      </c>
      <c r="R1313" s="424">
        <f t="shared" si="112"/>
        <v>0</v>
      </c>
      <c r="S1313" s="432">
        <f t="shared" si="113"/>
        <v>0</v>
      </c>
      <c r="T1313" s="429" t="str">
        <f t="shared" si="114"/>
        <v/>
      </c>
      <c r="V1313" s="237"/>
    </row>
    <row r="1314" spans="5:22" x14ac:dyDescent="0.2">
      <c r="I1314" s="661" t="s">
        <v>1043</v>
      </c>
      <c r="J1314" s="662"/>
      <c r="K1314" s="662"/>
      <c r="L1314" s="662"/>
      <c r="M1314" s="663"/>
      <c r="N1314" s="42">
        <f>SUM(N1303:N1313)</f>
        <v>0</v>
      </c>
      <c r="O1314" s="420"/>
      <c r="P1314" s="419">
        <f>SUM(P1303:P1313)</f>
        <v>0</v>
      </c>
      <c r="Q1314" s="419">
        <f>SUM(Q1303:Q1313)</f>
        <v>0</v>
      </c>
      <c r="R1314" s="425">
        <f>SUM(R1303:R1313)</f>
        <v>0</v>
      </c>
      <c r="S1314" s="432">
        <f>N1314-(P1314+Q1314+R1314)</f>
        <v>0</v>
      </c>
      <c r="T1314" s="429" t="str">
        <f t="shared" ref="T1314" si="115">(IF(S1314=0,"","ERROR"))</f>
        <v/>
      </c>
      <c r="V1314" s="237"/>
    </row>
    <row r="1315" spans="5:22" x14ac:dyDescent="0.2">
      <c r="I1315" s="686" t="s">
        <v>2051</v>
      </c>
      <c r="J1315" s="687"/>
      <c r="K1315" s="644" t="s">
        <v>76</v>
      </c>
      <c r="L1315" s="646" t="s">
        <v>95</v>
      </c>
      <c r="M1315" s="647"/>
      <c r="N1315" s="597" t="s">
        <v>80</v>
      </c>
      <c r="V1315" s="237"/>
    </row>
    <row r="1316" spans="5:22" ht="38.25" x14ac:dyDescent="0.2">
      <c r="I1316" s="688"/>
      <c r="J1316" s="689"/>
      <c r="K1316" s="645"/>
      <c r="L1316" s="648"/>
      <c r="M1316" s="649"/>
      <c r="N1316" s="598"/>
      <c r="O1316" s="415" t="s">
        <v>1904</v>
      </c>
      <c r="P1316" s="415" t="s">
        <v>1902</v>
      </c>
      <c r="Q1316" s="416" t="s">
        <v>1903</v>
      </c>
      <c r="R1316" s="421" t="s">
        <v>1901</v>
      </c>
      <c r="S1316" s="430"/>
      <c r="V1316" s="237"/>
    </row>
    <row r="1317" spans="5:22" x14ac:dyDescent="0.2">
      <c r="E1317" s="397" t="s">
        <v>1881</v>
      </c>
      <c r="F1317" s="397"/>
      <c r="G1317" s="397"/>
      <c r="I1317" s="573" t="s">
        <v>660</v>
      </c>
      <c r="J1317" s="573"/>
      <c r="K1317" s="109">
        <v>4</v>
      </c>
      <c r="L1317" s="566">
        <v>0</v>
      </c>
      <c r="M1317" s="567"/>
      <c r="N1317" s="16">
        <f t="shared" ref="N1317:N1327" si="116">K1317*L1317</f>
        <v>0</v>
      </c>
      <c r="O1317" s="418" t="s">
        <v>1905</v>
      </c>
      <c r="P1317" s="417">
        <f t="shared" ref="P1317:P1327" si="117">IF(O1317="C",N1317,0)</f>
        <v>0</v>
      </c>
      <c r="Q1317" s="417">
        <f t="shared" ref="Q1317:Q1327" si="118">IF(O1317="U",N1317,0)</f>
        <v>0</v>
      </c>
      <c r="R1317" s="424">
        <f t="shared" ref="R1317:R1327" si="119">N1317-P1317-Q1317</f>
        <v>0</v>
      </c>
      <c r="S1317" s="432">
        <f t="shared" ref="S1317:S1327" si="120">N1317-(P1317+Q1317+R1317)</f>
        <v>0</v>
      </c>
      <c r="T1317" s="429" t="str">
        <f t="shared" ref="T1317:T1327" si="121">(IF(S1317=0,"","ERROR"))</f>
        <v/>
      </c>
      <c r="V1317" s="237"/>
    </row>
    <row r="1318" spans="5:22" x14ac:dyDescent="0.2">
      <c r="E1318" s="397" t="s">
        <v>1882</v>
      </c>
      <c r="F1318" s="397"/>
      <c r="G1318" s="397"/>
      <c r="I1318" s="573" t="s">
        <v>659</v>
      </c>
      <c r="J1318" s="573"/>
      <c r="K1318" s="109">
        <v>25</v>
      </c>
      <c r="L1318" s="566">
        <v>0</v>
      </c>
      <c r="M1318" s="567"/>
      <c r="N1318" s="16">
        <f t="shared" si="116"/>
        <v>0</v>
      </c>
      <c r="O1318" s="418" t="s">
        <v>1905</v>
      </c>
      <c r="P1318" s="417">
        <f t="shared" si="117"/>
        <v>0</v>
      </c>
      <c r="Q1318" s="417">
        <f t="shared" si="118"/>
        <v>0</v>
      </c>
      <c r="R1318" s="424">
        <f t="shared" si="119"/>
        <v>0</v>
      </c>
      <c r="S1318" s="432">
        <f t="shared" si="120"/>
        <v>0</v>
      </c>
      <c r="T1318" s="429" t="str">
        <f t="shared" si="121"/>
        <v/>
      </c>
      <c r="V1318" s="237"/>
    </row>
    <row r="1319" spans="5:22" x14ac:dyDescent="0.2">
      <c r="E1319" s="397" t="s">
        <v>1883</v>
      </c>
      <c r="F1319" s="397"/>
      <c r="G1319" s="397"/>
      <c r="I1319" s="573"/>
      <c r="J1319" s="573"/>
      <c r="K1319" s="109"/>
      <c r="L1319" s="566"/>
      <c r="M1319" s="567"/>
      <c r="N1319" s="16">
        <f t="shared" si="116"/>
        <v>0</v>
      </c>
      <c r="O1319" s="418" t="s">
        <v>1905</v>
      </c>
      <c r="P1319" s="417">
        <f t="shared" si="117"/>
        <v>0</v>
      </c>
      <c r="Q1319" s="417">
        <f t="shared" si="118"/>
        <v>0</v>
      </c>
      <c r="R1319" s="424">
        <f t="shared" si="119"/>
        <v>0</v>
      </c>
      <c r="S1319" s="432">
        <f t="shared" si="120"/>
        <v>0</v>
      </c>
      <c r="T1319" s="429" t="str">
        <f t="shared" si="121"/>
        <v/>
      </c>
      <c r="V1319" s="237"/>
    </row>
    <row r="1320" spans="5:22" x14ac:dyDescent="0.2">
      <c r="I1320" s="573"/>
      <c r="J1320" s="573"/>
      <c r="K1320" s="109"/>
      <c r="L1320" s="566"/>
      <c r="M1320" s="567"/>
      <c r="N1320" s="16">
        <f t="shared" si="116"/>
        <v>0</v>
      </c>
      <c r="O1320" s="418" t="s">
        <v>1905</v>
      </c>
      <c r="P1320" s="417">
        <f t="shared" si="117"/>
        <v>0</v>
      </c>
      <c r="Q1320" s="417">
        <f t="shared" si="118"/>
        <v>0</v>
      </c>
      <c r="R1320" s="424">
        <f t="shared" si="119"/>
        <v>0</v>
      </c>
      <c r="S1320" s="432">
        <f t="shared" si="120"/>
        <v>0</v>
      </c>
      <c r="T1320" s="429" t="str">
        <f t="shared" si="121"/>
        <v/>
      </c>
      <c r="V1320" s="237"/>
    </row>
    <row r="1321" spans="5:22" x14ac:dyDescent="0.2">
      <c r="I1321" s="573"/>
      <c r="J1321" s="573"/>
      <c r="K1321" s="109"/>
      <c r="L1321" s="566"/>
      <c r="M1321" s="567"/>
      <c r="N1321" s="16">
        <f t="shared" si="116"/>
        <v>0</v>
      </c>
      <c r="O1321" s="418" t="s">
        <v>1905</v>
      </c>
      <c r="P1321" s="417">
        <f t="shared" si="117"/>
        <v>0</v>
      </c>
      <c r="Q1321" s="417">
        <f t="shared" si="118"/>
        <v>0</v>
      </c>
      <c r="R1321" s="424">
        <f t="shared" si="119"/>
        <v>0</v>
      </c>
      <c r="S1321" s="432">
        <f t="shared" si="120"/>
        <v>0</v>
      </c>
      <c r="T1321" s="429" t="str">
        <f t="shared" si="121"/>
        <v/>
      </c>
      <c r="V1321" s="237"/>
    </row>
    <row r="1322" spans="5:22" x14ac:dyDescent="0.2">
      <c r="I1322" s="573"/>
      <c r="J1322" s="573"/>
      <c r="K1322" s="109"/>
      <c r="L1322" s="566"/>
      <c r="M1322" s="567"/>
      <c r="N1322" s="16">
        <f t="shared" si="116"/>
        <v>0</v>
      </c>
      <c r="O1322" s="418" t="s">
        <v>1905</v>
      </c>
      <c r="P1322" s="417">
        <f t="shared" si="117"/>
        <v>0</v>
      </c>
      <c r="Q1322" s="417">
        <f t="shared" si="118"/>
        <v>0</v>
      </c>
      <c r="R1322" s="424">
        <f t="shared" si="119"/>
        <v>0</v>
      </c>
      <c r="S1322" s="432">
        <f t="shared" si="120"/>
        <v>0</v>
      </c>
      <c r="T1322" s="429" t="str">
        <f t="shared" si="121"/>
        <v/>
      </c>
      <c r="V1322" s="237"/>
    </row>
    <row r="1323" spans="5:22" x14ac:dyDescent="0.2">
      <c r="I1323" s="573"/>
      <c r="J1323" s="573"/>
      <c r="K1323" s="109"/>
      <c r="L1323" s="566"/>
      <c r="M1323" s="567"/>
      <c r="N1323" s="16">
        <f t="shared" si="116"/>
        <v>0</v>
      </c>
      <c r="O1323" s="418" t="s">
        <v>1905</v>
      </c>
      <c r="P1323" s="417">
        <f t="shared" si="117"/>
        <v>0</v>
      </c>
      <c r="Q1323" s="417">
        <f t="shared" si="118"/>
        <v>0</v>
      </c>
      <c r="R1323" s="424">
        <f t="shared" si="119"/>
        <v>0</v>
      </c>
      <c r="S1323" s="432">
        <f t="shared" si="120"/>
        <v>0</v>
      </c>
      <c r="T1323" s="429" t="str">
        <f t="shared" si="121"/>
        <v/>
      </c>
      <c r="V1323" s="237"/>
    </row>
    <row r="1324" spans="5:22" x14ac:dyDescent="0.2">
      <c r="I1324" s="573"/>
      <c r="J1324" s="573"/>
      <c r="K1324" s="109"/>
      <c r="L1324" s="566"/>
      <c r="M1324" s="567"/>
      <c r="N1324" s="16">
        <f t="shared" si="116"/>
        <v>0</v>
      </c>
      <c r="O1324" s="418" t="s">
        <v>1905</v>
      </c>
      <c r="P1324" s="417">
        <f t="shared" si="117"/>
        <v>0</v>
      </c>
      <c r="Q1324" s="417">
        <f t="shared" si="118"/>
        <v>0</v>
      </c>
      <c r="R1324" s="424">
        <f t="shared" si="119"/>
        <v>0</v>
      </c>
      <c r="S1324" s="432">
        <f t="shared" si="120"/>
        <v>0</v>
      </c>
      <c r="T1324" s="429" t="str">
        <f t="shared" si="121"/>
        <v/>
      </c>
      <c r="V1324" s="237"/>
    </row>
    <row r="1325" spans="5:22" x14ac:dyDescent="0.2">
      <c r="I1325" s="573"/>
      <c r="J1325" s="573"/>
      <c r="K1325" s="109"/>
      <c r="L1325" s="566"/>
      <c r="M1325" s="567"/>
      <c r="N1325" s="16">
        <f t="shared" si="116"/>
        <v>0</v>
      </c>
      <c r="O1325" s="418" t="s">
        <v>1905</v>
      </c>
      <c r="P1325" s="417">
        <f t="shared" si="117"/>
        <v>0</v>
      </c>
      <c r="Q1325" s="417">
        <f t="shared" si="118"/>
        <v>0</v>
      </c>
      <c r="R1325" s="424">
        <f t="shared" si="119"/>
        <v>0</v>
      </c>
      <c r="S1325" s="432">
        <f t="shared" si="120"/>
        <v>0</v>
      </c>
      <c r="T1325" s="429" t="str">
        <f t="shared" si="121"/>
        <v/>
      </c>
      <c r="V1325" s="237"/>
    </row>
    <row r="1326" spans="5:22" x14ac:dyDescent="0.2">
      <c r="I1326" s="566"/>
      <c r="J1326" s="567"/>
      <c r="K1326" s="109"/>
      <c r="L1326" s="566"/>
      <c r="M1326" s="567"/>
      <c r="N1326" s="16">
        <f t="shared" si="116"/>
        <v>0</v>
      </c>
      <c r="O1326" s="418" t="s">
        <v>1905</v>
      </c>
      <c r="P1326" s="417">
        <f t="shared" si="117"/>
        <v>0</v>
      </c>
      <c r="Q1326" s="417">
        <f t="shared" si="118"/>
        <v>0</v>
      </c>
      <c r="R1326" s="424">
        <f t="shared" si="119"/>
        <v>0</v>
      </c>
      <c r="S1326" s="432">
        <f t="shared" si="120"/>
        <v>0</v>
      </c>
      <c r="T1326" s="429" t="str">
        <f t="shared" si="121"/>
        <v/>
      </c>
      <c r="V1326" s="237"/>
    </row>
    <row r="1327" spans="5:22" x14ac:dyDescent="0.2">
      <c r="I1327" s="573"/>
      <c r="J1327" s="573"/>
      <c r="K1327" s="109"/>
      <c r="L1327" s="566"/>
      <c r="M1327" s="567"/>
      <c r="N1327" s="16">
        <f t="shared" si="116"/>
        <v>0</v>
      </c>
      <c r="O1327" s="418" t="s">
        <v>1905</v>
      </c>
      <c r="P1327" s="417">
        <f t="shared" si="117"/>
        <v>0</v>
      </c>
      <c r="Q1327" s="417">
        <f t="shared" si="118"/>
        <v>0</v>
      </c>
      <c r="R1327" s="424">
        <f t="shared" si="119"/>
        <v>0</v>
      </c>
      <c r="S1327" s="432">
        <f t="shared" si="120"/>
        <v>0</v>
      </c>
      <c r="T1327" s="429" t="str">
        <f t="shared" si="121"/>
        <v/>
      </c>
      <c r="V1327" s="237"/>
    </row>
    <row r="1328" spans="5:22" x14ac:dyDescent="0.2">
      <c r="I1328" s="661" t="s">
        <v>1054</v>
      </c>
      <c r="J1328" s="662"/>
      <c r="K1328" s="662"/>
      <c r="L1328" s="662"/>
      <c r="M1328" s="663"/>
      <c r="N1328" s="42">
        <f>SUM(N1317:N1327)</f>
        <v>0</v>
      </c>
      <c r="O1328" s="420"/>
      <c r="P1328" s="419">
        <f>SUM(P1317:P1327)</f>
        <v>0</v>
      </c>
      <c r="Q1328" s="419">
        <f>SUM(Q1317:Q1327)</f>
        <v>0</v>
      </c>
      <c r="R1328" s="425">
        <f>SUM(R1317:R1327)</f>
        <v>0</v>
      </c>
      <c r="S1328" s="432">
        <f>N1328-(P1328+Q1328+R1328)</f>
        <v>0</v>
      </c>
      <c r="T1328" s="429" t="str">
        <f t="shared" ref="T1328:T1329" si="122">(IF(S1328=0,"","ERROR"))</f>
        <v/>
      </c>
      <c r="V1328" s="237"/>
    </row>
    <row r="1329" spans="1:22" x14ac:dyDescent="0.2">
      <c r="I1329" s="557" t="s">
        <v>204</v>
      </c>
      <c r="J1329" s="673"/>
      <c r="K1329" s="673"/>
      <c r="L1329" s="673"/>
      <c r="M1329" s="674"/>
      <c r="N1329" s="49">
        <f>N1280+N1288+N1300+N1314+N1328</f>
        <v>0</v>
      </c>
      <c r="P1329" s="451">
        <f>P1280+P1288+P1300+P1314+P1328</f>
        <v>0</v>
      </c>
      <c r="Q1329" s="452">
        <f>Q1280+Q1288+Q1300+Q1314+Q1328</f>
        <v>0</v>
      </c>
      <c r="R1329" s="453">
        <f>R1280+R1288+R1300+R1314+R1328</f>
        <v>0</v>
      </c>
      <c r="S1329" s="432">
        <f>N1329-(P1329+Q1329+R1329)</f>
        <v>0</v>
      </c>
      <c r="T1329" s="429" t="str">
        <f t="shared" si="122"/>
        <v/>
      </c>
      <c r="V1329" s="237"/>
    </row>
    <row r="1330" spans="1:22" x14ac:dyDescent="0.2">
      <c r="V1330" s="237"/>
    </row>
    <row r="1331" spans="1:22" ht="15.75" x14ac:dyDescent="0.25">
      <c r="A1331" s="9" t="s">
        <v>1152</v>
      </c>
      <c r="B1331" s="10" t="s">
        <v>1139</v>
      </c>
      <c r="C1331" s="10"/>
      <c r="D1331" s="10"/>
      <c r="E1331" s="27"/>
      <c r="F1331" s="27"/>
      <c r="V1331" s="237"/>
    </row>
    <row r="1332" spans="1:22" x14ac:dyDescent="0.2">
      <c r="B1332" s="643" t="s">
        <v>724</v>
      </c>
      <c r="C1332" s="643"/>
      <c r="D1332" s="643"/>
      <c r="E1332" s="643"/>
      <c r="F1332" s="643"/>
      <c r="G1332" s="34"/>
      <c r="H1332" s="34"/>
      <c r="I1332" s="34"/>
      <c r="J1332" s="34"/>
      <c r="K1332" s="34"/>
      <c r="V1332" s="237"/>
    </row>
    <row r="1333" spans="1:22" x14ac:dyDescent="0.2">
      <c r="B1333" s="643"/>
      <c r="C1333" s="643"/>
      <c r="D1333" s="643"/>
      <c r="E1333" s="643"/>
      <c r="F1333" s="643"/>
      <c r="G1333" s="34"/>
      <c r="H1333" s="34"/>
      <c r="I1333" s="34"/>
      <c r="J1333" s="34"/>
      <c r="K1333" s="34"/>
      <c r="V1333" s="237"/>
    </row>
    <row r="1334" spans="1:22" ht="14.25" customHeight="1" x14ac:dyDescent="0.2">
      <c r="B1334" t="s">
        <v>725</v>
      </c>
      <c r="I1334" s="730" t="s">
        <v>471</v>
      </c>
      <c r="J1334" s="586"/>
      <c r="K1334" s="586"/>
      <c r="L1334" s="586"/>
      <c r="M1334" s="586"/>
      <c r="N1334" s="586"/>
      <c r="O1334" s="587"/>
      <c r="V1334" s="237"/>
    </row>
    <row r="1335" spans="1:22" ht="14.25" customHeight="1" x14ac:dyDescent="0.2">
      <c r="C1335" s="92" t="s">
        <v>472</v>
      </c>
      <c r="I1335" s="617"/>
      <c r="J1335" s="618"/>
      <c r="K1335" s="618"/>
      <c r="L1335" s="618"/>
      <c r="M1335" s="618"/>
      <c r="N1335" s="618"/>
      <c r="O1335" s="619"/>
      <c r="V1335" s="237"/>
    </row>
    <row r="1336" spans="1:22" ht="15" customHeight="1" x14ac:dyDescent="0.2">
      <c r="I1336" s="93" t="s">
        <v>831</v>
      </c>
      <c r="J1336" s="94"/>
      <c r="K1336" s="94"/>
      <c r="L1336" s="94"/>
      <c r="M1336" s="94"/>
      <c r="N1336" s="94"/>
      <c r="O1336" s="95"/>
      <c r="V1336" s="237"/>
    </row>
    <row r="1337" spans="1:22" x14ac:dyDescent="0.2">
      <c r="B1337" s="568" t="s">
        <v>208</v>
      </c>
      <c r="C1337" s="578"/>
      <c r="D1337" s="578"/>
      <c r="E1337" s="579"/>
      <c r="I1337" s="568" t="s">
        <v>210</v>
      </c>
      <c r="J1337" s="578"/>
      <c r="K1337" s="578"/>
      <c r="L1337" s="578"/>
      <c r="M1337" s="578"/>
      <c r="N1337" s="578"/>
      <c r="O1337" s="611"/>
      <c r="P1337" s="426" t="s">
        <v>1917</v>
      </c>
      <c r="Q1337" s="426"/>
      <c r="R1337" s="426"/>
      <c r="S1337" s="427"/>
      <c r="T1337" s="429" t="s">
        <v>1906</v>
      </c>
      <c r="U1337" s="429"/>
      <c r="V1337" s="237"/>
    </row>
    <row r="1338" spans="1:22" x14ac:dyDescent="0.2">
      <c r="B1338" s="43"/>
      <c r="C1338" s="108" t="s">
        <v>1302</v>
      </c>
      <c r="D1338" s="108" t="s">
        <v>1303</v>
      </c>
      <c r="E1338" s="108" t="s">
        <v>1304</v>
      </c>
      <c r="F1338" s="434"/>
      <c r="G1338" s="40"/>
      <c r="I1338" s="646" t="s">
        <v>211</v>
      </c>
      <c r="J1338" s="647"/>
      <c r="K1338" s="644" t="s">
        <v>76</v>
      </c>
      <c r="L1338" s="682" t="s">
        <v>95</v>
      </c>
      <c r="M1338" s="728" t="s">
        <v>263</v>
      </c>
      <c r="N1338" s="683"/>
      <c r="O1338" s="597" t="s">
        <v>80</v>
      </c>
      <c r="V1338" s="237"/>
    </row>
    <row r="1339" spans="1:22" ht="51" x14ac:dyDescent="0.2">
      <c r="B1339" s="45" t="s">
        <v>1306</v>
      </c>
      <c r="C1339" s="109">
        <v>27</v>
      </c>
      <c r="D1339" s="109">
        <v>27</v>
      </c>
      <c r="E1339" s="109">
        <v>27</v>
      </c>
      <c r="F1339" s="287"/>
      <c r="I1339" s="648"/>
      <c r="J1339" s="649"/>
      <c r="K1339" s="645"/>
      <c r="L1339" s="683"/>
      <c r="M1339" s="683"/>
      <c r="N1339" s="683"/>
      <c r="O1339" s="598"/>
      <c r="P1339" s="415" t="s">
        <v>1904</v>
      </c>
      <c r="Q1339" s="415" t="s">
        <v>1902</v>
      </c>
      <c r="R1339" s="416" t="s">
        <v>1903</v>
      </c>
      <c r="S1339" s="421" t="s">
        <v>1901</v>
      </c>
      <c r="T1339" s="430"/>
      <c r="U1339" s="430"/>
      <c r="V1339" s="237"/>
    </row>
    <row r="1340" spans="1:22" x14ac:dyDescent="0.2">
      <c r="B1340" s="45" t="s">
        <v>929</v>
      </c>
      <c r="C1340" s="106">
        <v>0</v>
      </c>
      <c r="D1340" s="106">
        <v>0</v>
      </c>
      <c r="E1340" s="106">
        <v>0</v>
      </c>
      <c r="I1340" s="573"/>
      <c r="J1340" s="573"/>
      <c r="K1340" s="109">
        <v>1</v>
      </c>
      <c r="L1340" s="102">
        <v>0</v>
      </c>
      <c r="M1340" s="681">
        <v>3</v>
      </c>
      <c r="N1340" s="681"/>
      <c r="O1340" s="16">
        <f t="shared" ref="O1340:O1345" si="123">K1340*L1340*M1340</f>
        <v>0</v>
      </c>
      <c r="P1340" s="418" t="s">
        <v>1905</v>
      </c>
      <c r="Q1340" s="417">
        <f>IF(P1340="C",O1340,0)</f>
        <v>0</v>
      </c>
      <c r="R1340" s="417">
        <f>IF(P1340="U",O1340,0)</f>
        <v>0</v>
      </c>
      <c r="S1340" s="424">
        <f>O1340-Q1340-R1340</f>
        <v>0</v>
      </c>
      <c r="T1340" s="432">
        <f t="shared" ref="T1340:T1345" si="124">O1340-(Q1340+R1340+S1340)</f>
        <v>0</v>
      </c>
      <c r="U1340" s="429" t="str">
        <f t="shared" ref="U1340:U1345" si="125">(IF(T1340=0,"","ERROR"))</f>
        <v/>
      </c>
      <c r="V1340" s="237"/>
    </row>
    <row r="1341" spans="1:22" x14ac:dyDescent="0.2">
      <c r="B1341" s="41" t="s">
        <v>54</v>
      </c>
      <c r="C1341" s="16">
        <f>C1339*C1340</f>
        <v>0</v>
      </c>
      <c r="D1341" s="16">
        <f>D1339*D1340</f>
        <v>0</v>
      </c>
      <c r="E1341" s="16">
        <f>E1339*E1340</f>
        <v>0</v>
      </c>
      <c r="I1341" s="573" t="s">
        <v>140</v>
      </c>
      <c r="J1341" s="573"/>
      <c r="K1341" s="109">
        <v>75</v>
      </c>
      <c r="L1341" s="102">
        <v>0</v>
      </c>
      <c r="M1341" s="681">
        <v>8</v>
      </c>
      <c r="N1341" s="681"/>
      <c r="O1341" s="16">
        <f t="shared" si="123"/>
        <v>0</v>
      </c>
      <c r="P1341" s="418" t="s">
        <v>1905</v>
      </c>
      <c r="Q1341" s="417">
        <f t="shared" ref="Q1341:Q1345" si="126">IF(P1341="C",O1341,0)</f>
        <v>0</v>
      </c>
      <c r="R1341" s="417">
        <f t="shared" ref="R1341:R1345" si="127">IF(P1341="U",O1341,0)</f>
        <v>0</v>
      </c>
      <c r="S1341" s="424">
        <f t="shared" ref="S1341:S1345" si="128">O1341-Q1341-R1341</f>
        <v>0</v>
      </c>
      <c r="T1341" s="432">
        <f t="shared" si="124"/>
        <v>0</v>
      </c>
      <c r="U1341" s="429" t="str">
        <f t="shared" si="125"/>
        <v/>
      </c>
      <c r="V1341" s="237"/>
    </row>
    <row r="1342" spans="1:22" x14ac:dyDescent="0.2">
      <c r="B1342" s="37"/>
      <c r="C1342" s="37"/>
      <c r="D1342" s="37"/>
      <c r="E1342" s="37"/>
      <c r="I1342" s="573" t="s">
        <v>212</v>
      </c>
      <c r="J1342" s="573"/>
      <c r="K1342" s="109"/>
      <c r="L1342" s="102"/>
      <c r="M1342" s="681"/>
      <c r="N1342" s="681"/>
      <c r="O1342" s="16">
        <f t="shared" si="123"/>
        <v>0</v>
      </c>
      <c r="P1342" s="418" t="s">
        <v>1905</v>
      </c>
      <c r="Q1342" s="417">
        <f t="shared" si="126"/>
        <v>0</v>
      </c>
      <c r="R1342" s="417">
        <f t="shared" si="127"/>
        <v>0</v>
      </c>
      <c r="S1342" s="424">
        <f t="shared" si="128"/>
        <v>0</v>
      </c>
      <c r="T1342" s="432">
        <f t="shared" si="124"/>
        <v>0</v>
      </c>
      <c r="U1342" s="429" t="str">
        <f t="shared" si="125"/>
        <v/>
      </c>
      <c r="V1342" s="237"/>
    </row>
    <row r="1343" spans="1:22" x14ac:dyDescent="0.2">
      <c r="B1343" s="43"/>
      <c r="C1343" s="108" t="s">
        <v>927</v>
      </c>
      <c r="D1343" s="108" t="s">
        <v>928</v>
      </c>
      <c r="E1343" s="108" t="s">
        <v>930</v>
      </c>
      <c r="I1343" s="573"/>
      <c r="J1343" s="573"/>
      <c r="K1343" s="109"/>
      <c r="L1343" s="102"/>
      <c r="M1343" s="681"/>
      <c r="N1343" s="681"/>
      <c r="O1343" s="16">
        <f t="shared" si="123"/>
        <v>0</v>
      </c>
      <c r="P1343" s="418" t="s">
        <v>1905</v>
      </c>
      <c r="Q1343" s="417">
        <f t="shared" si="126"/>
        <v>0</v>
      </c>
      <c r="R1343" s="417">
        <f t="shared" si="127"/>
        <v>0</v>
      </c>
      <c r="S1343" s="424">
        <f t="shared" si="128"/>
        <v>0</v>
      </c>
      <c r="T1343" s="432">
        <f t="shared" si="124"/>
        <v>0</v>
      </c>
      <c r="U1343" s="429" t="str">
        <f t="shared" si="125"/>
        <v/>
      </c>
      <c r="V1343" s="237"/>
    </row>
    <row r="1344" spans="1:22" x14ac:dyDescent="0.2">
      <c r="B1344" s="45" t="s">
        <v>1306</v>
      </c>
      <c r="C1344" s="109">
        <v>27</v>
      </c>
      <c r="D1344" s="109">
        <v>65</v>
      </c>
      <c r="E1344" s="109">
        <v>86</v>
      </c>
      <c r="I1344" s="573"/>
      <c r="J1344" s="573"/>
      <c r="K1344" s="109"/>
      <c r="L1344" s="102"/>
      <c r="M1344" s="681"/>
      <c r="N1344" s="681"/>
      <c r="O1344" s="16">
        <f t="shared" si="123"/>
        <v>0</v>
      </c>
      <c r="P1344" s="418" t="s">
        <v>1905</v>
      </c>
      <c r="Q1344" s="417">
        <f t="shared" si="126"/>
        <v>0</v>
      </c>
      <c r="R1344" s="417">
        <f t="shared" si="127"/>
        <v>0</v>
      </c>
      <c r="S1344" s="424">
        <f t="shared" si="128"/>
        <v>0</v>
      </c>
      <c r="T1344" s="432">
        <f t="shared" si="124"/>
        <v>0</v>
      </c>
      <c r="U1344" s="429" t="str">
        <f t="shared" si="125"/>
        <v/>
      </c>
      <c r="V1344" s="237"/>
    </row>
    <row r="1345" spans="2:22" x14ac:dyDescent="0.2">
      <c r="B1345" s="45" t="s">
        <v>929</v>
      </c>
      <c r="C1345" s="106">
        <v>0</v>
      </c>
      <c r="D1345" s="106">
        <v>0</v>
      </c>
      <c r="E1345" s="106">
        <v>0</v>
      </c>
      <c r="I1345" s="566"/>
      <c r="J1345" s="567"/>
      <c r="K1345" s="109"/>
      <c r="L1345" s="102"/>
      <c r="M1345" s="681"/>
      <c r="N1345" s="681"/>
      <c r="O1345" s="16">
        <f t="shared" si="123"/>
        <v>0</v>
      </c>
      <c r="P1345" s="418" t="s">
        <v>1905</v>
      </c>
      <c r="Q1345" s="417">
        <f t="shared" si="126"/>
        <v>0</v>
      </c>
      <c r="R1345" s="417">
        <f t="shared" si="127"/>
        <v>0</v>
      </c>
      <c r="S1345" s="424">
        <f t="shared" si="128"/>
        <v>0</v>
      </c>
      <c r="T1345" s="432">
        <f t="shared" si="124"/>
        <v>0</v>
      </c>
      <c r="U1345" s="429" t="str">
        <f t="shared" si="125"/>
        <v/>
      </c>
      <c r="V1345" s="237"/>
    </row>
    <row r="1346" spans="2:22" x14ac:dyDescent="0.2">
      <c r="B1346" s="41" t="s">
        <v>54</v>
      </c>
      <c r="C1346" s="16">
        <f>C1344*C1345</f>
        <v>0</v>
      </c>
      <c r="D1346" s="16">
        <f>D1344*D1345</f>
        <v>0</v>
      </c>
      <c r="E1346" s="16">
        <f>E1344*E1345</f>
        <v>0</v>
      </c>
      <c r="I1346" s="729" t="s">
        <v>1055</v>
      </c>
      <c r="J1346" s="662"/>
      <c r="K1346" s="662"/>
      <c r="L1346" s="662"/>
      <c r="M1346" s="662"/>
      <c r="N1346" s="663"/>
      <c r="O1346" s="82">
        <f>SUM(O1340:O1345)</f>
        <v>0</v>
      </c>
      <c r="P1346" s="420"/>
      <c r="Q1346" s="419">
        <f>SUM(Q1340:Q1345)</f>
        <v>0</v>
      </c>
      <c r="R1346" s="419">
        <f>SUM(R1340:R1345)</f>
        <v>0</v>
      </c>
      <c r="S1346" s="425">
        <f>SUM(S1340:S1345)</f>
        <v>0</v>
      </c>
      <c r="T1346" s="432">
        <f>O1346-(Q1346+R1346+S1346)</f>
        <v>0</v>
      </c>
      <c r="U1346" s="429" t="str">
        <f t="shared" ref="U1346:U1347" si="129">(IF(T1346=0,"","ERROR"))</f>
        <v/>
      </c>
      <c r="V1346" s="237"/>
    </row>
    <row r="1347" spans="2:22" ht="12.75" customHeight="1" x14ac:dyDescent="0.2">
      <c r="B1347" s="560" t="s">
        <v>1539</v>
      </c>
      <c r="C1347" s="576">
        <f>C1341+D1341+E1341+C1346+D1346+E1346</f>
        <v>0</v>
      </c>
      <c r="I1347" s="606" t="s">
        <v>264</v>
      </c>
      <c r="J1347" s="606"/>
      <c r="K1347" s="606"/>
      <c r="L1347" s="606"/>
      <c r="M1347" s="606"/>
      <c r="N1347" s="606"/>
      <c r="O1347" s="48">
        <f>O1346/E838</f>
        <v>0</v>
      </c>
      <c r="Q1347" s="422">
        <f>Q1346/E838</f>
        <v>0</v>
      </c>
      <c r="R1347" s="422">
        <f>R1346/E838</f>
        <v>0</v>
      </c>
      <c r="S1347" s="423">
        <f>S1346/E838</f>
        <v>0</v>
      </c>
      <c r="T1347" s="432">
        <f>O1347-((Q1346+R1346+S1346)/E838)</f>
        <v>0</v>
      </c>
      <c r="U1347" s="429" t="str">
        <f t="shared" si="129"/>
        <v/>
      </c>
      <c r="V1347" s="237"/>
    </row>
    <row r="1348" spans="2:22" x14ac:dyDescent="0.2">
      <c r="B1348" s="562"/>
      <c r="C1348" s="577"/>
      <c r="I1348" s="69"/>
      <c r="J1348" s="69"/>
      <c r="K1348" s="69"/>
      <c r="L1348" s="69"/>
      <c r="M1348" s="69"/>
      <c r="N1348" s="38"/>
      <c r="O1348" s="38"/>
      <c r="S1348" s="17"/>
      <c r="V1348" s="237"/>
    </row>
    <row r="1349" spans="2:22" x14ac:dyDescent="0.2">
      <c r="I1349" t="s">
        <v>213</v>
      </c>
      <c r="J1349" s="69"/>
      <c r="K1349" s="69"/>
      <c r="L1349" s="69"/>
      <c r="M1349" s="69"/>
      <c r="N1349" s="38"/>
      <c r="O1349" s="38"/>
      <c r="V1349" s="237"/>
    </row>
    <row r="1350" spans="2:22" x14ac:dyDescent="0.2">
      <c r="B1350" s="43"/>
      <c r="C1350" s="108" t="s">
        <v>1305</v>
      </c>
      <c r="D1350" s="108" t="s">
        <v>64</v>
      </c>
      <c r="E1350" s="108" t="s">
        <v>65</v>
      </c>
      <c r="I1350" s="69"/>
      <c r="J1350" s="69"/>
      <c r="K1350" s="69"/>
      <c r="L1350" s="69"/>
      <c r="M1350" s="69"/>
      <c r="N1350" s="38"/>
      <c r="O1350" s="38"/>
      <c r="V1350" s="237"/>
    </row>
    <row r="1351" spans="2:22" x14ac:dyDescent="0.2">
      <c r="B1351" s="45" t="s">
        <v>62</v>
      </c>
      <c r="C1351" s="109">
        <v>0.55000000000000004</v>
      </c>
      <c r="D1351" s="109">
        <v>0.55000000000000004</v>
      </c>
      <c r="E1351" s="109">
        <v>0.55000000000000004</v>
      </c>
      <c r="I1351" s="69"/>
      <c r="J1351" s="69"/>
      <c r="K1351" s="69"/>
      <c r="L1351" s="69"/>
      <c r="M1351" s="69"/>
      <c r="N1351" s="38"/>
      <c r="O1351" s="38"/>
      <c r="V1351" s="237"/>
    </row>
    <row r="1352" spans="2:22" x14ac:dyDescent="0.2">
      <c r="B1352" s="45" t="s">
        <v>63</v>
      </c>
      <c r="C1352" s="106">
        <v>222</v>
      </c>
      <c r="D1352" s="106">
        <v>333</v>
      </c>
      <c r="E1352" s="106">
        <v>333</v>
      </c>
      <c r="I1352" s="69"/>
      <c r="J1352" s="69"/>
      <c r="K1352" s="69"/>
      <c r="L1352" s="69"/>
      <c r="M1352" s="69"/>
      <c r="N1352" s="38"/>
      <c r="O1352" s="38"/>
      <c r="V1352" s="237"/>
    </row>
    <row r="1353" spans="2:22" x14ac:dyDescent="0.2">
      <c r="B1353" s="45" t="s">
        <v>66</v>
      </c>
      <c r="C1353" s="106">
        <v>0</v>
      </c>
      <c r="D1353" s="106">
        <v>0</v>
      </c>
      <c r="E1353" s="106">
        <v>0</v>
      </c>
      <c r="I1353" s="6"/>
      <c r="J1353" s="6"/>
      <c r="K1353" s="6"/>
      <c r="L1353" s="6"/>
      <c r="M1353" s="6"/>
      <c r="V1353" s="237"/>
    </row>
    <row r="1354" spans="2:22" x14ac:dyDescent="0.2">
      <c r="B1354" s="41" t="s">
        <v>54</v>
      </c>
      <c r="C1354" s="16">
        <f>C1351*C1352*C1353</f>
        <v>0</v>
      </c>
      <c r="D1354" s="16">
        <f>D1351*D1352*D1353</f>
        <v>0</v>
      </c>
      <c r="E1354" s="16">
        <f>E1351*E1352*E1353</f>
        <v>0</v>
      </c>
      <c r="V1354" s="237"/>
    </row>
    <row r="1355" spans="2:22" ht="12.75" customHeight="1" x14ac:dyDescent="0.2">
      <c r="B1355" s="560" t="s">
        <v>1601</v>
      </c>
      <c r="C1355" s="576">
        <f>C1354+D1354+E1354</f>
        <v>0</v>
      </c>
      <c r="V1355" s="237"/>
    </row>
    <row r="1356" spans="2:22" x14ac:dyDescent="0.2">
      <c r="B1356" s="562"/>
      <c r="C1356" s="577"/>
      <c r="V1356" s="237"/>
    </row>
    <row r="1357" spans="2:22" x14ac:dyDescent="0.2">
      <c r="B1357" s="264"/>
      <c r="J1357" s="6"/>
      <c r="K1357" s="6"/>
      <c r="L1357" s="6"/>
      <c r="M1357" s="6"/>
      <c r="N1357" s="6"/>
      <c r="V1357" s="237"/>
    </row>
    <row r="1358" spans="2:22" x14ac:dyDescent="0.2">
      <c r="B1358" s="574" t="s">
        <v>1554</v>
      </c>
      <c r="C1358" s="105" t="s">
        <v>1045</v>
      </c>
      <c r="D1358" s="105" t="s">
        <v>82</v>
      </c>
      <c r="E1358" s="105" t="s">
        <v>1158</v>
      </c>
      <c r="J1358" s="6"/>
      <c r="K1358" s="6"/>
      <c r="L1358" s="6"/>
      <c r="M1358" s="6"/>
      <c r="N1358" s="6"/>
      <c r="V1358" s="237"/>
    </row>
    <row r="1359" spans="2:22" x14ac:dyDescent="0.2">
      <c r="B1359" s="575"/>
      <c r="C1359" s="111">
        <v>0</v>
      </c>
      <c r="D1359" s="111">
        <v>0</v>
      </c>
      <c r="E1359" s="111">
        <v>0</v>
      </c>
      <c r="J1359" s="6"/>
      <c r="K1359" s="6"/>
      <c r="L1359" s="6"/>
      <c r="M1359" s="6"/>
      <c r="N1359" s="6"/>
      <c r="V1359" s="237"/>
    </row>
    <row r="1360" spans="2:22" ht="12.75" customHeight="1" x14ac:dyDescent="0.2">
      <c r="B1360" s="560" t="s">
        <v>1555</v>
      </c>
      <c r="C1360" s="576">
        <f>C1359+D1359+E1359</f>
        <v>0</v>
      </c>
      <c r="J1360" s="6"/>
      <c r="K1360" s="6"/>
      <c r="L1360" s="6"/>
      <c r="M1360" s="6"/>
      <c r="N1360" s="6"/>
      <c r="V1360" s="237"/>
    </row>
    <row r="1361" spans="2:22" x14ac:dyDescent="0.2">
      <c r="B1361" s="561"/>
      <c r="C1361" s="762"/>
      <c r="D1361" s="277"/>
      <c r="E1361" s="277"/>
      <c r="F1361" s="277"/>
      <c r="G1361" s="534"/>
      <c r="H1361" s="534"/>
      <c r="J1361" s="6"/>
      <c r="K1361" s="6"/>
      <c r="L1361" s="6"/>
      <c r="M1361" s="6"/>
      <c r="N1361" s="6"/>
      <c r="V1361" s="237"/>
    </row>
    <row r="1362" spans="2:22" x14ac:dyDescent="0.2">
      <c r="B1362" s="562"/>
      <c r="C1362" s="11"/>
      <c r="D1362" s="323"/>
      <c r="E1362" s="323"/>
      <c r="F1362" s="323"/>
      <c r="G1362" s="533"/>
      <c r="H1362" s="533"/>
      <c r="J1362" s="6"/>
      <c r="K1362" s="6"/>
      <c r="L1362" s="6"/>
      <c r="M1362" s="6"/>
      <c r="N1362" s="6"/>
      <c r="V1362" s="237"/>
    </row>
    <row r="1363" spans="2:22" x14ac:dyDescent="0.2">
      <c r="B1363" s="563" t="s">
        <v>1602</v>
      </c>
      <c r="J1363" s="6"/>
      <c r="K1363" s="6"/>
      <c r="L1363" s="6"/>
      <c r="M1363" s="6"/>
      <c r="N1363" s="6"/>
      <c r="V1363" s="237"/>
    </row>
    <row r="1364" spans="2:22" x14ac:dyDescent="0.2">
      <c r="B1364" s="564"/>
      <c r="J1364" s="6"/>
      <c r="K1364" s="6"/>
      <c r="L1364" s="6"/>
      <c r="M1364" s="6"/>
      <c r="N1364" s="6"/>
      <c r="V1364" s="237"/>
    </row>
    <row r="1365" spans="2:22" ht="19.5" customHeight="1" x14ac:dyDescent="0.2">
      <c r="B1365" s="565"/>
      <c r="C1365" s="313">
        <f>C1347+C1355+C1360</f>
        <v>0</v>
      </c>
      <c r="J1365" s="6"/>
      <c r="K1365" s="6"/>
      <c r="L1365" s="6"/>
      <c r="M1365" s="6"/>
      <c r="N1365" s="6"/>
      <c r="V1365" s="237"/>
    </row>
    <row r="1366" spans="2:22" x14ac:dyDescent="0.2">
      <c r="B1366" s="264"/>
      <c r="J1366" s="6"/>
      <c r="K1366" s="6"/>
      <c r="L1366" s="6"/>
      <c r="M1366" s="6"/>
      <c r="N1366" s="6"/>
      <c r="V1366" s="237"/>
    </row>
    <row r="1367" spans="2:22" x14ac:dyDescent="0.2">
      <c r="B1367" s="568" t="s">
        <v>1603</v>
      </c>
      <c r="C1367" s="578"/>
      <c r="D1367" s="578"/>
      <c r="E1367" s="579"/>
      <c r="I1367" s="23"/>
      <c r="J1367" s="23"/>
      <c r="K1367" s="23"/>
      <c r="L1367" s="23"/>
      <c r="M1367" s="38"/>
      <c r="V1367" s="237"/>
    </row>
    <row r="1368" spans="2:22" x14ac:dyDescent="0.2">
      <c r="B1368" s="43"/>
      <c r="C1368" s="274" t="s">
        <v>1867</v>
      </c>
      <c r="D1368" s="274" t="s">
        <v>1874</v>
      </c>
      <c r="E1368" s="282" t="s">
        <v>1866</v>
      </c>
      <c r="F1368" s="500" t="s">
        <v>2235</v>
      </c>
      <c r="G1368" s="528"/>
      <c r="H1368" s="528"/>
      <c r="I1368" s="19"/>
      <c r="J1368" s="23"/>
      <c r="K1368" s="23"/>
      <c r="L1368" s="23"/>
      <c r="M1368" s="23"/>
      <c r="V1368" s="237"/>
    </row>
    <row r="1369" spans="2:22" x14ac:dyDescent="0.2">
      <c r="B1369" s="45" t="s">
        <v>1306</v>
      </c>
      <c r="C1369" s="109">
        <v>130</v>
      </c>
      <c r="D1369" s="109">
        <v>80</v>
      </c>
      <c r="E1369" s="285">
        <v>56</v>
      </c>
      <c r="F1369" s="500" t="s">
        <v>2242</v>
      </c>
      <c r="G1369" s="528"/>
      <c r="H1369" s="528"/>
      <c r="I1369" s="63"/>
      <c r="J1369" s="21"/>
      <c r="K1369" s="21"/>
      <c r="L1369" s="21"/>
      <c r="M1369" s="21"/>
      <c r="V1369" s="237"/>
    </row>
    <row r="1370" spans="2:22" x14ac:dyDescent="0.2">
      <c r="B1370" s="45" t="s">
        <v>223</v>
      </c>
      <c r="C1370" s="106">
        <v>0</v>
      </c>
      <c r="D1370" s="106">
        <v>0</v>
      </c>
      <c r="E1370" s="106">
        <v>0</v>
      </c>
      <c r="F1370" s="500" t="s">
        <v>2243</v>
      </c>
      <c r="G1370" s="528"/>
      <c r="H1370" s="528"/>
      <c r="I1370" s="65"/>
      <c r="J1370" s="38"/>
      <c r="K1370" s="38"/>
      <c r="L1370" s="19"/>
      <c r="M1370" s="19"/>
      <c r="V1370" s="237"/>
    </row>
    <row r="1371" spans="2:22" x14ac:dyDescent="0.2">
      <c r="B1371" s="41" t="s">
        <v>55</v>
      </c>
      <c r="C1371" s="16">
        <f>C1369*C1370</f>
        <v>0</v>
      </c>
      <c r="D1371" s="16">
        <f>D1369*D1370</f>
        <v>0</v>
      </c>
      <c r="E1371" s="16">
        <f>E1369*E1370</f>
        <v>0</v>
      </c>
      <c r="F1371" s="532" t="s">
        <v>2244</v>
      </c>
      <c r="G1371" s="528"/>
      <c r="H1371" s="528"/>
      <c r="I1371" s="65"/>
      <c r="J1371" s="56"/>
      <c r="K1371" s="56"/>
      <c r="L1371" s="21"/>
      <c r="M1371" s="21"/>
      <c r="V1371" s="237"/>
    </row>
    <row r="1372" spans="2:22" x14ac:dyDescent="0.2">
      <c r="B1372" s="19"/>
      <c r="C1372" s="19"/>
      <c r="D1372" s="19"/>
      <c r="E1372" s="19"/>
      <c r="F1372" s="532" t="s">
        <v>2245</v>
      </c>
      <c r="G1372" s="528"/>
      <c r="H1372" s="528"/>
      <c r="I1372" s="65"/>
      <c r="J1372" s="64"/>
      <c r="K1372" s="38"/>
      <c r="L1372" s="19"/>
      <c r="M1372" s="19"/>
      <c r="V1372" s="237"/>
    </row>
    <row r="1373" spans="2:22" x14ac:dyDescent="0.2">
      <c r="B1373" s="43"/>
      <c r="C1373" s="282" t="s">
        <v>1866</v>
      </c>
      <c r="D1373" s="282" t="s">
        <v>1868</v>
      </c>
      <c r="E1373" s="282" t="s">
        <v>1868</v>
      </c>
      <c r="F1373" s="532"/>
      <c r="G1373" s="528"/>
      <c r="H1373" s="528"/>
      <c r="I1373" s="38"/>
      <c r="J1373" s="38"/>
      <c r="K1373" s="38"/>
      <c r="L1373" s="19"/>
      <c r="M1373" s="19"/>
      <c r="V1373" s="237"/>
    </row>
    <row r="1374" spans="2:22" x14ac:dyDescent="0.2">
      <c r="B1374" s="45" t="s">
        <v>1306</v>
      </c>
      <c r="C1374" s="285">
        <v>56</v>
      </c>
      <c r="D1374" s="285">
        <v>34</v>
      </c>
      <c r="E1374" s="285">
        <v>34</v>
      </c>
      <c r="F1374" s="532"/>
      <c r="G1374" s="528"/>
      <c r="H1374" s="528"/>
      <c r="V1374" s="237"/>
    </row>
    <row r="1375" spans="2:22" ht="12.75" customHeight="1" x14ac:dyDescent="0.2">
      <c r="B1375" s="45" t="s">
        <v>223</v>
      </c>
      <c r="C1375" s="106">
        <v>0</v>
      </c>
      <c r="D1375" s="106">
        <v>0</v>
      </c>
      <c r="E1375" s="106">
        <v>0</v>
      </c>
      <c r="F1375" s="532"/>
      <c r="G1375" s="528"/>
      <c r="H1375" s="528"/>
      <c r="V1375" s="237"/>
    </row>
    <row r="1376" spans="2:22" ht="12.75" customHeight="1" x14ac:dyDescent="0.2">
      <c r="B1376" s="41" t="s">
        <v>55</v>
      </c>
      <c r="C1376" s="16">
        <f>C1374*C1375</f>
        <v>0</v>
      </c>
      <c r="D1376" s="16">
        <f>D1374*D1375</f>
        <v>0</v>
      </c>
      <c r="E1376" s="16">
        <f>E1374*E1375</f>
        <v>0</v>
      </c>
      <c r="F1376" s="532"/>
      <c r="G1376" s="528"/>
      <c r="H1376" s="528"/>
      <c r="J1376" s="6"/>
      <c r="K1376" s="6"/>
      <c r="L1376" s="6"/>
      <c r="M1376" s="6"/>
      <c r="N1376" s="6"/>
      <c r="V1376" s="237"/>
    </row>
    <row r="1377" spans="2:22" x14ac:dyDescent="0.2">
      <c r="B1377" s="560" t="s">
        <v>1540</v>
      </c>
      <c r="C1377" s="576">
        <f>C1371+D1371+E1371+C1376+D1376+E1376</f>
        <v>0</v>
      </c>
      <c r="F1377" s="500"/>
      <c r="G1377" s="528"/>
      <c r="H1377" s="528"/>
      <c r="J1377" s="6"/>
      <c r="K1377" s="6"/>
      <c r="L1377" s="6"/>
      <c r="M1377" s="6"/>
      <c r="N1377" s="6"/>
      <c r="V1377" s="237"/>
    </row>
    <row r="1378" spans="2:22" x14ac:dyDescent="0.2">
      <c r="B1378" s="561"/>
      <c r="C1378" s="577"/>
      <c r="F1378" s="500"/>
      <c r="G1378" s="528"/>
      <c r="H1378" s="528"/>
      <c r="J1378" s="6"/>
      <c r="K1378" s="6"/>
      <c r="L1378" s="6"/>
      <c r="M1378" s="6"/>
      <c r="N1378" s="6"/>
      <c r="V1378" s="237"/>
    </row>
    <row r="1379" spans="2:22" x14ac:dyDescent="0.2">
      <c r="B1379" s="562"/>
      <c r="F1379" s="532"/>
      <c r="G1379" s="528"/>
      <c r="H1379" s="528"/>
      <c r="J1379" s="6"/>
      <c r="K1379" s="6"/>
      <c r="L1379" s="6"/>
      <c r="M1379" s="6"/>
      <c r="N1379" s="6"/>
      <c r="V1379" s="237"/>
    </row>
    <row r="1380" spans="2:22" x14ac:dyDescent="0.2">
      <c r="B1380" s="264"/>
      <c r="J1380" s="6"/>
      <c r="K1380" s="6"/>
      <c r="L1380" s="6"/>
      <c r="M1380" s="6"/>
      <c r="N1380" s="6"/>
      <c r="V1380" s="237"/>
    </row>
    <row r="1381" spans="2:22" x14ac:dyDescent="0.2">
      <c r="B1381" s="43"/>
      <c r="C1381" s="108" t="s">
        <v>1305</v>
      </c>
      <c r="D1381" s="108" t="s">
        <v>64</v>
      </c>
      <c r="E1381" s="108" t="s">
        <v>65</v>
      </c>
      <c r="J1381" s="6"/>
      <c r="K1381" s="6"/>
      <c r="L1381" s="6"/>
      <c r="M1381" s="6"/>
      <c r="N1381" s="6"/>
      <c r="V1381" s="237"/>
    </row>
    <row r="1382" spans="2:22" x14ac:dyDescent="0.2">
      <c r="B1382" s="45" t="s">
        <v>62</v>
      </c>
      <c r="C1382" s="109">
        <v>0.55000000000000004</v>
      </c>
      <c r="D1382" s="109"/>
      <c r="E1382" s="109"/>
      <c r="F1382" s="500"/>
      <c r="G1382" s="528"/>
      <c r="J1382" s="6"/>
      <c r="K1382" s="6"/>
      <c r="L1382" s="6"/>
      <c r="M1382" s="6"/>
      <c r="N1382" s="6"/>
      <c r="V1382" s="237"/>
    </row>
    <row r="1383" spans="2:22" x14ac:dyDescent="0.2">
      <c r="B1383" s="45" t="s">
        <v>69</v>
      </c>
      <c r="C1383" s="106">
        <v>0</v>
      </c>
      <c r="D1383" s="106"/>
      <c r="E1383" s="106"/>
      <c r="F1383" s="500"/>
      <c r="G1383" s="528"/>
      <c r="J1383" s="6"/>
      <c r="K1383" s="6"/>
      <c r="L1383" s="6"/>
      <c r="M1383" s="6"/>
      <c r="N1383" s="6"/>
      <c r="V1383" s="237"/>
    </row>
    <row r="1384" spans="2:22" x14ac:dyDescent="0.2">
      <c r="B1384" s="45" t="s">
        <v>70</v>
      </c>
      <c r="C1384" s="16">
        <f>C1382*C1383</f>
        <v>0</v>
      </c>
      <c r="D1384" s="16">
        <f>D1382*D1383</f>
        <v>0</v>
      </c>
      <c r="E1384" s="16">
        <f>E1382*E1383</f>
        <v>0</v>
      </c>
      <c r="F1384" s="528"/>
      <c r="G1384" s="528"/>
      <c r="J1384" s="6"/>
      <c r="K1384" s="6"/>
      <c r="L1384" s="6"/>
      <c r="M1384" s="6"/>
      <c r="N1384" s="6"/>
      <c r="V1384" s="237"/>
    </row>
    <row r="1385" spans="2:22" x14ac:dyDescent="0.2">
      <c r="B1385" s="560" t="s">
        <v>1541</v>
      </c>
      <c r="C1385" s="576">
        <f>C1384+D1384+E1384</f>
        <v>0</v>
      </c>
      <c r="J1385" s="6"/>
      <c r="K1385" s="6"/>
      <c r="L1385" s="6"/>
      <c r="M1385" s="6"/>
      <c r="N1385" s="6"/>
      <c r="V1385" s="237"/>
    </row>
    <row r="1386" spans="2:22" x14ac:dyDescent="0.2">
      <c r="B1386" s="561"/>
      <c r="C1386" s="577"/>
      <c r="J1386" s="6"/>
      <c r="K1386" s="6"/>
      <c r="L1386" s="6"/>
      <c r="M1386" s="6"/>
      <c r="N1386" s="6"/>
      <c r="V1386" s="237"/>
    </row>
    <row r="1387" spans="2:22" x14ac:dyDescent="0.2">
      <c r="B1387" s="562"/>
      <c r="C1387" s="11"/>
      <c r="J1387" s="6"/>
      <c r="K1387" s="6"/>
      <c r="L1387" s="6"/>
      <c r="M1387" s="6"/>
      <c r="N1387" s="6"/>
      <c r="V1387" s="237"/>
    </row>
    <row r="1388" spans="2:22" x14ac:dyDescent="0.2">
      <c r="B1388" s="264"/>
      <c r="J1388" s="6"/>
      <c r="K1388" s="6"/>
      <c r="L1388" s="6"/>
      <c r="M1388" s="6"/>
      <c r="N1388" s="6"/>
      <c r="V1388" s="237"/>
    </row>
    <row r="1389" spans="2:22" x14ac:dyDescent="0.2">
      <c r="B1389" s="264"/>
      <c r="I1389" s="524"/>
      <c r="J1389" s="6"/>
      <c r="K1389" s="6"/>
      <c r="L1389" s="6"/>
      <c r="M1389" s="6"/>
      <c r="N1389" s="6"/>
      <c r="V1389" s="237"/>
    </row>
    <row r="1390" spans="2:22" x14ac:dyDescent="0.2">
      <c r="B1390" s="655" t="s">
        <v>1552</v>
      </c>
      <c r="C1390" s="105" t="s">
        <v>1045</v>
      </c>
      <c r="D1390" s="105" t="s">
        <v>82</v>
      </c>
      <c r="E1390" s="105" t="s">
        <v>2228</v>
      </c>
      <c r="I1390" s="489" t="s">
        <v>2212</v>
      </c>
      <c r="J1390" s="6"/>
      <c r="K1390" s="6"/>
      <c r="L1390" s="6"/>
      <c r="M1390" s="6"/>
      <c r="N1390" s="6"/>
      <c r="V1390" s="237"/>
    </row>
    <row r="1391" spans="2:22" x14ac:dyDescent="0.2">
      <c r="B1391" s="656"/>
      <c r="C1391" s="111">
        <v>0</v>
      </c>
      <c r="D1391" s="111">
        <v>0</v>
      </c>
      <c r="E1391" s="111">
        <v>0</v>
      </c>
      <c r="I1391" s="500" t="s">
        <v>2214</v>
      </c>
      <c r="J1391" s="6"/>
      <c r="K1391" s="6"/>
      <c r="L1391" s="6"/>
      <c r="M1391" s="6"/>
      <c r="N1391" s="6"/>
      <c r="V1391" s="237"/>
    </row>
    <row r="1392" spans="2:22" ht="12.75" customHeight="1" x14ac:dyDescent="0.2">
      <c r="B1392" s="560" t="s">
        <v>1553</v>
      </c>
      <c r="C1392" s="576">
        <f>C1391+D1391+E1391</f>
        <v>0</v>
      </c>
      <c r="I1392" s="500"/>
      <c r="J1392" s="6"/>
      <c r="K1392" s="6"/>
      <c r="L1392" s="6"/>
      <c r="M1392" s="6"/>
      <c r="N1392" s="6"/>
      <c r="V1392" s="237"/>
    </row>
    <row r="1393" spans="2:22" x14ac:dyDescent="0.2">
      <c r="B1393" s="561"/>
      <c r="C1393" s="577"/>
      <c r="J1393" s="6"/>
      <c r="K1393" s="6"/>
      <c r="L1393" s="6"/>
      <c r="M1393" s="6"/>
      <c r="N1393" s="6"/>
      <c r="V1393" s="237"/>
    </row>
    <row r="1394" spans="2:22" x14ac:dyDescent="0.2">
      <c r="B1394" s="562"/>
      <c r="C1394" s="11"/>
      <c r="J1394" s="6"/>
      <c r="K1394" s="6"/>
      <c r="L1394" s="6"/>
      <c r="M1394" s="6"/>
      <c r="N1394" s="6"/>
      <c r="V1394" s="237"/>
    </row>
    <row r="1395" spans="2:22" x14ac:dyDescent="0.2">
      <c r="B1395" s="264"/>
      <c r="J1395" s="6"/>
      <c r="K1395" s="6"/>
      <c r="L1395" s="6"/>
      <c r="M1395" s="6"/>
      <c r="N1395" s="6"/>
      <c r="V1395" s="237"/>
    </row>
    <row r="1396" spans="2:22" x14ac:dyDescent="0.2">
      <c r="B1396" s="563" t="s">
        <v>1604</v>
      </c>
      <c r="J1396" s="6"/>
      <c r="K1396" s="6"/>
      <c r="L1396" s="6"/>
      <c r="M1396" s="6"/>
      <c r="N1396" s="6"/>
      <c r="V1396" s="237"/>
    </row>
    <row r="1397" spans="2:22" x14ac:dyDescent="0.2">
      <c r="B1397" s="564"/>
      <c r="J1397" s="6"/>
      <c r="K1397" s="6"/>
      <c r="L1397" s="6"/>
      <c r="M1397" s="6"/>
      <c r="N1397" s="6"/>
      <c r="V1397" s="237"/>
    </row>
    <row r="1398" spans="2:22" ht="19.5" customHeight="1" x14ac:dyDescent="0.2">
      <c r="B1398" s="565"/>
      <c r="C1398" s="313">
        <f>C1377+C1385+C1392</f>
        <v>0</v>
      </c>
      <c r="J1398" s="6"/>
      <c r="K1398" s="6"/>
      <c r="L1398" s="6"/>
      <c r="M1398" s="6"/>
      <c r="N1398" s="6"/>
      <c r="V1398" s="237"/>
    </row>
    <row r="1399" spans="2:22" x14ac:dyDescent="0.2">
      <c r="B1399" s="264"/>
      <c r="J1399" s="6"/>
      <c r="K1399" s="6"/>
      <c r="L1399" s="6"/>
      <c r="M1399" s="6"/>
      <c r="N1399" s="6"/>
      <c r="V1399" s="237"/>
    </row>
    <row r="1400" spans="2:22" ht="12.75" customHeight="1" x14ac:dyDescent="0.2">
      <c r="C1400" s="40"/>
      <c r="D1400" s="40"/>
      <c r="E1400" s="40"/>
      <c r="I1400" s="6"/>
      <c r="J1400" s="6"/>
      <c r="K1400" s="6"/>
      <c r="L1400" s="6"/>
      <c r="M1400" s="6"/>
      <c r="N1400" s="6"/>
      <c r="V1400" s="237"/>
    </row>
    <row r="1401" spans="2:22" ht="12.75" customHeight="1" x14ac:dyDescent="0.2">
      <c r="B1401" s="585" t="s">
        <v>2005</v>
      </c>
      <c r="C1401" s="586"/>
      <c r="D1401" s="586"/>
      <c r="E1401" s="586"/>
      <c r="F1401" s="587"/>
      <c r="I1401" s="6"/>
      <c r="J1401" s="6"/>
      <c r="K1401" s="6"/>
      <c r="L1401" s="6"/>
      <c r="M1401" s="6"/>
      <c r="N1401" s="6"/>
      <c r="V1401" s="237"/>
    </row>
    <row r="1402" spans="2:22" x14ac:dyDescent="0.2">
      <c r="B1402" s="588"/>
      <c r="C1402" s="589"/>
      <c r="D1402" s="589"/>
      <c r="E1402" s="589"/>
      <c r="F1402" s="590"/>
      <c r="I1402" s="6"/>
      <c r="J1402" s="6"/>
      <c r="K1402" s="6"/>
      <c r="L1402" s="6"/>
      <c r="M1402" s="6"/>
      <c r="N1402" s="6"/>
      <c r="V1402" s="237"/>
    </row>
    <row r="1403" spans="2:22" x14ac:dyDescent="0.2">
      <c r="B1403" s="591"/>
      <c r="C1403" s="580" t="s">
        <v>225</v>
      </c>
      <c r="D1403" s="580" t="s">
        <v>226</v>
      </c>
      <c r="E1403" s="580" t="s">
        <v>227</v>
      </c>
      <c r="F1403" s="582" t="s">
        <v>55</v>
      </c>
      <c r="I1403" s="6"/>
      <c r="J1403" s="6"/>
      <c r="K1403" s="6"/>
      <c r="L1403" s="6"/>
      <c r="M1403" s="6"/>
      <c r="N1403" s="6"/>
      <c r="V1403" s="237"/>
    </row>
    <row r="1404" spans="2:22" x14ac:dyDescent="0.2">
      <c r="B1404" s="591"/>
      <c r="C1404" s="581"/>
      <c r="D1404" s="581"/>
      <c r="E1404" s="581"/>
      <c r="F1404" s="583"/>
      <c r="I1404" s="6"/>
      <c r="J1404" s="6"/>
      <c r="K1404" s="6"/>
      <c r="L1404" s="6"/>
      <c r="M1404" s="6"/>
      <c r="N1404" s="6"/>
      <c r="V1404" s="237"/>
    </row>
    <row r="1405" spans="2:22" x14ac:dyDescent="0.2">
      <c r="B1405" s="106" t="s">
        <v>933</v>
      </c>
      <c r="C1405" s="107">
        <v>0</v>
      </c>
      <c r="D1405" s="107">
        <v>0</v>
      </c>
      <c r="E1405" s="107">
        <v>0</v>
      </c>
      <c r="F1405" s="16">
        <f>C1405+D1405+E1405</f>
        <v>0</v>
      </c>
      <c r="I1405" s="6"/>
      <c r="J1405" s="6"/>
      <c r="K1405" s="6"/>
      <c r="L1405" s="6"/>
      <c r="M1405" s="6"/>
      <c r="N1405" s="6"/>
      <c r="V1405" s="237"/>
    </row>
    <row r="1406" spans="2:22" x14ac:dyDescent="0.2">
      <c r="B1406" s="106" t="s">
        <v>934</v>
      </c>
      <c r="C1406" s="107"/>
      <c r="D1406" s="107"/>
      <c r="E1406" s="107"/>
      <c r="F1406" s="16">
        <f>C1406+D1406+E1406</f>
        <v>0</v>
      </c>
      <c r="I1406" s="6"/>
      <c r="J1406" s="6"/>
      <c r="K1406" s="6"/>
      <c r="L1406" s="6"/>
      <c r="M1406" s="6"/>
      <c r="N1406" s="6"/>
      <c r="V1406" s="237"/>
    </row>
    <row r="1407" spans="2:22" x14ac:dyDescent="0.2">
      <c r="B1407" s="106" t="s">
        <v>222</v>
      </c>
      <c r="C1407" s="107"/>
      <c r="D1407" s="107"/>
      <c r="E1407" s="107"/>
      <c r="F1407" s="16">
        <f>C1407+D1407+E1407</f>
        <v>0</v>
      </c>
      <c r="I1407" s="6"/>
      <c r="J1407" s="6"/>
      <c r="K1407" s="6"/>
      <c r="L1407" s="6"/>
      <c r="M1407" s="6"/>
      <c r="N1407" s="6"/>
      <c r="V1407" s="237"/>
    </row>
    <row r="1408" spans="2:22" x14ac:dyDescent="0.2">
      <c r="B1408" s="606" t="s">
        <v>228</v>
      </c>
      <c r="C1408" s="606"/>
      <c r="D1408" s="606"/>
      <c r="E1408" s="606"/>
      <c r="F1408" s="313">
        <f>SUM(F1405:F1407)</f>
        <v>0</v>
      </c>
      <c r="I1408" s="6"/>
      <c r="J1408" s="6"/>
      <c r="K1408" s="6"/>
      <c r="L1408" s="6"/>
      <c r="M1408" s="6"/>
      <c r="N1408" s="6"/>
      <c r="V1408" s="237"/>
    </row>
    <row r="1409" spans="1:22" x14ac:dyDescent="0.2">
      <c r="V1409" s="237"/>
    </row>
    <row r="1410" spans="1:22" x14ac:dyDescent="0.2">
      <c r="B1410" s="599" t="s">
        <v>209</v>
      </c>
      <c r="V1410" s="237"/>
    </row>
    <row r="1411" spans="1:22" x14ac:dyDescent="0.2">
      <c r="B1411" s="600"/>
      <c r="C1411" s="14"/>
      <c r="V1411" s="237"/>
    </row>
    <row r="1412" spans="1:22" x14ac:dyDescent="0.2">
      <c r="B1412" s="601"/>
      <c r="C1412" s="54">
        <f>S1347++Q1347+R1347+C1365+C1398+F1408</f>
        <v>0</v>
      </c>
      <c r="V1412" s="237"/>
    </row>
    <row r="1413" spans="1:22" x14ac:dyDescent="0.2">
      <c r="V1413" s="237"/>
    </row>
    <row r="1414" spans="1:22" x14ac:dyDescent="0.2">
      <c r="A1414" s="671" t="s">
        <v>514</v>
      </c>
      <c r="B1414" s="711"/>
      <c r="C1414" s="711"/>
      <c r="D1414" s="711"/>
      <c r="E1414" s="711"/>
      <c r="F1414" s="711"/>
      <c r="G1414" s="711"/>
      <c r="H1414" s="711"/>
      <c r="I1414" s="711"/>
      <c r="J1414" s="711"/>
      <c r="K1414" s="711"/>
      <c r="L1414" s="711"/>
      <c r="M1414" s="711"/>
      <c r="N1414" s="711"/>
      <c r="O1414" s="711"/>
      <c r="P1414" s="712"/>
      <c r="Q1414" s="712"/>
      <c r="R1414" s="712"/>
      <c r="S1414" s="712"/>
      <c r="T1414" s="712"/>
      <c r="U1414" s="713"/>
      <c r="V1414" s="237"/>
    </row>
    <row r="1415" spans="1:22" x14ac:dyDescent="0.2">
      <c r="V1415" s="237"/>
    </row>
    <row r="1416" spans="1:22" x14ac:dyDescent="0.2">
      <c r="V1416" s="237"/>
    </row>
    <row r="1417" spans="1:22" x14ac:dyDescent="0.2">
      <c r="V1417" s="237"/>
    </row>
    <row r="1418" spans="1:22" x14ac:dyDescent="0.2">
      <c r="B1418" t="s">
        <v>859</v>
      </c>
      <c r="V1418" s="237"/>
    </row>
    <row r="1419" spans="1:22" x14ac:dyDescent="0.2">
      <c r="V1419" s="237"/>
    </row>
    <row r="1420" spans="1:22" x14ac:dyDescent="0.2">
      <c r="V1420" s="237"/>
    </row>
    <row r="1421" spans="1:22" x14ac:dyDescent="0.2">
      <c r="V1421" s="237"/>
    </row>
    <row r="1422" spans="1:22" ht="18" x14ac:dyDescent="0.25">
      <c r="B1422" s="83" t="s">
        <v>857</v>
      </c>
      <c r="C1422" s="83"/>
      <c r="D1422" s="83"/>
      <c r="V1422" s="237"/>
    </row>
    <row r="1423" spans="1:22" x14ac:dyDescent="0.2">
      <c r="J1423" s="708" t="s">
        <v>1068</v>
      </c>
      <c r="K1423" s="709"/>
      <c r="L1423" s="709"/>
      <c r="M1423" s="710" t="s">
        <v>1074</v>
      </c>
      <c r="N1423" s="610"/>
      <c r="O1423" s="610"/>
      <c r="P1423" s="610"/>
      <c r="Q1423" s="611"/>
      <c r="R1423" s="26"/>
      <c r="S1423" s="26"/>
      <c r="V1423" s="237"/>
    </row>
    <row r="1424" spans="1:22" x14ac:dyDescent="0.2">
      <c r="B1424" s="5" t="s">
        <v>3</v>
      </c>
      <c r="C1424" s="5"/>
      <c r="D1424" s="72">
        <f>C92+C173+C545+C609+'Total and Annual Costs'!K24*(C699+C763)+G262*SUM(C255:G255)+G281*SUM(C273:G273)+G481*SUM(C472:G472)+E838*(SUM(C866:G866)+SUM(C929:G929)+SUM(C990:G990)+D1228+C1347)+('Total and Annual Costs'!K23)*(C1077+C1144)</f>
        <v>0</v>
      </c>
      <c r="E1424" s="483"/>
      <c r="J1424" s="5" t="s">
        <v>3</v>
      </c>
      <c r="K1424" s="5"/>
      <c r="L1424" s="11"/>
      <c r="M1424" s="236" t="s">
        <v>2057</v>
      </c>
      <c r="V1424" s="237"/>
    </row>
    <row r="1425" spans="2:22" x14ac:dyDescent="0.2">
      <c r="B1425" s="5" t="s">
        <v>6</v>
      </c>
      <c r="C1425" s="5"/>
      <c r="D1425" s="72">
        <f>N262</f>
        <v>0</v>
      </c>
      <c r="E1425" s="11"/>
      <c r="J1425" s="5" t="s">
        <v>6</v>
      </c>
      <c r="K1425" s="5"/>
      <c r="L1425" s="11"/>
      <c r="M1425" t="s">
        <v>1078</v>
      </c>
      <c r="V1425" s="237"/>
    </row>
    <row r="1426" spans="2:22" x14ac:dyDescent="0.2">
      <c r="B1426" s="5" t="s">
        <v>321</v>
      </c>
      <c r="C1426" s="5"/>
      <c r="D1426" s="72">
        <f>N294</f>
        <v>0</v>
      </c>
      <c r="E1426" s="11"/>
      <c r="J1426" s="5" t="s">
        <v>321</v>
      </c>
      <c r="K1426" s="5"/>
      <c r="M1426" t="s">
        <v>259</v>
      </c>
      <c r="V1426" s="237"/>
    </row>
    <row r="1427" spans="2:22" x14ac:dyDescent="0.2">
      <c r="B1427" s="5" t="s">
        <v>7</v>
      </c>
      <c r="C1427" s="5"/>
      <c r="D1427" s="72">
        <f>N281+N375+N421</f>
        <v>194</v>
      </c>
      <c r="E1427" s="11"/>
      <c r="J1427" s="5" t="s">
        <v>7</v>
      </c>
      <c r="K1427" s="5"/>
      <c r="M1427" t="s">
        <v>1075</v>
      </c>
      <c r="V1427" s="237"/>
    </row>
    <row r="1428" spans="2:22" x14ac:dyDescent="0.2">
      <c r="B1428" s="5" t="s">
        <v>8</v>
      </c>
      <c r="C1428" s="5"/>
      <c r="D1428" s="72">
        <f>E838*(N1280+N1300)</f>
        <v>0</v>
      </c>
      <c r="E1428" s="11"/>
      <c r="J1428" s="5" t="s">
        <v>8</v>
      </c>
      <c r="K1428" s="5"/>
      <c r="M1428" t="s">
        <v>1073</v>
      </c>
      <c r="V1428" s="237"/>
    </row>
    <row r="1429" spans="2:22" x14ac:dyDescent="0.2">
      <c r="B1429" s="5" t="s">
        <v>9</v>
      </c>
      <c r="C1429" s="5"/>
      <c r="D1429" s="72">
        <f>N387+N431+E838*(C973+N1288+N1314)</f>
        <v>52</v>
      </c>
      <c r="E1429" s="11"/>
      <c r="J1429" s="5" t="s">
        <v>9</v>
      </c>
      <c r="K1429" s="5"/>
      <c r="M1429" t="s">
        <v>1072</v>
      </c>
      <c r="V1429" s="237"/>
    </row>
    <row r="1430" spans="2:22" x14ac:dyDescent="0.2">
      <c r="B1430" s="5" t="s">
        <v>10</v>
      </c>
      <c r="C1430" s="5"/>
      <c r="D1430" s="72">
        <f>N445</f>
        <v>0</v>
      </c>
      <c r="E1430" s="11"/>
      <c r="J1430" s="5" t="s">
        <v>10</v>
      </c>
      <c r="K1430" s="5"/>
      <c r="M1430" t="s">
        <v>1076</v>
      </c>
      <c r="V1430" s="237"/>
    </row>
    <row r="1431" spans="2:22" x14ac:dyDescent="0.2">
      <c r="B1431" s="5" t="s">
        <v>4</v>
      </c>
      <c r="C1431" s="5"/>
      <c r="D1431" s="72">
        <f>N460+E838*(N1328)</f>
        <v>0</v>
      </c>
      <c r="E1431" s="11"/>
      <c r="J1431" s="5" t="s">
        <v>4</v>
      </c>
      <c r="K1431" s="5"/>
      <c r="M1431" t="s">
        <v>260</v>
      </c>
      <c r="V1431" s="237"/>
    </row>
    <row r="1432" spans="2:22" x14ac:dyDescent="0.2">
      <c r="B1432" s="5" t="s">
        <v>5</v>
      </c>
      <c r="C1432" s="5"/>
      <c r="D1432" s="72">
        <f>C181+G262*SUM(C260:E260)+G281*SUM(C278:E278)+G481*SUM(C478:E478)+E838*(SUM(C872:E872)+SUM(C953:G953)+SUM(C996:E996)+C1355)</f>
        <v>0</v>
      </c>
      <c r="E1432" s="11"/>
      <c r="J1432" s="5" t="s">
        <v>5</v>
      </c>
      <c r="K1432" s="5"/>
      <c r="M1432" t="s">
        <v>261</v>
      </c>
      <c r="V1432" s="237"/>
    </row>
    <row r="1433" spans="2:22" x14ac:dyDescent="0.2">
      <c r="B1433" s="5" t="s">
        <v>322</v>
      </c>
      <c r="C1433" s="5"/>
      <c r="D1433" s="72">
        <f>E838*N1020</f>
        <v>6006</v>
      </c>
      <c r="J1433" s="5" t="s">
        <v>322</v>
      </c>
      <c r="K1433" s="5"/>
      <c r="M1433" t="s">
        <v>262</v>
      </c>
      <c r="V1433" s="237"/>
    </row>
    <row r="1434" spans="2:22" x14ac:dyDescent="0.2">
      <c r="B1434" s="5" t="s">
        <v>323</v>
      </c>
      <c r="C1434" s="5"/>
      <c r="D1434" s="72">
        <f>E838*O1347</f>
        <v>0</v>
      </c>
      <c r="J1434" s="5" t="s">
        <v>323</v>
      </c>
      <c r="K1434" s="5"/>
      <c r="M1434" t="s">
        <v>842</v>
      </c>
      <c r="V1434" s="237"/>
    </row>
    <row r="1435" spans="2:22" x14ac:dyDescent="0.2">
      <c r="B1435" s="5" t="s">
        <v>324</v>
      </c>
      <c r="C1435" s="5"/>
      <c r="D1435" s="72">
        <f>C1202*'Total and Annual Costs'!K23+C667+C821*'Total and Annual Costs'!K24+C152</f>
        <v>168</v>
      </c>
      <c r="J1435" s="5" t="s">
        <v>324</v>
      </c>
      <c r="K1435" s="5"/>
      <c r="M1435" t="s">
        <v>856</v>
      </c>
      <c r="V1435" s="237"/>
    </row>
    <row r="1436" spans="2:22" x14ac:dyDescent="0.2">
      <c r="B1436" s="5" t="s">
        <v>325</v>
      </c>
      <c r="C1436" s="5"/>
      <c r="D1436" s="72">
        <f>E838*(C1219+D1219)</f>
        <v>0</v>
      </c>
      <c r="J1436" s="5" t="s">
        <v>325</v>
      </c>
      <c r="K1436" s="5"/>
      <c r="M1436" t="s">
        <v>832</v>
      </c>
      <c r="V1436" s="237"/>
    </row>
    <row r="1437" spans="2:22" x14ac:dyDescent="0.2">
      <c r="B1437" s="5" t="s">
        <v>326</v>
      </c>
      <c r="C1437" s="5"/>
      <c r="D1437" s="72">
        <f>E838*E1219</f>
        <v>0</v>
      </c>
      <c r="J1437" s="5" t="s">
        <v>326</v>
      </c>
      <c r="K1437" s="5"/>
      <c r="M1437" t="s">
        <v>833</v>
      </c>
      <c r="V1437" s="237"/>
    </row>
    <row r="1438" spans="2:22" x14ac:dyDescent="0.2">
      <c r="B1438" s="5" t="s">
        <v>1067</v>
      </c>
      <c r="C1438" s="5"/>
      <c r="D1438" s="72">
        <f>E838*C853</f>
        <v>0</v>
      </c>
      <c r="J1438" s="5" t="s">
        <v>1067</v>
      </c>
      <c r="K1438" s="5"/>
      <c r="M1438" t="s">
        <v>1071</v>
      </c>
      <c r="V1438" s="237"/>
    </row>
    <row r="1439" spans="2:22" x14ac:dyDescent="0.2">
      <c r="B1439" s="5" t="s">
        <v>2</v>
      </c>
      <c r="C1439" s="5"/>
      <c r="D1439" s="72">
        <f>C129+C225+C326+C352+C506+C582+C646+E838*(C905+C1044+C1253+C1398+D938+D962+D974)+(E838-1-'Total and Annual Costs'!K24)*(C1114+C1181)+'Total and Annual Costs'!K24*(C736+C800)</f>
        <v>49010</v>
      </c>
      <c r="J1439" s="5" t="s">
        <v>2</v>
      </c>
      <c r="K1439" s="5"/>
      <c r="M1439" t="s">
        <v>1069</v>
      </c>
      <c r="V1439" s="237"/>
    </row>
    <row r="1440" spans="2:22" x14ac:dyDescent="0.2">
      <c r="B1440" s="5" t="s">
        <v>1</v>
      </c>
      <c r="C1440" s="5"/>
      <c r="D1440" s="72">
        <f>F138+F235+F301+C521+F592+F655+E838*(F915+F1054+F1263+F1408+P929+D946+D970+E974)+(E838-1-'Total and Annual Costs'!K24)*(F1124+F1190)+'Total and Annual Costs'!K24*(F746+F809)</f>
        <v>0</v>
      </c>
      <c r="J1440" s="5" t="s">
        <v>1</v>
      </c>
      <c r="K1440" s="5"/>
      <c r="M1440" t="s">
        <v>1070</v>
      </c>
      <c r="V1440" s="237"/>
    </row>
    <row r="1441" spans="2:22" x14ac:dyDescent="0.2">
      <c r="B1441" s="5" t="s">
        <v>1606</v>
      </c>
      <c r="C1441" s="5"/>
      <c r="D1441" s="72">
        <f>C98+C187+C551+P479+Q479+R479+C615+'Total and Annual Costs'!K24*(C705+C769)+E838*(C877+C1001+C1360)+((E838-(1+'Total and Annual Costs'!K24))*(C1083+C1150))</f>
        <v>0</v>
      </c>
      <c r="H1441" s="17"/>
      <c r="J1441" s="5" t="s">
        <v>1606</v>
      </c>
      <c r="M1441" s="236" t="s">
        <v>1607</v>
      </c>
      <c r="V1441" s="237"/>
    </row>
    <row r="1442" spans="2:22" x14ac:dyDescent="0.2">
      <c r="B1442" s="5" t="s">
        <v>1053</v>
      </c>
      <c r="C1442" s="5"/>
      <c r="D1442" s="72">
        <f>SUM(D1424:D1441)</f>
        <v>55430</v>
      </c>
      <c r="E1442">
        <f>E838</f>
        <v>7</v>
      </c>
      <c r="F1442" s="236" t="s">
        <v>2183</v>
      </c>
      <c r="V1442" s="237"/>
    </row>
    <row r="1443" spans="2:22" x14ac:dyDescent="0.2">
      <c r="V1443" s="237"/>
    </row>
    <row r="1444" spans="2:22" x14ac:dyDescent="0.2">
      <c r="V1444" s="237"/>
    </row>
    <row r="1445" spans="2:22" x14ac:dyDescent="0.2">
      <c r="B1445" s="17"/>
      <c r="V1445" s="237"/>
    </row>
    <row r="1446" spans="2:22" ht="18" x14ac:dyDescent="0.25">
      <c r="B1446" s="84" t="s">
        <v>858</v>
      </c>
      <c r="C1446" s="83"/>
      <c r="V1446" s="237"/>
    </row>
    <row r="1447" spans="2:22" x14ac:dyDescent="0.2">
      <c r="J1447" s="708" t="s">
        <v>1068</v>
      </c>
      <c r="K1447" s="709"/>
      <c r="L1447" s="709"/>
      <c r="M1447" s="710" t="s">
        <v>1074</v>
      </c>
      <c r="N1447" s="610"/>
      <c r="O1447" s="610"/>
      <c r="P1447" s="610"/>
      <c r="Q1447" s="610"/>
      <c r="R1447" s="610"/>
      <c r="S1447" s="610"/>
      <c r="T1447" s="610"/>
      <c r="U1447" s="611"/>
      <c r="V1447" s="237"/>
    </row>
    <row r="1448" spans="2:22" x14ac:dyDescent="0.2">
      <c r="B1448" s="5" t="s">
        <v>3</v>
      </c>
      <c r="C1448" s="5"/>
      <c r="D1448" s="72">
        <f>D1424</f>
        <v>0</v>
      </c>
      <c r="J1448" s="5" t="s">
        <v>3</v>
      </c>
      <c r="K1448" s="5"/>
      <c r="M1448" t="s">
        <v>1077</v>
      </c>
      <c r="V1448" s="237"/>
    </row>
    <row r="1449" spans="2:22" x14ac:dyDescent="0.2">
      <c r="B1449" s="5" t="s">
        <v>834</v>
      </c>
      <c r="C1449" s="5"/>
      <c r="D1449" s="72">
        <f>D1425+D1426</f>
        <v>0</v>
      </c>
      <c r="J1449" s="5" t="s">
        <v>834</v>
      </c>
      <c r="K1449" s="5"/>
      <c r="M1449" t="s">
        <v>838</v>
      </c>
      <c r="V1449" s="237"/>
    </row>
    <row r="1450" spans="2:22" x14ac:dyDescent="0.2">
      <c r="B1450" s="5" t="s">
        <v>82</v>
      </c>
      <c r="C1450" s="5"/>
      <c r="D1450" s="72">
        <f>D1427+D1428+D1430</f>
        <v>194</v>
      </c>
      <c r="J1450" s="5" t="s">
        <v>82</v>
      </c>
      <c r="K1450" s="5"/>
      <c r="M1450" t="s">
        <v>839</v>
      </c>
      <c r="V1450" s="237"/>
    </row>
    <row r="1451" spans="2:22" x14ac:dyDescent="0.2">
      <c r="B1451" s="5" t="s">
        <v>1045</v>
      </c>
      <c r="C1451" s="5"/>
      <c r="D1451" s="72">
        <f>D1429+D1431</f>
        <v>52</v>
      </c>
      <c r="J1451" s="5" t="s">
        <v>1045</v>
      </c>
      <c r="K1451" s="5"/>
      <c r="M1451" t="s">
        <v>840</v>
      </c>
      <c r="V1451" s="237"/>
    </row>
    <row r="1452" spans="2:22" x14ac:dyDescent="0.2">
      <c r="B1452" s="5" t="s">
        <v>5</v>
      </c>
      <c r="C1452" s="5"/>
      <c r="D1452" s="72">
        <f>D1432</f>
        <v>0</v>
      </c>
      <c r="J1452" s="5" t="s">
        <v>5</v>
      </c>
      <c r="K1452" s="5"/>
      <c r="M1452" t="s">
        <v>261</v>
      </c>
      <c r="V1452" s="237"/>
    </row>
    <row r="1453" spans="2:22" x14ac:dyDescent="0.2">
      <c r="B1453" s="5" t="s">
        <v>835</v>
      </c>
      <c r="C1453" s="5"/>
      <c r="D1453" s="72">
        <f>D1433+D1434</f>
        <v>6006</v>
      </c>
      <c r="J1453" s="5" t="s">
        <v>835</v>
      </c>
      <c r="K1453" s="5"/>
      <c r="M1453" t="s">
        <v>841</v>
      </c>
      <c r="V1453" s="237"/>
    </row>
    <row r="1454" spans="2:22" x14ac:dyDescent="0.2">
      <c r="B1454" s="5" t="s">
        <v>836</v>
      </c>
      <c r="C1454" s="5"/>
      <c r="D1454" s="72">
        <f>D1436+D1437+D1438</f>
        <v>0</v>
      </c>
      <c r="J1454" s="5" t="s">
        <v>836</v>
      </c>
      <c r="K1454" s="5"/>
      <c r="M1454" t="s">
        <v>843</v>
      </c>
      <c r="V1454" s="237"/>
    </row>
    <row r="1455" spans="2:22" x14ac:dyDescent="0.2">
      <c r="B1455" s="5" t="s">
        <v>324</v>
      </c>
      <c r="C1455" s="5"/>
      <c r="D1455" s="72">
        <f>D1435</f>
        <v>168</v>
      </c>
      <c r="J1455" s="5" t="s">
        <v>324</v>
      </c>
      <c r="K1455" s="5"/>
      <c r="M1455" t="s">
        <v>856</v>
      </c>
      <c r="V1455" s="237"/>
    </row>
    <row r="1456" spans="2:22" x14ac:dyDescent="0.2">
      <c r="B1456" s="5" t="s">
        <v>837</v>
      </c>
      <c r="C1456" s="5"/>
      <c r="D1456" s="72">
        <f>D1439+D1440</f>
        <v>49010</v>
      </c>
      <c r="J1456" s="5" t="s">
        <v>837</v>
      </c>
      <c r="M1456" t="s">
        <v>844</v>
      </c>
      <c r="V1456" s="237"/>
    </row>
    <row r="1457" spans="1:23" x14ac:dyDescent="0.2">
      <c r="B1457" s="5" t="s">
        <v>1606</v>
      </c>
      <c r="D1457" s="72">
        <f>D1441</f>
        <v>0</v>
      </c>
      <c r="J1457" s="5"/>
      <c r="K1457" s="5"/>
      <c r="V1457" s="237"/>
    </row>
    <row r="1458" spans="1:23" x14ac:dyDescent="0.2">
      <c r="B1458" s="5" t="s">
        <v>1053</v>
      </c>
      <c r="C1458" s="5"/>
      <c r="D1458" s="72">
        <f>SUM(D1448:D1457)</f>
        <v>55430</v>
      </c>
      <c r="E1458">
        <f>E838</f>
        <v>7</v>
      </c>
      <c r="F1458" s="236" t="s">
        <v>2183</v>
      </c>
      <c r="J1458" s="5"/>
      <c r="K1458" s="5"/>
      <c r="V1458" s="237"/>
    </row>
    <row r="1459" spans="1:23" x14ac:dyDescent="0.2">
      <c r="V1459" s="237"/>
    </row>
    <row r="1460" spans="1:23" x14ac:dyDescent="0.2">
      <c r="A1460" s="237"/>
      <c r="B1460" s="237"/>
      <c r="C1460" s="237"/>
      <c r="D1460" s="237"/>
      <c r="E1460" s="237"/>
      <c r="F1460" s="237"/>
      <c r="G1460" s="237"/>
      <c r="H1460" s="237"/>
      <c r="I1460" s="237"/>
      <c r="J1460" s="238"/>
      <c r="K1460" s="238"/>
      <c r="L1460" s="237"/>
      <c r="M1460" s="237"/>
      <c r="N1460" s="237"/>
      <c r="O1460" s="237"/>
      <c r="P1460" s="237"/>
      <c r="Q1460" s="237"/>
      <c r="R1460" s="237"/>
      <c r="S1460" s="237"/>
      <c r="T1460" s="237"/>
      <c r="U1460" s="237"/>
      <c r="V1460" s="237"/>
      <c r="W1460" s="240"/>
    </row>
    <row r="1461" spans="1:23" x14ac:dyDescent="0.2">
      <c r="A1461" s="196"/>
      <c r="B1461" s="196"/>
      <c r="C1461" s="196"/>
      <c r="D1461" s="196"/>
      <c r="E1461" s="196"/>
      <c r="F1461" s="196"/>
      <c r="G1461" s="196"/>
      <c r="H1461" s="196"/>
      <c r="I1461" s="196"/>
      <c r="J1461" s="241"/>
      <c r="K1461" s="241"/>
      <c r="L1461" s="196"/>
      <c r="M1461" s="196"/>
      <c r="N1461" s="196"/>
      <c r="O1461" s="196"/>
      <c r="P1461" s="196"/>
      <c r="Q1461" s="196"/>
      <c r="R1461" s="196"/>
      <c r="S1461" s="196"/>
      <c r="T1461" s="196"/>
      <c r="U1461" s="196"/>
      <c r="V1461" s="196"/>
    </row>
    <row r="1462" spans="1:23" ht="18" x14ac:dyDescent="0.25">
      <c r="A1462" s="196"/>
      <c r="B1462" s="84"/>
      <c r="C1462" s="83"/>
      <c r="E1462" s="196"/>
      <c r="F1462" s="196"/>
      <c r="G1462" s="196"/>
      <c r="H1462" s="196"/>
      <c r="I1462" s="196"/>
      <c r="J1462" s="241"/>
      <c r="K1462" s="241"/>
      <c r="L1462" s="196"/>
      <c r="M1462" s="196"/>
      <c r="N1462" s="196"/>
      <c r="O1462" s="196"/>
      <c r="P1462" s="196"/>
      <c r="Q1462" s="196"/>
      <c r="R1462" s="196"/>
      <c r="S1462" s="196"/>
      <c r="T1462" s="196"/>
      <c r="U1462" s="196"/>
      <c r="V1462" s="196"/>
    </row>
    <row r="1463" spans="1:23" x14ac:dyDescent="0.2">
      <c r="A1463" s="196"/>
      <c r="E1463" s="196"/>
      <c r="F1463" s="196"/>
      <c r="G1463" s="196"/>
      <c r="H1463" s="343"/>
      <c r="I1463" s="403"/>
      <c r="J1463" s="241"/>
      <c r="K1463" s="241"/>
      <c r="L1463" s="196"/>
      <c r="M1463" s="196"/>
      <c r="N1463" s="196"/>
      <c r="O1463" s="196"/>
      <c r="P1463" s="196"/>
      <c r="Q1463" s="196"/>
      <c r="R1463" s="196"/>
      <c r="S1463" s="196"/>
      <c r="T1463" s="196"/>
      <c r="U1463" s="196"/>
      <c r="V1463" s="196"/>
    </row>
    <row r="1464" spans="1:23" x14ac:dyDescent="0.2">
      <c r="A1464" s="196"/>
      <c r="B1464" s="5"/>
      <c r="C1464" s="5"/>
      <c r="D1464" s="72"/>
      <c r="E1464" s="196"/>
      <c r="F1464" s="196"/>
      <c r="G1464" s="196"/>
      <c r="H1464" s="343"/>
      <c r="I1464" s="403"/>
      <c r="J1464" s="241"/>
      <c r="K1464" s="241"/>
      <c r="L1464" s="196"/>
      <c r="M1464" s="196"/>
      <c r="N1464" s="196"/>
      <c r="O1464" s="196"/>
      <c r="P1464" s="196"/>
      <c r="Q1464" s="196"/>
      <c r="R1464" s="196"/>
      <c r="S1464" s="196"/>
      <c r="T1464" s="196"/>
      <c r="U1464" s="196"/>
      <c r="V1464" s="196"/>
    </row>
    <row r="1465" spans="1:23" x14ac:dyDescent="0.2">
      <c r="A1465" s="196"/>
      <c r="B1465" s="5"/>
      <c r="C1465" s="5"/>
      <c r="D1465" s="72"/>
      <c r="E1465" s="196"/>
      <c r="F1465" s="196"/>
      <c r="G1465" s="196"/>
      <c r="H1465" s="343"/>
      <c r="I1465" s="403"/>
      <c r="J1465" s="196"/>
      <c r="K1465" s="196"/>
      <c r="L1465" s="196"/>
      <c r="M1465" s="196"/>
      <c r="N1465" s="196"/>
      <c r="O1465" s="196"/>
      <c r="P1465" s="196"/>
      <c r="Q1465" s="196"/>
      <c r="R1465" s="196"/>
      <c r="S1465" s="196"/>
      <c r="T1465" s="196"/>
      <c r="U1465" s="196"/>
      <c r="V1465" s="196"/>
    </row>
    <row r="1466" spans="1:23" x14ac:dyDescent="0.2">
      <c r="A1466" s="196"/>
      <c r="B1466" s="5"/>
      <c r="C1466" s="5"/>
      <c r="D1466" s="72"/>
      <c r="E1466" s="196"/>
      <c r="F1466" s="196"/>
      <c r="G1466" s="196"/>
      <c r="H1466" s="343"/>
      <c r="I1466" s="403"/>
      <c r="J1466" s="196"/>
      <c r="K1466" s="196"/>
      <c r="L1466" s="196"/>
      <c r="M1466" s="196"/>
      <c r="N1466" s="196"/>
      <c r="O1466" s="196"/>
      <c r="P1466" s="196"/>
      <c r="Q1466" s="196"/>
      <c r="R1466" s="196"/>
      <c r="S1466" s="196"/>
      <c r="T1466" s="196"/>
      <c r="U1466" s="196"/>
      <c r="V1466" s="196"/>
    </row>
    <row r="1467" spans="1:23" x14ac:dyDescent="0.2">
      <c r="A1467" s="196"/>
      <c r="B1467" s="5"/>
      <c r="C1467" s="5"/>
      <c r="D1467" s="72"/>
      <c r="E1467" s="343"/>
      <c r="F1467" s="196"/>
      <c r="G1467" s="196"/>
      <c r="H1467" s="343"/>
      <c r="I1467" s="403"/>
      <c r="J1467" s="196"/>
      <c r="K1467" s="196"/>
      <c r="L1467" s="196"/>
      <c r="M1467" s="196"/>
      <c r="N1467" s="196"/>
      <c r="O1467" s="196"/>
      <c r="P1467" s="196"/>
      <c r="Q1467" s="196"/>
      <c r="R1467" s="196"/>
      <c r="S1467" s="196"/>
      <c r="T1467" s="196"/>
      <c r="U1467" s="196"/>
      <c r="V1467" s="196"/>
    </row>
    <row r="1468" spans="1:23" x14ac:dyDescent="0.2">
      <c r="A1468" s="196"/>
      <c r="B1468" s="5"/>
      <c r="C1468" s="5"/>
      <c r="D1468" s="72"/>
      <c r="E1468" s="196"/>
      <c r="F1468" s="196"/>
      <c r="G1468" s="196"/>
      <c r="H1468" s="343"/>
      <c r="I1468" s="403"/>
      <c r="J1468" s="196"/>
      <c r="K1468" s="196"/>
      <c r="L1468" s="196"/>
      <c r="M1468" s="196"/>
      <c r="N1468" s="196"/>
      <c r="O1468" s="196"/>
      <c r="P1468" s="196"/>
      <c r="Q1468" s="196"/>
      <c r="R1468" s="196"/>
      <c r="S1468" s="196"/>
      <c r="T1468" s="196"/>
      <c r="U1468" s="196"/>
      <c r="V1468" s="196"/>
    </row>
    <row r="1469" spans="1:23" x14ac:dyDescent="0.2">
      <c r="A1469" s="196"/>
      <c r="B1469" s="5"/>
      <c r="C1469" s="5"/>
      <c r="D1469" s="72"/>
      <c r="E1469" s="196"/>
      <c r="F1469" s="196"/>
      <c r="G1469" s="196"/>
      <c r="H1469" s="343"/>
      <c r="I1469" s="403"/>
      <c r="J1469" s="196"/>
      <c r="K1469" s="196"/>
      <c r="L1469" s="196"/>
      <c r="M1469" s="196"/>
      <c r="N1469" s="196"/>
      <c r="O1469" s="196"/>
      <c r="P1469" s="196"/>
      <c r="Q1469" s="196"/>
      <c r="R1469" s="196"/>
      <c r="S1469" s="196"/>
      <c r="T1469" s="196"/>
      <c r="U1469" s="196"/>
      <c r="V1469" s="196"/>
    </row>
    <row r="1470" spans="1:23" x14ac:dyDescent="0.2">
      <c r="A1470" s="196"/>
      <c r="B1470" s="5"/>
      <c r="C1470" s="72"/>
      <c r="D1470" s="402"/>
      <c r="E1470" s="196"/>
      <c r="F1470" s="196"/>
      <c r="G1470" s="196"/>
      <c r="H1470" s="343"/>
      <c r="I1470" s="403"/>
      <c r="J1470" s="196"/>
      <c r="K1470" s="196"/>
      <c r="L1470" s="196"/>
      <c r="M1470" s="196"/>
      <c r="N1470" s="196"/>
      <c r="O1470" s="196"/>
      <c r="P1470" s="196"/>
      <c r="Q1470" s="196"/>
      <c r="R1470" s="196"/>
      <c r="S1470" s="196"/>
      <c r="T1470" s="196"/>
      <c r="U1470" s="196"/>
      <c r="V1470" s="196"/>
    </row>
    <row r="1471" spans="1:23" x14ac:dyDescent="0.2">
      <c r="A1471" s="196"/>
      <c r="B1471" s="5"/>
      <c r="C1471" s="72"/>
      <c r="D1471" s="402"/>
      <c r="E1471" s="196"/>
      <c r="F1471" s="196"/>
      <c r="G1471" s="196"/>
      <c r="H1471" s="343"/>
      <c r="I1471" s="403"/>
      <c r="J1471" s="196"/>
      <c r="K1471" s="196"/>
      <c r="L1471" s="196"/>
      <c r="M1471" s="196"/>
      <c r="N1471" s="196"/>
      <c r="O1471" s="196"/>
      <c r="P1471" s="196"/>
      <c r="Q1471" s="196"/>
      <c r="R1471" s="196"/>
      <c r="S1471" s="196"/>
      <c r="T1471" s="196"/>
      <c r="U1471" s="196"/>
      <c r="V1471" s="196"/>
    </row>
    <row r="1472" spans="1:23" x14ac:dyDescent="0.2">
      <c r="A1472" s="196"/>
      <c r="B1472" s="5"/>
      <c r="C1472" s="72"/>
      <c r="D1472" s="402"/>
      <c r="E1472" s="196"/>
      <c r="F1472" s="196"/>
      <c r="G1472" s="196"/>
      <c r="H1472" s="343"/>
      <c r="I1472" s="403"/>
      <c r="J1472" s="196"/>
      <c r="K1472" s="196"/>
      <c r="L1472" s="196"/>
      <c r="M1472" s="196"/>
      <c r="N1472" s="196"/>
      <c r="O1472" s="196"/>
      <c r="P1472" s="196"/>
      <c r="Q1472" s="196"/>
      <c r="R1472" s="196"/>
      <c r="S1472" s="196"/>
      <c r="T1472" s="196"/>
      <c r="U1472" s="196"/>
      <c r="V1472" s="196"/>
    </row>
    <row r="1473" spans="1:22" x14ac:dyDescent="0.2">
      <c r="A1473" s="196"/>
      <c r="B1473" s="5"/>
      <c r="C1473" s="72"/>
      <c r="D1473" s="402"/>
      <c r="E1473" s="196"/>
      <c r="F1473" s="196"/>
      <c r="G1473" s="196"/>
      <c r="H1473" s="343"/>
      <c r="I1473" s="403"/>
      <c r="J1473" s="196"/>
      <c r="K1473" s="196"/>
      <c r="L1473" s="196"/>
      <c r="M1473" s="196"/>
      <c r="N1473" s="196"/>
      <c r="O1473" s="196"/>
      <c r="P1473" s="196"/>
      <c r="Q1473" s="196"/>
      <c r="R1473" s="196"/>
      <c r="S1473" s="196"/>
      <c r="T1473" s="196"/>
      <c r="U1473" s="196"/>
      <c r="V1473" s="196"/>
    </row>
    <row r="1474" spans="1:22" x14ac:dyDescent="0.2">
      <c r="A1474" s="196"/>
      <c r="B1474" s="5"/>
      <c r="C1474" s="72"/>
      <c r="D1474" s="402"/>
      <c r="E1474" s="196"/>
      <c r="F1474" s="196"/>
      <c r="G1474" s="196"/>
      <c r="H1474" s="343"/>
      <c r="I1474" s="403"/>
      <c r="J1474" s="196"/>
      <c r="K1474" s="196"/>
      <c r="L1474" s="196"/>
      <c r="M1474" s="196"/>
      <c r="N1474" s="196"/>
      <c r="O1474" s="196"/>
      <c r="P1474" s="196"/>
      <c r="Q1474" s="196"/>
      <c r="R1474" s="196"/>
      <c r="S1474" s="196"/>
      <c r="T1474" s="196"/>
      <c r="U1474" s="196"/>
      <c r="V1474" s="196"/>
    </row>
    <row r="1475" spans="1:22" x14ac:dyDescent="0.2">
      <c r="A1475" s="196"/>
      <c r="B1475" s="5"/>
      <c r="C1475" s="72"/>
      <c r="D1475" s="402"/>
      <c r="E1475" s="196"/>
      <c r="F1475" s="196"/>
      <c r="G1475" s="196"/>
      <c r="H1475" s="343"/>
      <c r="I1475" s="403"/>
      <c r="J1475" s="196"/>
      <c r="K1475" s="196"/>
      <c r="L1475" s="196"/>
      <c r="M1475" s="196"/>
      <c r="N1475" s="196"/>
      <c r="O1475" s="196"/>
      <c r="P1475" s="196"/>
      <c r="Q1475" s="196"/>
      <c r="R1475" s="196"/>
      <c r="S1475" s="196"/>
      <c r="T1475" s="196"/>
      <c r="U1475" s="196"/>
      <c r="V1475" s="196"/>
    </row>
    <row r="1476" spans="1:22" x14ac:dyDescent="0.2">
      <c r="A1476" s="196"/>
      <c r="B1476" s="5"/>
      <c r="C1476" s="72"/>
      <c r="D1476" s="402"/>
      <c r="E1476" s="196"/>
      <c r="F1476" s="196"/>
      <c r="G1476" s="196"/>
      <c r="H1476" s="343"/>
      <c r="I1476" s="403"/>
      <c r="J1476" s="196"/>
      <c r="K1476" s="196"/>
      <c r="L1476" s="196"/>
      <c r="M1476" s="196"/>
      <c r="N1476" s="196"/>
      <c r="O1476" s="196"/>
      <c r="P1476" s="196"/>
      <c r="Q1476" s="196"/>
      <c r="R1476" s="196"/>
      <c r="S1476" s="196"/>
      <c r="T1476" s="196"/>
      <c r="U1476" s="196"/>
      <c r="V1476" s="196"/>
    </row>
    <row r="1477" spans="1:22" x14ac:dyDescent="0.2">
      <c r="A1477" s="196"/>
      <c r="B1477" s="342"/>
      <c r="C1477" s="343"/>
      <c r="D1477" s="402"/>
      <c r="E1477" s="196"/>
      <c r="F1477" s="196"/>
      <c r="G1477" s="196"/>
      <c r="H1477" s="343"/>
      <c r="I1477" s="403"/>
      <c r="J1477" s="196"/>
      <c r="K1477" s="196"/>
      <c r="L1477" s="196"/>
      <c r="M1477" s="196"/>
      <c r="N1477" s="196"/>
      <c r="O1477" s="196"/>
      <c r="P1477" s="196"/>
      <c r="Q1477" s="196"/>
      <c r="R1477" s="196"/>
      <c r="S1477" s="196"/>
      <c r="T1477" s="196"/>
      <c r="U1477" s="196"/>
      <c r="V1477" s="196"/>
    </row>
    <row r="1478" spans="1:22" x14ac:dyDescent="0.2">
      <c r="A1478" s="196"/>
      <c r="C1478" s="17"/>
      <c r="D1478" s="196"/>
      <c r="E1478" s="196"/>
      <c r="F1478" s="196"/>
      <c r="G1478" s="196"/>
      <c r="H1478" s="343"/>
      <c r="I1478" s="403"/>
      <c r="J1478" s="196"/>
      <c r="K1478" s="196"/>
      <c r="L1478" s="196"/>
      <c r="M1478" s="196"/>
      <c r="N1478" s="196"/>
      <c r="O1478" s="196"/>
      <c r="P1478" s="196"/>
      <c r="Q1478" s="196"/>
      <c r="R1478" s="196"/>
      <c r="S1478" s="196"/>
      <c r="T1478" s="196"/>
      <c r="U1478" s="196"/>
      <c r="V1478" s="196"/>
    </row>
    <row r="1479" spans="1:22" x14ac:dyDescent="0.2">
      <c r="A1479" s="196"/>
      <c r="B1479" s="196"/>
      <c r="C1479" s="343"/>
      <c r="D1479" s="196"/>
      <c r="E1479" s="196"/>
      <c r="F1479" s="196"/>
      <c r="G1479" s="196"/>
      <c r="H1479" s="343"/>
      <c r="I1479" s="403"/>
      <c r="J1479" s="196"/>
      <c r="K1479" s="196"/>
      <c r="L1479" s="196"/>
      <c r="M1479" s="196"/>
      <c r="N1479" s="196"/>
      <c r="O1479" s="196"/>
      <c r="P1479" s="196"/>
      <c r="Q1479" s="196"/>
      <c r="R1479" s="196"/>
      <c r="S1479" s="196"/>
      <c r="T1479" s="196"/>
      <c r="U1479" s="196"/>
      <c r="V1479" s="196"/>
    </row>
    <row r="1480" spans="1:22" x14ac:dyDescent="0.2">
      <c r="A1480" s="196"/>
      <c r="B1480" s="196"/>
      <c r="C1480" s="343"/>
      <c r="D1480" s="196"/>
      <c r="E1480" s="196"/>
      <c r="F1480" s="196"/>
      <c r="G1480" s="196"/>
      <c r="H1480" s="343"/>
      <c r="I1480" s="403"/>
      <c r="J1480" s="196"/>
      <c r="K1480" s="196"/>
      <c r="L1480" s="196"/>
      <c r="M1480" s="196"/>
      <c r="N1480" s="196"/>
      <c r="O1480" s="196"/>
      <c r="P1480" s="196"/>
      <c r="Q1480" s="196"/>
      <c r="R1480" s="196"/>
      <c r="S1480" s="196"/>
      <c r="T1480" s="196"/>
      <c r="U1480" s="196"/>
      <c r="V1480" s="196"/>
    </row>
    <row r="1481" spans="1:22" x14ac:dyDescent="0.2">
      <c r="A1481" s="196"/>
      <c r="B1481" s="196"/>
      <c r="C1481" s="343"/>
      <c r="D1481" s="196"/>
      <c r="E1481" s="196"/>
      <c r="F1481" s="196"/>
      <c r="G1481" s="196"/>
      <c r="H1481" s="343"/>
      <c r="I1481" s="403"/>
      <c r="J1481" s="196"/>
      <c r="K1481" s="196"/>
      <c r="L1481" s="196"/>
      <c r="M1481" s="196"/>
      <c r="N1481" s="196"/>
      <c r="O1481" s="196"/>
      <c r="P1481" s="196"/>
      <c r="Q1481" s="196"/>
      <c r="R1481" s="196"/>
      <c r="S1481" s="196"/>
      <c r="T1481" s="196"/>
      <c r="U1481" s="196"/>
      <c r="V1481" s="196"/>
    </row>
    <row r="1482" spans="1:22" x14ac:dyDescent="0.2">
      <c r="A1482" s="196"/>
      <c r="B1482" s="196"/>
      <c r="C1482" s="343"/>
      <c r="D1482" s="196"/>
      <c r="E1482" s="196"/>
      <c r="F1482" s="196"/>
      <c r="G1482" s="196"/>
      <c r="H1482" s="196"/>
      <c r="I1482" s="196"/>
      <c r="J1482" s="196"/>
      <c r="K1482" s="196"/>
      <c r="L1482" s="196"/>
      <c r="M1482" s="196"/>
      <c r="N1482" s="196"/>
      <c r="O1482" s="196"/>
      <c r="P1482" s="196"/>
      <c r="Q1482" s="196"/>
      <c r="R1482" s="196"/>
      <c r="S1482" s="196"/>
      <c r="T1482" s="196"/>
      <c r="U1482" s="196"/>
      <c r="V1482" s="196"/>
    </row>
    <row r="1483" spans="1:22" x14ac:dyDescent="0.2">
      <c r="A1483" s="196"/>
      <c r="B1483" s="196"/>
      <c r="C1483" s="343"/>
      <c r="D1483" s="196"/>
      <c r="E1483" s="196"/>
      <c r="F1483" s="196"/>
      <c r="G1483" s="196"/>
      <c r="H1483" s="196"/>
      <c r="I1483" s="196"/>
      <c r="J1483" s="196"/>
      <c r="K1483" s="196"/>
      <c r="L1483" s="196"/>
      <c r="M1483" s="196"/>
      <c r="N1483" s="196"/>
      <c r="O1483" s="196"/>
      <c r="P1483" s="196"/>
      <c r="Q1483" s="196"/>
      <c r="R1483" s="196"/>
      <c r="S1483" s="196"/>
      <c r="T1483" s="196"/>
      <c r="U1483" s="196"/>
      <c r="V1483" s="196"/>
    </row>
    <row r="1484" spans="1:22" x14ac:dyDescent="0.2">
      <c r="A1484" s="196"/>
      <c r="B1484" s="196"/>
      <c r="C1484" s="343"/>
      <c r="D1484" s="196"/>
      <c r="E1484" s="196"/>
      <c r="F1484" s="196"/>
      <c r="G1484" s="196"/>
      <c r="H1484" s="196"/>
      <c r="I1484" s="196"/>
      <c r="J1484" s="196"/>
      <c r="K1484" s="196"/>
      <c r="L1484" s="196"/>
      <c r="M1484" s="196"/>
      <c r="N1484" s="196"/>
      <c r="O1484" s="196"/>
      <c r="P1484" s="196"/>
      <c r="Q1484" s="196"/>
      <c r="R1484" s="196"/>
      <c r="S1484" s="196"/>
      <c r="T1484" s="196"/>
      <c r="U1484" s="196"/>
      <c r="V1484" s="196"/>
    </row>
    <row r="1485" spans="1:22" x14ac:dyDescent="0.2">
      <c r="A1485" s="196"/>
      <c r="B1485" s="196"/>
      <c r="C1485" s="343"/>
      <c r="D1485" s="196"/>
      <c r="E1485" s="196"/>
      <c r="F1485" s="196"/>
      <c r="G1485" s="196"/>
      <c r="H1485" s="196"/>
      <c r="I1485" s="196"/>
      <c r="J1485" s="196"/>
      <c r="K1485" s="196"/>
      <c r="L1485" s="196"/>
      <c r="M1485" s="196"/>
      <c r="N1485" s="196"/>
      <c r="O1485" s="196"/>
      <c r="P1485" s="196"/>
      <c r="Q1485" s="196"/>
      <c r="R1485" s="196"/>
      <c r="S1485" s="196"/>
      <c r="T1485" s="196"/>
      <c r="U1485" s="196"/>
      <c r="V1485" s="196"/>
    </row>
    <row r="1486" spans="1:22" x14ac:dyDescent="0.2">
      <c r="A1486" s="196"/>
      <c r="B1486" s="196"/>
      <c r="C1486" s="343"/>
      <c r="D1486" s="196"/>
      <c r="E1486" s="196"/>
      <c r="F1486" s="196"/>
      <c r="G1486" s="196"/>
      <c r="H1486" s="196"/>
      <c r="I1486" s="196"/>
      <c r="J1486" s="196"/>
      <c r="K1486" s="196"/>
      <c r="L1486" s="196"/>
      <c r="M1486" s="196"/>
      <c r="N1486" s="196"/>
      <c r="O1486" s="196"/>
      <c r="P1486" s="196"/>
      <c r="Q1486" s="196"/>
      <c r="R1486" s="196"/>
      <c r="S1486" s="196"/>
      <c r="T1486" s="196"/>
      <c r="U1486" s="196"/>
      <c r="V1486" s="196"/>
    </row>
    <row r="1487" spans="1:22" x14ac:dyDescent="0.2">
      <c r="A1487" s="196"/>
      <c r="B1487" s="196"/>
      <c r="C1487" s="196"/>
      <c r="D1487" s="196"/>
      <c r="E1487" s="196"/>
      <c r="F1487" s="196"/>
      <c r="G1487" s="196"/>
      <c r="H1487" s="196"/>
      <c r="I1487" s="196"/>
      <c r="J1487" s="196"/>
      <c r="K1487" s="196"/>
      <c r="L1487" s="196"/>
      <c r="M1487" s="196"/>
      <c r="N1487" s="196"/>
      <c r="O1487" s="196"/>
      <c r="P1487" s="196"/>
      <c r="Q1487" s="196"/>
      <c r="R1487" s="196"/>
      <c r="S1487" s="196"/>
      <c r="T1487" s="196"/>
      <c r="U1487" s="196"/>
      <c r="V1487" s="196"/>
    </row>
    <row r="1488" spans="1:22" x14ac:dyDescent="0.2">
      <c r="A1488" s="196"/>
      <c r="B1488" s="196"/>
      <c r="C1488" s="196"/>
      <c r="D1488" s="196"/>
      <c r="E1488" s="196"/>
      <c r="F1488" s="196"/>
      <c r="G1488" s="196"/>
      <c r="H1488" s="196"/>
      <c r="I1488" s="196"/>
      <c r="J1488" s="196"/>
      <c r="K1488" s="196"/>
      <c r="L1488" s="196"/>
      <c r="M1488" s="196"/>
      <c r="N1488" s="196"/>
      <c r="O1488" s="196"/>
      <c r="P1488" s="196"/>
      <c r="Q1488" s="196"/>
      <c r="R1488" s="196"/>
      <c r="S1488" s="196"/>
      <c r="T1488" s="196"/>
      <c r="U1488" s="196"/>
      <c r="V1488" s="196"/>
    </row>
    <row r="1489" spans="1:22" x14ac:dyDescent="0.2">
      <c r="A1489" s="196"/>
      <c r="B1489" s="196"/>
      <c r="C1489" s="196"/>
      <c r="D1489" s="196"/>
      <c r="E1489" s="196"/>
      <c r="F1489" s="196"/>
      <c r="G1489" s="196"/>
      <c r="H1489" s="196"/>
      <c r="I1489" s="196"/>
      <c r="J1489" s="196"/>
      <c r="K1489" s="196"/>
      <c r="L1489" s="196"/>
      <c r="M1489" s="196"/>
      <c r="N1489" s="196"/>
      <c r="O1489" s="196"/>
      <c r="P1489" s="196"/>
      <c r="Q1489" s="196"/>
      <c r="R1489" s="196"/>
      <c r="S1489" s="196"/>
      <c r="T1489" s="196"/>
      <c r="U1489" s="196"/>
      <c r="V1489" s="196"/>
    </row>
    <row r="1490" spans="1:22" x14ac:dyDescent="0.2">
      <c r="A1490" s="196"/>
      <c r="B1490" s="196"/>
      <c r="C1490" s="196"/>
      <c r="D1490" s="196"/>
      <c r="E1490" s="196"/>
      <c r="F1490" s="196"/>
      <c r="G1490" s="196"/>
      <c r="H1490" s="196"/>
      <c r="I1490" s="196"/>
      <c r="J1490" s="196"/>
      <c r="K1490" s="196"/>
      <c r="L1490" s="196"/>
      <c r="M1490" s="196"/>
      <c r="N1490" s="196"/>
      <c r="O1490" s="196"/>
      <c r="P1490" s="196"/>
      <c r="Q1490" s="196"/>
      <c r="R1490" s="196"/>
      <c r="S1490" s="196"/>
      <c r="T1490" s="196"/>
      <c r="U1490" s="196"/>
      <c r="V1490" s="196"/>
    </row>
    <row r="1491" spans="1:22" x14ac:dyDescent="0.2">
      <c r="A1491" s="196"/>
      <c r="B1491" s="196"/>
      <c r="C1491" s="196"/>
      <c r="D1491" s="196"/>
      <c r="E1491" s="196"/>
      <c r="F1491" s="196"/>
      <c r="G1491" s="196"/>
      <c r="H1491" s="196"/>
      <c r="I1491" s="196"/>
      <c r="J1491" s="196"/>
      <c r="K1491" s="196"/>
      <c r="L1491" s="196"/>
      <c r="M1491" s="196"/>
      <c r="N1491" s="196"/>
      <c r="O1491" s="196"/>
      <c r="P1491" s="196"/>
      <c r="Q1491" s="196"/>
      <c r="R1491" s="196"/>
      <c r="S1491" s="196"/>
      <c r="T1491" s="196"/>
      <c r="U1491" s="196"/>
      <c r="V1491" s="196"/>
    </row>
    <row r="1492" spans="1:22" x14ac:dyDescent="0.2">
      <c r="A1492" s="196"/>
      <c r="B1492" s="196"/>
      <c r="C1492" s="196"/>
      <c r="D1492" s="196"/>
      <c r="E1492" s="196"/>
      <c r="F1492" s="196"/>
      <c r="G1492" s="196"/>
      <c r="H1492" s="196"/>
      <c r="I1492" s="196"/>
      <c r="J1492" s="196"/>
      <c r="K1492" s="196"/>
      <c r="L1492" s="196"/>
      <c r="M1492" s="196"/>
      <c r="N1492" s="196"/>
      <c r="O1492" s="196"/>
      <c r="P1492" s="196"/>
      <c r="Q1492" s="196"/>
      <c r="R1492" s="196"/>
      <c r="S1492" s="196"/>
      <c r="T1492" s="196"/>
      <c r="U1492" s="196"/>
      <c r="V1492" s="196"/>
    </row>
    <row r="1493" spans="1:22" x14ac:dyDescent="0.2">
      <c r="A1493" s="196"/>
      <c r="B1493" s="196"/>
      <c r="C1493" s="196"/>
      <c r="D1493" s="196"/>
      <c r="E1493" s="196"/>
      <c r="F1493" s="196"/>
      <c r="G1493" s="196"/>
      <c r="H1493" s="196"/>
      <c r="I1493" s="196"/>
      <c r="J1493" s="196"/>
      <c r="K1493" s="196"/>
      <c r="L1493" s="196"/>
      <c r="M1493" s="196"/>
      <c r="N1493" s="196"/>
      <c r="O1493" s="196"/>
      <c r="P1493" s="196"/>
      <c r="Q1493" s="196"/>
      <c r="R1493" s="196"/>
      <c r="S1493" s="196"/>
      <c r="T1493" s="196"/>
      <c r="U1493" s="196"/>
      <c r="V1493" s="196"/>
    </row>
    <row r="1494" spans="1:22" x14ac:dyDescent="0.2">
      <c r="A1494" s="196"/>
      <c r="B1494" s="196"/>
      <c r="C1494" s="196"/>
      <c r="D1494" s="196"/>
      <c r="E1494" s="196"/>
      <c r="F1494" s="196"/>
      <c r="G1494" s="196"/>
      <c r="H1494" s="196"/>
      <c r="I1494" s="196"/>
      <c r="J1494" s="196"/>
      <c r="K1494" s="196"/>
      <c r="L1494" s="196"/>
      <c r="M1494" s="196"/>
      <c r="N1494" s="196"/>
      <c r="O1494" s="196"/>
      <c r="P1494" s="196"/>
      <c r="Q1494" s="196"/>
      <c r="R1494" s="196"/>
      <c r="S1494" s="196"/>
      <c r="T1494" s="196"/>
      <c r="U1494" s="196"/>
      <c r="V1494" s="196"/>
    </row>
    <row r="1495" spans="1:22" x14ac:dyDescent="0.2">
      <c r="A1495" s="196"/>
      <c r="B1495" s="196"/>
      <c r="C1495" s="196"/>
      <c r="D1495" s="196"/>
      <c r="E1495" s="196"/>
      <c r="F1495" s="196"/>
      <c r="G1495" s="196"/>
      <c r="H1495" s="196"/>
      <c r="I1495" s="196"/>
      <c r="J1495" s="196"/>
      <c r="K1495" s="196"/>
      <c r="L1495" s="196"/>
      <c r="M1495" s="196"/>
      <c r="N1495" s="196"/>
      <c r="O1495" s="196"/>
      <c r="P1495" s="196"/>
      <c r="Q1495" s="196"/>
      <c r="R1495" s="196"/>
      <c r="S1495" s="196"/>
      <c r="T1495" s="196"/>
      <c r="U1495" s="196"/>
      <c r="V1495" s="196"/>
    </row>
    <row r="1496" spans="1:22" x14ac:dyDescent="0.2">
      <c r="A1496" s="196"/>
      <c r="B1496" s="196"/>
      <c r="C1496" s="196"/>
      <c r="D1496" s="196"/>
      <c r="E1496" s="196"/>
      <c r="F1496" s="196"/>
      <c r="G1496" s="196"/>
      <c r="H1496" s="196"/>
      <c r="I1496" s="196"/>
      <c r="J1496" s="196"/>
      <c r="K1496" s="196"/>
      <c r="L1496" s="196"/>
      <c r="M1496" s="196"/>
      <c r="N1496" s="196"/>
      <c r="O1496" s="196"/>
      <c r="P1496" s="196"/>
      <c r="Q1496" s="196"/>
      <c r="R1496" s="196"/>
      <c r="S1496" s="196"/>
      <c r="T1496" s="196"/>
      <c r="U1496" s="196"/>
      <c r="V1496" s="196"/>
    </row>
    <row r="1497" spans="1:22" x14ac:dyDescent="0.2">
      <c r="A1497" s="196"/>
      <c r="B1497" s="196"/>
      <c r="C1497" s="196"/>
      <c r="D1497" s="196"/>
      <c r="E1497" s="196"/>
      <c r="F1497" s="196"/>
      <c r="G1497" s="196"/>
      <c r="H1497" s="196"/>
      <c r="I1497" s="196"/>
      <c r="J1497" s="196"/>
      <c r="K1497" s="196"/>
      <c r="L1497" s="196"/>
      <c r="M1497" s="196"/>
      <c r="N1497" s="196"/>
      <c r="O1497" s="196"/>
      <c r="P1497" s="196"/>
      <c r="Q1497" s="196"/>
      <c r="R1497" s="196"/>
      <c r="S1497" s="196"/>
      <c r="T1497" s="196"/>
      <c r="U1497" s="196"/>
      <c r="V1497" s="196"/>
    </row>
    <row r="1498" spans="1:22" x14ac:dyDescent="0.2">
      <c r="A1498" s="196"/>
      <c r="B1498" s="196"/>
      <c r="C1498" s="196"/>
      <c r="D1498" s="196"/>
      <c r="E1498" s="196"/>
      <c r="F1498" s="196"/>
      <c r="G1498" s="196"/>
      <c r="H1498" s="196"/>
      <c r="I1498" s="196"/>
      <c r="J1498" s="196"/>
      <c r="K1498" s="196"/>
      <c r="L1498" s="196"/>
      <c r="M1498" s="196"/>
      <c r="N1498" s="196"/>
      <c r="O1498" s="196"/>
      <c r="P1498" s="196"/>
      <c r="Q1498" s="196"/>
      <c r="R1498" s="196"/>
      <c r="S1498" s="196"/>
      <c r="T1498" s="196"/>
      <c r="U1498" s="196"/>
      <c r="V1498" s="196"/>
    </row>
    <row r="1499" spans="1:22" x14ac:dyDescent="0.2">
      <c r="A1499" s="196"/>
      <c r="B1499" s="196"/>
      <c r="C1499" s="196"/>
      <c r="D1499" s="196"/>
      <c r="E1499" s="196"/>
      <c r="F1499" s="196"/>
      <c r="G1499" s="196"/>
      <c r="H1499" s="196"/>
      <c r="I1499" s="196"/>
      <c r="J1499" s="196"/>
      <c r="K1499" s="196"/>
      <c r="L1499" s="196"/>
      <c r="M1499" s="196"/>
      <c r="N1499" s="196"/>
      <c r="O1499" s="196"/>
      <c r="P1499" s="196"/>
      <c r="Q1499" s="196"/>
      <c r="R1499" s="196"/>
      <c r="S1499" s="196"/>
      <c r="T1499" s="196"/>
      <c r="U1499" s="196"/>
      <c r="V1499" s="196"/>
    </row>
    <row r="1500" spans="1:22" x14ac:dyDescent="0.2">
      <c r="A1500" s="196"/>
      <c r="B1500" s="196"/>
      <c r="C1500" s="196"/>
      <c r="D1500" s="196"/>
      <c r="E1500" s="196"/>
      <c r="F1500" s="196"/>
      <c r="G1500" s="196"/>
      <c r="H1500" s="196"/>
      <c r="I1500" s="196"/>
      <c r="J1500" s="196"/>
      <c r="K1500" s="196"/>
      <c r="L1500" s="196"/>
      <c r="M1500" s="196"/>
      <c r="N1500" s="196"/>
      <c r="O1500" s="196"/>
      <c r="P1500" s="196"/>
      <c r="Q1500" s="196"/>
      <c r="R1500" s="196"/>
      <c r="S1500" s="196"/>
      <c r="T1500" s="196"/>
      <c r="U1500" s="196"/>
      <c r="V1500" s="196"/>
    </row>
    <row r="1501" spans="1:22" x14ac:dyDescent="0.2">
      <c r="A1501" s="196"/>
      <c r="B1501" s="196"/>
      <c r="C1501" s="196"/>
      <c r="D1501" s="196"/>
      <c r="E1501" s="196"/>
      <c r="F1501" s="196"/>
      <c r="G1501" s="196"/>
      <c r="H1501" s="196"/>
      <c r="I1501" s="196"/>
      <c r="J1501" s="196"/>
      <c r="K1501" s="196"/>
      <c r="L1501" s="196"/>
      <c r="M1501" s="196"/>
      <c r="N1501" s="196"/>
      <c r="O1501" s="196"/>
      <c r="P1501" s="196"/>
      <c r="Q1501" s="196"/>
      <c r="R1501" s="196"/>
      <c r="S1501" s="196"/>
      <c r="T1501" s="196"/>
      <c r="U1501" s="196"/>
      <c r="V1501" s="196"/>
    </row>
    <row r="1502" spans="1:22" x14ac:dyDescent="0.2">
      <c r="A1502" s="196"/>
      <c r="B1502" s="196"/>
      <c r="C1502" s="196"/>
      <c r="D1502" s="196"/>
      <c r="E1502" s="196"/>
      <c r="F1502" s="196"/>
      <c r="G1502" s="196"/>
      <c r="H1502" s="196"/>
      <c r="I1502" s="196"/>
      <c r="J1502" s="196"/>
      <c r="K1502" s="196"/>
      <c r="L1502" s="196"/>
      <c r="M1502" s="196"/>
      <c r="N1502" s="196"/>
      <c r="O1502" s="196"/>
      <c r="P1502" s="196"/>
      <c r="Q1502" s="196"/>
      <c r="R1502" s="196"/>
      <c r="S1502" s="196"/>
      <c r="T1502" s="196"/>
      <c r="U1502" s="196"/>
      <c r="V1502" s="196"/>
    </row>
    <row r="1503" spans="1:22" x14ac:dyDescent="0.2">
      <c r="A1503" s="196"/>
      <c r="B1503" s="196"/>
      <c r="C1503" s="196"/>
      <c r="D1503" s="196"/>
      <c r="E1503" s="196"/>
      <c r="F1503" s="196"/>
      <c r="G1503" s="196"/>
      <c r="H1503" s="196"/>
      <c r="I1503" s="196"/>
      <c r="J1503" s="196"/>
      <c r="K1503" s="196"/>
      <c r="L1503" s="196"/>
      <c r="M1503" s="196"/>
      <c r="N1503" s="196"/>
      <c r="O1503" s="196"/>
      <c r="P1503" s="196"/>
      <c r="Q1503" s="196"/>
      <c r="R1503" s="196"/>
      <c r="S1503" s="196"/>
      <c r="T1503" s="196"/>
      <c r="U1503" s="196"/>
      <c r="V1503" s="196"/>
    </row>
    <row r="1504" spans="1:22" x14ac:dyDescent="0.2">
      <c r="A1504" s="196"/>
      <c r="B1504" s="196"/>
      <c r="C1504" s="196"/>
      <c r="D1504" s="196"/>
      <c r="E1504" s="196"/>
      <c r="F1504" s="196"/>
      <c r="G1504" s="196"/>
      <c r="H1504" s="196"/>
      <c r="I1504" s="196"/>
      <c r="J1504" s="196"/>
      <c r="K1504" s="196"/>
      <c r="L1504" s="196"/>
      <c r="M1504" s="196"/>
      <c r="N1504" s="196"/>
      <c r="O1504" s="196"/>
      <c r="P1504" s="196"/>
      <c r="Q1504" s="196"/>
      <c r="R1504" s="196"/>
      <c r="S1504" s="196"/>
      <c r="T1504" s="196"/>
      <c r="U1504" s="196"/>
      <c r="V1504" s="196"/>
    </row>
    <row r="1505" spans="1:22" x14ac:dyDescent="0.2">
      <c r="A1505" s="196"/>
      <c r="B1505" s="196"/>
      <c r="C1505" s="196"/>
      <c r="D1505" s="196"/>
      <c r="E1505" s="196"/>
      <c r="F1505" s="196"/>
      <c r="G1505" s="196"/>
      <c r="H1505" s="196"/>
      <c r="I1505" s="196"/>
      <c r="J1505" s="196"/>
      <c r="K1505" s="196"/>
      <c r="L1505" s="196"/>
      <c r="M1505" s="196"/>
      <c r="N1505" s="196"/>
      <c r="O1505" s="196"/>
      <c r="P1505" s="196"/>
      <c r="Q1505" s="196"/>
      <c r="R1505" s="196"/>
      <c r="S1505" s="196"/>
      <c r="T1505" s="196"/>
      <c r="U1505" s="196"/>
      <c r="V1505" s="196"/>
    </row>
    <row r="1506" spans="1:22" x14ac:dyDescent="0.2">
      <c r="A1506" s="196"/>
      <c r="B1506" s="196"/>
      <c r="C1506" s="196"/>
      <c r="D1506" s="196"/>
      <c r="E1506" s="196"/>
      <c r="F1506" s="196"/>
      <c r="G1506" s="196"/>
      <c r="H1506" s="196"/>
      <c r="I1506" s="196"/>
      <c r="J1506" s="196"/>
      <c r="K1506" s="196"/>
      <c r="L1506" s="196"/>
      <c r="M1506" s="196"/>
      <c r="N1506" s="196"/>
      <c r="O1506" s="196"/>
      <c r="P1506" s="196"/>
      <c r="Q1506" s="196"/>
      <c r="R1506" s="196"/>
      <c r="S1506" s="196"/>
      <c r="T1506" s="196"/>
      <c r="U1506" s="196"/>
      <c r="V1506" s="196"/>
    </row>
    <row r="1507" spans="1:22" x14ac:dyDescent="0.2">
      <c r="A1507" s="196"/>
      <c r="B1507" s="196"/>
      <c r="C1507" s="196"/>
      <c r="D1507" s="196"/>
      <c r="E1507" s="196"/>
      <c r="F1507" s="196"/>
      <c r="G1507" s="196"/>
      <c r="H1507" s="196"/>
      <c r="I1507" s="196"/>
      <c r="J1507" s="196"/>
      <c r="K1507" s="196"/>
      <c r="L1507" s="196"/>
      <c r="M1507" s="196"/>
      <c r="N1507" s="196"/>
      <c r="O1507" s="196"/>
      <c r="P1507" s="196"/>
      <c r="Q1507" s="196"/>
      <c r="R1507" s="196"/>
      <c r="S1507" s="196"/>
      <c r="T1507" s="196"/>
      <c r="U1507" s="196"/>
      <c r="V1507" s="196"/>
    </row>
    <row r="1508" spans="1:22" x14ac:dyDescent="0.2">
      <c r="A1508" s="196"/>
      <c r="B1508" s="196"/>
      <c r="C1508" s="196"/>
      <c r="D1508" s="196"/>
      <c r="E1508" s="196"/>
      <c r="F1508" s="196"/>
      <c r="G1508" s="196"/>
      <c r="H1508" s="196"/>
      <c r="I1508" s="196"/>
      <c r="J1508" s="196"/>
      <c r="K1508" s="196"/>
      <c r="L1508" s="196"/>
      <c r="M1508" s="196"/>
      <c r="N1508" s="196"/>
      <c r="O1508" s="196"/>
      <c r="P1508" s="196"/>
      <c r="Q1508" s="196"/>
      <c r="R1508" s="196"/>
      <c r="S1508" s="196"/>
      <c r="T1508" s="196"/>
      <c r="U1508" s="196"/>
      <c r="V1508" s="196"/>
    </row>
    <row r="1509" spans="1:22" x14ac:dyDescent="0.2">
      <c r="A1509" s="196"/>
      <c r="B1509" s="196"/>
      <c r="C1509" s="196"/>
      <c r="D1509" s="196"/>
      <c r="E1509" s="196"/>
      <c r="F1509" s="196"/>
      <c r="G1509" s="196"/>
      <c r="H1509" s="196"/>
      <c r="I1509" s="196"/>
      <c r="J1509" s="196"/>
      <c r="K1509" s="196"/>
      <c r="L1509" s="196"/>
      <c r="M1509" s="196"/>
      <c r="N1509" s="196"/>
      <c r="O1509" s="196"/>
      <c r="P1509" s="196"/>
      <c r="Q1509" s="196"/>
      <c r="R1509" s="196"/>
      <c r="S1509" s="196"/>
      <c r="T1509" s="196"/>
      <c r="U1509" s="196"/>
      <c r="V1509" s="196"/>
    </row>
    <row r="1510" spans="1:22" x14ac:dyDescent="0.2">
      <c r="A1510" s="196"/>
      <c r="B1510" s="196"/>
      <c r="C1510" s="196"/>
      <c r="D1510" s="196"/>
      <c r="E1510" s="196"/>
      <c r="F1510" s="196"/>
      <c r="G1510" s="196"/>
      <c r="H1510" s="196"/>
      <c r="I1510" s="196"/>
      <c r="J1510" s="196"/>
      <c r="K1510" s="196"/>
      <c r="L1510" s="196"/>
      <c r="M1510" s="196"/>
      <c r="N1510" s="196"/>
      <c r="O1510" s="196"/>
      <c r="P1510" s="196"/>
      <c r="Q1510" s="196"/>
      <c r="R1510" s="196"/>
      <c r="S1510" s="196"/>
      <c r="T1510" s="196"/>
      <c r="U1510" s="196"/>
      <c r="V1510" s="196"/>
    </row>
    <row r="1511" spans="1:22" x14ac:dyDescent="0.2">
      <c r="A1511" s="196"/>
      <c r="B1511" s="196"/>
      <c r="C1511" s="196"/>
      <c r="D1511" s="196"/>
      <c r="E1511" s="196"/>
      <c r="F1511" s="196"/>
      <c r="G1511" s="196"/>
      <c r="H1511" s="196"/>
      <c r="I1511" s="196"/>
      <c r="J1511" s="196"/>
      <c r="K1511" s="196"/>
      <c r="L1511" s="196"/>
      <c r="M1511" s="196"/>
      <c r="N1511" s="196"/>
      <c r="O1511" s="196"/>
      <c r="P1511" s="196"/>
      <c r="Q1511" s="196"/>
      <c r="R1511" s="196"/>
      <c r="S1511" s="196"/>
      <c r="T1511" s="196"/>
      <c r="U1511" s="196"/>
      <c r="V1511" s="196"/>
    </row>
    <row r="1512" spans="1:22" x14ac:dyDescent="0.2">
      <c r="A1512" s="196"/>
      <c r="B1512" s="196"/>
      <c r="C1512" s="196"/>
      <c r="D1512" s="196"/>
      <c r="E1512" s="196"/>
      <c r="F1512" s="196"/>
      <c r="G1512" s="196"/>
      <c r="H1512" s="196"/>
      <c r="I1512" s="196"/>
      <c r="J1512" s="196"/>
      <c r="K1512" s="196"/>
      <c r="L1512" s="196"/>
      <c r="M1512" s="196"/>
      <c r="N1512" s="196"/>
      <c r="O1512" s="196"/>
      <c r="P1512" s="196"/>
      <c r="Q1512" s="196"/>
      <c r="R1512" s="196"/>
      <c r="S1512" s="196"/>
      <c r="T1512" s="196"/>
      <c r="U1512" s="196"/>
      <c r="V1512" s="196"/>
    </row>
    <row r="1513" spans="1:22" x14ac:dyDescent="0.2">
      <c r="A1513" s="196"/>
      <c r="B1513" s="196"/>
      <c r="C1513" s="196"/>
      <c r="D1513" s="196"/>
      <c r="E1513" s="196"/>
      <c r="F1513" s="196"/>
      <c r="G1513" s="196"/>
      <c r="H1513" s="196"/>
      <c r="I1513" s="196"/>
      <c r="J1513" s="196"/>
      <c r="K1513" s="196"/>
      <c r="L1513" s="196"/>
      <c r="M1513" s="196"/>
      <c r="N1513" s="196"/>
      <c r="O1513" s="196"/>
      <c r="P1513" s="196"/>
      <c r="Q1513" s="196"/>
      <c r="R1513" s="196"/>
      <c r="S1513" s="196"/>
      <c r="T1513" s="196"/>
      <c r="U1513" s="196"/>
      <c r="V1513" s="196"/>
    </row>
    <row r="1514" spans="1:22" x14ac:dyDescent="0.2">
      <c r="A1514" s="196"/>
      <c r="B1514" s="196"/>
      <c r="C1514" s="196"/>
      <c r="D1514" s="196"/>
      <c r="E1514" s="196"/>
      <c r="F1514" s="196"/>
      <c r="G1514" s="196"/>
      <c r="H1514" s="196"/>
      <c r="I1514" s="196"/>
      <c r="J1514" s="196"/>
      <c r="K1514" s="196"/>
      <c r="L1514" s="196"/>
      <c r="M1514" s="196"/>
      <c r="N1514" s="196"/>
      <c r="O1514" s="196"/>
      <c r="P1514" s="196"/>
      <c r="Q1514" s="196"/>
      <c r="R1514" s="196"/>
      <c r="S1514" s="196"/>
      <c r="T1514" s="196"/>
      <c r="U1514" s="196"/>
      <c r="V1514" s="196"/>
    </row>
    <row r="1515" spans="1:22" x14ac:dyDescent="0.2">
      <c r="A1515" s="196"/>
      <c r="B1515" s="196"/>
      <c r="C1515" s="196"/>
      <c r="D1515" s="196"/>
      <c r="E1515" s="196"/>
      <c r="F1515" s="196"/>
      <c r="G1515" s="196"/>
      <c r="H1515" s="196"/>
      <c r="I1515" s="196"/>
      <c r="J1515" s="196"/>
      <c r="K1515" s="196"/>
      <c r="L1515" s="196"/>
      <c r="M1515" s="196"/>
      <c r="N1515" s="196"/>
      <c r="O1515" s="196"/>
      <c r="P1515" s="196"/>
      <c r="Q1515" s="196"/>
      <c r="R1515" s="196"/>
      <c r="S1515" s="196"/>
      <c r="T1515" s="196"/>
      <c r="U1515" s="196"/>
      <c r="V1515" s="196"/>
    </row>
    <row r="1516" spans="1:22" x14ac:dyDescent="0.2">
      <c r="A1516" s="196"/>
      <c r="B1516" s="196"/>
      <c r="C1516" s="196"/>
      <c r="D1516" s="196"/>
      <c r="E1516" s="196"/>
      <c r="F1516" s="196"/>
      <c r="G1516" s="196"/>
      <c r="H1516" s="196"/>
      <c r="I1516" s="196"/>
      <c r="J1516" s="196"/>
      <c r="K1516" s="196"/>
      <c r="L1516" s="196"/>
      <c r="M1516" s="196"/>
      <c r="N1516" s="196"/>
      <c r="O1516" s="196"/>
      <c r="P1516" s="196"/>
      <c r="Q1516" s="196"/>
      <c r="R1516" s="196"/>
      <c r="S1516" s="196"/>
      <c r="T1516" s="196"/>
      <c r="U1516" s="196"/>
      <c r="V1516" s="196"/>
    </row>
    <row r="1517" spans="1:22" x14ac:dyDescent="0.2">
      <c r="A1517" s="196"/>
      <c r="B1517" s="196"/>
      <c r="C1517" s="196"/>
      <c r="D1517" s="196"/>
      <c r="E1517" s="196"/>
      <c r="F1517" s="196"/>
      <c r="G1517" s="196"/>
      <c r="H1517" s="196"/>
      <c r="I1517" s="196"/>
      <c r="J1517" s="196"/>
      <c r="K1517" s="196"/>
      <c r="L1517" s="196"/>
      <c r="M1517" s="196"/>
      <c r="N1517" s="196"/>
      <c r="O1517" s="196"/>
      <c r="P1517" s="196"/>
      <c r="Q1517" s="196"/>
      <c r="R1517" s="196"/>
      <c r="S1517" s="196"/>
      <c r="T1517" s="196"/>
      <c r="U1517" s="196"/>
      <c r="V1517" s="196"/>
    </row>
    <row r="1518" spans="1:22" x14ac:dyDescent="0.2">
      <c r="A1518" s="196"/>
      <c r="B1518" s="196"/>
      <c r="C1518" s="196"/>
      <c r="D1518" s="196"/>
      <c r="E1518" s="196"/>
      <c r="F1518" s="196"/>
      <c r="G1518" s="196"/>
      <c r="H1518" s="196"/>
      <c r="I1518" s="196"/>
      <c r="J1518" s="196"/>
      <c r="K1518" s="196"/>
      <c r="L1518" s="196"/>
      <c r="M1518" s="196"/>
      <c r="N1518" s="196"/>
      <c r="O1518" s="196"/>
      <c r="P1518" s="196"/>
      <c r="Q1518" s="196"/>
      <c r="R1518" s="196"/>
      <c r="S1518" s="196"/>
      <c r="T1518" s="196"/>
      <c r="U1518" s="196"/>
      <c r="V1518" s="196"/>
    </row>
    <row r="1519" spans="1:22" x14ac:dyDescent="0.2">
      <c r="A1519" s="196"/>
      <c r="B1519" s="196"/>
      <c r="C1519" s="196"/>
      <c r="D1519" s="196"/>
      <c r="E1519" s="196"/>
      <c r="F1519" s="196"/>
      <c r="G1519" s="196"/>
      <c r="H1519" s="196"/>
      <c r="I1519" s="196"/>
      <c r="J1519" s="196"/>
      <c r="K1519" s="196"/>
      <c r="L1519" s="196"/>
      <c r="M1519" s="196"/>
      <c r="N1519" s="196"/>
      <c r="O1519" s="196"/>
      <c r="P1519" s="196"/>
      <c r="Q1519" s="196"/>
      <c r="R1519" s="196"/>
      <c r="S1519" s="196"/>
      <c r="T1519" s="196"/>
      <c r="U1519" s="196"/>
      <c r="V1519" s="196"/>
    </row>
    <row r="1520" spans="1:22" x14ac:dyDescent="0.2">
      <c r="A1520" s="196"/>
      <c r="B1520" s="196"/>
      <c r="C1520" s="196"/>
      <c r="D1520" s="196"/>
      <c r="E1520" s="196"/>
      <c r="F1520" s="196"/>
      <c r="G1520" s="196"/>
      <c r="H1520" s="196"/>
      <c r="I1520" s="196"/>
      <c r="J1520" s="196"/>
      <c r="K1520" s="196"/>
      <c r="L1520" s="196"/>
      <c r="M1520" s="196"/>
      <c r="N1520" s="196"/>
      <c r="O1520" s="196"/>
      <c r="P1520" s="196"/>
      <c r="Q1520" s="196"/>
      <c r="R1520" s="196"/>
      <c r="S1520" s="196"/>
      <c r="T1520" s="196"/>
      <c r="U1520" s="196"/>
      <c r="V1520" s="196"/>
    </row>
    <row r="1521" spans="1:22" x14ac:dyDescent="0.2">
      <c r="A1521" s="196"/>
      <c r="B1521" s="196"/>
      <c r="C1521" s="196"/>
      <c r="D1521" s="196"/>
      <c r="E1521" s="196"/>
      <c r="F1521" s="196"/>
      <c r="G1521" s="196"/>
      <c r="H1521" s="196"/>
      <c r="I1521" s="196"/>
      <c r="J1521" s="196"/>
      <c r="K1521" s="196"/>
      <c r="L1521" s="196"/>
      <c r="M1521" s="196"/>
      <c r="N1521" s="196"/>
      <c r="O1521" s="196"/>
      <c r="P1521" s="196"/>
      <c r="Q1521" s="196"/>
      <c r="R1521" s="196"/>
      <c r="S1521" s="196"/>
      <c r="T1521" s="196"/>
      <c r="U1521" s="196"/>
      <c r="V1521" s="196"/>
    </row>
    <row r="1522" spans="1:22" x14ac:dyDescent="0.2">
      <c r="A1522" s="196"/>
      <c r="B1522" s="196"/>
      <c r="C1522" s="196"/>
      <c r="D1522" s="196"/>
      <c r="E1522" s="196"/>
      <c r="F1522" s="196"/>
      <c r="G1522" s="196"/>
      <c r="H1522" s="196"/>
      <c r="I1522" s="196"/>
      <c r="J1522" s="196"/>
      <c r="K1522" s="196"/>
      <c r="L1522" s="196"/>
      <c r="M1522" s="196"/>
      <c r="N1522" s="196"/>
      <c r="O1522" s="196"/>
      <c r="P1522" s="196"/>
      <c r="Q1522" s="196"/>
      <c r="R1522" s="196"/>
      <c r="S1522" s="196"/>
      <c r="T1522" s="196"/>
      <c r="U1522" s="196"/>
      <c r="V1522" s="196"/>
    </row>
    <row r="1523" spans="1:22" x14ac:dyDescent="0.2">
      <c r="A1523" s="196"/>
      <c r="B1523" s="196"/>
      <c r="C1523" s="196"/>
      <c r="D1523" s="196"/>
      <c r="E1523" s="196"/>
      <c r="F1523" s="196"/>
      <c r="G1523" s="196"/>
      <c r="H1523" s="196"/>
      <c r="I1523" s="196"/>
      <c r="J1523" s="196"/>
      <c r="K1523" s="196"/>
      <c r="L1523" s="196"/>
      <c r="M1523" s="196"/>
      <c r="N1523" s="196"/>
      <c r="O1523" s="196"/>
      <c r="P1523" s="196"/>
      <c r="Q1523" s="196"/>
      <c r="R1523" s="196"/>
      <c r="S1523" s="196"/>
      <c r="T1523" s="196"/>
      <c r="U1523" s="196"/>
      <c r="V1523" s="196"/>
    </row>
    <row r="1524" spans="1:22" x14ac:dyDescent="0.2">
      <c r="B1524" s="196"/>
      <c r="C1524" s="196"/>
      <c r="D1524" s="196"/>
      <c r="E1524" s="196"/>
      <c r="F1524" s="196"/>
      <c r="G1524" s="196"/>
      <c r="H1524" s="196"/>
      <c r="I1524" s="196"/>
      <c r="J1524" s="196"/>
      <c r="K1524" s="196"/>
      <c r="L1524" s="196"/>
      <c r="M1524" s="196"/>
      <c r="N1524" s="196"/>
      <c r="O1524" s="196"/>
      <c r="P1524" s="196"/>
      <c r="Q1524" s="196"/>
      <c r="R1524" s="196"/>
      <c r="S1524" s="196"/>
      <c r="T1524" s="196"/>
      <c r="U1524" s="196"/>
      <c r="V1524" s="196"/>
    </row>
    <row r="1525" spans="1:22" x14ac:dyDescent="0.2">
      <c r="A1525" s="196"/>
      <c r="B1525" s="412"/>
      <c r="C1525" s="196"/>
      <c r="D1525" s="343"/>
      <c r="E1525" s="196"/>
      <c r="F1525" s="196"/>
      <c r="G1525" s="196"/>
      <c r="H1525" s="196"/>
      <c r="I1525" s="196"/>
      <c r="J1525" s="196"/>
      <c r="K1525" s="196"/>
      <c r="L1525" s="196"/>
      <c r="M1525" s="196"/>
      <c r="N1525" s="196"/>
      <c r="O1525" s="196"/>
      <c r="P1525" s="196"/>
      <c r="Q1525" s="196"/>
      <c r="R1525" s="196"/>
      <c r="S1525" s="196"/>
      <c r="T1525" s="196"/>
      <c r="U1525" s="196"/>
      <c r="V1525" s="196"/>
    </row>
    <row r="1526" spans="1:22" x14ac:dyDescent="0.2">
      <c r="A1526" s="196"/>
      <c r="B1526" s="196"/>
      <c r="C1526" s="196"/>
      <c r="D1526" s="343"/>
      <c r="E1526" s="196"/>
      <c r="F1526" s="196"/>
      <c r="G1526" s="196"/>
      <c r="H1526" s="196"/>
      <c r="I1526" s="196"/>
      <c r="J1526" s="196"/>
      <c r="K1526" s="196"/>
      <c r="L1526" s="196"/>
      <c r="M1526" s="196"/>
      <c r="N1526" s="196"/>
      <c r="O1526" s="196"/>
      <c r="P1526" s="196"/>
      <c r="Q1526" s="196"/>
      <c r="R1526" s="196"/>
      <c r="S1526" s="196"/>
      <c r="T1526" s="196"/>
      <c r="U1526" s="196"/>
      <c r="V1526" s="196"/>
    </row>
    <row r="1527" spans="1:22" x14ac:dyDescent="0.2">
      <c r="A1527" s="196"/>
      <c r="B1527" s="196"/>
      <c r="C1527" s="196"/>
      <c r="D1527" s="343"/>
      <c r="E1527" s="196"/>
      <c r="F1527" s="196"/>
      <c r="G1527" s="196"/>
      <c r="H1527" s="196"/>
      <c r="I1527" s="196"/>
      <c r="J1527" s="196"/>
      <c r="K1527" s="196"/>
      <c r="L1527" s="196"/>
      <c r="M1527" s="196"/>
      <c r="N1527" s="196"/>
      <c r="O1527" s="196"/>
      <c r="P1527" s="196"/>
      <c r="Q1527" s="196"/>
      <c r="R1527" s="196"/>
      <c r="S1527" s="196"/>
      <c r="T1527" s="196"/>
      <c r="U1527" s="196"/>
      <c r="V1527" s="196"/>
    </row>
    <row r="1528" spans="1:22" x14ac:dyDescent="0.2">
      <c r="A1528" s="196"/>
      <c r="B1528" s="196"/>
      <c r="C1528" s="196"/>
      <c r="D1528" s="343"/>
      <c r="E1528" s="196"/>
      <c r="F1528" s="196"/>
      <c r="G1528" s="196"/>
      <c r="H1528" s="196"/>
      <c r="I1528" s="196"/>
      <c r="J1528" s="196"/>
      <c r="K1528" s="196"/>
      <c r="L1528" s="196"/>
      <c r="M1528" s="196"/>
      <c r="N1528" s="196"/>
      <c r="O1528" s="196"/>
      <c r="P1528" s="196"/>
      <c r="Q1528" s="196"/>
      <c r="R1528" s="196"/>
      <c r="S1528" s="196"/>
      <c r="T1528" s="196"/>
      <c r="U1528" s="196"/>
      <c r="V1528" s="196"/>
    </row>
    <row r="1529" spans="1:22" x14ac:dyDescent="0.2">
      <c r="A1529" s="196"/>
      <c r="B1529" s="196"/>
      <c r="C1529" s="196"/>
      <c r="D1529" s="343"/>
      <c r="E1529" s="196"/>
      <c r="F1529" s="196"/>
      <c r="G1529" s="196"/>
      <c r="H1529" s="196"/>
      <c r="I1529" s="196"/>
      <c r="J1529" s="196"/>
      <c r="K1529" s="196"/>
      <c r="L1529" s="196"/>
      <c r="M1529" s="196"/>
      <c r="N1529" s="196"/>
      <c r="O1529" s="196"/>
      <c r="P1529" s="196"/>
      <c r="Q1529" s="196"/>
      <c r="R1529" s="196"/>
      <c r="S1529" s="196"/>
      <c r="T1529" s="196"/>
      <c r="U1529" s="196"/>
      <c r="V1529" s="196"/>
    </row>
    <row r="1530" spans="1:22" x14ac:dyDescent="0.2">
      <c r="A1530" s="196"/>
      <c r="B1530" s="196"/>
      <c r="C1530" s="196"/>
      <c r="D1530" s="343"/>
      <c r="E1530" s="196"/>
      <c r="F1530" s="196"/>
      <c r="G1530" s="196"/>
      <c r="H1530" s="196"/>
      <c r="I1530" s="196"/>
      <c r="J1530" s="196"/>
      <c r="K1530" s="196"/>
      <c r="L1530" s="196"/>
      <c r="M1530" s="196"/>
      <c r="N1530" s="196"/>
      <c r="O1530" s="196"/>
      <c r="P1530" s="196"/>
      <c r="Q1530" s="196"/>
      <c r="R1530" s="196"/>
      <c r="S1530" s="196"/>
      <c r="T1530" s="196"/>
      <c r="U1530" s="196"/>
      <c r="V1530" s="196"/>
    </row>
    <row r="1531" spans="1:22" x14ac:dyDescent="0.2">
      <c r="A1531" s="196"/>
      <c r="B1531" s="196"/>
      <c r="C1531" s="196"/>
      <c r="D1531" s="343"/>
      <c r="E1531" s="196"/>
      <c r="F1531" s="196"/>
      <c r="G1531" s="196"/>
      <c r="H1531" s="196"/>
      <c r="I1531" s="196"/>
      <c r="J1531" s="196"/>
      <c r="K1531" s="196"/>
      <c r="L1531" s="196"/>
      <c r="M1531" s="196"/>
      <c r="N1531" s="196"/>
      <c r="O1531" s="196"/>
      <c r="P1531" s="196"/>
      <c r="Q1531" s="196"/>
      <c r="R1531" s="196"/>
      <c r="S1531" s="196"/>
      <c r="T1531" s="196"/>
      <c r="U1531" s="196"/>
      <c r="V1531" s="196"/>
    </row>
    <row r="1532" spans="1:22" x14ac:dyDescent="0.2">
      <c r="A1532" s="196"/>
      <c r="B1532" s="196"/>
      <c r="C1532" s="196"/>
      <c r="D1532" s="343"/>
      <c r="E1532" s="196"/>
      <c r="F1532" s="196"/>
      <c r="G1532" s="196"/>
      <c r="H1532" s="196"/>
      <c r="I1532" s="412"/>
      <c r="J1532" s="196"/>
      <c r="K1532" s="196"/>
      <c r="L1532" s="196"/>
      <c r="M1532" s="196"/>
      <c r="N1532" s="196"/>
      <c r="O1532" s="196"/>
      <c r="P1532" s="196"/>
      <c r="Q1532" s="196"/>
      <c r="R1532" s="196"/>
      <c r="S1532" s="196"/>
      <c r="T1532" s="196"/>
      <c r="U1532" s="196"/>
      <c r="V1532" s="196"/>
    </row>
    <row r="1533" spans="1:22" x14ac:dyDescent="0.2">
      <c r="A1533" s="196"/>
      <c r="B1533" s="196"/>
      <c r="C1533" s="196"/>
      <c r="D1533" s="343"/>
      <c r="E1533" s="196"/>
      <c r="F1533" s="196"/>
      <c r="G1533" s="196"/>
      <c r="H1533" s="196"/>
      <c r="I1533" s="196"/>
      <c r="J1533" s="196"/>
      <c r="K1533" s="196"/>
      <c r="L1533" s="196"/>
      <c r="M1533" s="196"/>
      <c r="N1533" s="196"/>
      <c r="O1533" s="196"/>
      <c r="P1533" s="196"/>
      <c r="Q1533" s="196"/>
      <c r="R1533" s="196"/>
      <c r="S1533" s="196"/>
      <c r="T1533" s="196"/>
      <c r="U1533" s="196"/>
      <c r="V1533" s="196"/>
    </row>
    <row r="1534" spans="1:22" x14ac:dyDescent="0.2">
      <c r="A1534" s="196"/>
      <c r="B1534" s="196"/>
      <c r="C1534" s="196"/>
      <c r="D1534" s="343"/>
      <c r="E1534" s="196"/>
      <c r="F1534" s="196"/>
      <c r="G1534" s="196"/>
      <c r="H1534" s="196"/>
      <c r="I1534" s="196"/>
      <c r="J1534" s="196"/>
      <c r="K1534" s="196"/>
      <c r="L1534" s="196"/>
      <c r="M1534" s="196"/>
      <c r="N1534" s="196"/>
      <c r="O1534" s="196"/>
      <c r="P1534" s="196"/>
      <c r="Q1534" s="196"/>
      <c r="R1534" s="196"/>
      <c r="S1534" s="196"/>
      <c r="T1534" s="196"/>
      <c r="U1534" s="196"/>
      <c r="V1534" s="196"/>
    </row>
    <row r="1535" spans="1:22" x14ac:dyDescent="0.2">
      <c r="A1535" s="196"/>
      <c r="B1535" s="196"/>
      <c r="C1535" s="196"/>
      <c r="D1535" s="343"/>
      <c r="E1535" s="196"/>
      <c r="F1535" s="196"/>
      <c r="G1535" s="196"/>
      <c r="H1535" s="196"/>
      <c r="I1535" s="196"/>
      <c r="J1535" s="196"/>
      <c r="K1535" s="196"/>
      <c r="L1535" s="196"/>
      <c r="M1535" s="196"/>
      <c r="N1535" s="196"/>
      <c r="O1535" s="196"/>
      <c r="P1535" s="196"/>
      <c r="Q1535" s="196"/>
      <c r="R1535" s="196"/>
      <c r="S1535" s="196"/>
      <c r="T1535" s="196"/>
      <c r="U1535" s="196"/>
      <c r="V1535" s="196"/>
    </row>
    <row r="1536" spans="1:22" x14ac:dyDescent="0.2">
      <c r="A1536" s="196"/>
      <c r="B1536" s="196"/>
      <c r="C1536" s="196"/>
      <c r="D1536" s="343"/>
      <c r="E1536" s="196"/>
      <c r="F1536" s="196"/>
      <c r="G1536" s="196"/>
      <c r="H1536" s="196"/>
      <c r="I1536" s="196"/>
      <c r="J1536" s="196"/>
      <c r="K1536" s="196"/>
      <c r="L1536" s="196"/>
      <c r="M1536" s="196"/>
      <c r="N1536" s="196"/>
      <c r="O1536" s="196"/>
      <c r="P1536" s="196"/>
      <c r="Q1536" s="196"/>
      <c r="R1536" s="196"/>
      <c r="S1536" s="196"/>
      <c r="T1536" s="196"/>
      <c r="U1536" s="196"/>
      <c r="V1536" s="196"/>
    </row>
    <row r="1537" spans="1:22" x14ac:dyDescent="0.2">
      <c r="A1537" s="196"/>
      <c r="B1537" s="196"/>
      <c r="C1537" s="196"/>
      <c r="D1537" s="343"/>
      <c r="E1537" s="196"/>
      <c r="F1537" s="196"/>
      <c r="G1537" s="196"/>
      <c r="H1537" s="196"/>
      <c r="I1537" s="196"/>
      <c r="J1537" s="196"/>
      <c r="K1537" s="196"/>
      <c r="L1537" s="196"/>
      <c r="M1537" s="196"/>
      <c r="N1537" s="196"/>
      <c r="O1537" s="196"/>
      <c r="P1537" s="196"/>
      <c r="Q1537" s="196"/>
      <c r="R1537" s="196"/>
      <c r="S1537" s="196"/>
      <c r="T1537" s="196"/>
      <c r="U1537" s="196"/>
      <c r="V1537" s="196"/>
    </row>
    <row r="1538" spans="1:22" x14ac:dyDescent="0.2">
      <c r="A1538" s="196"/>
      <c r="B1538" s="196"/>
      <c r="C1538" s="196"/>
      <c r="D1538" s="343"/>
      <c r="E1538" s="196"/>
      <c r="F1538" s="196"/>
      <c r="G1538" s="196"/>
      <c r="H1538" s="196"/>
      <c r="I1538" s="196"/>
      <c r="J1538" s="196"/>
      <c r="K1538" s="196"/>
      <c r="L1538" s="196"/>
      <c r="M1538" s="196"/>
      <c r="N1538" s="196"/>
      <c r="O1538" s="196"/>
      <c r="P1538" s="196"/>
      <c r="Q1538" s="196"/>
      <c r="R1538" s="196"/>
      <c r="S1538" s="196"/>
      <c r="T1538" s="196"/>
      <c r="U1538" s="196"/>
      <c r="V1538" s="196"/>
    </row>
    <row r="1539" spans="1:22" x14ac:dyDescent="0.2">
      <c r="A1539" s="196"/>
      <c r="B1539" s="196"/>
      <c r="C1539" s="196"/>
      <c r="D1539" s="343"/>
      <c r="E1539" s="196"/>
      <c r="F1539" s="196"/>
      <c r="G1539" s="196"/>
      <c r="H1539" s="196"/>
      <c r="I1539" s="196"/>
      <c r="J1539" s="196"/>
      <c r="K1539" s="196"/>
      <c r="L1539" s="196"/>
      <c r="M1539" s="196"/>
      <c r="N1539" s="196"/>
      <c r="O1539" s="196"/>
      <c r="P1539" s="196"/>
      <c r="Q1539" s="196"/>
      <c r="R1539" s="196"/>
      <c r="S1539" s="196"/>
      <c r="T1539" s="196"/>
      <c r="U1539" s="196"/>
      <c r="V1539" s="196"/>
    </row>
    <row r="1540" spans="1:22" x14ac:dyDescent="0.2">
      <c r="A1540" s="196"/>
      <c r="B1540" s="196"/>
      <c r="C1540" s="196"/>
      <c r="D1540" s="343"/>
      <c r="E1540" s="196"/>
      <c r="F1540" s="196"/>
      <c r="G1540" s="196"/>
      <c r="H1540" s="196"/>
      <c r="I1540" s="196"/>
      <c r="J1540" s="196"/>
      <c r="K1540" s="196"/>
      <c r="L1540" s="196"/>
      <c r="M1540" s="196"/>
      <c r="N1540" s="196"/>
      <c r="O1540" s="196"/>
      <c r="P1540" s="196"/>
      <c r="Q1540" s="196"/>
      <c r="R1540" s="196"/>
      <c r="S1540" s="196"/>
      <c r="T1540" s="196"/>
      <c r="U1540" s="196"/>
      <c r="V1540" s="196"/>
    </row>
    <row r="1541" spans="1:22" x14ac:dyDescent="0.2">
      <c r="A1541" s="196"/>
      <c r="B1541" s="196"/>
      <c r="C1541" s="196"/>
      <c r="D1541" s="343"/>
      <c r="E1541" s="196"/>
      <c r="F1541" s="196"/>
      <c r="G1541" s="196"/>
      <c r="H1541" s="196"/>
      <c r="I1541" s="196"/>
      <c r="J1541" s="196"/>
      <c r="K1541" s="196"/>
      <c r="L1541" s="196"/>
      <c r="M1541" s="196"/>
      <c r="N1541" s="196"/>
      <c r="O1541" s="196"/>
      <c r="P1541" s="196"/>
      <c r="Q1541" s="196"/>
      <c r="R1541" s="196"/>
      <c r="S1541" s="196"/>
      <c r="T1541" s="196"/>
      <c r="U1541" s="196"/>
      <c r="V1541" s="196"/>
    </row>
    <row r="1542" spans="1:22" x14ac:dyDescent="0.2">
      <c r="A1542" s="196"/>
      <c r="B1542" s="196"/>
      <c r="C1542" s="196"/>
      <c r="D1542" s="343"/>
      <c r="E1542" s="196"/>
      <c r="F1542" s="196"/>
      <c r="G1542" s="196"/>
      <c r="H1542" s="196"/>
      <c r="I1542" s="412"/>
      <c r="J1542" s="196"/>
      <c r="K1542" s="196"/>
      <c r="L1542" s="196"/>
      <c r="M1542" s="196"/>
      <c r="N1542" s="196"/>
      <c r="O1542" s="196"/>
      <c r="P1542" s="196"/>
      <c r="Q1542" s="196"/>
      <c r="R1542" s="196"/>
      <c r="S1542" s="196"/>
      <c r="T1542" s="196"/>
      <c r="U1542" s="196"/>
      <c r="V1542" s="196"/>
    </row>
    <row r="1543" spans="1:22" x14ac:dyDescent="0.2">
      <c r="A1543" s="196"/>
      <c r="B1543" s="196"/>
      <c r="C1543" s="196"/>
      <c r="D1543" s="343"/>
      <c r="E1543" s="196"/>
      <c r="F1543" s="196"/>
      <c r="G1543" s="196"/>
      <c r="H1543" s="196"/>
      <c r="I1543" s="412"/>
      <c r="J1543" s="196"/>
      <c r="K1543" s="196"/>
      <c r="L1543" s="196"/>
      <c r="M1543" s="196"/>
      <c r="N1543" s="196"/>
      <c r="O1543" s="196"/>
      <c r="P1543" s="196"/>
      <c r="Q1543" s="196"/>
      <c r="R1543" s="196"/>
      <c r="S1543" s="196"/>
      <c r="T1543" s="196"/>
      <c r="U1543" s="196"/>
      <c r="V1543" s="196"/>
    </row>
    <row r="1544" spans="1:22" x14ac:dyDescent="0.2">
      <c r="A1544" s="196"/>
      <c r="B1544" s="196"/>
      <c r="C1544" s="196"/>
      <c r="D1544" s="343"/>
      <c r="E1544" s="196"/>
      <c r="F1544" s="196"/>
      <c r="G1544" s="196"/>
      <c r="H1544" s="196"/>
      <c r="I1544" s="196"/>
      <c r="J1544" s="196"/>
      <c r="K1544" s="196"/>
      <c r="L1544" s="196"/>
      <c r="M1544" s="196"/>
      <c r="N1544" s="196"/>
      <c r="O1544" s="196"/>
      <c r="P1544" s="196"/>
      <c r="Q1544" s="196"/>
      <c r="R1544" s="196"/>
      <c r="S1544" s="196"/>
      <c r="T1544" s="196"/>
      <c r="U1544" s="196"/>
      <c r="V1544" s="196"/>
    </row>
    <row r="1545" spans="1:22" x14ac:dyDescent="0.2">
      <c r="A1545" s="196"/>
      <c r="B1545" s="196"/>
      <c r="C1545" s="196"/>
      <c r="D1545" s="343"/>
      <c r="E1545" s="196"/>
      <c r="F1545" s="196"/>
      <c r="G1545" s="196"/>
      <c r="H1545" s="196"/>
      <c r="I1545" s="196"/>
      <c r="J1545" s="196"/>
      <c r="K1545" s="196"/>
      <c r="L1545" s="196"/>
      <c r="M1545" s="196"/>
      <c r="N1545" s="196"/>
      <c r="O1545" s="196"/>
      <c r="P1545" s="196"/>
      <c r="Q1545" s="196"/>
      <c r="R1545" s="196"/>
      <c r="S1545" s="196"/>
      <c r="T1545" s="196"/>
      <c r="U1545" s="196"/>
      <c r="V1545" s="196"/>
    </row>
    <row r="1546" spans="1:22" x14ac:dyDescent="0.2">
      <c r="A1546" s="196"/>
      <c r="B1546" s="196"/>
      <c r="C1546" s="196"/>
      <c r="D1546" s="343"/>
      <c r="E1546" s="196"/>
      <c r="F1546" s="196"/>
      <c r="G1546" s="196"/>
      <c r="H1546" s="196"/>
      <c r="I1546" s="196"/>
      <c r="J1546" s="196"/>
      <c r="K1546" s="196"/>
      <c r="L1546" s="196"/>
      <c r="M1546" s="196"/>
      <c r="N1546" s="196"/>
      <c r="O1546" s="196"/>
      <c r="P1546" s="196"/>
      <c r="Q1546" s="196"/>
      <c r="R1546" s="196"/>
      <c r="S1546" s="196"/>
      <c r="T1546" s="196"/>
      <c r="U1546" s="196"/>
      <c r="V1546" s="196"/>
    </row>
    <row r="1547" spans="1:22" x14ac:dyDescent="0.2">
      <c r="A1547" s="196"/>
      <c r="B1547" s="196"/>
      <c r="C1547" s="196"/>
      <c r="D1547" s="343"/>
      <c r="E1547" s="196"/>
      <c r="F1547" s="196"/>
      <c r="G1547" s="196"/>
      <c r="H1547" s="196"/>
      <c r="I1547" s="196"/>
      <c r="J1547" s="196"/>
      <c r="K1547" s="196"/>
      <c r="L1547" s="196"/>
      <c r="M1547" s="196"/>
      <c r="N1547" s="196"/>
      <c r="O1547" s="196"/>
      <c r="P1547" s="196"/>
      <c r="Q1547" s="196"/>
      <c r="R1547" s="196"/>
      <c r="S1547" s="196"/>
      <c r="T1547" s="196"/>
      <c r="U1547" s="196"/>
      <c r="V1547" s="196"/>
    </row>
    <row r="1548" spans="1:22" x14ac:dyDescent="0.2">
      <c r="A1548" s="196"/>
      <c r="B1548" s="196"/>
      <c r="C1548" s="196"/>
      <c r="D1548" s="343"/>
      <c r="E1548" s="196"/>
      <c r="F1548" s="196"/>
      <c r="G1548" s="196"/>
      <c r="H1548" s="196"/>
      <c r="I1548" s="196"/>
      <c r="J1548" s="196"/>
      <c r="K1548" s="196"/>
      <c r="L1548" s="196"/>
      <c r="M1548" s="196"/>
      <c r="N1548" s="196"/>
      <c r="O1548" s="196"/>
      <c r="P1548" s="196"/>
      <c r="Q1548" s="196"/>
      <c r="R1548" s="196"/>
      <c r="S1548" s="196"/>
      <c r="T1548" s="196"/>
      <c r="U1548" s="196"/>
      <c r="V1548" s="196"/>
    </row>
    <row r="1549" spans="1:22" x14ac:dyDescent="0.2">
      <c r="A1549" s="196"/>
      <c r="B1549" s="196"/>
      <c r="C1549" s="196"/>
      <c r="D1549" s="343"/>
      <c r="E1549" s="196"/>
      <c r="F1549" s="196"/>
      <c r="G1549" s="196"/>
      <c r="H1549" s="196"/>
      <c r="I1549" s="196"/>
      <c r="J1549" s="196"/>
      <c r="K1549" s="196"/>
      <c r="L1549" s="196"/>
      <c r="M1549" s="196"/>
      <c r="N1549" s="196"/>
      <c r="O1549" s="196"/>
      <c r="P1549" s="196"/>
      <c r="Q1549" s="196"/>
      <c r="R1549" s="196"/>
      <c r="S1549" s="196"/>
      <c r="T1549" s="196"/>
      <c r="U1549" s="196"/>
      <c r="V1549" s="196"/>
    </row>
    <row r="1550" spans="1:22" x14ac:dyDescent="0.2">
      <c r="A1550" s="196"/>
      <c r="B1550" s="196"/>
      <c r="C1550" s="196"/>
      <c r="D1550" s="343"/>
      <c r="E1550" s="196"/>
      <c r="F1550" s="196"/>
      <c r="G1550" s="196"/>
      <c r="H1550" s="196"/>
      <c r="I1550" s="196"/>
      <c r="J1550" s="196"/>
      <c r="K1550" s="196"/>
      <c r="L1550" s="196"/>
      <c r="M1550" s="196"/>
      <c r="N1550" s="196"/>
      <c r="O1550" s="196"/>
      <c r="P1550" s="196"/>
      <c r="Q1550" s="196"/>
      <c r="R1550" s="196"/>
      <c r="S1550" s="196"/>
      <c r="T1550" s="196"/>
      <c r="U1550" s="196"/>
      <c r="V1550" s="196"/>
    </row>
    <row r="1551" spans="1:22" x14ac:dyDescent="0.2">
      <c r="A1551" s="196"/>
      <c r="B1551" s="196"/>
      <c r="C1551" s="196"/>
      <c r="D1551" s="343"/>
      <c r="E1551" s="196"/>
      <c r="F1551" s="196"/>
      <c r="G1551" s="196"/>
      <c r="H1551" s="196"/>
      <c r="I1551" s="196"/>
      <c r="J1551" s="196"/>
      <c r="K1551" s="196"/>
      <c r="L1551" s="196"/>
      <c r="M1551" s="196"/>
      <c r="N1551" s="196"/>
      <c r="O1551" s="196"/>
      <c r="P1551" s="196"/>
      <c r="Q1551" s="196"/>
      <c r="R1551" s="196"/>
      <c r="S1551" s="196"/>
      <c r="T1551" s="196"/>
      <c r="U1551" s="196"/>
      <c r="V1551" s="196"/>
    </row>
    <row r="1552" spans="1:22" x14ac:dyDescent="0.2">
      <c r="A1552" s="196"/>
      <c r="B1552" s="196"/>
      <c r="C1552" s="196"/>
      <c r="D1552" s="343"/>
      <c r="E1552" s="196"/>
      <c r="F1552" s="196"/>
      <c r="G1552" s="196"/>
      <c r="H1552" s="196"/>
      <c r="I1552" s="412"/>
      <c r="J1552" s="196"/>
      <c r="K1552" s="196"/>
      <c r="L1552" s="196"/>
      <c r="M1552" s="196"/>
      <c r="N1552" s="196"/>
      <c r="O1552" s="196"/>
      <c r="P1552" s="196"/>
      <c r="Q1552" s="196"/>
      <c r="R1552" s="196"/>
      <c r="S1552" s="196"/>
      <c r="T1552" s="196"/>
      <c r="U1552" s="196"/>
      <c r="V1552" s="196"/>
    </row>
    <row r="1553" spans="1:22" x14ac:dyDescent="0.2">
      <c r="A1553" s="196"/>
      <c r="B1553" s="196"/>
      <c r="C1553" s="196"/>
      <c r="D1553" s="343"/>
      <c r="E1553" s="196"/>
      <c r="F1553" s="196"/>
      <c r="G1553" s="196"/>
      <c r="H1553" s="196"/>
      <c r="I1553" s="412"/>
      <c r="J1553" s="196"/>
      <c r="K1553" s="196"/>
      <c r="L1553" s="196"/>
      <c r="M1553" s="196"/>
      <c r="N1553" s="196"/>
      <c r="O1553" s="196"/>
      <c r="P1553" s="196"/>
      <c r="Q1553" s="196"/>
      <c r="R1553" s="196"/>
      <c r="S1553" s="196"/>
      <c r="T1553" s="196"/>
      <c r="U1553" s="196"/>
      <c r="V1553" s="196"/>
    </row>
    <row r="1554" spans="1:22" x14ac:dyDescent="0.2">
      <c r="A1554" s="196"/>
      <c r="B1554" s="196"/>
      <c r="C1554" s="196"/>
      <c r="D1554" s="343"/>
      <c r="E1554" s="196"/>
      <c r="F1554" s="196"/>
      <c r="G1554" s="196"/>
      <c r="H1554" s="196"/>
      <c r="I1554" s="196"/>
      <c r="J1554" s="196"/>
      <c r="K1554" s="196"/>
      <c r="L1554" s="196"/>
      <c r="M1554" s="196"/>
      <c r="N1554" s="196"/>
      <c r="O1554" s="196"/>
      <c r="P1554" s="196"/>
      <c r="Q1554" s="196"/>
      <c r="R1554" s="196"/>
      <c r="S1554" s="196"/>
      <c r="T1554" s="196"/>
      <c r="U1554" s="196"/>
      <c r="V1554" s="196"/>
    </row>
    <row r="1555" spans="1:22" x14ac:dyDescent="0.2">
      <c r="A1555" s="196"/>
      <c r="B1555" s="196"/>
      <c r="C1555" s="196"/>
      <c r="D1555" s="343"/>
      <c r="E1555" s="196"/>
      <c r="F1555" s="196"/>
      <c r="G1555" s="196"/>
      <c r="H1555" s="196"/>
      <c r="I1555" s="196"/>
      <c r="J1555" s="196"/>
      <c r="K1555" s="196"/>
      <c r="L1555" s="196"/>
      <c r="M1555" s="196"/>
      <c r="N1555" s="196"/>
      <c r="O1555" s="196"/>
      <c r="P1555" s="196"/>
      <c r="Q1555" s="196"/>
      <c r="R1555" s="196"/>
      <c r="S1555" s="196"/>
      <c r="T1555" s="196"/>
      <c r="U1555" s="196"/>
      <c r="V1555" s="196"/>
    </row>
    <row r="1556" spans="1:22" x14ac:dyDescent="0.2">
      <c r="A1556" s="196"/>
      <c r="B1556" s="196"/>
      <c r="C1556" s="196"/>
      <c r="D1556" s="343"/>
      <c r="E1556" s="196"/>
      <c r="F1556" s="196"/>
      <c r="G1556" s="196"/>
      <c r="H1556" s="196"/>
      <c r="I1556" s="196"/>
      <c r="J1556" s="196"/>
      <c r="K1556" s="196"/>
      <c r="L1556" s="196"/>
      <c r="M1556" s="196"/>
      <c r="N1556" s="196"/>
      <c r="O1556" s="196"/>
      <c r="P1556" s="196"/>
      <c r="Q1556" s="196"/>
      <c r="R1556" s="196"/>
      <c r="S1556" s="196"/>
      <c r="T1556" s="196"/>
      <c r="U1556" s="196"/>
      <c r="V1556" s="196"/>
    </row>
    <row r="1557" spans="1:22" x14ac:dyDescent="0.2">
      <c r="A1557" s="196"/>
      <c r="B1557" s="196"/>
      <c r="C1557" s="196"/>
      <c r="D1557" s="343"/>
      <c r="E1557" s="196"/>
      <c r="F1557" s="196"/>
      <c r="G1557" s="196"/>
      <c r="H1557" s="196"/>
      <c r="I1557" s="196"/>
      <c r="J1557" s="196"/>
      <c r="K1557" s="196"/>
      <c r="L1557" s="196"/>
      <c r="M1557" s="196"/>
      <c r="N1557" s="196"/>
      <c r="O1557" s="196"/>
      <c r="P1557" s="196"/>
      <c r="Q1557" s="196"/>
      <c r="R1557" s="196"/>
      <c r="S1557" s="196"/>
      <c r="T1557" s="196"/>
      <c r="U1557" s="196"/>
      <c r="V1557" s="196"/>
    </row>
    <row r="1558" spans="1:22" x14ac:dyDescent="0.2">
      <c r="A1558" s="196"/>
      <c r="B1558" s="196"/>
      <c r="C1558" s="196"/>
      <c r="D1558" s="343"/>
      <c r="E1558" s="196"/>
      <c r="F1558" s="196"/>
      <c r="G1558" s="196"/>
      <c r="H1558" s="196"/>
      <c r="I1558" s="196"/>
      <c r="J1558" s="196"/>
      <c r="K1558" s="196"/>
      <c r="L1558" s="196"/>
      <c r="M1558" s="196"/>
      <c r="N1558" s="196"/>
      <c r="O1558" s="196"/>
      <c r="P1558" s="196"/>
      <c r="Q1558" s="196"/>
      <c r="R1558" s="196"/>
      <c r="S1558" s="196"/>
      <c r="T1558" s="196"/>
      <c r="U1558" s="196"/>
      <c r="V1558" s="196"/>
    </row>
    <row r="1559" spans="1:22" x14ac:dyDescent="0.2">
      <c r="A1559" s="196"/>
      <c r="B1559" s="196"/>
      <c r="C1559" s="196"/>
      <c r="D1559" s="343"/>
      <c r="E1559" s="196"/>
      <c r="F1559" s="196"/>
      <c r="G1559" s="196"/>
      <c r="H1559" s="196"/>
      <c r="I1559" s="196"/>
      <c r="J1559" s="196"/>
      <c r="K1559" s="196"/>
      <c r="L1559" s="196"/>
      <c r="M1559" s="196"/>
      <c r="N1559" s="196"/>
      <c r="O1559" s="196"/>
      <c r="P1559" s="196"/>
      <c r="Q1559" s="196"/>
      <c r="R1559" s="196"/>
      <c r="S1559" s="196"/>
      <c r="T1559" s="196"/>
      <c r="U1559" s="196"/>
      <c r="V1559" s="196"/>
    </row>
    <row r="1560" spans="1:22" x14ac:dyDescent="0.2">
      <c r="A1560" s="196"/>
      <c r="B1560" s="196"/>
      <c r="C1560" s="196"/>
      <c r="D1560" s="343"/>
      <c r="E1560" s="196"/>
      <c r="F1560" s="196"/>
      <c r="G1560" s="196"/>
      <c r="H1560" s="196"/>
      <c r="I1560" s="196"/>
      <c r="J1560" s="196"/>
      <c r="K1560" s="196"/>
      <c r="L1560" s="196"/>
      <c r="M1560" s="196"/>
      <c r="N1560" s="196"/>
      <c r="O1560" s="196"/>
      <c r="P1560" s="196"/>
      <c r="Q1560" s="196"/>
      <c r="R1560" s="196"/>
      <c r="S1560" s="196"/>
      <c r="T1560" s="196"/>
      <c r="U1560" s="196"/>
      <c r="V1560" s="196"/>
    </row>
    <row r="1561" spans="1:22" x14ac:dyDescent="0.2">
      <c r="A1561" s="196"/>
      <c r="B1561" s="196"/>
      <c r="C1561" s="196"/>
      <c r="D1561" s="343"/>
      <c r="E1561" s="196"/>
      <c r="F1561" s="196"/>
      <c r="G1561" s="196"/>
      <c r="H1561" s="196"/>
      <c r="I1561" s="196"/>
      <c r="J1561" s="196"/>
      <c r="K1561" s="196"/>
      <c r="L1561" s="196"/>
      <c r="M1561" s="196"/>
      <c r="N1561" s="196"/>
      <c r="O1561" s="196"/>
      <c r="P1561" s="196"/>
      <c r="Q1561" s="196"/>
      <c r="R1561" s="196"/>
      <c r="S1561" s="196"/>
      <c r="T1561" s="196"/>
      <c r="U1561" s="196"/>
      <c r="V1561" s="196"/>
    </row>
    <row r="1562" spans="1:22" x14ac:dyDescent="0.2">
      <c r="A1562" s="196"/>
      <c r="B1562" s="196"/>
      <c r="C1562" s="196"/>
      <c r="D1562" s="343"/>
      <c r="E1562" s="196"/>
      <c r="F1562" s="196"/>
      <c r="G1562" s="196"/>
      <c r="H1562" s="196"/>
      <c r="I1562" s="412"/>
      <c r="J1562" s="196"/>
      <c r="K1562" s="196"/>
      <c r="L1562" s="196"/>
      <c r="M1562" s="196"/>
      <c r="N1562" s="196"/>
      <c r="O1562" s="196"/>
      <c r="P1562" s="196"/>
      <c r="Q1562" s="196"/>
      <c r="R1562" s="196"/>
      <c r="S1562" s="196"/>
      <c r="T1562" s="196"/>
      <c r="U1562" s="196"/>
      <c r="V1562" s="196"/>
    </row>
    <row r="1563" spans="1:22" x14ac:dyDescent="0.2">
      <c r="A1563" s="196"/>
      <c r="B1563" s="196"/>
      <c r="C1563" s="196"/>
      <c r="D1563" s="343"/>
      <c r="E1563" s="196"/>
      <c r="F1563" s="196"/>
      <c r="G1563" s="196"/>
      <c r="H1563" s="196"/>
      <c r="I1563" s="412"/>
      <c r="J1563" s="196"/>
      <c r="K1563" s="196"/>
      <c r="L1563" s="196"/>
      <c r="M1563" s="196"/>
      <c r="N1563" s="196"/>
      <c r="O1563" s="196"/>
      <c r="P1563" s="196"/>
      <c r="Q1563" s="196"/>
      <c r="R1563" s="196"/>
      <c r="S1563" s="196"/>
      <c r="T1563" s="196"/>
      <c r="U1563" s="196"/>
      <c r="V1563" s="196"/>
    </row>
    <row r="1564" spans="1:22" x14ac:dyDescent="0.2">
      <c r="A1564" s="196"/>
      <c r="B1564" s="196"/>
      <c r="C1564" s="196"/>
      <c r="D1564" s="343"/>
      <c r="E1564" s="196"/>
      <c r="F1564" s="196"/>
      <c r="G1564" s="196"/>
      <c r="H1564" s="196"/>
      <c r="I1564" s="196"/>
      <c r="J1564" s="196"/>
      <c r="K1564" s="196"/>
      <c r="L1564" s="196"/>
      <c r="M1564" s="196"/>
      <c r="N1564" s="196"/>
      <c r="O1564" s="196"/>
      <c r="P1564" s="196"/>
      <c r="Q1564" s="196"/>
      <c r="R1564" s="196"/>
      <c r="S1564" s="196"/>
      <c r="T1564" s="196"/>
      <c r="U1564" s="196"/>
      <c r="V1564" s="196"/>
    </row>
    <row r="1565" spans="1:22" x14ac:dyDescent="0.2">
      <c r="A1565" s="196"/>
      <c r="B1565" s="196"/>
      <c r="C1565" s="196"/>
      <c r="D1565" s="343"/>
      <c r="E1565" s="196"/>
      <c r="F1565" s="196"/>
      <c r="G1565" s="196"/>
      <c r="H1565" s="196"/>
      <c r="I1565" s="196"/>
      <c r="J1565" s="196"/>
      <c r="K1565" s="196"/>
      <c r="L1565" s="196"/>
      <c r="M1565" s="196"/>
      <c r="N1565" s="196"/>
      <c r="O1565" s="196"/>
      <c r="P1565" s="196"/>
      <c r="Q1565" s="196"/>
      <c r="R1565" s="196"/>
      <c r="S1565" s="196"/>
      <c r="T1565" s="196"/>
      <c r="U1565" s="196"/>
      <c r="V1565" s="196"/>
    </row>
    <row r="1566" spans="1:22" x14ac:dyDescent="0.2">
      <c r="A1566" s="196"/>
      <c r="B1566" s="196"/>
      <c r="C1566" s="196"/>
      <c r="D1566" s="343"/>
      <c r="E1566" s="196"/>
      <c r="F1566" s="196"/>
      <c r="G1566" s="196"/>
      <c r="H1566" s="196"/>
      <c r="I1566" s="196"/>
      <c r="J1566" s="196"/>
      <c r="K1566" s="196"/>
      <c r="L1566" s="196"/>
      <c r="M1566" s="196"/>
      <c r="N1566" s="196"/>
      <c r="O1566" s="196"/>
      <c r="P1566" s="196"/>
      <c r="Q1566" s="196"/>
      <c r="R1566" s="196"/>
      <c r="S1566" s="196"/>
      <c r="T1566" s="196"/>
      <c r="U1566" s="196"/>
      <c r="V1566" s="196"/>
    </row>
    <row r="1567" spans="1:22" x14ac:dyDescent="0.2">
      <c r="A1567" s="196"/>
      <c r="B1567" s="196"/>
      <c r="C1567" s="196"/>
      <c r="D1567" s="343"/>
      <c r="E1567" s="196"/>
      <c r="F1567" s="196"/>
      <c r="G1567" s="196"/>
      <c r="H1567" s="196"/>
      <c r="I1567" s="196"/>
      <c r="J1567" s="196"/>
      <c r="K1567" s="196"/>
      <c r="L1567" s="196"/>
      <c r="M1567" s="196"/>
      <c r="N1567" s="196"/>
      <c r="O1567" s="196"/>
      <c r="P1567" s="196"/>
      <c r="Q1567" s="196"/>
      <c r="R1567" s="196"/>
      <c r="S1567" s="196"/>
      <c r="T1567" s="196"/>
      <c r="U1567" s="196"/>
      <c r="V1567" s="196"/>
    </row>
    <row r="1568" spans="1:22" x14ac:dyDescent="0.2">
      <c r="A1568" s="196"/>
      <c r="B1568" s="196"/>
      <c r="C1568" s="196"/>
      <c r="D1568" s="343"/>
      <c r="E1568" s="196"/>
      <c r="F1568" s="196"/>
      <c r="G1568" s="196"/>
      <c r="H1568" s="196"/>
      <c r="I1568" s="196"/>
      <c r="J1568" s="196"/>
      <c r="K1568" s="196"/>
      <c r="L1568" s="196"/>
      <c r="M1568" s="196"/>
      <c r="N1568" s="196"/>
      <c r="O1568" s="196"/>
      <c r="P1568" s="196"/>
      <c r="Q1568" s="196"/>
      <c r="R1568" s="196"/>
      <c r="S1568" s="196"/>
      <c r="T1568" s="196"/>
      <c r="U1568" s="196"/>
      <c r="V1568" s="196"/>
    </row>
    <row r="1569" spans="1:22" x14ac:dyDescent="0.2">
      <c r="A1569" s="196"/>
      <c r="B1569" s="196"/>
      <c r="C1569" s="196"/>
      <c r="D1569" s="343"/>
      <c r="E1569" s="196"/>
      <c r="F1569" s="196"/>
      <c r="G1569" s="196"/>
      <c r="H1569" s="196"/>
      <c r="I1569" s="196"/>
      <c r="J1569" s="196"/>
      <c r="K1569" s="196"/>
      <c r="L1569" s="196"/>
      <c r="M1569" s="196"/>
      <c r="N1569" s="196"/>
      <c r="O1569" s="196"/>
      <c r="P1569" s="196"/>
      <c r="Q1569" s="196"/>
      <c r="R1569" s="196"/>
      <c r="S1569" s="196"/>
      <c r="T1569" s="196"/>
      <c r="U1569" s="196"/>
      <c r="V1569" s="196"/>
    </row>
    <row r="1570" spans="1:22" x14ac:dyDescent="0.2">
      <c r="A1570" s="196"/>
      <c r="B1570" s="196"/>
      <c r="C1570" s="196"/>
      <c r="D1570" s="343"/>
      <c r="E1570" s="196"/>
      <c r="F1570" s="196"/>
      <c r="G1570" s="196"/>
      <c r="H1570" s="196"/>
      <c r="I1570" s="196"/>
      <c r="J1570" s="196"/>
      <c r="K1570" s="196"/>
      <c r="L1570" s="196"/>
      <c r="M1570" s="196"/>
      <c r="N1570" s="196"/>
      <c r="O1570" s="196"/>
      <c r="P1570" s="196"/>
      <c r="Q1570" s="196"/>
      <c r="R1570" s="196"/>
      <c r="S1570" s="196"/>
      <c r="T1570" s="196"/>
      <c r="U1570" s="196"/>
      <c r="V1570" s="196"/>
    </row>
    <row r="1571" spans="1:22" x14ac:dyDescent="0.2">
      <c r="A1571" s="196"/>
      <c r="B1571" s="196"/>
      <c r="C1571" s="196"/>
      <c r="D1571" s="343"/>
      <c r="E1571" s="196"/>
      <c r="F1571" s="196"/>
      <c r="G1571" s="196"/>
      <c r="H1571" s="196"/>
      <c r="I1571" s="196"/>
      <c r="J1571" s="196"/>
      <c r="K1571" s="196"/>
      <c r="L1571" s="196"/>
      <c r="M1571" s="196"/>
      <c r="N1571" s="196"/>
      <c r="O1571" s="196"/>
      <c r="P1571" s="196"/>
      <c r="Q1571" s="196"/>
      <c r="R1571" s="196"/>
      <c r="S1571" s="196"/>
      <c r="T1571" s="196"/>
      <c r="U1571" s="196"/>
      <c r="V1571" s="196"/>
    </row>
    <row r="1572" spans="1:22" x14ac:dyDescent="0.2">
      <c r="A1572" s="196"/>
      <c r="B1572" s="196"/>
      <c r="C1572" s="196"/>
      <c r="D1572" s="343"/>
      <c r="E1572" s="196"/>
      <c r="F1572" s="196"/>
      <c r="G1572" s="196"/>
      <c r="H1572" s="196"/>
      <c r="I1572" s="412"/>
      <c r="J1572" s="196"/>
      <c r="K1572" s="196"/>
      <c r="L1572" s="196"/>
      <c r="M1572" s="196"/>
      <c r="N1572" s="196"/>
      <c r="O1572" s="196"/>
      <c r="P1572" s="196"/>
      <c r="Q1572" s="196"/>
      <c r="R1572" s="196"/>
      <c r="S1572" s="196"/>
      <c r="T1572" s="196"/>
      <c r="U1572" s="196"/>
      <c r="V1572" s="196"/>
    </row>
    <row r="1573" spans="1:22" x14ac:dyDescent="0.2">
      <c r="A1573" s="196"/>
      <c r="B1573" s="196"/>
      <c r="C1573" s="196"/>
      <c r="D1573" s="343"/>
      <c r="E1573" s="196"/>
      <c r="F1573" s="196"/>
      <c r="G1573" s="196"/>
      <c r="H1573" s="196"/>
      <c r="I1573" s="412"/>
      <c r="J1573" s="196"/>
      <c r="K1573" s="196"/>
      <c r="L1573" s="196"/>
      <c r="M1573" s="196"/>
      <c r="N1573" s="196"/>
      <c r="O1573" s="196"/>
      <c r="P1573" s="196"/>
      <c r="Q1573" s="196"/>
      <c r="R1573" s="196"/>
      <c r="S1573" s="196"/>
      <c r="T1573" s="196"/>
      <c r="U1573" s="196"/>
      <c r="V1573" s="196"/>
    </row>
    <row r="1574" spans="1:22" x14ac:dyDescent="0.2">
      <c r="A1574" s="196"/>
      <c r="B1574" s="196"/>
      <c r="C1574" s="196"/>
      <c r="D1574" s="343"/>
      <c r="E1574" s="196"/>
      <c r="F1574" s="196"/>
      <c r="G1574" s="196"/>
      <c r="H1574" s="196"/>
      <c r="I1574" s="196"/>
      <c r="J1574" s="196"/>
      <c r="K1574" s="196"/>
      <c r="L1574" s="196"/>
      <c r="M1574" s="196"/>
      <c r="N1574" s="196"/>
      <c r="O1574" s="196"/>
      <c r="P1574" s="196"/>
      <c r="Q1574" s="196"/>
      <c r="R1574" s="196"/>
      <c r="S1574" s="196"/>
      <c r="T1574" s="196"/>
      <c r="U1574" s="196"/>
      <c r="V1574" s="196"/>
    </row>
    <row r="1575" spans="1:22" x14ac:dyDescent="0.2">
      <c r="A1575" s="196"/>
      <c r="B1575" s="196"/>
      <c r="C1575" s="196"/>
      <c r="D1575" s="343"/>
      <c r="E1575" s="196"/>
      <c r="F1575" s="196"/>
      <c r="G1575" s="196"/>
      <c r="H1575" s="196"/>
      <c r="I1575" s="196"/>
      <c r="J1575" s="196"/>
      <c r="K1575" s="196"/>
      <c r="L1575" s="196"/>
      <c r="M1575" s="196"/>
      <c r="N1575" s="196"/>
      <c r="O1575" s="196"/>
      <c r="P1575" s="196"/>
      <c r="Q1575" s="196"/>
      <c r="R1575" s="196"/>
      <c r="S1575" s="196"/>
      <c r="T1575" s="196"/>
      <c r="U1575" s="196"/>
      <c r="V1575" s="196"/>
    </row>
    <row r="1576" spans="1:22" x14ac:dyDescent="0.2">
      <c r="A1576" s="196"/>
      <c r="B1576" s="196"/>
      <c r="C1576" s="196"/>
      <c r="D1576" s="343"/>
      <c r="E1576" s="196"/>
      <c r="F1576" s="196"/>
      <c r="G1576" s="196"/>
      <c r="H1576" s="196"/>
      <c r="I1576" s="196"/>
      <c r="J1576" s="196"/>
      <c r="K1576" s="196"/>
      <c r="L1576" s="196"/>
      <c r="M1576" s="196"/>
      <c r="N1576" s="196"/>
      <c r="O1576" s="196"/>
      <c r="P1576" s="196"/>
      <c r="Q1576" s="196"/>
      <c r="R1576" s="196"/>
      <c r="S1576" s="196"/>
      <c r="T1576" s="196"/>
      <c r="U1576" s="196"/>
      <c r="V1576" s="196"/>
    </row>
    <row r="1577" spans="1:22" x14ac:dyDescent="0.2">
      <c r="A1577" s="196"/>
      <c r="B1577" s="196"/>
      <c r="C1577" s="196"/>
      <c r="D1577" s="343"/>
      <c r="E1577" s="196"/>
      <c r="F1577" s="196"/>
      <c r="G1577" s="196"/>
      <c r="H1577" s="196"/>
      <c r="I1577" s="196"/>
      <c r="J1577" s="196"/>
      <c r="K1577" s="196"/>
      <c r="L1577" s="196"/>
      <c r="M1577" s="196"/>
      <c r="N1577" s="196"/>
      <c r="O1577" s="196"/>
      <c r="P1577" s="196"/>
      <c r="Q1577" s="196"/>
      <c r="R1577" s="196"/>
      <c r="S1577" s="196"/>
      <c r="T1577" s="196"/>
      <c r="U1577" s="196"/>
      <c r="V1577" s="196"/>
    </row>
    <row r="1578" spans="1:22" x14ac:dyDescent="0.2">
      <c r="A1578" s="196"/>
      <c r="B1578" s="196"/>
      <c r="C1578" s="196"/>
      <c r="D1578" s="343"/>
      <c r="E1578" s="196"/>
      <c r="F1578" s="196"/>
      <c r="G1578" s="196"/>
      <c r="H1578" s="196"/>
      <c r="I1578" s="196"/>
      <c r="J1578" s="196"/>
      <c r="K1578" s="196"/>
      <c r="L1578" s="196"/>
      <c r="M1578" s="196"/>
      <c r="N1578" s="196"/>
      <c r="O1578" s="196"/>
      <c r="P1578" s="196"/>
      <c r="Q1578" s="196"/>
      <c r="R1578" s="196"/>
      <c r="S1578" s="196"/>
      <c r="T1578" s="196"/>
      <c r="U1578" s="196"/>
      <c r="V1578" s="196"/>
    </row>
    <row r="1579" spans="1:22" x14ac:dyDescent="0.2">
      <c r="A1579" s="196"/>
      <c r="B1579" s="196"/>
      <c r="C1579" s="196"/>
      <c r="D1579" s="343"/>
      <c r="E1579" s="196"/>
      <c r="F1579" s="196"/>
      <c r="G1579" s="196"/>
      <c r="H1579" s="196"/>
      <c r="I1579" s="196"/>
      <c r="J1579" s="196"/>
      <c r="K1579" s="196"/>
      <c r="L1579" s="196"/>
      <c r="M1579" s="196"/>
      <c r="N1579" s="196"/>
      <c r="O1579" s="196"/>
      <c r="P1579" s="196"/>
      <c r="Q1579" s="196"/>
      <c r="R1579" s="196"/>
      <c r="S1579" s="196"/>
      <c r="T1579" s="196"/>
      <c r="U1579" s="196"/>
      <c r="V1579" s="196"/>
    </row>
    <row r="1580" spans="1:22" x14ac:dyDescent="0.2">
      <c r="A1580" s="196"/>
      <c r="B1580" s="196"/>
      <c r="C1580" s="196"/>
      <c r="D1580" s="343"/>
      <c r="E1580" s="196"/>
      <c r="F1580" s="196"/>
      <c r="G1580" s="196"/>
      <c r="H1580" s="196"/>
      <c r="I1580" s="196"/>
      <c r="J1580" s="196"/>
      <c r="K1580" s="196"/>
      <c r="L1580" s="196"/>
      <c r="M1580" s="196"/>
      <c r="N1580" s="196"/>
      <c r="O1580" s="196"/>
      <c r="P1580" s="196"/>
      <c r="Q1580" s="196"/>
      <c r="R1580" s="196"/>
      <c r="S1580" s="196"/>
      <c r="T1580" s="196"/>
      <c r="U1580" s="196"/>
      <c r="V1580" s="196"/>
    </row>
    <row r="1581" spans="1:22" x14ac:dyDescent="0.2">
      <c r="A1581" s="196"/>
      <c r="B1581" s="196"/>
      <c r="C1581" s="196"/>
      <c r="D1581" s="343"/>
      <c r="E1581" s="196"/>
      <c r="F1581" s="196"/>
      <c r="G1581" s="196"/>
      <c r="H1581" s="196"/>
      <c r="I1581" s="196"/>
      <c r="J1581" s="196"/>
      <c r="K1581" s="196"/>
      <c r="L1581" s="196"/>
      <c r="M1581" s="196"/>
      <c r="N1581" s="196"/>
      <c r="O1581" s="196"/>
      <c r="P1581" s="196"/>
      <c r="Q1581" s="196"/>
      <c r="R1581" s="196"/>
      <c r="S1581" s="196"/>
      <c r="T1581" s="196"/>
      <c r="U1581" s="196"/>
      <c r="V1581" s="196"/>
    </row>
    <row r="1582" spans="1:22" x14ac:dyDescent="0.2">
      <c r="A1582" s="196"/>
      <c r="B1582" s="196"/>
      <c r="C1582" s="196"/>
      <c r="D1582" s="343"/>
      <c r="E1582" s="196"/>
      <c r="F1582" s="196"/>
      <c r="G1582" s="196"/>
      <c r="H1582" s="196"/>
      <c r="I1582" s="412"/>
      <c r="J1582" s="196"/>
      <c r="K1582" s="196"/>
      <c r="L1582" s="196"/>
      <c r="M1582" s="196"/>
      <c r="N1582" s="196"/>
      <c r="O1582" s="196"/>
      <c r="P1582" s="196"/>
      <c r="Q1582" s="196"/>
      <c r="R1582" s="196"/>
      <c r="S1582" s="196"/>
      <c r="T1582" s="196"/>
      <c r="U1582" s="196"/>
      <c r="V1582" s="196"/>
    </row>
    <row r="1583" spans="1:22" x14ac:dyDescent="0.2">
      <c r="A1583" s="196"/>
      <c r="B1583" s="196"/>
      <c r="C1583" s="196"/>
      <c r="D1583" s="343"/>
      <c r="E1583" s="196"/>
      <c r="F1583" s="196"/>
      <c r="G1583" s="196"/>
      <c r="H1583" s="196"/>
      <c r="I1583" s="196"/>
      <c r="J1583" s="196"/>
      <c r="K1583" s="196"/>
      <c r="L1583" s="196"/>
      <c r="M1583" s="196"/>
      <c r="N1583" s="196"/>
      <c r="O1583" s="196"/>
      <c r="P1583" s="196"/>
      <c r="Q1583" s="196"/>
      <c r="R1583" s="196"/>
      <c r="S1583" s="196"/>
      <c r="T1583" s="196"/>
      <c r="U1583" s="196"/>
      <c r="V1583" s="196"/>
    </row>
    <row r="1584" spans="1:22" x14ac:dyDescent="0.2">
      <c r="A1584" s="196"/>
      <c r="B1584" s="196"/>
      <c r="C1584" s="196"/>
      <c r="D1584" s="343"/>
      <c r="E1584" s="196"/>
      <c r="F1584" s="196"/>
      <c r="G1584" s="196"/>
      <c r="H1584" s="196"/>
      <c r="I1584" s="196"/>
      <c r="J1584" s="196"/>
      <c r="K1584" s="196"/>
      <c r="L1584" s="196"/>
      <c r="M1584" s="196"/>
      <c r="N1584" s="196"/>
      <c r="O1584" s="196"/>
      <c r="P1584" s="196"/>
      <c r="Q1584" s="196"/>
      <c r="R1584" s="196"/>
      <c r="S1584" s="196"/>
      <c r="T1584" s="196"/>
      <c r="U1584" s="196"/>
      <c r="V1584" s="196"/>
    </row>
    <row r="1585" spans="1:22" x14ac:dyDescent="0.2">
      <c r="A1585" s="196"/>
      <c r="B1585" s="196"/>
      <c r="C1585" s="196"/>
      <c r="D1585" s="343"/>
      <c r="E1585" s="196"/>
      <c r="F1585" s="196"/>
      <c r="G1585" s="196"/>
      <c r="H1585" s="196"/>
      <c r="I1585" s="196"/>
      <c r="J1585" s="196"/>
      <c r="K1585" s="196"/>
      <c r="L1585" s="196"/>
      <c r="M1585" s="196"/>
      <c r="N1585" s="196"/>
      <c r="O1585" s="196"/>
      <c r="P1585" s="196"/>
      <c r="Q1585" s="196"/>
      <c r="R1585" s="196"/>
      <c r="S1585" s="196"/>
      <c r="T1585" s="196"/>
      <c r="U1585" s="196"/>
      <c r="V1585" s="196"/>
    </row>
    <row r="1586" spans="1:22" x14ac:dyDescent="0.2">
      <c r="A1586" s="196"/>
      <c r="B1586" s="196"/>
      <c r="C1586" s="196"/>
      <c r="D1586" s="343"/>
      <c r="E1586" s="196"/>
      <c r="F1586" s="196"/>
      <c r="G1586" s="196"/>
      <c r="H1586" s="196"/>
      <c r="I1586" s="196"/>
      <c r="J1586" s="196"/>
      <c r="K1586" s="196"/>
      <c r="L1586" s="196"/>
      <c r="M1586" s="196"/>
      <c r="N1586" s="196"/>
      <c r="O1586" s="196"/>
      <c r="P1586" s="196"/>
      <c r="Q1586" s="196"/>
      <c r="R1586" s="196"/>
      <c r="S1586" s="196"/>
      <c r="T1586" s="196"/>
      <c r="U1586" s="196"/>
      <c r="V1586" s="196"/>
    </row>
    <row r="1587" spans="1:22" x14ac:dyDescent="0.2">
      <c r="A1587" s="196"/>
      <c r="B1587" s="196"/>
      <c r="C1587" s="196"/>
      <c r="D1587" s="343"/>
      <c r="E1587" s="196"/>
      <c r="F1587" s="196"/>
      <c r="G1587" s="196"/>
      <c r="H1587" s="196"/>
      <c r="I1587" s="196"/>
      <c r="J1587" s="196"/>
      <c r="K1587" s="196"/>
      <c r="L1587" s="196"/>
      <c r="M1587" s="196"/>
      <c r="N1587" s="196"/>
      <c r="O1587" s="196"/>
      <c r="P1587" s="196"/>
      <c r="Q1587" s="196"/>
      <c r="R1587" s="196"/>
      <c r="S1587" s="196"/>
      <c r="T1587" s="196"/>
      <c r="U1587" s="196"/>
      <c r="V1587" s="196"/>
    </row>
    <row r="1588" spans="1:22" x14ac:dyDescent="0.2">
      <c r="A1588" s="196"/>
      <c r="B1588" s="196"/>
      <c r="C1588" s="196"/>
      <c r="D1588" s="343"/>
      <c r="E1588" s="196"/>
      <c r="F1588" s="196"/>
      <c r="G1588" s="196"/>
      <c r="H1588" s="196"/>
      <c r="I1588" s="196"/>
      <c r="J1588" s="196"/>
      <c r="K1588" s="196"/>
      <c r="L1588" s="196"/>
      <c r="M1588" s="196"/>
      <c r="N1588" s="196"/>
      <c r="O1588" s="196"/>
      <c r="P1588" s="196"/>
      <c r="Q1588" s="196"/>
      <c r="R1588" s="196"/>
      <c r="S1588" s="196"/>
      <c r="T1588" s="196"/>
      <c r="U1588" s="196"/>
      <c r="V1588" s="196"/>
    </row>
    <row r="1589" spans="1:22" x14ac:dyDescent="0.2">
      <c r="A1589" s="196"/>
      <c r="B1589" s="196"/>
      <c r="C1589" s="196"/>
      <c r="D1589" s="343"/>
      <c r="E1589" s="196"/>
      <c r="F1589" s="196"/>
      <c r="G1589" s="196"/>
      <c r="H1589" s="196"/>
      <c r="I1589" s="196"/>
      <c r="J1589" s="196"/>
      <c r="K1589" s="196"/>
      <c r="L1589" s="196"/>
      <c r="M1589" s="196"/>
      <c r="N1589" s="196"/>
      <c r="O1589" s="196"/>
      <c r="P1589" s="196"/>
      <c r="Q1589" s="196"/>
      <c r="R1589" s="196"/>
      <c r="S1589" s="196"/>
      <c r="T1589" s="196"/>
      <c r="U1589" s="196"/>
      <c r="V1589" s="196"/>
    </row>
    <row r="1590" spans="1:22" x14ac:dyDescent="0.2">
      <c r="A1590" s="196"/>
      <c r="B1590" s="196"/>
      <c r="C1590" s="196"/>
      <c r="D1590" s="343"/>
      <c r="E1590" s="196"/>
      <c r="F1590" s="196"/>
      <c r="G1590" s="196"/>
      <c r="H1590" s="196"/>
      <c r="I1590" s="196"/>
      <c r="J1590" s="196"/>
      <c r="K1590" s="196"/>
      <c r="L1590" s="196"/>
      <c r="M1590" s="196"/>
      <c r="N1590" s="196"/>
      <c r="O1590" s="196"/>
      <c r="P1590" s="196"/>
      <c r="Q1590" s="196"/>
      <c r="R1590" s="196"/>
      <c r="S1590" s="196"/>
      <c r="T1590" s="196"/>
      <c r="U1590" s="196"/>
      <c r="V1590" s="196"/>
    </row>
    <row r="1591" spans="1:22" x14ac:dyDescent="0.2">
      <c r="A1591" s="196"/>
      <c r="B1591" s="196"/>
      <c r="C1591" s="196"/>
      <c r="D1591" s="343"/>
      <c r="E1591" s="196"/>
      <c r="F1591" s="196"/>
      <c r="G1591" s="196"/>
      <c r="H1591" s="196"/>
      <c r="I1591" s="196"/>
      <c r="J1591" s="196"/>
      <c r="K1591" s="196"/>
      <c r="L1591" s="196"/>
      <c r="M1591" s="196"/>
      <c r="N1591" s="196"/>
      <c r="O1591" s="196"/>
      <c r="P1591" s="196"/>
      <c r="Q1591" s="196"/>
      <c r="R1591" s="196"/>
      <c r="S1591" s="196"/>
      <c r="T1591" s="196"/>
      <c r="U1591" s="196"/>
      <c r="V1591" s="196"/>
    </row>
    <row r="1592" spans="1:22" x14ac:dyDescent="0.2">
      <c r="A1592" s="196"/>
      <c r="B1592" s="196"/>
      <c r="C1592" s="196"/>
      <c r="D1592" s="343"/>
      <c r="E1592" s="196"/>
      <c r="F1592" s="196"/>
      <c r="G1592" s="196"/>
      <c r="H1592" s="196"/>
      <c r="I1592" s="412"/>
      <c r="J1592" s="196"/>
      <c r="K1592" s="196"/>
      <c r="L1592" s="196"/>
      <c r="M1592" s="196"/>
      <c r="N1592" s="196"/>
      <c r="O1592" s="196"/>
      <c r="P1592" s="196"/>
      <c r="Q1592" s="196"/>
      <c r="R1592" s="196"/>
      <c r="S1592" s="196"/>
      <c r="T1592" s="196"/>
      <c r="U1592" s="196"/>
      <c r="V1592" s="196"/>
    </row>
    <row r="1593" spans="1:22" x14ac:dyDescent="0.2">
      <c r="A1593" s="196"/>
      <c r="B1593" s="196"/>
      <c r="C1593" s="196"/>
      <c r="D1593" s="343"/>
      <c r="E1593" s="196"/>
      <c r="F1593" s="196"/>
      <c r="G1593" s="196"/>
      <c r="H1593" s="196"/>
      <c r="I1593" s="196"/>
      <c r="J1593" s="196"/>
      <c r="K1593" s="196"/>
      <c r="L1593" s="196"/>
      <c r="M1593" s="196"/>
      <c r="N1593" s="196"/>
      <c r="O1593" s="196"/>
      <c r="P1593" s="196"/>
      <c r="Q1593" s="196"/>
      <c r="R1593" s="196"/>
      <c r="S1593" s="196"/>
      <c r="T1593" s="196"/>
      <c r="U1593" s="196"/>
      <c r="V1593" s="196"/>
    </row>
    <row r="1594" spans="1:22" x14ac:dyDescent="0.2">
      <c r="A1594" s="196"/>
      <c r="B1594" s="196"/>
      <c r="C1594" s="196"/>
      <c r="D1594" s="343"/>
      <c r="E1594" s="196"/>
      <c r="F1594" s="196"/>
      <c r="G1594" s="196"/>
      <c r="H1594" s="196"/>
      <c r="I1594" s="196"/>
      <c r="J1594" s="196"/>
      <c r="K1594" s="196"/>
      <c r="L1594" s="196"/>
      <c r="M1594" s="196"/>
      <c r="N1594" s="196"/>
      <c r="O1594" s="196"/>
      <c r="P1594" s="196"/>
      <c r="Q1594" s="196"/>
      <c r="R1594" s="196"/>
      <c r="S1594" s="196"/>
      <c r="T1594" s="196"/>
      <c r="U1594" s="196"/>
      <c r="V1594" s="196"/>
    </row>
    <row r="1595" spans="1:22" x14ac:dyDescent="0.2">
      <c r="A1595" s="196"/>
      <c r="B1595" s="196"/>
      <c r="C1595" s="196"/>
      <c r="D1595" s="343"/>
      <c r="E1595" s="196"/>
      <c r="F1595" s="196"/>
      <c r="G1595" s="196"/>
      <c r="H1595" s="196"/>
      <c r="I1595" s="196"/>
      <c r="J1595" s="196"/>
      <c r="K1595" s="196"/>
      <c r="L1595" s="196"/>
      <c r="M1595" s="196"/>
      <c r="N1595" s="196"/>
      <c r="O1595" s="196"/>
      <c r="P1595" s="196"/>
      <c r="Q1595" s="196"/>
      <c r="R1595" s="196"/>
      <c r="S1595" s="196"/>
      <c r="T1595" s="196"/>
      <c r="U1595" s="196"/>
      <c r="V1595" s="196"/>
    </row>
    <row r="1596" spans="1:22" x14ac:dyDescent="0.2">
      <c r="A1596" s="196"/>
      <c r="B1596" s="196"/>
      <c r="C1596" s="196"/>
      <c r="D1596" s="343"/>
      <c r="E1596" s="196"/>
      <c r="F1596" s="196"/>
      <c r="G1596" s="196"/>
      <c r="H1596" s="196"/>
      <c r="I1596" s="196"/>
      <c r="J1596" s="196"/>
      <c r="K1596" s="196"/>
      <c r="L1596" s="196"/>
      <c r="M1596" s="196"/>
      <c r="N1596" s="196"/>
      <c r="O1596" s="196"/>
      <c r="P1596" s="196"/>
      <c r="Q1596" s="196"/>
      <c r="R1596" s="196"/>
      <c r="S1596" s="196"/>
      <c r="T1596" s="196"/>
      <c r="U1596" s="196"/>
      <c r="V1596" s="196"/>
    </row>
    <row r="1597" spans="1:22" x14ac:dyDescent="0.2">
      <c r="A1597" s="196"/>
      <c r="B1597" s="196"/>
      <c r="C1597" s="196"/>
      <c r="D1597" s="343"/>
      <c r="E1597" s="196"/>
      <c r="F1597" s="196"/>
      <c r="G1597" s="196"/>
      <c r="H1597" s="196"/>
      <c r="I1597" s="196"/>
      <c r="J1597" s="196"/>
      <c r="K1597" s="196"/>
      <c r="L1597" s="196"/>
      <c r="M1597" s="196"/>
      <c r="N1597" s="196"/>
      <c r="O1597" s="196"/>
      <c r="P1597" s="196"/>
      <c r="Q1597" s="196"/>
      <c r="R1597" s="196"/>
      <c r="S1597" s="196"/>
      <c r="T1597" s="196"/>
      <c r="U1597" s="196"/>
      <c r="V1597" s="196"/>
    </row>
    <row r="1598" spans="1:22" x14ac:dyDescent="0.2">
      <c r="A1598" s="196"/>
      <c r="B1598" s="196"/>
      <c r="C1598" s="196"/>
      <c r="D1598" s="343"/>
      <c r="E1598" s="196"/>
      <c r="F1598" s="196"/>
      <c r="G1598" s="196"/>
      <c r="H1598" s="196"/>
      <c r="I1598" s="196"/>
      <c r="J1598" s="196"/>
      <c r="K1598" s="196"/>
      <c r="L1598" s="196"/>
      <c r="M1598" s="196"/>
      <c r="N1598" s="196"/>
      <c r="O1598" s="196"/>
      <c r="P1598" s="196"/>
      <c r="Q1598" s="196"/>
      <c r="R1598" s="196"/>
      <c r="S1598" s="196"/>
      <c r="T1598" s="196"/>
      <c r="U1598" s="196"/>
      <c r="V1598" s="196"/>
    </row>
    <row r="1599" spans="1:22" x14ac:dyDescent="0.2">
      <c r="A1599" s="196"/>
      <c r="B1599" s="196"/>
      <c r="C1599" s="196"/>
      <c r="D1599" s="343"/>
      <c r="E1599" s="196"/>
      <c r="F1599" s="196"/>
      <c r="G1599" s="196"/>
      <c r="H1599" s="196"/>
      <c r="I1599" s="196"/>
      <c r="J1599" s="196"/>
      <c r="K1599" s="196"/>
      <c r="L1599" s="196"/>
      <c r="M1599" s="196"/>
      <c r="N1599" s="196"/>
      <c r="O1599" s="196"/>
      <c r="P1599" s="196"/>
      <c r="Q1599" s="196"/>
      <c r="R1599" s="196"/>
      <c r="S1599" s="196"/>
      <c r="T1599" s="196"/>
      <c r="U1599" s="196"/>
      <c r="V1599" s="196"/>
    </row>
    <row r="1600" spans="1:22" x14ac:dyDescent="0.2">
      <c r="A1600" s="196"/>
      <c r="B1600" s="196"/>
      <c r="C1600" s="196"/>
      <c r="D1600" s="343"/>
      <c r="E1600" s="196"/>
      <c r="F1600" s="196"/>
      <c r="G1600" s="196"/>
      <c r="H1600" s="196"/>
      <c r="I1600" s="196"/>
      <c r="J1600" s="196"/>
      <c r="K1600" s="196"/>
      <c r="L1600" s="196"/>
      <c r="M1600" s="196"/>
      <c r="N1600" s="196"/>
      <c r="O1600" s="196"/>
      <c r="P1600" s="196"/>
      <c r="Q1600" s="196"/>
      <c r="R1600" s="196"/>
      <c r="S1600" s="196"/>
      <c r="T1600" s="196"/>
      <c r="U1600" s="196"/>
      <c r="V1600" s="196"/>
    </row>
    <row r="1601" spans="1:22" x14ac:dyDescent="0.2">
      <c r="A1601" s="196"/>
      <c r="B1601" s="196"/>
      <c r="C1601" s="196"/>
      <c r="D1601" s="343"/>
      <c r="E1601" s="196"/>
      <c r="F1601" s="196"/>
      <c r="G1601" s="196"/>
      <c r="H1601" s="196"/>
      <c r="I1601" s="196"/>
      <c r="J1601" s="196"/>
      <c r="K1601" s="196"/>
      <c r="L1601" s="196"/>
      <c r="M1601" s="196"/>
      <c r="N1601" s="196"/>
      <c r="O1601" s="196"/>
      <c r="P1601" s="196"/>
      <c r="Q1601" s="196"/>
      <c r="R1601" s="196"/>
      <c r="S1601" s="196"/>
      <c r="T1601" s="196"/>
      <c r="U1601" s="196"/>
      <c r="V1601" s="196"/>
    </row>
    <row r="1602" spans="1:22" x14ac:dyDescent="0.2">
      <c r="A1602" s="196"/>
      <c r="B1602" s="196"/>
      <c r="C1602" s="196"/>
      <c r="D1602" s="343"/>
      <c r="E1602" s="196"/>
      <c r="F1602" s="196"/>
      <c r="G1602" s="196"/>
      <c r="H1602" s="196"/>
      <c r="I1602" s="412"/>
      <c r="J1602" s="196"/>
      <c r="K1602" s="196"/>
      <c r="L1602" s="196"/>
      <c r="M1602" s="196"/>
      <c r="N1602" s="196"/>
      <c r="O1602" s="196"/>
      <c r="P1602" s="196"/>
      <c r="Q1602" s="196"/>
      <c r="R1602" s="196"/>
      <c r="S1602" s="196"/>
      <c r="T1602" s="196"/>
      <c r="U1602" s="196"/>
      <c r="V1602" s="196"/>
    </row>
    <row r="1603" spans="1:22" x14ac:dyDescent="0.2">
      <c r="A1603" s="196"/>
      <c r="B1603" s="196"/>
      <c r="C1603" s="196"/>
      <c r="D1603" s="343"/>
      <c r="E1603" s="196"/>
      <c r="F1603" s="196"/>
      <c r="G1603" s="196"/>
      <c r="H1603" s="196"/>
      <c r="I1603" s="196"/>
      <c r="J1603" s="196"/>
      <c r="K1603" s="196"/>
      <c r="L1603" s="196"/>
      <c r="M1603" s="196"/>
      <c r="N1603" s="196"/>
      <c r="O1603" s="196"/>
      <c r="P1603" s="196"/>
      <c r="Q1603" s="196"/>
      <c r="R1603" s="196"/>
      <c r="S1603" s="196"/>
      <c r="T1603" s="196"/>
      <c r="U1603" s="196"/>
      <c r="V1603" s="196"/>
    </row>
    <row r="1604" spans="1:22" x14ac:dyDescent="0.2">
      <c r="A1604" s="196"/>
      <c r="B1604" s="196"/>
      <c r="C1604" s="196"/>
      <c r="D1604" s="343"/>
      <c r="E1604" s="196"/>
      <c r="F1604" s="196"/>
      <c r="G1604" s="196"/>
      <c r="H1604" s="196"/>
      <c r="I1604" s="196"/>
      <c r="J1604" s="196"/>
      <c r="K1604" s="196"/>
      <c r="L1604" s="196"/>
      <c r="M1604" s="196"/>
      <c r="N1604" s="196"/>
      <c r="O1604" s="196"/>
      <c r="P1604" s="196"/>
      <c r="Q1604" s="196"/>
      <c r="R1604" s="196"/>
      <c r="S1604" s="196"/>
      <c r="T1604" s="196"/>
      <c r="U1604" s="196"/>
      <c r="V1604" s="196"/>
    </row>
    <row r="1605" spans="1:22" x14ac:dyDescent="0.2">
      <c r="A1605" s="196"/>
      <c r="B1605" s="196"/>
      <c r="C1605" s="196"/>
      <c r="D1605" s="343"/>
      <c r="E1605" s="196"/>
      <c r="F1605" s="196"/>
      <c r="G1605" s="196"/>
      <c r="H1605" s="196"/>
      <c r="I1605" s="196"/>
      <c r="J1605" s="196"/>
      <c r="K1605" s="196"/>
      <c r="L1605" s="196"/>
      <c r="M1605" s="196"/>
      <c r="N1605" s="196"/>
      <c r="O1605" s="196"/>
      <c r="P1605" s="196"/>
      <c r="Q1605" s="196"/>
      <c r="R1605" s="196"/>
      <c r="S1605" s="196"/>
      <c r="T1605" s="196"/>
      <c r="U1605" s="196"/>
      <c r="V1605" s="196"/>
    </row>
    <row r="1606" spans="1:22" x14ac:dyDescent="0.2">
      <c r="A1606" s="196"/>
      <c r="B1606" s="196"/>
      <c r="C1606" s="196"/>
      <c r="D1606" s="343"/>
      <c r="E1606" s="196"/>
      <c r="F1606" s="196"/>
      <c r="G1606" s="196"/>
      <c r="H1606" s="196"/>
      <c r="I1606" s="196"/>
      <c r="J1606" s="196"/>
      <c r="K1606" s="196"/>
      <c r="L1606" s="196"/>
      <c r="M1606" s="196"/>
      <c r="N1606" s="196"/>
      <c r="O1606" s="196"/>
      <c r="P1606" s="196"/>
      <c r="Q1606" s="196"/>
      <c r="R1606" s="196"/>
      <c r="S1606" s="196"/>
      <c r="T1606" s="196"/>
      <c r="U1606" s="196"/>
      <c r="V1606" s="196"/>
    </row>
    <row r="1607" spans="1:22" x14ac:dyDescent="0.2">
      <c r="A1607" s="196"/>
      <c r="B1607" s="196"/>
      <c r="C1607" s="196"/>
      <c r="D1607" s="343"/>
      <c r="E1607" s="196"/>
      <c r="F1607" s="196"/>
      <c r="G1607" s="196"/>
      <c r="H1607" s="196"/>
      <c r="I1607" s="196"/>
      <c r="J1607" s="196"/>
      <c r="K1607" s="196"/>
      <c r="L1607" s="196"/>
      <c r="M1607" s="196"/>
      <c r="N1607" s="196"/>
      <c r="O1607" s="196"/>
      <c r="P1607" s="196"/>
      <c r="Q1607" s="196"/>
      <c r="R1607" s="196"/>
      <c r="S1607" s="196"/>
      <c r="T1607" s="196"/>
      <c r="U1607" s="196"/>
      <c r="V1607" s="196"/>
    </row>
    <row r="1608" spans="1:22" x14ac:dyDescent="0.2">
      <c r="A1608" s="196"/>
      <c r="B1608" s="196"/>
      <c r="C1608" s="196"/>
      <c r="D1608" s="343"/>
      <c r="E1608" s="196"/>
      <c r="F1608" s="196"/>
      <c r="G1608" s="196"/>
      <c r="H1608" s="196"/>
      <c r="I1608" s="196"/>
      <c r="J1608" s="196"/>
      <c r="K1608" s="196"/>
      <c r="L1608" s="196"/>
      <c r="M1608" s="196"/>
      <c r="N1608" s="196"/>
      <c r="O1608" s="196"/>
      <c r="P1608" s="196"/>
      <c r="Q1608" s="196"/>
      <c r="R1608" s="196"/>
      <c r="S1608" s="196"/>
      <c r="T1608" s="196"/>
      <c r="U1608" s="196"/>
      <c r="V1608" s="196"/>
    </row>
    <row r="1609" spans="1:22" x14ac:dyDescent="0.2">
      <c r="A1609" s="196"/>
      <c r="B1609" s="196"/>
      <c r="C1609" s="196"/>
      <c r="D1609" s="343"/>
      <c r="E1609" s="196"/>
      <c r="F1609" s="196"/>
      <c r="G1609" s="196"/>
      <c r="H1609" s="196"/>
      <c r="I1609" s="196"/>
      <c r="J1609" s="196"/>
      <c r="K1609" s="196"/>
      <c r="L1609" s="196"/>
      <c r="M1609" s="196"/>
      <c r="N1609" s="196"/>
      <c r="O1609" s="196"/>
      <c r="P1609" s="196"/>
      <c r="Q1609" s="196"/>
      <c r="R1609" s="196"/>
      <c r="S1609" s="196"/>
      <c r="T1609" s="196"/>
      <c r="U1609" s="196"/>
      <c r="V1609" s="196"/>
    </row>
    <row r="1610" spans="1:22" x14ac:dyDescent="0.2">
      <c r="A1610" s="196"/>
      <c r="B1610" s="196"/>
      <c r="C1610" s="196"/>
      <c r="D1610" s="343"/>
      <c r="E1610" s="196"/>
      <c r="F1610" s="196"/>
      <c r="G1610" s="196"/>
      <c r="H1610" s="196"/>
      <c r="I1610" s="196"/>
      <c r="J1610" s="196"/>
      <c r="K1610" s="196"/>
      <c r="L1610" s="196"/>
      <c r="M1610" s="196"/>
      <c r="N1610" s="196"/>
      <c r="O1610" s="196"/>
      <c r="P1610" s="196"/>
      <c r="Q1610" s="196"/>
      <c r="R1610" s="196"/>
      <c r="S1610" s="196"/>
      <c r="T1610" s="196"/>
      <c r="U1610" s="196"/>
      <c r="V1610" s="196"/>
    </row>
    <row r="1611" spans="1:22" x14ac:dyDescent="0.2">
      <c r="A1611" s="196"/>
      <c r="B1611" s="196"/>
      <c r="C1611" s="196"/>
      <c r="D1611" s="343"/>
      <c r="E1611" s="196"/>
      <c r="F1611" s="196"/>
      <c r="G1611" s="196"/>
      <c r="H1611" s="196"/>
      <c r="I1611" s="196"/>
      <c r="J1611" s="196"/>
      <c r="K1611" s="196"/>
      <c r="L1611" s="196"/>
      <c r="M1611" s="196"/>
      <c r="N1611" s="196"/>
      <c r="O1611" s="196"/>
      <c r="P1611" s="196"/>
      <c r="Q1611" s="196"/>
      <c r="R1611" s="196"/>
      <c r="S1611" s="196"/>
      <c r="T1611" s="196"/>
      <c r="U1611" s="196"/>
      <c r="V1611" s="196"/>
    </row>
    <row r="1612" spans="1:22" x14ac:dyDescent="0.2">
      <c r="A1612" s="196"/>
      <c r="B1612" s="196"/>
      <c r="C1612" s="196"/>
      <c r="D1612" s="343"/>
      <c r="E1612" s="196"/>
      <c r="F1612" s="196"/>
      <c r="G1612" s="196"/>
      <c r="H1612" s="196"/>
      <c r="I1612" s="412"/>
      <c r="J1612" s="196"/>
      <c r="K1612" s="196"/>
      <c r="L1612" s="196"/>
      <c r="M1612" s="196"/>
      <c r="N1612" s="196"/>
      <c r="O1612" s="196"/>
      <c r="P1612" s="196"/>
      <c r="Q1612" s="196"/>
      <c r="R1612" s="196"/>
      <c r="S1612" s="196"/>
      <c r="T1612" s="196"/>
      <c r="U1612" s="196"/>
      <c r="V1612" s="196"/>
    </row>
    <row r="1613" spans="1:22" x14ac:dyDescent="0.2">
      <c r="A1613" s="196"/>
      <c r="B1613" s="196"/>
      <c r="C1613" s="196"/>
      <c r="D1613" s="343"/>
      <c r="E1613" s="196"/>
      <c r="F1613" s="196"/>
      <c r="G1613" s="196"/>
      <c r="H1613" s="196"/>
      <c r="I1613" s="196"/>
      <c r="J1613" s="196"/>
      <c r="K1613" s="196"/>
      <c r="L1613" s="196"/>
      <c r="M1613" s="196"/>
      <c r="N1613" s="196"/>
      <c r="O1613" s="196"/>
      <c r="P1613" s="196"/>
      <c r="Q1613" s="196"/>
      <c r="R1613" s="196"/>
      <c r="S1613" s="196"/>
      <c r="T1613" s="196"/>
      <c r="U1613" s="196"/>
      <c r="V1613" s="196"/>
    </row>
    <row r="1614" spans="1:22" x14ac:dyDescent="0.2">
      <c r="A1614" s="196"/>
      <c r="B1614" s="196"/>
      <c r="C1614" s="196"/>
      <c r="D1614" s="343"/>
      <c r="E1614" s="196"/>
      <c r="F1614" s="196"/>
      <c r="G1614" s="196"/>
      <c r="H1614" s="196"/>
      <c r="I1614" s="196"/>
      <c r="J1614" s="196"/>
      <c r="K1614" s="196"/>
      <c r="L1614" s="196"/>
      <c r="M1614" s="196"/>
      <c r="N1614" s="196"/>
      <c r="O1614" s="196"/>
      <c r="P1614" s="196"/>
      <c r="Q1614" s="196"/>
      <c r="R1614" s="196"/>
      <c r="S1614" s="196"/>
      <c r="T1614" s="196"/>
      <c r="U1614" s="196"/>
      <c r="V1614" s="196"/>
    </row>
    <row r="1615" spans="1:22" x14ac:dyDescent="0.2">
      <c r="A1615" s="196"/>
      <c r="B1615" s="196"/>
      <c r="C1615" s="196"/>
      <c r="D1615" s="343"/>
      <c r="E1615" s="196"/>
      <c r="F1615" s="196"/>
      <c r="G1615" s="196"/>
      <c r="H1615" s="196"/>
      <c r="I1615" s="196"/>
      <c r="J1615" s="196"/>
      <c r="K1615" s="196"/>
      <c r="L1615" s="196"/>
      <c r="M1615" s="196"/>
      <c r="N1615" s="196"/>
      <c r="O1615" s="196"/>
      <c r="P1615" s="196"/>
      <c r="Q1615" s="196"/>
      <c r="R1615" s="196"/>
      <c r="S1615" s="196"/>
      <c r="T1615" s="196"/>
      <c r="U1615" s="196"/>
      <c r="V1615" s="196"/>
    </row>
    <row r="1616" spans="1:22" x14ac:dyDescent="0.2">
      <c r="A1616" s="196"/>
      <c r="B1616" s="196"/>
      <c r="C1616" s="196"/>
      <c r="D1616" s="343"/>
      <c r="E1616" s="196"/>
      <c r="F1616" s="196"/>
      <c r="G1616" s="196"/>
      <c r="H1616" s="196"/>
      <c r="I1616" s="196"/>
      <c r="J1616" s="196"/>
      <c r="K1616" s="196"/>
      <c r="L1616" s="196"/>
      <c r="M1616" s="196"/>
      <c r="N1616" s="196"/>
      <c r="O1616" s="196"/>
      <c r="P1616" s="196"/>
      <c r="Q1616" s="196"/>
      <c r="R1616" s="196"/>
      <c r="S1616" s="196"/>
      <c r="T1616" s="196"/>
      <c r="U1616" s="196"/>
      <c r="V1616" s="196"/>
    </row>
    <row r="1617" spans="1:22" x14ac:dyDescent="0.2">
      <c r="A1617" s="196"/>
      <c r="B1617" s="196"/>
      <c r="C1617" s="196"/>
      <c r="D1617" s="343"/>
      <c r="E1617" s="196"/>
      <c r="F1617" s="196"/>
      <c r="G1617" s="196"/>
      <c r="H1617" s="196"/>
      <c r="I1617" s="196"/>
      <c r="J1617" s="196"/>
      <c r="K1617" s="196"/>
      <c r="L1617" s="196"/>
      <c r="M1617" s="196"/>
      <c r="N1617" s="196"/>
      <c r="O1617" s="196"/>
      <c r="P1617" s="196"/>
      <c r="Q1617" s="196"/>
      <c r="R1617" s="196"/>
      <c r="S1617" s="196"/>
      <c r="T1617" s="196"/>
      <c r="U1617" s="196"/>
      <c r="V1617" s="196"/>
    </row>
    <row r="1618" spans="1:22" x14ac:dyDescent="0.2">
      <c r="A1618" s="196"/>
      <c r="B1618" s="196"/>
      <c r="C1618" s="196"/>
      <c r="D1618" s="343"/>
      <c r="E1618" s="196"/>
      <c r="F1618" s="196"/>
      <c r="G1618" s="196"/>
      <c r="H1618" s="196"/>
      <c r="I1618" s="196"/>
      <c r="J1618" s="196"/>
      <c r="K1618" s="196"/>
      <c r="L1618" s="196"/>
      <c r="M1618" s="196"/>
      <c r="N1618" s="196"/>
      <c r="O1618" s="196"/>
      <c r="P1618" s="196"/>
      <c r="Q1618" s="196"/>
      <c r="R1618" s="196"/>
      <c r="S1618" s="196"/>
      <c r="T1618" s="196"/>
      <c r="U1618" s="196"/>
      <c r="V1618" s="196"/>
    </row>
    <row r="1619" spans="1:22" x14ac:dyDescent="0.2">
      <c r="A1619" s="196"/>
      <c r="B1619" s="196"/>
      <c r="C1619" s="196"/>
      <c r="D1619" s="343"/>
      <c r="E1619" s="196"/>
      <c r="F1619" s="196"/>
      <c r="G1619" s="196"/>
      <c r="H1619" s="196"/>
      <c r="I1619" s="196"/>
      <c r="J1619" s="196"/>
      <c r="K1619" s="196"/>
      <c r="L1619" s="196"/>
      <c r="M1619" s="196"/>
      <c r="N1619" s="196"/>
      <c r="O1619" s="196"/>
      <c r="P1619" s="196"/>
      <c r="Q1619" s="196"/>
      <c r="R1619" s="196"/>
      <c r="S1619" s="196"/>
      <c r="T1619" s="196"/>
      <c r="U1619" s="196"/>
      <c r="V1619" s="196"/>
    </row>
    <row r="1620" spans="1:22" x14ac:dyDescent="0.2">
      <c r="A1620" s="196"/>
      <c r="B1620" s="196"/>
      <c r="C1620" s="196"/>
      <c r="D1620" s="343"/>
      <c r="E1620" s="196"/>
      <c r="F1620" s="196"/>
      <c r="G1620" s="196"/>
      <c r="H1620" s="196"/>
      <c r="I1620" s="196"/>
      <c r="J1620" s="196"/>
      <c r="K1620" s="196"/>
      <c r="L1620" s="196"/>
      <c r="M1620" s="196"/>
      <c r="N1620" s="196"/>
      <c r="O1620" s="196"/>
      <c r="P1620" s="196"/>
      <c r="Q1620" s="196"/>
      <c r="R1620" s="196"/>
      <c r="S1620" s="196"/>
      <c r="T1620" s="196"/>
      <c r="U1620" s="196"/>
      <c r="V1620" s="196"/>
    </row>
    <row r="1621" spans="1:22" x14ac:dyDescent="0.2">
      <c r="A1621" s="196"/>
      <c r="B1621" s="196"/>
      <c r="C1621" s="196"/>
      <c r="D1621" s="343"/>
      <c r="E1621" s="196"/>
      <c r="F1621" s="196"/>
      <c r="G1621" s="196"/>
      <c r="H1621" s="196"/>
      <c r="I1621" s="196"/>
      <c r="J1621" s="196"/>
      <c r="K1621" s="196"/>
      <c r="L1621" s="196"/>
      <c r="M1621" s="196"/>
      <c r="N1621" s="196"/>
      <c r="O1621" s="196"/>
      <c r="P1621" s="196"/>
      <c r="Q1621" s="196"/>
      <c r="R1621" s="196"/>
      <c r="S1621" s="196"/>
      <c r="T1621" s="196"/>
      <c r="U1621" s="196"/>
      <c r="V1621" s="196"/>
    </row>
    <row r="1622" spans="1:22" x14ac:dyDescent="0.2">
      <c r="A1622" s="196"/>
      <c r="B1622" s="196"/>
      <c r="C1622" s="196"/>
      <c r="D1622" s="343"/>
      <c r="E1622" s="196"/>
      <c r="F1622" s="196"/>
      <c r="G1622" s="196"/>
      <c r="H1622" s="196"/>
      <c r="I1622" s="412"/>
      <c r="J1622" s="196"/>
      <c r="K1622" s="196"/>
      <c r="L1622" s="196"/>
      <c r="M1622" s="196"/>
      <c r="N1622" s="196"/>
      <c r="O1622" s="196"/>
      <c r="P1622" s="196"/>
      <c r="Q1622" s="196"/>
      <c r="R1622" s="196"/>
      <c r="S1622" s="196"/>
      <c r="T1622" s="196"/>
      <c r="U1622" s="196"/>
      <c r="V1622" s="196"/>
    </row>
    <row r="1623" spans="1:22" x14ac:dyDescent="0.2">
      <c r="A1623" s="196"/>
      <c r="B1623" s="196"/>
      <c r="C1623" s="196"/>
      <c r="D1623" s="343"/>
      <c r="E1623" s="196"/>
      <c r="F1623" s="196"/>
      <c r="G1623" s="196"/>
      <c r="H1623" s="196"/>
      <c r="I1623" s="196"/>
      <c r="J1623" s="196"/>
      <c r="K1623" s="196"/>
      <c r="L1623" s="196"/>
      <c r="M1623" s="196"/>
      <c r="N1623" s="196"/>
      <c r="O1623" s="196"/>
      <c r="P1623" s="196"/>
      <c r="Q1623" s="196"/>
      <c r="R1623" s="196"/>
      <c r="S1623" s="196"/>
      <c r="T1623" s="196"/>
      <c r="U1623" s="196"/>
      <c r="V1623" s="196"/>
    </row>
    <row r="1624" spans="1:22" x14ac:dyDescent="0.2">
      <c r="A1624" s="196"/>
      <c r="B1624" s="196"/>
      <c r="C1624" s="196"/>
      <c r="D1624" s="343"/>
      <c r="E1624" s="196"/>
      <c r="F1624" s="196"/>
      <c r="G1624" s="196"/>
      <c r="H1624" s="196"/>
      <c r="I1624" s="196"/>
      <c r="J1624" s="196"/>
      <c r="K1624" s="196"/>
      <c r="L1624" s="196"/>
      <c r="M1624" s="196"/>
      <c r="N1624" s="196"/>
      <c r="O1624" s="196"/>
      <c r="P1624" s="196"/>
      <c r="Q1624" s="196"/>
      <c r="R1624" s="196"/>
      <c r="S1624" s="196"/>
      <c r="T1624" s="196"/>
      <c r="U1624" s="196"/>
      <c r="V1624" s="196"/>
    </row>
    <row r="1625" spans="1:22" x14ac:dyDescent="0.2">
      <c r="A1625" s="196"/>
      <c r="B1625" s="196"/>
      <c r="C1625" s="196"/>
      <c r="D1625" s="343"/>
      <c r="E1625" s="196"/>
      <c r="F1625" s="196"/>
      <c r="G1625" s="196"/>
      <c r="H1625" s="196"/>
      <c r="I1625" s="196"/>
      <c r="J1625" s="196"/>
      <c r="K1625" s="196"/>
      <c r="L1625" s="196"/>
      <c r="M1625" s="196"/>
      <c r="N1625" s="196"/>
      <c r="O1625" s="196"/>
      <c r="P1625" s="196"/>
      <c r="Q1625" s="196"/>
      <c r="R1625" s="196"/>
      <c r="S1625" s="196"/>
      <c r="T1625" s="196"/>
      <c r="U1625" s="196"/>
      <c r="V1625" s="196"/>
    </row>
    <row r="1626" spans="1:22" x14ac:dyDescent="0.2">
      <c r="A1626" s="196"/>
      <c r="B1626" s="196"/>
      <c r="C1626" s="196"/>
      <c r="D1626" s="343"/>
      <c r="E1626" s="196"/>
      <c r="F1626" s="196"/>
      <c r="G1626" s="196"/>
      <c r="H1626" s="196"/>
      <c r="I1626" s="196"/>
      <c r="J1626" s="196"/>
      <c r="K1626" s="196"/>
      <c r="L1626" s="196"/>
      <c r="M1626" s="196"/>
      <c r="N1626" s="196"/>
      <c r="O1626" s="196"/>
      <c r="P1626" s="196"/>
      <c r="Q1626" s="196"/>
      <c r="R1626" s="196"/>
      <c r="S1626" s="196"/>
      <c r="T1626" s="196"/>
      <c r="U1626" s="196"/>
      <c r="V1626" s="196"/>
    </row>
    <row r="1627" spans="1:22" x14ac:dyDescent="0.2">
      <c r="A1627" s="196"/>
      <c r="B1627" s="196"/>
      <c r="C1627" s="196"/>
      <c r="D1627" s="343"/>
      <c r="E1627" s="196"/>
      <c r="F1627" s="196"/>
      <c r="G1627" s="196"/>
      <c r="H1627" s="196"/>
      <c r="I1627" s="196"/>
      <c r="J1627" s="196"/>
      <c r="K1627" s="196"/>
      <c r="L1627" s="196"/>
      <c r="M1627" s="196"/>
      <c r="N1627" s="196"/>
      <c r="O1627" s="196"/>
      <c r="P1627" s="196"/>
      <c r="Q1627" s="196"/>
      <c r="R1627" s="196"/>
      <c r="S1627" s="196"/>
      <c r="T1627" s="196"/>
      <c r="U1627" s="196"/>
      <c r="V1627" s="196"/>
    </row>
    <row r="1628" spans="1:22" x14ac:dyDescent="0.2">
      <c r="A1628" s="196"/>
      <c r="B1628" s="196"/>
      <c r="C1628" s="196"/>
      <c r="D1628" s="343"/>
      <c r="E1628" s="196"/>
      <c r="F1628" s="196"/>
      <c r="G1628" s="196"/>
      <c r="H1628" s="196"/>
      <c r="I1628" s="196"/>
      <c r="J1628" s="196"/>
      <c r="K1628" s="196"/>
      <c r="L1628" s="196"/>
      <c r="M1628" s="196"/>
      <c r="N1628" s="196"/>
      <c r="O1628" s="196"/>
      <c r="P1628" s="196"/>
      <c r="Q1628" s="196"/>
      <c r="R1628" s="196"/>
      <c r="S1628" s="196"/>
      <c r="T1628" s="196"/>
      <c r="U1628" s="196"/>
      <c r="V1628" s="196"/>
    </row>
    <row r="1629" spans="1:22" x14ac:dyDescent="0.2">
      <c r="A1629" s="196"/>
      <c r="B1629" s="196"/>
      <c r="C1629" s="196"/>
      <c r="D1629" s="343"/>
      <c r="E1629" s="196"/>
      <c r="F1629" s="196"/>
      <c r="G1629" s="196"/>
      <c r="H1629" s="196"/>
      <c r="I1629" s="196"/>
      <c r="J1629" s="196"/>
      <c r="K1629" s="196"/>
      <c r="L1629" s="196"/>
      <c r="M1629" s="196"/>
      <c r="N1629" s="196"/>
      <c r="O1629" s="196"/>
      <c r="P1629" s="196"/>
      <c r="Q1629" s="196"/>
      <c r="R1629" s="196"/>
      <c r="S1629" s="196"/>
      <c r="T1629" s="196"/>
      <c r="U1629" s="196"/>
      <c r="V1629" s="196"/>
    </row>
    <row r="1630" spans="1:22" x14ac:dyDescent="0.2">
      <c r="A1630" s="196"/>
      <c r="B1630" s="196"/>
      <c r="C1630" s="196"/>
      <c r="D1630" s="343"/>
      <c r="E1630" s="196"/>
      <c r="F1630" s="196"/>
      <c r="G1630" s="196"/>
      <c r="H1630" s="196"/>
      <c r="I1630" s="196"/>
      <c r="J1630" s="196"/>
      <c r="K1630" s="196"/>
      <c r="L1630" s="196"/>
      <c r="M1630" s="196"/>
      <c r="N1630" s="196"/>
      <c r="O1630" s="196"/>
      <c r="P1630" s="196"/>
      <c r="Q1630" s="196"/>
      <c r="R1630" s="196"/>
      <c r="S1630" s="196"/>
      <c r="T1630" s="196"/>
      <c r="U1630" s="196"/>
      <c r="V1630" s="196"/>
    </row>
    <row r="1631" spans="1:22" x14ac:dyDescent="0.2">
      <c r="A1631" s="196"/>
      <c r="B1631" s="196"/>
      <c r="C1631" s="196"/>
      <c r="D1631" s="343"/>
      <c r="E1631" s="196"/>
      <c r="F1631" s="196"/>
      <c r="G1631" s="196"/>
      <c r="H1631" s="196"/>
      <c r="I1631" s="196"/>
      <c r="J1631" s="196"/>
      <c r="K1631" s="196"/>
      <c r="L1631" s="196"/>
      <c r="M1631" s="196"/>
      <c r="N1631" s="196"/>
      <c r="O1631" s="196"/>
      <c r="P1631" s="196"/>
      <c r="Q1631" s="196"/>
      <c r="R1631" s="196"/>
      <c r="S1631" s="196"/>
      <c r="T1631" s="196"/>
      <c r="U1631" s="196"/>
      <c r="V1631" s="196"/>
    </row>
    <row r="1632" spans="1:22" x14ac:dyDescent="0.2">
      <c r="A1632" s="196"/>
      <c r="B1632" s="196"/>
      <c r="C1632" s="196"/>
      <c r="D1632" s="343"/>
      <c r="E1632" s="196"/>
      <c r="F1632" s="196"/>
      <c r="G1632" s="196"/>
      <c r="H1632" s="196"/>
      <c r="I1632" s="412"/>
      <c r="J1632" s="196"/>
      <c r="K1632" s="196"/>
      <c r="L1632" s="196"/>
      <c r="M1632" s="196"/>
      <c r="N1632" s="196"/>
      <c r="O1632" s="196"/>
      <c r="P1632" s="196"/>
      <c r="Q1632" s="196"/>
      <c r="R1632" s="196"/>
      <c r="S1632" s="196"/>
      <c r="T1632" s="196"/>
      <c r="U1632" s="196"/>
      <c r="V1632" s="196"/>
    </row>
    <row r="1633" spans="1:22" x14ac:dyDescent="0.2">
      <c r="A1633" s="196"/>
      <c r="B1633" s="196"/>
      <c r="C1633" s="196"/>
      <c r="D1633" s="343"/>
      <c r="E1633" s="196"/>
      <c r="F1633" s="196"/>
      <c r="G1633" s="196"/>
      <c r="H1633" s="196"/>
      <c r="I1633" s="196"/>
      <c r="J1633" s="196"/>
      <c r="K1633" s="196"/>
      <c r="L1633" s="196"/>
      <c r="M1633" s="196"/>
      <c r="N1633" s="196"/>
      <c r="O1633" s="196"/>
      <c r="P1633" s="196"/>
      <c r="Q1633" s="196"/>
      <c r="R1633" s="196"/>
      <c r="S1633" s="196"/>
      <c r="T1633" s="196"/>
      <c r="U1633" s="196"/>
      <c r="V1633" s="196"/>
    </row>
    <row r="1634" spans="1:22" x14ac:dyDescent="0.2">
      <c r="A1634" s="196"/>
      <c r="B1634" s="196"/>
      <c r="C1634" s="196"/>
      <c r="D1634" s="343"/>
      <c r="E1634" s="196"/>
      <c r="F1634" s="196"/>
      <c r="G1634" s="196"/>
      <c r="H1634" s="196"/>
      <c r="I1634" s="196"/>
      <c r="J1634" s="196"/>
      <c r="K1634" s="196"/>
      <c r="L1634" s="196"/>
      <c r="M1634" s="196"/>
      <c r="N1634" s="196"/>
      <c r="O1634" s="196"/>
      <c r="P1634" s="196"/>
      <c r="Q1634" s="196"/>
      <c r="R1634" s="196"/>
      <c r="S1634" s="196"/>
      <c r="T1634" s="196"/>
      <c r="U1634" s="196"/>
      <c r="V1634" s="196"/>
    </row>
    <row r="1635" spans="1:22" x14ac:dyDescent="0.2">
      <c r="A1635" s="196"/>
      <c r="B1635" s="196"/>
      <c r="C1635" s="196"/>
      <c r="D1635" s="343"/>
      <c r="E1635" s="196"/>
      <c r="F1635" s="196"/>
      <c r="G1635" s="196"/>
      <c r="H1635" s="196"/>
      <c r="I1635" s="196"/>
      <c r="J1635" s="196"/>
      <c r="K1635" s="196"/>
      <c r="L1635" s="196"/>
      <c r="M1635" s="196"/>
      <c r="N1635" s="196"/>
      <c r="O1635" s="196"/>
      <c r="P1635" s="196"/>
      <c r="Q1635" s="196"/>
      <c r="R1635" s="196"/>
      <c r="S1635" s="196"/>
      <c r="T1635" s="196"/>
      <c r="U1635" s="196"/>
      <c r="V1635" s="196"/>
    </row>
    <row r="1636" spans="1:22" x14ac:dyDescent="0.2">
      <c r="A1636" s="196"/>
      <c r="B1636" s="196"/>
      <c r="C1636" s="196"/>
      <c r="D1636" s="343"/>
      <c r="E1636" s="196"/>
      <c r="F1636" s="196"/>
      <c r="G1636" s="196"/>
      <c r="H1636" s="196"/>
      <c r="I1636" s="196"/>
      <c r="J1636" s="196"/>
      <c r="K1636" s="196"/>
      <c r="L1636" s="196"/>
      <c r="M1636" s="196"/>
      <c r="N1636" s="196"/>
      <c r="O1636" s="196"/>
      <c r="P1636" s="196"/>
      <c r="Q1636" s="196"/>
      <c r="R1636" s="196"/>
      <c r="S1636" s="196"/>
      <c r="T1636" s="196"/>
      <c r="U1636" s="196"/>
      <c r="V1636" s="196"/>
    </row>
    <row r="1637" spans="1:22" x14ac:dyDescent="0.2">
      <c r="A1637" s="196"/>
      <c r="B1637" s="196"/>
      <c r="C1637" s="196"/>
      <c r="D1637" s="343"/>
      <c r="E1637" s="196"/>
      <c r="F1637" s="196"/>
      <c r="G1637" s="196"/>
      <c r="H1637" s="196"/>
      <c r="I1637" s="196"/>
      <c r="J1637" s="196"/>
      <c r="K1637" s="196"/>
      <c r="L1637" s="196"/>
      <c r="M1637" s="196"/>
      <c r="N1637" s="196"/>
      <c r="O1637" s="196"/>
      <c r="P1637" s="196"/>
      <c r="Q1637" s="196"/>
      <c r="R1637" s="196"/>
      <c r="S1637" s="196"/>
      <c r="T1637" s="196"/>
      <c r="U1637" s="196"/>
      <c r="V1637" s="196"/>
    </row>
    <row r="1638" spans="1:22" x14ac:dyDescent="0.2">
      <c r="A1638" s="196"/>
      <c r="B1638" s="196"/>
      <c r="C1638" s="196"/>
      <c r="D1638" s="343"/>
      <c r="E1638" s="196"/>
      <c r="F1638" s="196"/>
      <c r="G1638" s="196"/>
      <c r="H1638" s="196"/>
      <c r="I1638" s="196"/>
      <c r="J1638" s="196"/>
      <c r="K1638" s="196"/>
      <c r="L1638" s="196"/>
      <c r="M1638" s="196"/>
      <c r="N1638" s="196"/>
      <c r="O1638" s="196"/>
      <c r="P1638" s="196"/>
      <c r="Q1638" s="196"/>
      <c r="R1638" s="196"/>
      <c r="S1638" s="196"/>
      <c r="T1638" s="196"/>
      <c r="U1638" s="196"/>
      <c r="V1638" s="196"/>
    </row>
    <row r="1639" spans="1:22" x14ac:dyDescent="0.2">
      <c r="A1639" s="196"/>
      <c r="B1639" s="196"/>
      <c r="C1639" s="196"/>
      <c r="D1639" s="343"/>
      <c r="E1639" s="196"/>
      <c r="F1639" s="196"/>
      <c r="G1639" s="196"/>
      <c r="H1639" s="196"/>
      <c r="I1639" s="196"/>
      <c r="J1639" s="196"/>
      <c r="K1639" s="196"/>
      <c r="L1639" s="196"/>
      <c r="M1639" s="196"/>
      <c r="N1639" s="196"/>
      <c r="O1639" s="196"/>
      <c r="P1639" s="196"/>
      <c r="Q1639" s="196"/>
      <c r="R1639" s="196"/>
      <c r="S1639" s="196"/>
      <c r="T1639" s="196"/>
      <c r="U1639" s="196"/>
      <c r="V1639" s="196"/>
    </row>
    <row r="1640" spans="1:22" x14ac:dyDescent="0.2">
      <c r="A1640" s="196"/>
      <c r="B1640" s="196"/>
      <c r="C1640" s="196"/>
      <c r="D1640" s="343"/>
      <c r="E1640" s="196"/>
      <c r="F1640" s="196"/>
      <c r="G1640" s="196"/>
      <c r="H1640" s="196"/>
      <c r="I1640" s="196"/>
      <c r="J1640" s="196"/>
      <c r="K1640" s="196"/>
      <c r="L1640" s="196"/>
      <c r="M1640" s="196"/>
      <c r="N1640" s="196"/>
      <c r="O1640" s="196"/>
      <c r="P1640" s="196"/>
      <c r="Q1640" s="196"/>
      <c r="R1640" s="196"/>
      <c r="S1640" s="196"/>
      <c r="T1640" s="196"/>
      <c r="U1640" s="196"/>
      <c r="V1640" s="196"/>
    </row>
    <row r="1641" spans="1:22" x14ac:dyDescent="0.2">
      <c r="A1641" s="196"/>
      <c r="B1641" s="196"/>
      <c r="C1641" s="196"/>
      <c r="D1641" s="343"/>
      <c r="E1641" s="196"/>
      <c r="F1641" s="196"/>
      <c r="G1641" s="196"/>
      <c r="H1641" s="196"/>
      <c r="I1641" s="196"/>
      <c r="J1641" s="196"/>
      <c r="K1641" s="196"/>
      <c r="L1641" s="196"/>
      <c r="M1641" s="196"/>
      <c r="N1641" s="196"/>
      <c r="O1641" s="196"/>
      <c r="P1641" s="196"/>
      <c r="Q1641" s="196"/>
      <c r="R1641" s="196"/>
      <c r="S1641" s="196"/>
      <c r="T1641" s="196"/>
      <c r="U1641" s="196"/>
      <c r="V1641" s="196"/>
    </row>
    <row r="1642" spans="1:22" x14ac:dyDescent="0.2">
      <c r="A1642" s="196"/>
      <c r="B1642" s="196"/>
      <c r="C1642" s="196"/>
      <c r="D1642" s="343"/>
      <c r="E1642" s="196"/>
      <c r="F1642" s="196"/>
      <c r="G1642" s="196"/>
      <c r="H1642" s="196"/>
      <c r="I1642" s="412"/>
      <c r="J1642" s="196"/>
      <c r="K1642" s="196"/>
      <c r="L1642" s="196"/>
      <c r="M1642" s="196"/>
      <c r="N1642" s="196"/>
      <c r="O1642" s="196"/>
      <c r="P1642" s="196"/>
      <c r="Q1642" s="196"/>
      <c r="R1642" s="196"/>
      <c r="S1642" s="196"/>
      <c r="T1642" s="196"/>
      <c r="U1642" s="196"/>
      <c r="V1642" s="196"/>
    </row>
    <row r="1643" spans="1:22" x14ac:dyDescent="0.2">
      <c r="A1643" s="196"/>
      <c r="B1643" s="196"/>
      <c r="C1643" s="196"/>
      <c r="D1643" s="343"/>
      <c r="E1643" s="196"/>
      <c r="F1643" s="196"/>
      <c r="G1643" s="196"/>
      <c r="H1643" s="196"/>
      <c r="I1643" s="196"/>
      <c r="J1643" s="196"/>
      <c r="K1643" s="196"/>
      <c r="L1643" s="196"/>
      <c r="M1643" s="196"/>
      <c r="N1643" s="196"/>
      <c r="O1643" s="196"/>
      <c r="P1643" s="196"/>
      <c r="Q1643" s="196"/>
      <c r="R1643" s="196"/>
      <c r="S1643" s="196"/>
      <c r="T1643" s="196"/>
      <c r="U1643" s="196"/>
      <c r="V1643" s="196"/>
    </row>
    <row r="1644" spans="1:22" x14ac:dyDescent="0.2">
      <c r="A1644" s="196"/>
      <c r="B1644" s="196"/>
      <c r="C1644" s="196"/>
      <c r="D1644" s="343"/>
      <c r="E1644" s="196"/>
      <c r="F1644" s="196"/>
      <c r="G1644" s="196"/>
      <c r="H1644" s="196"/>
      <c r="I1644" s="196"/>
      <c r="J1644" s="196"/>
      <c r="K1644" s="196"/>
      <c r="L1644" s="196"/>
      <c r="M1644" s="196"/>
      <c r="N1644" s="196"/>
      <c r="O1644" s="196"/>
      <c r="P1644" s="196"/>
      <c r="Q1644" s="196"/>
      <c r="R1644" s="196"/>
      <c r="S1644" s="196"/>
      <c r="T1644" s="196"/>
      <c r="U1644" s="196"/>
      <c r="V1644" s="196"/>
    </row>
    <row r="1645" spans="1:22" x14ac:dyDescent="0.2">
      <c r="A1645" s="196"/>
      <c r="B1645" s="196"/>
      <c r="C1645" s="196"/>
      <c r="D1645" s="343"/>
      <c r="E1645" s="196"/>
      <c r="F1645" s="196"/>
      <c r="G1645" s="196"/>
      <c r="H1645" s="196"/>
      <c r="I1645" s="196"/>
      <c r="J1645" s="196"/>
      <c r="K1645" s="196"/>
      <c r="L1645" s="196"/>
      <c r="M1645" s="196"/>
      <c r="N1645" s="196"/>
      <c r="O1645" s="196"/>
      <c r="P1645" s="196"/>
      <c r="Q1645" s="196"/>
      <c r="R1645" s="196"/>
      <c r="S1645" s="196"/>
      <c r="T1645" s="196"/>
      <c r="U1645" s="196"/>
      <c r="V1645" s="196"/>
    </row>
    <row r="1646" spans="1:22" x14ac:dyDescent="0.2">
      <c r="A1646" s="196"/>
      <c r="B1646" s="196"/>
      <c r="C1646" s="196"/>
      <c r="D1646" s="343"/>
      <c r="E1646" s="196"/>
      <c r="F1646" s="196"/>
      <c r="G1646" s="196"/>
      <c r="H1646" s="196"/>
      <c r="I1646" s="196"/>
      <c r="J1646" s="196"/>
      <c r="K1646" s="196"/>
      <c r="L1646" s="196"/>
      <c r="M1646" s="196"/>
      <c r="N1646" s="196"/>
      <c r="O1646" s="196"/>
      <c r="P1646" s="196"/>
      <c r="Q1646" s="196"/>
      <c r="R1646" s="196"/>
      <c r="S1646" s="196"/>
      <c r="T1646" s="196"/>
      <c r="U1646" s="196"/>
      <c r="V1646" s="196"/>
    </row>
    <row r="1647" spans="1:22" x14ac:dyDescent="0.2">
      <c r="A1647" s="196"/>
      <c r="B1647" s="196"/>
      <c r="C1647" s="196"/>
      <c r="D1647" s="343"/>
      <c r="E1647" s="196"/>
      <c r="F1647" s="196"/>
      <c r="G1647" s="196"/>
      <c r="H1647" s="196"/>
      <c r="I1647" s="196"/>
      <c r="J1647" s="196"/>
      <c r="K1647" s="196"/>
      <c r="L1647" s="196"/>
      <c r="M1647" s="196"/>
      <c r="N1647" s="196"/>
      <c r="O1647" s="196"/>
      <c r="P1647" s="196"/>
      <c r="Q1647" s="196"/>
      <c r="R1647" s="196"/>
      <c r="S1647" s="196"/>
      <c r="T1647" s="196"/>
      <c r="U1647" s="196"/>
      <c r="V1647" s="196"/>
    </row>
    <row r="1648" spans="1:22" x14ac:dyDescent="0.2">
      <c r="A1648" s="196"/>
      <c r="B1648" s="196"/>
      <c r="C1648" s="196"/>
      <c r="D1648" s="343"/>
      <c r="E1648" s="196"/>
      <c r="F1648" s="196"/>
      <c r="G1648" s="196"/>
      <c r="H1648" s="196"/>
      <c r="I1648" s="196"/>
      <c r="J1648" s="196"/>
      <c r="K1648" s="196"/>
      <c r="L1648" s="196"/>
      <c r="M1648" s="196"/>
      <c r="N1648" s="196"/>
      <c r="O1648" s="196"/>
      <c r="P1648" s="196"/>
      <c r="Q1648" s="196"/>
      <c r="R1648" s="196"/>
      <c r="S1648" s="196"/>
      <c r="T1648" s="196"/>
      <c r="U1648" s="196"/>
      <c r="V1648" s="196"/>
    </row>
    <row r="1649" spans="1:22" x14ac:dyDescent="0.2">
      <c r="A1649" s="196"/>
      <c r="B1649" s="196"/>
      <c r="C1649" s="196"/>
      <c r="D1649" s="343"/>
      <c r="E1649" s="196"/>
      <c r="F1649" s="196"/>
      <c r="G1649" s="196"/>
      <c r="H1649" s="196"/>
      <c r="I1649" s="196"/>
      <c r="J1649" s="196"/>
      <c r="K1649" s="196"/>
      <c r="L1649" s="196"/>
      <c r="M1649" s="196"/>
      <c r="N1649" s="196"/>
      <c r="O1649" s="196"/>
      <c r="P1649" s="196"/>
      <c r="Q1649" s="196"/>
      <c r="R1649" s="196"/>
      <c r="S1649" s="196"/>
      <c r="T1649" s="196"/>
      <c r="U1649" s="196"/>
      <c r="V1649" s="196"/>
    </row>
    <row r="1650" spans="1:22" x14ac:dyDescent="0.2">
      <c r="A1650" s="196"/>
      <c r="B1650" s="196"/>
      <c r="C1650" s="196"/>
      <c r="D1650" s="343"/>
      <c r="E1650" s="196"/>
      <c r="F1650" s="196"/>
      <c r="G1650" s="196"/>
      <c r="H1650" s="196"/>
      <c r="I1650" s="196"/>
      <c r="J1650" s="196"/>
      <c r="K1650" s="196"/>
      <c r="L1650" s="196"/>
      <c r="M1650" s="196"/>
      <c r="N1650" s="196"/>
      <c r="O1650" s="196"/>
      <c r="P1650" s="196"/>
      <c r="Q1650" s="196"/>
      <c r="R1650" s="196"/>
      <c r="S1650" s="196"/>
      <c r="T1650" s="196"/>
      <c r="U1650" s="196"/>
      <c r="V1650" s="196"/>
    </row>
    <row r="1651" spans="1:22" x14ac:dyDescent="0.2">
      <c r="A1651" s="196"/>
      <c r="B1651" s="196"/>
      <c r="C1651" s="196"/>
      <c r="D1651" s="343"/>
      <c r="E1651" s="196"/>
      <c r="F1651" s="196"/>
      <c r="G1651" s="196"/>
      <c r="H1651" s="196"/>
      <c r="I1651" s="196"/>
      <c r="J1651" s="196"/>
      <c r="K1651" s="196"/>
      <c r="L1651" s="196"/>
      <c r="M1651" s="196"/>
      <c r="N1651" s="196"/>
      <c r="O1651" s="196"/>
      <c r="P1651" s="196"/>
      <c r="Q1651" s="196"/>
      <c r="R1651" s="196"/>
      <c r="S1651" s="196"/>
      <c r="T1651" s="196"/>
      <c r="U1651" s="196"/>
      <c r="V1651" s="196"/>
    </row>
    <row r="1652" spans="1:22" x14ac:dyDescent="0.2">
      <c r="A1652" s="196"/>
      <c r="B1652" s="196"/>
      <c r="C1652" s="196"/>
      <c r="D1652" s="343"/>
      <c r="E1652" s="196"/>
      <c r="F1652" s="196"/>
      <c r="G1652" s="196"/>
      <c r="H1652" s="196"/>
      <c r="I1652" s="412"/>
      <c r="J1652" s="196"/>
      <c r="K1652" s="196"/>
      <c r="L1652" s="196"/>
      <c r="M1652" s="196"/>
      <c r="N1652" s="196"/>
      <c r="O1652" s="196"/>
      <c r="P1652" s="196"/>
      <c r="Q1652" s="196"/>
      <c r="R1652" s="196"/>
      <c r="S1652" s="196"/>
      <c r="T1652" s="196"/>
      <c r="U1652" s="196"/>
      <c r="V1652" s="196"/>
    </row>
    <row r="1653" spans="1:22" x14ac:dyDescent="0.2">
      <c r="A1653" s="196"/>
      <c r="B1653" s="196"/>
      <c r="C1653" s="196"/>
      <c r="D1653" s="343"/>
      <c r="E1653" s="196"/>
      <c r="F1653" s="196"/>
      <c r="G1653" s="196"/>
      <c r="H1653" s="196"/>
      <c r="I1653" s="196"/>
      <c r="J1653" s="196"/>
      <c r="K1653" s="196"/>
      <c r="L1653" s="196"/>
      <c r="M1653" s="196"/>
      <c r="N1653" s="196"/>
      <c r="O1653" s="196"/>
      <c r="P1653" s="196"/>
      <c r="Q1653" s="196"/>
      <c r="R1653" s="196"/>
      <c r="S1653" s="196"/>
      <c r="T1653" s="196"/>
      <c r="U1653" s="196"/>
      <c r="V1653" s="196"/>
    </row>
    <row r="1654" spans="1:22" x14ac:dyDescent="0.2">
      <c r="A1654" s="196"/>
      <c r="B1654" s="196"/>
      <c r="C1654" s="196"/>
      <c r="D1654" s="343"/>
      <c r="E1654" s="196"/>
      <c r="F1654" s="196"/>
      <c r="G1654" s="196"/>
      <c r="H1654" s="196"/>
      <c r="I1654" s="196"/>
      <c r="J1654" s="196"/>
      <c r="K1654" s="196"/>
      <c r="L1654" s="196"/>
      <c r="M1654" s="196"/>
      <c r="N1654" s="196"/>
      <c r="O1654" s="196"/>
      <c r="P1654" s="196"/>
      <c r="Q1654" s="196"/>
      <c r="R1654" s="196"/>
      <c r="S1654" s="196"/>
      <c r="T1654" s="196"/>
      <c r="U1654" s="196"/>
      <c r="V1654" s="196"/>
    </row>
    <row r="1655" spans="1:22" x14ac:dyDescent="0.2">
      <c r="A1655" s="196"/>
      <c r="B1655" s="196"/>
      <c r="C1655" s="196"/>
      <c r="D1655" s="343"/>
      <c r="E1655" s="196"/>
      <c r="F1655" s="196"/>
      <c r="G1655" s="196"/>
      <c r="H1655" s="196"/>
      <c r="I1655" s="196"/>
      <c r="J1655" s="196"/>
      <c r="K1655" s="196"/>
      <c r="L1655" s="196"/>
      <c r="M1655" s="196"/>
      <c r="N1655" s="196"/>
      <c r="O1655" s="196"/>
      <c r="P1655" s="196"/>
      <c r="Q1655" s="196"/>
      <c r="R1655" s="196"/>
      <c r="S1655" s="196"/>
      <c r="T1655" s="196"/>
      <c r="U1655" s="196"/>
      <c r="V1655" s="196"/>
    </row>
    <row r="1656" spans="1:22" x14ac:dyDescent="0.2">
      <c r="A1656" s="196"/>
      <c r="B1656" s="196"/>
      <c r="C1656" s="196"/>
      <c r="D1656" s="343"/>
      <c r="E1656" s="196"/>
      <c r="F1656" s="196"/>
      <c r="G1656" s="196"/>
      <c r="H1656" s="196"/>
      <c r="I1656" s="196"/>
      <c r="J1656" s="196"/>
      <c r="K1656" s="196"/>
      <c r="L1656" s="196"/>
      <c r="M1656" s="196"/>
      <c r="N1656" s="196"/>
      <c r="O1656" s="196"/>
      <c r="P1656" s="196"/>
      <c r="Q1656" s="196"/>
      <c r="R1656" s="196"/>
      <c r="S1656" s="196"/>
      <c r="T1656" s="196"/>
      <c r="U1656" s="196"/>
      <c r="V1656" s="196"/>
    </row>
    <row r="1657" spans="1:22" x14ac:dyDescent="0.2">
      <c r="A1657" s="196"/>
      <c r="B1657" s="196"/>
      <c r="C1657" s="196"/>
      <c r="D1657" s="343"/>
      <c r="E1657" s="196"/>
      <c r="F1657" s="196"/>
      <c r="G1657" s="196"/>
      <c r="H1657" s="196"/>
      <c r="I1657" s="196"/>
      <c r="J1657" s="196"/>
      <c r="K1657" s="196"/>
      <c r="L1657" s="196"/>
      <c r="M1657" s="196"/>
      <c r="N1657" s="196"/>
      <c r="O1657" s="196"/>
      <c r="P1657" s="196"/>
      <c r="Q1657" s="196"/>
      <c r="R1657" s="196"/>
      <c r="S1657" s="196"/>
      <c r="T1657" s="196"/>
      <c r="U1657" s="196"/>
      <c r="V1657" s="196"/>
    </row>
    <row r="1658" spans="1:22" x14ac:dyDescent="0.2">
      <c r="A1658" s="196"/>
      <c r="B1658" s="196"/>
      <c r="C1658" s="196"/>
      <c r="D1658" s="343"/>
      <c r="E1658" s="196"/>
      <c r="F1658" s="196"/>
      <c r="G1658" s="196"/>
      <c r="H1658" s="196"/>
      <c r="I1658" s="196"/>
      <c r="J1658" s="196"/>
      <c r="K1658" s="196"/>
      <c r="L1658" s="196"/>
      <c r="M1658" s="196"/>
      <c r="N1658" s="196"/>
      <c r="O1658" s="196"/>
      <c r="P1658" s="196"/>
      <c r="Q1658" s="196"/>
      <c r="R1658" s="196"/>
      <c r="S1658" s="196"/>
      <c r="T1658" s="196"/>
      <c r="U1658" s="196"/>
      <c r="V1658" s="196"/>
    </row>
    <row r="1659" spans="1:22" x14ac:dyDescent="0.2">
      <c r="A1659" s="196"/>
      <c r="B1659" s="196"/>
      <c r="C1659" s="196"/>
      <c r="D1659" s="343"/>
      <c r="E1659" s="196"/>
      <c r="F1659" s="196"/>
      <c r="G1659" s="196"/>
      <c r="H1659" s="196"/>
      <c r="I1659" s="196"/>
      <c r="J1659" s="196"/>
      <c r="K1659" s="196"/>
      <c r="L1659" s="196"/>
      <c r="M1659" s="196"/>
      <c r="N1659" s="196"/>
      <c r="O1659" s="196"/>
      <c r="P1659" s="196"/>
      <c r="Q1659" s="196"/>
      <c r="R1659" s="196"/>
      <c r="S1659" s="196"/>
      <c r="T1659" s="196"/>
      <c r="U1659" s="196"/>
      <c r="V1659" s="196"/>
    </row>
    <row r="1660" spans="1:22" x14ac:dyDescent="0.2">
      <c r="A1660" s="196"/>
      <c r="B1660" s="196"/>
      <c r="C1660" s="196"/>
      <c r="D1660" s="343"/>
      <c r="E1660" s="196"/>
      <c r="F1660" s="196"/>
      <c r="G1660" s="196"/>
      <c r="H1660" s="196"/>
      <c r="I1660" s="196"/>
      <c r="J1660" s="196"/>
      <c r="K1660" s="196"/>
      <c r="L1660" s="196"/>
      <c r="M1660" s="196"/>
      <c r="N1660" s="196"/>
      <c r="O1660" s="196"/>
      <c r="P1660" s="196"/>
      <c r="Q1660" s="196"/>
      <c r="R1660" s="196"/>
      <c r="S1660" s="196"/>
      <c r="T1660" s="196"/>
      <c r="U1660" s="196"/>
      <c r="V1660" s="196"/>
    </row>
    <row r="1661" spans="1:22" x14ac:dyDescent="0.2">
      <c r="A1661" s="196"/>
      <c r="B1661" s="196"/>
      <c r="C1661" s="196"/>
      <c r="D1661" s="343"/>
      <c r="E1661" s="196"/>
      <c r="F1661" s="196"/>
      <c r="G1661" s="196"/>
      <c r="H1661" s="196"/>
      <c r="I1661" s="196"/>
      <c r="J1661" s="196"/>
      <c r="K1661" s="196"/>
      <c r="L1661" s="196"/>
      <c r="M1661" s="196"/>
      <c r="N1661" s="196"/>
      <c r="O1661" s="196"/>
      <c r="P1661" s="196"/>
      <c r="Q1661" s="196"/>
      <c r="R1661" s="196"/>
      <c r="S1661" s="196"/>
      <c r="T1661" s="196"/>
      <c r="U1661" s="196"/>
      <c r="V1661" s="196"/>
    </row>
    <row r="1662" spans="1:22" x14ac:dyDescent="0.2">
      <c r="A1662" s="196"/>
      <c r="B1662" s="196"/>
      <c r="C1662" s="196"/>
      <c r="D1662" s="343"/>
      <c r="E1662" s="196"/>
      <c r="F1662" s="196"/>
      <c r="G1662" s="196"/>
      <c r="H1662" s="196"/>
      <c r="I1662" s="412"/>
      <c r="J1662" s="196"/>
      <c r="K1662" s="196"/>
      <c r="L1662" s="196"/>
      <c r="M1662" s="196"/>
      <c r="N1662" s="196"/>
      <c r="O1662" s="196"/>
      <c r="P1662" s="196"/>
      <c r="Q1662" s="196"/>
      <c r="R1662" s="196"/>
      <c r="S1662" s="196"/>
      <c r="T1662" s="196"/>
      <c r="U1662" s="196"/>
      <c r="V1662" s="196"/>
    </row>
    <row r="1663" spans="1:22" x14ac:dyDescent="0.2">
      <c r="A1663" s="196"/>
      <c r="B1663" s="196"/>
      <c r="C1663" s="196"/>
      <c r="D1663" s="343"/>
      <c r="E1663" s="196"/>
      <c r="F1663" s="196"/>
      <c r="G1663" s="196"/>
      <c r="H1663" s="196"/>
      <c r="I1663" s="196"/>
      <c r="J1663" s="196"/>
      <c r="K1663" s="196"/>
      <c r="L1663" s="196"/>
      <c r="M1663" s="196"/>
      <c r="N1663" s="196"/>
      <c r="O1663" s="196"/>
      <c r="P1663" s="196"/>
      <c r="Q1663" s="196"/>
      <c r="R1663" s="196"/>
      <c r="S1663" s="196"/>
      <c r="T1663" s="196"/>
      <c r="U1663" s="196"/>
      <c r="V1663" s="196"/>
    </row>
    <row r="1664" spans="1:22" x14ac:dyDescent="0.2">
      <c r="A1664" s="196"/>
      <c r="B1664" s="196"/>
      <c r="C1664" s="196"/>
      <c r="D1664" s="343"/>
      <c r="E1664" s="196"/>
      <c r="F1664" s="196"/>
      <c r="G1664" s="196"/>
      <c r="H1664" s="196"/>
      <c r="I1664" s="196"/>
      <c r="J1664" s="196"/>
      <c r="K1664" s="196"/>
      <c r="L1664" s="196"/>
      <c r="M1664" s="196"/>
      <c r="N1664" s="196"/>
      <c r="O1664" s="196"/>
      <c r="P1664" s="196"/>
      <c r="Q1664" s="196"/>
      <c r="R1664" s="196"/>
      <c r="S1664" s="196"/>
      <c r="T1664" s="196"/>
      <c r="U1664" s="196"/>
      <c r="V1664" s="196"/>
    </row>
    <row r="1665" spans="1:22" x14ac:dyDescent="0.2">
      <c r="A1665" s="196"/>
      <c r="B1665" s="196"/>
      <c r="C1665" s="196"/>
      <c r="D1665" s="343"/>
      <c r="E1665" s="196"/>
      <c r="F1665" s="196"/>
      <c r="G1665" s="196"/>
      <c r="H1665" s="196"/>
      <c r="I1665" s="196"/>
      <c r="J1665" s="196"/>
      <c r="K1665" s="196"/>
      <c r="L1665" s="196"/>
      <c r="M1665" s="196"/>
      <c r="N1665" s="196"/>
      <c r="O1665" s="196"/>
      <c r="P1665" s="196"/>
      <c r="Q1665" s="196"/>
      <c r="R1665" s="196"/>
      <c r="S1665" s="196"/>
      <c r="T1665" s="196"/>
      <c r="U1665" s="196"/>
      <c r="V1665" s="196"/>
    </row>
    <row r="1666" spans="1:22" x14ac:dyDescent="0.2">
      <c r="A1666" s="196"/>
      <c r="B1666" s="196"/>
      <c r="C1666" s="196"/>
      <c r="D1666" s="343"/>
      <c r="E1666" s="196"/>
      <c r="F1666" s="196"/>
      <c r="G1666" s="196"/>
      <c r="H1666" s="196"/>
      <c r="I1666" s="196"/>
      <c r="J1666" s="196"/>
      <c r="K1666" s="196"/>
      <c r="L1666" s="196"/>
      <c r="M1666" s="196"/>
      <c r="N1666" s="196"/>
      <c r="O1666" s="196"/>
      <c r="P1666" s="196"/>
      <c r="Q1666" s="196"/>
      <c r="R1666" s="196"/>
      <c r="S1666" s="196"/>
      <c r="T1666" s="196"/>
      <c r="U1666" s="196"/>
      <c r="V1666" s="196"/>
    </row>
    <row r="1667" spans="1:22" x14ac:dyDescent="0.2">
      <c r="A1667" s="196"/>
      <c r="B1667" s="196"/>
      <c r="C1667" s="196"/>
      <c r="D1667" s="343"/>
      <c r="E1667" s="196"/>
      <c r="F1667" s="196"/>
      <c r="G1667" s="196"/>
      <c r="H1667" s="196"/>
      <c r="I1667" s="196"/>
      <c r="J1667" s="196"/>
      <c r="K1667" s="196"/>
      <c r="L1667" s="196"/>
      <c r="M1667" s="196"/>
      <c r="N1667" s="196"/>
      <c r="O1667" s="196"/>
      <c r="P1667" s="196"/>
      <c r="Q1667" s="196"/>
      <c r="R1667" s="196"/>
      <c r="S1667" s="196"/>
      <c r="T1667" s="196"/>
      <c r="U1667" s="196"/>
      <c r="V1667" s="196"/>
    </row>
    <row r="1668" spans="1:22" x14ac:dyDescent="0.2">
      <c r="A1668" s="196"/>
      <c r="B1668" s="196"/>
      <c r="C1668" s="196"/>
      <c r="D1668" s="343"/>
      <c r="E1668" s="196"/>
      <c r="F1668" s="196"/>
      <c r="G1668" s="196"/>
      <c r="H1668" s="196"/>
      <c r="I1668" s="196"/>
      <c r="J1668" s="196"/>
      <c r="K1668" s="196"/>
      <c r="L1668" s="196"/>
      <c r="M1668" s="196"/>
      <c r="N1668" s="196"/>
      <c r="O1668" s="196"/>
      <c r="P1668" s="196"/>
      <c r="Q1668" s="196"/>
      <c r="R1668" s="196"/>
      <c r="S1668" s="196"/>
      <c r="T1668" s="196"/>
      <c r="U1668" s="196"/>
      <c r="V1668" s="196"/>
    </row>
    <row r="1669" spans="1:22" x14ac:dyDescent="0.2">
      <c r="A1669" s="196"/>
      <c r="B1669" s="196"/>
      <c r="C1669" s="196"/>
      <c r="D1669" s="343"/>
      <c r="E1669" s="196"/>
      <c r="F1669" s="196"/>
      <c r="G1669" s="196"/>
      <c r="H1669" s="196"/>
      <c r="I1669" s="196"/>
      <c r="J1669" s="196"/>
      <c r="K1669" s="196"/>
      <c r="L1669" s="196"/>
      <c r="M1669" s="196"/>
      <c r="N1669" s="196"/>
      <c r="O1669" s="196"/>
      <c r="P1669" s="196"/>
      <c r="Q1669" s="196"/>
      <c r="R1669" s="196"/>
      <c r="S1669" s="196"/>
      <c r="T1669" s="196"/>
      <c r="U1669" s="196"/>
      <c r="V1669" s="196"/>
    </row>
    <row r="1670" spans="1:22" x14ac:dyDescent="0.2">
      <c r="A1670" s="196"/>
      <c r="B1670" s="196"/>
      <c r="C1670" s="196"/>
      <c r="D1670" s="343"/>
      <c r="E1670" s="196"/>
      <c r="F1670" s="196"/>
      <c r="G1670" s="196"/>
      <c r="H1670" s="196"/>
      <c r="I1670" s="196"/>
      <c r="J1670" s="196"/>
      <c r="K1670" s="196"/>
      <c r="L1670" s="196"/>
      <c r="M1670" s="196"/>
      <c r="N1670" s="196"/>
      <c r="O1670" s="196"/>
      <c r="P1670" s="196"/>
      <c r="Q1670" s="196"/>
      <c r="R1670" s="196"/>
      <c r="S1670" s="196"/>
      <c r="T1670" s="196"/>
      <c r="U1670" s="196"/>
      <c r="V1670" s="196"/>
    </row>
    <row r="1671" spans="1:22" x14ac:dyDescent="0.2">
      <c r="A1671" s="196"/>
      <c r="B1671" s="196"/>
      <c r="C1671" s="196"/>
      <c r="D1671" s="343"/>
      <c r="E1671" s="196"/>
      <c r="F1671" s="196"/>
      <c r="G1671" s="196"/>
      <c r="H1671" s="196"/>
      <c r="I1671" s="196"/>
      <c r="J1671" s="196"/>
      <c r="K1671" s="196"/>
      <c r="L1671" s="196"/>
      <c r="M1671" s="196"/>
      <c r="N1671" s="196"/>
      <c r="O1671" s="196"/>
      <c r="P1671" s="196"/>
      <c r="Q1671" s="196"/>
      <c r="R1671" s="196"/>
      <c r="S1671" s="196"/>
      <c r="T1671" s="196"/>
      <c r="U1671" s="196"/>
      <c r="V1671" s="196"/>
    </row>
    <row r="1672" spans="1:22" x14ac:dyDescent="0.2">
      <c r="A1672" s="196"/>
      <c r="B1672" s="196"/>
      <c r="C1672" s="196"/>
      <c r="D1672" s="343"/>
      <c r="E1672" s="196"/>
      <c r="F1672" s="196"/>
      <c r="G1672" s="196"/>
      <c r="H1672" s="196"/>
      <c r="I1672" s="412"/>
      <c r="J1672" s="196"/>
      <c r="K1672" s="196"/>
      <c r="L1672" s="196"/>
      <c r="M1672" s="196"/>
      <c r="N1672" s="196"/>
      <c r="O1672" s="196"/>
      <c r="P1672" s="196"/>
      <c r="Q1672" s="196"/>
      <c r="R1672" s="196"/>
      <c r="S1672" s="196"/>
      <c r="T1672" s="196"/>
      <c r="U1672" s="196"/>
      <c r="V1672" s="196"/>
    </row>
    <row r="1673" spans="1:22" x14ac:dyDescent="0.2">
      <c r="A1673" s="196"/>
      <c r="B1673" s="196"/>
      <c r="C1673" s="196"/>
      <c r="D1673" s="343"/>
      <c r="E1673" s="196"/>
      <c r="F1673" s="196"/>
      <c r="G1673" s="196"/>
      <c r="H1673" s="196"/>
      <c r="I1673" s="196"/>
      <c r="J1673" s="196"/>
      <c r="K1673" s="196"/>
      <c r="L1673" s="196"/>
      <c r="M1673" s="196"/>
      <c r="N1673" s="196"/>
      <c r="O1673" s="196"/>
      <c r="P1673" s="196"/>
      <c r="Q1673" s="196"/>
      <c r="R1673" s="196"/>
      <c r="S1673" s="196"/>
      <c r="T1673" s="196"/>
      <c r="U1673" s="196"/>
      <c r="V1673" s="196"/>
    </row>
    <row r="1674" spans="1:22" x14ac:dyDescent="0.2">
      <c r="A1674" s="196"/>
      <c r="B1674" s="196"/>
      <c r="C1674" s="196"/>
      <c r="D1674" s="343"/>
      <c r="E1674" s="196"/>
      <c r="F1674" s="196"/>
      <c r="G1674" s="196"/>
      <c r="H1674" s="196"/>
      <c r="I1674" s="196"/>
      <c r="J1674" s="196"/>
      <c r="K1674" s="196"/>
      <c r="L1674" s="196"/>
      <c r="M1674" s="196"/>
      <c r="N1674" s="196"/>
      <c r="O1674" s="196"/>
      <c r="P1674" s="196"/>
      <c r="Q1674" s="196"/>
      <c r="R1674" s="196"/>
      <c r="S1674" s="196"/>
      <c r="T1674" s="196"/>
      <c r="U1674" s="196"/>
      <c r="V1674" s="196"/>
    </row>
    <row r="1675" spans="1:22" x14ac:dyDescent="0.2">
      <c r="A1675" s="196"/>
      <c r="B1675" s="196"/>
      <c r="C1675" s="196"/>
      <c r="D1675" s="343"/>
      <c r="E1675" s="196"/>
      <c r="F1675" s="196"/>
      <c r="G1675" s="196"/>
      <c r="H1675" s="196"/>
      <c r="I1675" s="196"/>
      <c r="J1675" s="196"/>
      <c r="K1675" s="196"/>
      <c r="L1675" s="196"/>
      <c r="M1675" s="196"/>
      <c r="N1675" s="196"/>
      <c r="O1675" s="196"/>
      <c r="P1675" s="196"/>
      <c r="Q1675" s="196"/>
      <c r="R1675" s="196"/>
      <c r="S1675" s="196"/>
      <c r="T1675" s="196"/>
      <c r="U1675" s="196"/>
      <c r="V1675" s="196"/>
    </row>
    <row r="1676" spans="1:22" x14ac:dyDescent="0.2">
      <c r="A1676" s="196"/>
      <c r="B1676" s="196"/>
      <c r="C1676" s="196"/>
      <c r="D1676" s="343"/>
      <c r="E1676" s="196"/>
      <c r="F1676" s="196"/>
      <c r="G1676" s="196"/>
      <c r="H1676" s="196"/>
      <c r="I1676" s="196"/>
      <c r="J1676" s="196"/>
      <c r="K1676" s="196"/>
      <c r="L1676" s="196"/>
      <c r="M1676" s="196"/>
      <c r="N1676" s="196"/>
      <c r="O1676" s="196"/>
      <c r="P1676" s="196"/>
      <c r="Q1676" s="196"/>
      <c r="R1676" s="196"/>
      <c r="S1676" s="196"/>
      <c r="T1676" s="196"/>
      <c r="U1676" s="196"/>
      <c r="V1676" s="196"/>
    </row>
    <row r="1677" spans="1:22" x14ac:dyDescent="0.2">
      <c r="A1677" s="196"/>
      <c r="B1677" s="196"/>
      <c r="C1677" s="196"/>
      <c r="D1677" s="343"/>
      <c r="E1677" s="196"/>
      <c r="F1677" s="196"/>
      <c r="G1677" s="196"/>
      <c r="H1677" s="196"/>
      <c r="I1677" s="196"/>
      <c r="J1677" s="196"/>
      <c r="K1677" s="196"/>
      <c r="L1677" s="196"/>
      <c r="M1677" s="196"/>
      <c r="N1677" s="196"/>
      <c r="O1677" s="196"/>
      <c r="P1677" s="196"/>
      <c r="Q1677" s="196"/>
      <c r="R1677" s="196"/>
      <c r="S1677" s="196"/>
      <c r="T1677" s="196"/>
      <c r="U1677" s="196"/>
      <c r="V1677" s="196"/>
    </row>
    <row r="1678" spans="1:22" x14ac:dyDescent="0.2">
      <c r="A1678" s="196"/>
      <c r="B1678" s="196"/>
      <c r="C1678" s="196"/>
      <c r="D1678" s="343"/>
      <c r="E1678" s="196"/>
      <c r="F1678" s="196"/>
      <c r="G1678" s="196"/>
      <c r="H1678" s="196"/>
      <c r="I1678" s="196"/>
      <c r="J1678" s="196"/>
      <c r="K1678" s="196"/>
      <c r="L1678" s="196"/>
      <c r="M1678" s="196"/>
      <c r="N1678" s="196"/>
      <c r="O1678" s="196"/>
      <c r="P1678" s="196"/>
      <c r="Q1678" s="196"/>
      <c r="R1678" s="196"/>
      <c r="S1678" s="196"/>
      <c r="T1678" s="196"/>
      <c r="U1678" s="196"/>
      <c r="V1678" s="196"/>
    </row>
    <row r="1679" spans="1:22" x14ac:dyDescent="0.2">
      <c r="A1679" s="196"/>
      <c r="B1679" s="196"/>
      <c r="C1679" s="196"/>
      <c r="D1679" s="343"/>
      <c r="E1679" s="196"/>
      <c r="F1679" s="196"/>
      <c r="G1679" s="196"/>
      <c r="H1679" s="196"/>
      <c r="I1679" s="196"/>
      <c r="J1679" s="196"/>
      <c r="K1679" s="196"/>
      <c r="L1679" s="196"/>
      <c r="M1679" s="196"/>
      <c r="N1679" s="196"/>
      <c r="O1679" s="196"/>
      <c r="P1679" s="196"/>
      <c r="Q1679" s="196"/>
      <c r="R1679" s="196"/>
      <c r="S1679" s="196"/>
      <c r="T1679" s="196"/>
      <c r="U1679" s="196"/>
      <c r="V1679" s="196"/>
    </row>
    <row r="1680" spans="1:22" x14ac:dyDescent="0.2">
      <c r="A1680" s="196"/>
      <c r="B1680" s="196"/>
      <c r="C1680" s="196"/>
      <c r="D1680" s="343"/>
      <c r="E1680" s="196"/>
      <c r="F1680" s="196"/>
      <c r="G1680" s="196"/>
      <c r="H1680" s="196"/>
      <c r="I1680" s="196"/>
      <c r="J1680" s="196"/>
      <c r="K1680" s="196"/>
      <c r="L1680" s="196"/>
      <c r="M1680" s="196"/>
      <c r="N1680" s="196"/>
      <c r="O1680" s="196"/>
      <c r="P1680" s="196"/>
      <c r="Q1680" s="196"/>
      <c r="R1680" s="196"/>
      <c r="S1680" s="196"/>
      <c r="T1680" s="196"/>
      <c r="U1680" s="196"/>
      <c r="V1680" s="196"/>
    </row>
    <row r="1681" spans="1:22" x14ac:dyDescent="0.2">
      <c r="A1681" s="196"/>
      <c r="B1681" s="196"/>
      <c r="C1681" s="196"/>
      <c r="D1681" s="343"/>
      <c r="E1681" s="196"/>
      <c r="F1681" s="196"/>
      <c r="G1681" s="196"/>
      <c r="H1681" s="196"/>
      <c r="I1681" s="196"/>
      <c r="J1681" s="196"/>
      <c r="K1681" s="196"/>
      <c r="L1681" s="196"/>
      <c r="M1681" s="196"/>
      <c r="N1681" s="196"/>
      <c r="O1681" s="196"/>
      <c r="P1681" s="196"/>
      <c r="Q1681" s="196"/>
      <c r="R1681" s="196"/>
      <c r="S1681" s="196"/>
      <c r="T1681" s="196"/>
      <c r="U1681" s="196"/>
      <c r="V1681" s="196"/>
    </row>
    <row r="1682" spans="1:22" x14ac:dyDescent="0.2">
      <c r="A1682" s="196"/>
      <c r="B1682" s="196"/>
      <c r="C1682" s="196"/>
      <c r="D1682" s="343"/>
      <c r="E1682" s="196"/>
      <c r="F1682" s="196"/>
      <c r="G1682" s="196"/>
      <c r="H1682" s="196"/>
      <c r="I1682" s="412"/>
      <c r="J1682" s="196"/>
      <c r="K1682" s="196"/>
      <c r="L1682" s="196"/>
      <c r="M1682" s="196"/>
      <c r="N1682" s="196"/>
      <c r="O1682" s="196"/>
      <c r="P1682" s="196"/>
      <c r="Q1682" s="196"/>
      <c r="R1682" s="196"/>
      <c r="S1682" s="196"/>
      <c r="T1682" s="196"/>
      <c r="U1682" s="196"/>
      <c r="V1682" s="196"/>
    </row>
    <row r="1683" spans="1:22" x14ac:dyDescent="0.2">
      <c r="A1683" s="196"/>
      <c r="B1683" s="196"/>
      <c r="C1683" s="196"/>
      <c r="D1683" s="343"/>
      <c r="E1683" s="196"/>
      <c r="F1683" s="196"/>
      <c r="G1683" s="196"/>
      <c r="H1683" s="196"/>
      <c r="I1683" s="196"/>
      <c r="J1683" s="196"/>
      <c r="K1683" s="196"/>
      <c r="L1683" s="196"/>
      <c r="M1683" s="196"/>
      <c r="N1683" s="196"/>
      <c r="O1683" s="196"/>
      <c r="P1683" s="196"/>
      <c r="Q1683" s="196"/>
      <c r="R1683" s="196"/>
      <c r="S1683" s="196"/>
      <c r="T1683" s="196"/>
      <c r="U1683" s="196"/>
      <c r="V1683" s="196"/>
    </row>
    <row r="1684" spans="1:22" x14ac:dyDescent="0.2">
      <c r="A1684" s="196"/>
      <c r="B1684" s="196"/>
      <c r="C1684" s="196"/>
      <c r="D1684" s="343"/>
      <c r="E1684" s="196"/>
      <c r="F1684" s="196"/>
      <c r="G1684" s="196"/>
      <c r="H1684" s="196"/>
      <c r="I1684" s="196"/>
      <c r="J1684" s="196"/>
      <c r="K1684" s="196"/>
      <c r="L1684" s="196"/>
      <c r="M1684" s="196"/>
      <c r="N1684" s="196"/>
      <c r="O1684" s="196"/>
      <c r="P1684" s="196"/>
      <c r="Q1684" s="196"/>
      <c r="R1684" s="196"/>
      <c r="S1684" s="196"/>
      <c r="T1684" s="196"/>
      <c r="U1684" s="196"/>
      <c r="V1684" s="196"/>
    </row>
    <row r="1685" spans="1:22" x14ac:dyDescent="0.2">
      <c r="A1685" s="196"/>
      <c r="B1685" s="196"/>
      <c r="C1685" s="196"/>
      <c r="D1685" s="343"/>
      <c r="E1685" s="196"/>
      <c r="F1685" s="196"/>
      <c r="G1685" s="196"/>
      <c r="H1685" s="196"/>
      <c r="I1685" s="196"/>
      <c r="J1685" s="196"/>
      <c r="K1685" s="196"/>
      <c r="L1685" s="196"/>
      <c r="M1685" s="196"/>
      <c r="N1685" s="196"/>
      <c r="O1685" s="196"/>
      <c r="P1685" s="196"/>
      <c r="Q1685" s="196"/>
      <c r="R1685" s="196"/>
      <c r="S1685" s="196"/>
      <c r="T1685" s="196"/>
      <c r="U1685" s="196"/>
      <c r="V1685" s="196"/>
    </row>
    <row r="1686" spans="1:22" x14ac:dyDescent="0.2">
      <c r="A1686" s="196"/>
      <c r="B1686" s="196"/>
      <c r="C1686" s="196"/>
      <c r="D1686" s="343"/>
      <c r="E1686" s="196"/>
      <c r="F1686" s="196"/>
      <c r="G1686" s="196"/>
      <c r="H1686" s="196"/>
      <c r="I1686" s="196"/>
      <c r="J1686" s="196"/>
      <c r="K1686" s="196"/>
      <c r="L1686" s="196"/>
      <c r="M1686" s="196"/>
      <c r="N1686" s="196"/>
      <c r="O1686" s="196"/>
      <c r="P1686" s="196"/>
      <c r="Q1686" s="196"/>
      <c r="R1686" s="196"/>
      <c r="S1686" s="196"/>
      <c r="T1686" s="196"/>
      <c r="U1686" s="196"/>
      <c r="V1686" s="196"/>
    </row>
    <row r="1687" spans="1:22" x14ac:dyDescent="0.2">
      <c r="A1687" s="196"/>
      <c r="B1687" s="196"/>
      <c r="C1687" s="196"/>
      <c r="D1687" s="343"/>
      <c r="E1687" s="196"/>
      <c r="F1687" s="196"/>
      <c r="G1687" s="196"/>
      <c r="H1687" s="196"/>
      <c r="I1687" s="196"/>
      <c r="J1687" s="196"/>
      <c r="K1687" s="196"/>
      <c r="L1687" s="196"/>
      <c r="M1687" s="196"/>
      <c r="N1687" s="196"/>
      <c r="O1687" s="196"/>
      <c r="P1687" s="196"/>
      <c r="Q1687" s="196"/>
      <c r="R1687" s="196"/>
      <c r="S1687" s="196"/>
      <c r="T1687" s="196"/>
      <c r="U1687" s="196"/>
      <c r="V1687" s="196"/>
    </row>
    <row r="1688" spans="1:22" x14ac:dyDescent="0.2">
      <c r="A1688" s="196"/>
      <c r="B1688" s="196"/>
      <c r="C1688" s="196"/>
      <c r="D1688" s="343"/>
      <c r="E1688" s="196"/>
      <c r="F1688" s="196"/>
      <c r="G1688" s="196"/>
      <c r="H1688" s="196"/>
      <c r="I1688" s="196"/>
      <c r="J1688" s="196"/>
      <c r="K1688" s="196"/>
      <c r="L1688" s="196"/>
      <c r="M1688" s="196"/>
      <c r="N1688" s="196"/>
      <c r="O1688" s="196"/>
      <c r="P1688" s="196"/>
      <c r="Q1688" s="196"/>
      <c r="R1688" s="196"/>
      <c r="S1688" s="196"/>
      <c r="T1688" s="196"/>
      <c r="U1688" s="196"/>
      <c r="V1688" s="196"/>
    </row>
    <row r="1689" spans="1:22" x14ac:dyDescent="0.2">
      <c r="A1689" s="196"/>
      <c r="B1689" s="196"/>
      <c r="C1689" s="196"/>
      <c r="D1689" s="343"/>
      <c r="E1689" s="196"/>
      <c r="F1689" s="196"/>
      <c r="G1689" s="196"/>
      <c r="H1689" s="196"/>
      <c r="I1689" s="196"/>
      <c r="J1689" s="196"/>
      <c r="K1689" s="196"/>
      <c r="L1689" s="196"/>
      <c r="M1689" s="196"/>
      <c r="N1689" s="196"/>
      <c r="O1689" s="196"/>
      <c r="P1689" s="196"/>
      <c r="Q1689" s="196"/>
      <c r="R1689" s="196"/>
      <c r="S1689" s="196"/>
      <c r="T1689" s="196"/>
      <c r="U1689" s="196"/>
      <c r="V1689" s="196"/>
    </row>
    <row r="1690" spans="1:22" x14ac:dyDescent="0.2">
      <c r="A1690" s="196"/>
      <c r="B1690" s="196"/>
      <c r="C1690" s="196"/>
      <c r="D1690" s="343"/>
      <c r="E1690" s="196"/>
      <c r="F1690" s="196"/>
      <c r="G1690" s="196"/>
      <c r="H1690" s="196"/>
      <c r="I1690" s="196"/>
      <c r="J1690" s="196"/>
      <c r="K1690" s="196"/>
      <c r="L1690" s="196"/>
      <c r="M1690" s="196"/>
      <c r="N1690" s="196"/>
      <c r="O1690" s="196"/>
      <c r="P1690" s="196"/>
      <c r="Q1690" s="196"/>
      <c r="R1690" s="196"/>
      <c r="S1690" s="196"/>
      <c r="T1690" s="196"/>
      <c r="U1690" s="196"/>
      <c r="V1690" s="196"/>
    </row>
    <row r="1691" spans="1:22" x14ac:dyDescent="0.2">
      <c r="A1691" s="196"/>
      <c r="B1691" s="196"/>
      <c r="C1691" s="196"/>
      <c r="D1691" s="343"/>
      <c r="E1691" s="196"/>
      <c r="F1691" s="196"/>
      <c r="G1691" s="196"/>
      <c r="H1691" s="196"/>
      <c r="I1691" s="196"/>
      <c r="J1691" s="196"/>
      <c r="K1691" s="196"/>
      <c r="L1691" s="196"/>
      <c r="M1691" s="196"/>
      <c r="N1691" s="196"/>
      <c r="O1691" s="196"/>
      <c r="P1691" s="196"/>
      <c r="Q1691" s="196"/>
      <c r="R1691" s="196"/>
      <c r="S1691" s="196"/>
      <c r="T1691" s="196"/>
      <c r="U1691" s="196"/>
      <c r="V1691" s="196"/>
    </row>
    <row r="1692" spans="1:22" x14ac:dyDescent="0.2">
      <c r="A1692" s="196"/>
      <c r="B1692" s="196"/>
      <c r="C1692" s="196"/>
      <c r="D1692" s="343"/>
      <c r="E1692" s="196"/>
      <c r="F1692" s="196"/>
      <c r="G1692" s="196"/>
      <c r="H1692" s="196"/>
      <c r="I1692" s="412"/>
      <c r="J1692" s="196"/>
      <c r="K1692" s="196"/>
      <c r="L1692" s="196"/>
      <c r="M1692" s="196"/>
      <c r="N1692" s="196"/>
      <c r="O1692" s="196"/>
      <c r="P1692" s="196"/>
      <c r="Q1692" s="196"/>
      <c r="R1692" s="196"/>
      <c r="S1692" s="196"/>
      <c r="T1692" s="196"/>
      <c r="U1692" s="196"/>
      <c r="V1692" s="196"/>
    </row>
    <row r="1693" spans="1:22" x14ac:dyDescent="0.2">
      <c r="A1693" s="196"/>
      <c r="B1693" s="196"/>
      <c r="C1693" s="196"/>
      <c r="D1693" s="343"/>
      <c r="E1693" s="196"/>
      <c r="F1693" s="196"/>
      <c r="G1693" s="196"/>
      <c r="H1693" s="196"/>
      <c r="I1693" s="196"/>
      <c r="J1693" s="196"/>
      <c r="K1693" s="196"/>
      <c r="L1693" s="196"/>
      <c r="M1693" s="196"/>
      <c r="N1693" s="196"/>
      <c r="O1693" s="196"/>
      <c r="P1693" s="196"/>
      <c r="Q1693" s="196"/>
      <c r="R1693" s="196"/>
      <c r="S1693" s="196"/>
      <c r="T1693" s="196"/>
      <c r="U1693" s="196"/>
      <c r="V1693" s="196"/>
    </row>
    <row r="1694" spans="1:22" x14ac:dyDescent="0.2">
      <c r="A1694" s="196"/>
      <c r="B1694" s="196"/>
      <c r="C1694" s="196"/>
      <c r="D1694" s="343"/>
      <c r="E1694" s="196"/>
      <c r="F1694" s="196"/>
      <c r="G1694" s="196"/>
      <c r="H1694" s="196"/>
      <c r="I1694" s="196"/>
      <c r="J1694" s="196"/>
      <c r="K1694" s="196"/>
      <c r="L1694" s="196"/>
      <c r="M1694" s="196"/>
      <c r="N1694" s="196"/>
      <c r="O1694" s="196"/>
      <c r="P1694" s="196"/>
      <c r="Q1694" s="196"/>
      <c r="R1694" s="196"/>
      <c r="S1694" s="196"/>
      <c r="T1694" s="196"/>
      <c r="U1694" s="196"/>
      <c r="V1694" s="196"/>
    </row>
    <row r="1695" spans="1:22" x14ac:dyDescent="0.2">
      <c r="A1695" s="196"/>
      <c r="B1695" s="196"/>
      <c r="C1695" s="412"/>
      <c r="D1695" s="343"/>
      <c r="E1695" s="196"/>
      <c r="F1695" s="196"/>
      <c r="G1695" s="196"/>
      <c r="H1695" s="196"/>
      <c r="I1695" s="196"/>
      <c r="J1695" s="196"/>
      <c r="K1695" s="196"/>
      <c r="L1695" s="196"/>
      <c r="M1695" s="196"/>
      <c r="N1695" s="196"/>
      <c r="O1695" s="196"/>
      <c r="P1695" s="196"/>
      <c r="Q1695" s="196"/>
      <c r="R1695" s="196"/>
      <c r="S1695" s="196"/>
      <c r="T1695" s="196"/>
      <c r="U1695" s="196"/>
      <c r="V1695" s="196"/>
    </row>
    <row r="1696" spans="1:22" x14ac:dyDescent="0.2">
      <c r="A1696" s="196"/>
      <c r="B1696" s="196"/>
      <c r="C1696" s="196"/>
      <c r="D1696" s="196"/>
      <c r="E1696" s="196"/>
      <c r="F1696" s="196"/>
      <c r="G1696" s="196"/>
      <c r="H1696" s="196"/>
      <c r="I1696" s="196"/>
      <c r="J1696" s="196"/>
      <c r="K1696" s="196"/>
      <c r="L1696" s="196"/>
      <c r="M1696" s="196"/>
      <c r="N1696" s="196"/>
      <c r="O1696" s="196"/>
      <c r="P1696" s="196"/>
      <c r="Q1696" s="196"/>
      <c r="R1696" s="196"/>
      <c r="S1696" s="196"/>
      <c r="T1696" s="196"/>
      <c r="U1696" s="196"/>
      <c r="V1696" s="196"/>
    </row>
    <row r="1697" spans="1:22" x14ac:dyDescent="0.2">
      <c r="A1697" s="196"/>
      <c r="B1697" s="196"/>
      <c r="C1697" s="196"/>
      <c r="D1697" s="196"/>
      <c r="E1697" s="196"/>
      <c r="F1697" s="196"/>
      <c r="G1697" s="196"/>
      <c r="H1697" s="196"/>
      <c r="I1697" s="196"/>
      <c r="J1697" s="196"/>
      <c r="K1697" s="196"/>
      <c r="L1697" s="196"/>
      <c r="M1697" s="196"/>
      <c r="N1697" s="196"/>
      <c r="O1697" s="196"/>
      <c r="P1697" s="196"/>
      <c r="Q1697" s="196"/>
      <c r="R1697" s="196"/>
      <c r="S1697" s="196"/>
      <c r="T1697" s="196"/>
      <c r="U1697" s="196"/>
      <c r="V1697" s="196"/>
    </row>
    <row r="1698" spans="1:22" x14ac:dyDescent="0.2">
      <c r="A1698" s="196"/>
      <c r="B1698" s="196"/>
      <c r="C1698" s="196"/>
      <c r="D1698" s="196"/>
      <c r="E1698" s="196"/>
      <c r="F1698" s="196"/>
      <c r="G1698" s="196"/>
      <c r="H1698" s="196"/>
      <c r="I1698" s="196"/>
      <c r="J1698" s="196"/>
      <c r="K1698" s="196"/>
      <c r="L1698" s="196"/>
      <c r="M1698" s="196"/>
      <c r="N1698" s="196"/>
      <c r="O1698" s="196"/>
      <c r="P1698" s="196"/>
      <c r="Q1698" s="196"/>
      <c r="R1698" s="196"/>
      <c r="S1698" s="196"/>
      <c r="T1698" s="196"/>
      <c r="U1698" s="196"/>
      <c r="V1698" s="196"/>
    </row>
    <row r="1699" spans="1:22" x14ac:dyDescent="0.2">
      <c r="A1699" s="196"/>
      <c r="B1699" s="196"/>
      <c r="C1699" s="196"/>
      <c r="D1699" s="196"/>
      <c r="E1699" s="196"/>
      <c r="F1699" s="196"/>
      <c r="G1699" s="196"/>
      <c r="H1699" s="196"/>
      <c r="I1699" s="196"/>
      <c r="J1699" s="196"/>
      <c r="K1699" s="196"/>
      <c r="L1699" s="196"/>
      <c r="M1699" s="196"/>
      <c r="N1699" s="196"/>
      <c r="O1699" s="196"/>
      <c r="P1699" s="196"/>
      <c r="Q1699" s="196"/>
      <c r="R1699" s="196"/>
      <c r="S1699" s="196"/>
      <c r="T1699" s="196"/>
      <c r="U1699" s="196"/>
      <c r="V1699" s="196"/>
    </row>
    <row r="1700" spans="1:22" x14ac:dyDescent="0.2">
      <c r="A1700" s="196"/>
      <c r="B1700" s="196"/>
      <c r="C1700" s="196"/>
      <c r="D1700" s="196"/>
      <c r="E1700" s="196"/>
      <c r="F1700" s="196"/>
      <c r="G1700" s="196"/>
      <c r="H1700" s="196"/>
      <c r="I1700" s="196"/>
      <c r="J1700" s="196"/>
      <c r="K1700" s="196"/>
      <c r="L1700" s="196"/>
      <c r="M1700" s="196"/>
      <c r="N1700" s="196"/>
      <c r="O1700" s="196"/>
      <c r="P1700" s="196"/>
      <c r="Q1700" s="196"/>
      <c r="R1700" s="196"/>
      <c r="S1700" s="196"/>
      <c r="T1700" s="196"/>
      <c r="U1700" s="196"/>
      <c r="V1700" s="196"/>
    </row>
    <row r="1701" spans="1:22" x14ac:dyDescent="0.2">
      <c r="A1701" s="196"/>
      <c r="B1701" s="196"/>
      <c r="C1701" s="196"/>
      <c r="D1701" s="196"/>
      <c r="E1701" s="196"/>
      <c r="F1701" s="196"/>
      <c r="G1701" s="196"/>
      <c r="H1701" s="196"/>
      <c r="I1701" s="196"/>
      <c r="J1701" s="196"/>
      <c r="K1701" s="196"/>
      <c r="L1701" s="196"/>
      <c r="M1701" s="196"/>
      <c r="N1701" s="196"/>
      <c r="O1701" s="196"/>
      <c r="P1701" s="196"/>
      <c r="Q1701" s="196"/>
      <c r="R1701" s="196"/>
      <c r="S1701" s="196"/>
      <c r="T1701" s="196"/>
      <c r="U1701" s="196"/>
      <c r="V1701" s="196"/>
    </row>
    <row r="1702" spans="1:22" x14ac:dyDescent="0.2">
      <c r="A1702" s="196"/>
      <c r="B1702" s="196"/>
      <c r="C1702" s="196"/>
      <c r="D1702" s="196"/>
      <c r="E1702" s="196"/>
      <c r="F1702" s="196"/>
      <c r="G1702" s="196"/>
      <c r="H1702" s="196"/>
      <c r="I1702" s="196"/>
      <c r="J1702" s="196"/>
      <c r="K1702" s="196"/>
      <c r="L1702" s="196"/>
      <c r="M1702" s="196"/>
      <c r="N1702" s="196"/>
      <c r="O1702" s="196"/>
      <c r="P1702" s="196"/>
      <c r="Q1702" s="196"/>
      <c r="R1702" s="196"/>
      <c r="S1702" s="196"/>
      <c r="T1702" s="196"/>
      <c r="U1702" s="196"/>
      <c r="V1702" s="196"/>
    </row>
    <row r="1703" spans="1:22" x14ac:dyDescent="0.2">
      <c r="A1703" s="196"/>
      <c r="B1703" s="196"/>
      <c r="C1703" s="196"/>
      <c r="D1703" s="196"/>
      <c r="E1703" s="196"/>
      <c r="F1703" s="196"/>
      <c r="G1703" s="196"/>
      <c r="H1703" s="196"/>
      <c r="I1703" s="196"/>
      <c r="J1703" s="196"/>
      <c r="K1703" s="196"/>
      <c r="L1703" s="196"/>
      <c r="M1703" s="196"/>
      <c r="N1703" s="196"/>
      <c r="O1703" s="196"/>
      <c r="P1703" s="196"/>
      <c r="Q1703" s="196"/>
      <c r="R1703" s="196"/>
      <c r="S1703" s="196"/>
      <c r="T1703" s="196"/>
      <c r="U1703" s="196"/>
      <c r="V1703" s="196"/>
    </row>
    <row r="1704" spans="1:22" x14ac:dyDescent="0.2">
      <c r="A1704" s="196"/>
      <c r="B1704" s="196"/>
      <c r="C1704" s="196"/>
      <c r="D1704" s="196"/>
      <c r="E1704" s="196"/>
      <c r="F1704" s="196"/>
      <c r="G1704" s="196"/>
      <c r="H1704" s="196"/>
      <c r="I1704" s="196"/>
      <c r="J1704" s="196"/>
      <c r="K1704" s="196"/>
      <c r="L1704" s="196"/>
      <c r="M1704" s="196"/>
      <c r="N1704" s="196"/>
      <c r="O1704" s="196"/>
      <c r="P1704" s="196"/>
      <c r="Q1704" s="196"/>
      <c r="R1704" s="196"/>
      <c r="S1704" s="196"/>
      <c r="T1704" s="196"/>
      <c r="U1704" s="196"/>
      <c r="V1704" s="196"/>
    </row>
    <row r="1705" spans="1:22" x14ac:dyDescent="0.2">
      <c r="A1705" s="196"/>
      <c r="B1705" s="196"/>
      <c r="C1705" s="196"/>
      <c r="D1705" s="196"/>
      <c r="E1705" s="196"/>
      <c r="F1705" s="196"/>
      <c r="G1705" s="196"/>
      <c r="H1705" s="196"/>
      <c r="I1705" s="196"/>
      <c r="J1705" s="196"/>
      <c r="K1705" s="196"/>
      <c r="L1705" s="196"/>
      <c r="M1705" s="196"/>
      <c r="N1705" s="196"/>
      <c r="O1705" s="196"/>
      <c r="P1705" s="196"/>
      <c r="Q1705" s="196"/>
      <c r="R1705" s="196"/>
      <c r="S1705" s="196"/>
      <c r="T1705" s="196"/>
      <c r="U1705" s="196"/>
      <c r="V1705" s="196"/>
    </row>
    <row r="1706" spans="1:22" x14ac:dyDescent="0.2">
      <c r="A1706" s="196"/>
      <c r="B1706" s="196"/>
      <c r="C1706" s="196"/>
      <c r="D1706" s="196"/>
      <c r="E1706" s="196"/>
      <c r="F1706" s="196"/>
      <c r="G1706" s="196"/>
      <c r="H1706" s="196"/>
      <c r="I1706" s="196"/>
      <c r="J1706" s="196"/>
      <c r="K1706" s="196"/>
      <c r="L1706" s="196"/>
      <c r="M1706" s="196"/>
      <c r="N1706" s="196"/>
      <c r="O1706" s="196"/>
      <c r="P1706" s="196"/>
      <c r="Q1706" s="196"/>
      <c r="R1706" s="196"/>
      <c r="S1706" s="196"/>
      <c r="T1706" s="196"/>
      <c r="U1706" s="196"/>
      <c r="V1706" s="196"/>
    </row>
    <row r="1707" spans="1:22" x14ac:dyDescent="0.2">
      <c r="A1707" s="196"/>
      <c r="B1707" s="196"/>
      <c r="C1707" s="196"/>
      <c r="D1707" s="196"/>
      <c r="E1707" s="196"/>
      <c r="F1707" s="196"/>
      <c r="G1707" s="196"/>
      <c r="H1707" s="196"/>
      <c r="I1707" s="196"/>
      <c r="J1707" s="196"/>
      <c r="K1707" s="196"/>
      <c r="L1707" s="196"/>
      <c r="M1707" s="196"/>
      <c r="N1707" s="196"/>
      <c r="O1707" s="196"/>
      <c r="P1707" s="196"/>
      <c r="Q1707" s="196"/>
      <c r="R1707" s="196"/>
      <c r="S1707" s="196"/>
      <c r="T1707" s="196"/>
      <c r="U1707" s="196"/>
      <c r="V1707" s="196"/>
    </row>
    <row r="1708" spans="1:22" x14ac:dyDescent="0.2">
      <c r="A1708" s="196"/>
      <c r="B1708" s="196"/>
      <c r="C1708" s="196"/>
      <c r="D1708" s="196"/>
      <c r="E1708" s="196"/>
      <c r="F1708" s="196"/>
      <c r="G1708" s="196"/>
      <c r="H1708" s="196"/>
      <c r="I1708" s="196"/>
      <c r="J1708" s="196"/>
      <c r="K1708" s="196"/>
      <c r="L1708" s="196"/>
      <c r="M1708" s="196"/>
      <c r="N1708" s="196"/>
      <c r="O1708" s="196"/>
      <c r="P1708" s="196"/>
      <c r="Q1708" s="196"/>
      <c r="R1708" s="196"/>
      <c r="S1708" s="196"/>
      <c r="T1708" s="196"/>
      <c r="U1708" s="196"/>
      <c r="V1708" s="196"/>
    </row>
    <row r="1709" spans="1:22" x14ac:dyDescent="0.2">
      <c r="A1709" s="196"/>
      <c r="B1709" s="196"/>
      <c r="C1709" s="196"/>
      <c r="D1709" s="196"/>
      <c r="E1709" s="196"/>
      <c r="F1709" s="196"/>
      <c r="G1709" s="196"/>
      <c r="H1709" s="196"/>
      <c r="I1709" s="196"/>
      <c r="J1709" s="196"/>
      <c r="K1709" s="196"/>
      <c r="L1709" s="196"/>
      <c r="M1709" s="196"/>
      <c r="N1709" s="196"/>
      <c r="O1709" s="196"/>
      <c r="P1709" s="196"/>
      <c r="Q1709" s="196"/>
      <c r="R1709" s="196"/>
      <c r="S1709" s="196"/>
      <c r="T1709" s="196"/>
      <c r="U1709" s="196"/>
      <c r="V1709" s="196"/>
    </row>
    <row r="1710" spans="1:22" x14ac:dyDescent="0.2">
      <c r="A1710" s="196"/>
      <c r="B1710" s="196"/>
      <c r="C1710" s="196"/>
      <c r="D1710" s="196"/>
      <c r="E1710" s="196"/>
      <c r="F1710" s="196"/>
      <c r="G1710" s="196"/>
      <c r="H1710" s="196"/>
      <c r="I1710" s="196"/>
      <c r="J1710" s="196"/>
      <c r="K1710" s="196"/>
      <c r="L1710" s="196"/>
      <c r="M1710" s="196"/>
      <c r="N1710" s="196"/>
      <c r="O1710" s="196"/>
      <c r="P1710" s="196"/>
      <c r="Q1710" s="196"/>
      <c r="R1710" s="196"/>
      <c r="S1710" s="196"/>
      <c r="T1710" s="196"/>
      <c r="U1710" s="196"/>
      <c r="V1710" s="196"/>
    </row>
    <row r="1711" spans="1:22" x14ac:dyDescent="0.2">
      <c r="A1711" s="196"/>
      <c r="B1711" s="196"/>
      <c r="C1711" s="196"/>
      <c r="D1711" s="196"/>
      <c r="E1711" s="196"/>
      <c r="F1711" s="196"/>
      <c r="G1711" s="196"/>
      <c r="H1711" s="196"/>
      <c r="I1711" s="196"/>
      <c r="J1711" s="196"/>
      <c r="K1711" s="196"/>
      <c r="L1711" s="196"/>
      <c r="M1711" s="196"/>
      <c r="N1711" s="196"/>
      <c r="O1711" s="196"/>
      <c r="P1711" s="196"/>
      <c r="Q1711" s="196"/>
      <c r="R1711" s="196"/>
      <c r="S1711" s="196"/>
      <c r="T1711" s="196"/>
      <c r="U1711" s="196"/>
      <c r="V1711" s="196"/>
    </row>
    <row r="1712" spans="1:22" x14ac:dyDescent="0.2">
      <c r="A1712" s="196"/>
      <c r="B1712" s="196"/>
      <c r="C1712" s="196"/>
      <c r="D1712" s="196"/>
      <c r="E1712" s="196"/>
      <c r="F1712" s="196"/>
      <c r="G1712" s="196"/>
      <c r="H1712" s="196"/>
      <c r="I1712" s="196"/>
      <c r="J1712" s="196"/>
      <c r="K1712" s="196"/>
      <c r="L1712" s="196"/>
      <c r="M1712" s="196"/>
      <c r="N1712" s="196"/>
      <c r="O1712" s="196"/>
      <c r="P1712" s="196"/>
      <c r="Q1712" s="196"/>
      <c r="R1712" s="196"/>
      <c r="S1712" s="196"/>
      <c r="T1712" s="196"/>
      <c r="U1712" s="196"/>
      <c r="V1712" s="196"/>
    </row>
    <row r="1713" spans="1:22" x14ac:dyDescent="0.2">
      <c r="A1713" s="196"/>
      <c r="B1713" s="196"/>
      <c r="C1713" s="196"/>
      <c r="D1713" s="196"/>
      <c r="E1713" s="196"/>
      <c r="F1713" s="196"/>
      <c r="G1713" s="196"/>
      <c r="H1713" s="196"/>
      <c r="I1713" s="196"/>
      <c r="J1713" s="196"/>
      <c r="K1713" s="196"/>
      <c r="L1713" s="196"/>
      <c r="M1713" s="196"/>
      <c r="N1713" s="196"/>
      <c r="O1713" s="196"/>
      <c r="P1713" s="196"/>
      <c r="Q1713" s="196"/>
      <c r="R1713" s="196"/>
      <c r="S1713" s="196"/>
      <c r="T1713" s="196"/>
      <c r="U1713" s="196"/>
      <c r="V1713" s="196"/>
    </row>
    <row r="1714" spans="1:22" x14ac:dyDescent="0.2">
      <c r="A1714" s="196"/>
      <c r="B1714" s="196"/>
      <c r="C1714" s="196"/>
      <c r="D1714" s="196"/>
      <c r="E1714" s="196"/>
      <c r="F1714" s="196"/>
      <c r="G1714" s="196"/>
      <c r="H1714" s="196"/>
      <c r="I1714" s="196"/>
      <c r="J1714" s="196"/>
      <c r="K1714" s="196"/>
      <c r="L1714" s="196"/>
      <c r="M1714" s="196"/>
      <c r="N1714" s="196"/>
      <c r="O1714" s="196"/>
      <c r="P1714" s="196"/>
      <c r="Q1714" s="196"/>
      <c r="R1714" s="196"/>
      <c r="S1714" s="196"/>
      <c r="T1714" s="196"/>
      <c r="U1714" s="196"/>
      <c r="V1714" s="196"/>
    </row>
    <row r="1715" spans="1:22" x14ac:dyDescent="0.2">
      <c r="A1715" s="196"/>
      <c r="B1715" s="196"/>
      <c r="C1715" s="196"/>
      <c r="D1715" s="196"/>
      <c r="E1715" s="196"/>
      <c r="F1715" s="196"/>
      <c r="G1715" s="196"/>
      <c r="H1715" s="196"/>
      <c r="I1715" s="196"/>
      <c r="J1715" s="196"/>
      <c r="K1715" s="196"/>
      <c r="L1715" s="196"/>
      <c r="M1715" s="196"/>
      <c r="N1715" s="196"/>
      <c r="O1715" s="196"/>
      <c r="P1715" s="196"/>
      <c r="Q1715" s="196"/>
      <c r="R1715" s="196"/>
      <c r="S1715" s="196"/>
      <c r="T1715" s="196"/>
      <c r="U1715" s="196"/>
      <c r="V1715" s="196"/>
    </row>
    <row r="1716" spans="1:22" x14ac:dyDescent="0.2">
      <c r="A1716" s="196"/>
      <c r="B1716" s="196"/>
      <c r="C1716" s="196"/>
      <c r="D1716" s="196"/>
      <c r="E1716" s="196"/>
      <c r="F1716" s="196"/>
      <c r="G1716" s="196"/>
      <c r="H1716" s="196"/>
      <c r="I1716" s="196"/>
      <c r="J1716" s="196"/>
      <c r="K1716" s="196"/>
      <c r="L1716" s="196"/>
      <c r="M1716" s="196"/>
      <c r="N1716" s="196"/>
      <c r="O1716" s="196"/>
      <c r="P1716" s="196"/>
      <c r="Q1716" s="196"/>
      <c r="R1716" s="196"/>
      <c r="S1716" s="196"/>
      <c r="T1716" s="196"/>
      <c r="U1716" s="196"/>
      <c r="V1716" s="196"/>
    </row>
    <row r="1717" spans="1:22" x14ac:dyDescent="0.2">
      <c r="A1717" s="196"/>
      <c r="B1717" s="196"/>
      <c r="C1717" s="196"/>
      <c r="D1717" s="196"/>
      <c r="E1717" s="196"/>
      <c r="F1717" s="196"/>
      <c r="G1717" s="196"/>
      <c r="H1717" s="196"/>
      <c r="I1717" s="196"/>
      <c r="J1717" s="196"/>
      <c r="K1717" s="196"/>
      <c r="L1717" s="196"/>
      <c r="M1717" s="196"/>
      <c r="N1717" s="196"/>
      <c r="O1717" s="196"/>
      <c r="P1717" s="196"/>
      <c r="Q1717" s="196"/>
      <c r="R1717" s="196"/>
      <c r="S1717" s="196"/>
      <c r="T1717" s="196"/>
      <c r="U1717" s="196"/>
      <c r="V1717" s="196"/>
    </row>
    <row r="1718" spans="1:22" x14ac:dyDescent="0.2">
      <c r="A1718" s="196"/>
      <c r="B1718" s="196"/>
      <c r="C1718" s="196"/>
      <c r="D1718" s="196"/>
      <c r="E1718" s="196"/>
      <c r="F1718" s="196"/>
      <c r="G1718" s="196"/>
      <c r="H1718" s="196"/>
      <c r="I1718" s="196"/>
      <c r="J1718" s="196"/>
      <c r="K1718" s="196"/>
      <c r="L1718" s="196"/>
      <c r="M1718" s="196"/>
      <c r="N1718" s="196"/>
      <c r="O1718" s="196"/>
      <c r="P1718" s="196"/>
      <c r="Q1718" s="196"/>
      <c r="R1718" s="196"/>
      <c r="S1718" s="196"/>
      <c r="T1718" s="196"/>
      <c r="U1718" s="196"/>
      <c r="V1718" s="196"/>
    </row>
    <row r="1719" spans="1:22" x14ac:dyDescent="0.2">
      <c r="A1719" s="196"/>
      <c r="B1719" s="196"/>
      <c r="C1719" s="196"/>
      <c r="D1719" s="196"/>
      <c r="E1719" s="196"/>
      <c r="F1719" s="196"/>
      <c r="G1719" s="196"/>
      <c r="H1719" s="196"/>
      <c r="I1719" s="196"/>
      <c r="J1719" s="196"/>
      <c r="K1719" s="196"/>
      <c r="L1719" s="196"/>
      <c r="M1719" s="196"/>
      <c r="N1719" s="196"/>
      <c r="O1719" s="196"/>
      <c r="P1719" s="196"/>
      <c r="Q1719" s="196"/>
      <c r="R1719" s="196"/>
      <c r="S1719" s="196"/>
      <c r="T1719" s="196"/>
      <c r="U1719" s="196"/>
      <c r="V1719" s="196"/>
    </row>
    <row r="1720" spans="1:22" x14ac:dyDescent="0.2">
      <c r="A1720" s="196"/>
      <c r="B1720" s="196"/>
      <c r="C1720" s="196"/>
      <c r="D1720" s="196"/>
      <c r="E1720" s="196"/>
      <c r="F1720" s="196"/>
      <c r="G1720" s="196"/>
      <c r="H1720" s="196"/>
      <c r="I1720" s="196"/>
      <c r="J1720" s="196"/>
      <c r="K1720" s="196"/>
      <c r="L1720" s="196"/>
      <c r="M1720" s="196"/>
      <c r="N1720" s="196"/>
      <c r="O1720" s="196"/>
      <c r="P1720" s="196"/>
      <c r="Q1720" s="196"/>
      <c r="R1720" s="196"/>
      <c r="S1720" s="196"/>
      <c r="T1720" s="196"/>
      <c r="U1720" s="196"/>
      <c r="V1720" s="196"/>
    </row>
    <row r="1721" spans="1:22" x14ac:dyDescent="0.2">
      <c r="A1721" s="196"/>
      <c r="B1721" s="196"/>
      <c r="C1721" s="196"/>
      <c r="D1721" s="196"/>
      <c r="E1721" s="196"/>
      <c r="F1721" s="196"/>
      <c r="G1721" s="196"/>
      <c r="H1721" s="196"/>
      <c r="I1721" s="196"/>
      <c r="J1721" s="196"/>
      <c r="K1721" s="196"/>
      <c r="L1721" s="196"/>
      <c r="M1721" s="196"/>
      <c r="N1721" s="196"/>
      <c r="O1721" s="196"/>
      <c r="P1721" s="196"/>
      <c r="Q1721" s="196"/>
      <c r="R1721" s="196"/>
      <c r="S1721" s="196"/>
      <c r="T1721" s="196"/>
      <c r="U1721" s="196"/>
      <c r="V1721" s="196"/>
    </row>
    <row r="1722" spans="1:22" x14ac:dyDescent="0.2">
      <c r="A1722" s="196"/>
      <c r="B1722" s="196"/>
      <c r="C1722" s="196"/>
      <c r="D1722" s="196"/>
      <c r="E1722" s="196"/>
      <c r="F1722" s="196"/>
      <c r="G1722" s="196"/>
      <c r="H1722" s="196"/>
      <c r="I1722" s="196"/>
      <c r="J1722" s="196"/>
      <c r="K1722" s="196"/>
      <c r="L1722" s="196"/>
      <c r="M1722" s="196"/>
      <c r="N1722" s="196"/>
      <c r="O1722" s="196"/>
      <c r="P1722" s="196"/>
      <c r="Q1722" s="196"/>
      <c r="R1722" s="196"/>
      <c r="S1722" s="196"/>
      <c r="T1722" s="196"/>
      <c r="U1722" s="196"/>
      <c r="V1722" s="196"/>
    </row>
    <row r="1723" spans="1:22" x14ac:dyDescent="0.2">
      <c r="A1723" s="196"/>
      <c r="B1723" s="196"/>
      <c r="C1723" s="196"/>
      <c r="D1723" s="196"/>
      <c r="E1723" s="196"/>
      <c r="F1723" s="196"/>
      <c r="G1723" s="196"/>
      <c r="H1723" s="196"/>
      <c r="I1723" s="196"/>
      <c r="J1723" s="196"/>
      <c r="K1723" s="196"/>
      <c r="L1723" s="196"/>
      <c r="M1723" s="196"/>
      <c r="N1723" s="196"/>
      <c r="O1723" s="196"/>
      <c r="P1723" s="196"/>
      <c r="Q1723" s="196"/>
      <c r="R1723" s="196"/>
      <c r="S1723" s="196"/>
      <c r="T1723" s="196"/>
      <c r="U1723" s="196"/>
      <c r="V1723" s="196"/>
    </row>
    <row r="1724" spans="1:22" x14ac:dyDescent="0.2">
      <c r="A1724" s="196"/>
      <c r="B1724" s="196"/>
      <c r="C1724" s="196"/>
      <c r="D1724" s="196"/>
      <c r="E1724" s="196"/>
      <c r="F1724" s="196"/>
      <c r="G1724" s="196"/>
      <c r="H1724" s="196"/>
      <c r="I1724" s="196"/>
      <c r="J1724" s="196"/>
      <c r="K1724" s="196"/>
      <c r="L1724" s="196"/>
      <c r="M1724" s="196"/>
      <c r="N1724" s="196"/>
      <c r="O1724" s="196"/>
      <c r="P1724" s="196"/>
      <c r="Q1724" s="196"/>
      <c r="R1724" s="196"/>
      <c r="S1724" s="196"/>
      <c r="T1724" s="196"/>
      <c r="U1724" s="196"/>
      <c r="V1724" s="196"/>
    </row>
    <row r="1725" spans="1:22" x14ac:dyDescent="0.2">
      <c r="A1725" s="196"/>
      <c r="B1725" s="196"/>
      <c r="C1725" s="196"/>
      <c r="D1725" s="196"/>
      <c r="E1725" s="196"/>
      <c r="F1725" s="196"/>
      <c r="G1725" s="196"/>
      <c r="H1725" s="196"/>
      <c r="I1725" s="196"/>
      <c r="J1725" s="196"/>
      <c r="K1725" s="196"/>
      <c r="L1725" s="196"/>
      <c r="M1725" s="196"/>
      <c r="N1725" s="196"/>
      <c r="O1725" s="196"/>
      <c r="P1725" s="196"/>
      <c r="Q1725" s="196"/>
      <c r="R1725" s="196"/>
      <c r="S1725" s="196"/>
      <c r="T1725" s="196"/>
      <c r="U1725" s="196"/>
      <c r="V1725" s="196"/>
    </row>
    <row r="1726" spans="1:22" x14ac:dyDescent="0.2">
      <c r="A1726" s="196"/>
      <c r="B1726" s="196"/>
      <c r="C1726" s="196"/>
      <c r="D1726" s="196"/>
      <c r="E1726" s="196"/>
      <c r="F1726" s="196"/>
      <c r="G1726" s="196"/>
      <c r="H1726" s="196"/>
      <c r="I1726" s="196"/>
      <c r="J1726" s="196"/>
      <c r="K1726" s="196"/>
      <c r="L1726" s="196"/>
      <c r="M1726" s="196"/>
      <c r="N1726" s="196"/>
      <c r="O1726" s="196"/>
      <c r="P1726" s="196"/>
      <c r="Q1726" s="196"/>
      <c r="R1726" s="196"/>
      <c r="S1726" s="196"/>
      <c r="T1726" s="196"/>
      <c r="U1726" s="196"/>
      <c r="V1726" s="196"/>
    </row>
    <row r="1727" spans="1:22" x14ac:dyDescent="0.2">
      <c r="A1727" s="196"/>
      <c r="B1727" s="196"/>
      <c r="C1727" s="196"/>
      <c r="D1727" s="196"/>
      <c r="E1727" s="196"/>
      <c r="F1727" s="196"/>
      <c r="G1727" s="196"/>
      <c r="H1727" s="196"/>
      <c r="I1727" s="196"/>
      <c r="J1727" s="196"/>
      <c r="K1727" s="196"/>
      <c r="L1727" s="196"/>
      <c r="M1727" s="196"/>
      <c r="N1727" s="196"/>
      <c r="O1727" s="196"/>
      <c r="P1727" s="196"/>
      <c r="Q1727" s="196"/>
      <c r="R1727" s="196"/>
      <c r="S1727" s="196"/>
      <c r="T1727" s="196"/>
      <c r="U1727" s="196"/>
      <c r="V1727" s="196"/>
    </row>
    <row r="1728" spans="1:22" x14ac:dyDescent="0.2">
      <c r="A1728" s="196"/>
      <c r="B1728" s="196"/>
      <c r="C1728" s="196"/>
      <c r="D1728" s="196"/>
      <c r="E1728" s="196"/>
      <c r="F1728" s="196"/>
      <c r="G1728" s="196"/>
      <c r="H1728" s="196"/>
      <c r="I1728" s="196"/>
      <c r="J1728" s="196"/>
      <c r="K1728" s="196"/>
      <c r="L1728" s="196"/>
      <c r="M1728" s="196"/>
      <c r="N1728" s="196"/>
      <c r="O1728" s="196"/>
      <c r="P1728" s="196"/>
      <c r="Q1728" s="196"/>
      <c r="R1728" s="196"/>
      <c r="S1728" s="196"/>
      <c r="T1728" s="196"/>
      <c r="U1728" s="196"/>
      <c r="V1728" s="196"/>
    </row>
    <row r="1729" spans="1:22" x14ac:dyDescent="0.2">
      <c r="A1729" s="196"/>
      <c r="B1729" s="196"/>
      <c r="C1729" s="196"/>
      <c r="D1729" s="196"/>
      <c r="E1729" s="196"/>
      <c r="F1729" s="196"/>
      <c r="G1729" s="196"/>
      <c r="H1729" s="196"/>
      <c r="I1729" s="196"/>
      <c r="J1729" s="196"/>
      <c r="K1729" s="196"/>
      <c r="L1729" s="196"/>
      <c r="M1729" s="196"/>
      <c r="N1729" s="196"/>
      <c r="O1729" s="196"/>
      <c r="P1729" s="196"/>
      <c r="Q1729" s="196"/>
      <c r="R1729" s="196"/>
      <c r="S1729" s="196"/>
      <c r="T1729" s="196"/>
      <c r="U1729" s="196"/>
      <c r="V1729" s="196"/>
    </row>
    <row r="1730" spans="1:22" x14ac:dyDescent="0.2">
      <c r="A1730" s="196"/>
      <c r="B1730" s="196"/>
      <c r="C1730" s="196"/>
      <c r="D1730" s="196"/>
      <c r="E1730" s="196"/>
      <c r="F1730" s="196"/>
      <c r="G1730" s="196"/>
      <c r="H1730" s="196"/>
      <c r="I1730" s="196"/>
      <c r="J1730" s="196"/>
      <c r="K1730" s="196"/>
      <c r="L1730" s="196"/>
      <c r="M1730" s="196"/>
      <c r="N1730" s="196"/>
      <c r="O1730" s="196"/>
      <c r="P1730" s="196"/>
      <c r="Q1730" s="196"/>
      <c r="R1730" s="196"/>
      <c r="S1730" s="196"/>
      <c r="T1730" s="196"/>
      <c r="U1730" s="196"/>
      <c r="V1730" s="196"/>
    </row>
    <row r="1731" spans="1:22" x14ac:dyDescent="0.2">
      <c r="A1731" s="196"/>
      <c r="B1731" s="196"/>
      <c r="C1731" s="196"/>
      <c r="D1731" s="196"/>
      <c r="E1731" s="196"/>
      <c r="F1731" s="196"/>
      <c r="G1731" s="196"/>
      <c r="H1731" s="196"/>
      <c r="I1731" s="196"/>
      <c r="J1731" s="196"/>
      <c r="K1731" s="196"/>
      <c r="L1731" s="196"/>
      <c r="M1731" s="196"/>
      <c r="N1731" s="196"/>
      <c r="O1731" s="196"/>
      <c r="P1731" s="196"/>
      <c r="Q1731" s="196"/>
      <c r="R1731" s="196"/>
      <c r="S1731" s="196"/>
      <c r="T1731" s="196"/>
      <c r="U1731" s="196"/>
      <c r="V1731" s="196"/>
    </row>
    <row r="1732" spans="1:22" x14ac:dyDescent="0.2">
      <c r="A1732" s="196"/>
      <c r="B1732" s="196"/>
      <c r="C1732" s="196"/>
      <c r="D1732" s="196"/>
      <c r="E1732" s="196"/>
      <c r="F1732" s="196"/>
      <c r="G1732" s="196"/>
      <c r="H1732" s="196"/>
      <c r="I1732" s="196"/>
      <c r="J1732" s="196"/>
      <c r="K1732" s="196"/>
      <c r="L1732" s="196"/>
      <c r="M1732" s="196"/>
      <c r="N1732" s="196"/>
      <c r="O1732" s="196"/>
      <c r="P1732" s="196"/>
      <c r="Q1732" s="196"/>
      <c r="R1732" s="196"/>
      <c r="S1732" s="196"/>
      <c r="T1732" s="196"/>
      <c r="U1732" s="196"/>
      <c r="V1732" s="196"/>
    </row>
    <row r="1733" spans="1:22" x14ac:dyDescent="0.2">
      <c r="A1733" s="196"/>
      <c r="B1733" s="196"/>
      <c r="C1733" s="196"/>
      <c r="D1733" s="196"/>
      <c r="E1733" s="196"/>
      <c r="F1733" s="196"/>
      <c r="G1733" s="196"/>
      <c r="H1733" s="196"/>
      <c r="I1733" s="196"/>
      <c r="J1733" s="196"/>
      <c r="K1733" s="196"/>
      <c r="L1733" s="196"/>
      <c r="M1733" s="196"/>
      <c r="N1733" s="196"/>
      <c r="O1733" s="196"/>
      <c r="P1733" s="196"/>
      <c r="Q1733" s="196"/>
      <c r="R1733" s="196"/>
      <c r="S1733" s="196"/>
      <c r="T1733" s="196"/>
      <c r="U1733" s="196"/>
      <c r="V1733" s="196"/>
    </row>
    <row r="1734" spans="1:22" x14ac:dyDescent="0.2">
      <c r="A1734" s="196"/>
      <c r="B1734" s="196"/>
      <c r="C1734" s="196"/>
      <c r="D1734" s="196"/>
      <c r="E1734" s="196"/>
      <c r="F1734" s="196"/>
      <c r="G1734" s="196"/>
      <c r="H1734" s="196"/>
      <c r="I1734" s="196"/>
      <c r="J1734" s="196"/>
      <c r="K1734" s="196"/>
      <c r="L1734" s="196"/>
      <c r="M1734" s="196"/>
      <c r="N1734" s="196"/>
      <c r="O1734" s="196"/>
      <c r="P1734" s="196"/>
      <c r="Q1734" s="196"/>
      <c r="R1734" s="196"/>
      <c r="S1734" s="196"/>
      <c r="T1734" s="196"/>
      <c r="U1734" s="196"/>
      <c r="V1734" s="196"/>
    </row>
    <row r="1735" spans="1:22" x14ac:dyDescent="0.2">
      <c r="A1735" s="196"/>
      <c r="B1735" s="196"/>
      <c r="C1735" s="196"/>
      <c r="D1735" s="196"/>
      <c r="E1735" s="196"/>
      <c r="F1735" s="196"/>
      <c r="G1735" s="196"/>
      <c r="H1735" s="196"/>
      <c r="I1735" s="196"/>
      <c r="J1735" s="196"/>
      <c r="K1735" s="196"/>
      <c r="L1735" s="196"/>
      <c r="M1735" s="196"/>
      <c r="N1735" s="196"/>
      <c r="O1735" s="196"/>
      <c r="P1735" s="196"/>
      <c r="Q1735" s="196"/>
      <c r="R1735" s="196"/>
      <c r="S1735" s="196"/>
      <c r="T1735" s="196"/>
      <c r="U1735" s="196"/>
      <c r="V1735" s="196"/>
    </row>
    <row r="1736" spans="1:22" x14ac:dyDescent="0.2">
      <c r="A1736" s="196"/>
      <c r="B1736" s="196"/>
      <c r="C1736" s="196"/>
      <c r="D1736" s="196"/>
      <c r="E1736" s="196"/>
      <c r="F1736" s="196"/>
      <c r="G1736" s="196"/>
      <c r="H1736" s="196"/>
      <c r="I1736" s="196"/>
      <c r="J1736" s="196"/>
      <c r="K1736" s="196"/>
      <c r="L1736" s="196"/>
      <c r="M1736" s="196"/>
      <c r="N1736" s="196"/>
      <c r="O1736" s="196"/>
      <c r="P1736" s="196"/>
      <c r="Q1736" s="196"/>
      <c r="R1736" s="196"/>
      <c r="S1736" s="196"/>
      <c r="T1736" s="196"/>
      <c r="U1736" s="196"/>
      <c r="V1736" s="196"/>
    </row>
    <row r="1737" spans="1:22" x14ac:dyDescent="0.2">
      <c r="A1737" s="196"/>
      <c r="B1737" s="196"/>
      <c r="C1737" s="196"/>
      <c r="D1737" s="196"/>
      <c r="E1737" s="196"/>
      <c r="F1737" s="196"/>
      <c r="G1737" s="196"/>
      <c r="H1737" s="196"/>
      <c r="I1737" s="196"/>
      <c r="J1737" s="196"/>
      <c r="K1737" s="196"/>
      <c r="L1737" s="196"/>
      <c r="M1737" s="196"/>
      <c r="N1737" s="196"/>
      <c r="O1737" s="196"/>
      <c r="P1737" s="196"/>
      <c r="Q1737" s="196"/>
      <c r="R1737" s="196"/>
      <c r="S1737" s="196"/>
      <c r="T1737" s="196"/>
      <c r="U1737" s="196"/>
      <c r="V1737" s="196"/>
    </row>
    <row r="1738" spans="1:22" x14ac:dyDescent="0.2">
      <c r="A1738" s="196"/>
      <c r="B1738" s="196"/>
      <c r="C1738" s="196"/>
      <c r="D1738" s="196"/>
      <c r="E1738" s="196"/>
      <c r="F1738" s="196"/>
      <c r="G1738" s="196"/>
      <c r="H1738" s="196"/>
      <c r="I1738" s="196"/>
      <c r="J1738" s="196"/>
      <c r="K1738" s="196"/>
      <c r="L1738" s="196"/>
      <c r="M1738" s="196"/>
      <c r="N1738" s="196"/>
      <c r="O1738" s="196"/>
      <c r="P1738" s="196"/>
      <c r="Q1738" s="196"/>
      <c r="R1738" s="196"/>
      <c r="S1738" s="196"/>
      <c r="T1738" s="196"/>
      <c r="U1738" s="196"/>
      <c r="V1738" s="196"/>
    </row>
    <row r="1739" spans="1:22" x14ac:dyDescent="0.2">
      <c r="A1739" s="196"/>
      <c r="B1739" s="196"/>
      <c r="C1739" s="196"/>
      <c r="D1739" s="196"/>
      <c r="E1739" s="196"/>
      <c r="F1739" s="196"/>
      <c r="G1739" s="196"/>
      <c r="H1739" s="196"/>
      <c r="I1739" s="196"/>
      <c r="J1739" s="196"/>
      <c r="K1739" s="196"/>
      <c r="L1739" s="196"/>
      <c r="M1739" s="196"/>
      <c r="N1739" s="196"/>
      <c r="O1739" s="196"/>
      <c r="P1739" s="196"/>
      <c r="Q1739" s="196"/>
      <c r="R1739" s="196"/>
      <c r="S1739" s="196"/>
      <c r="T1739" s="196"/>
      <c r="U1739" s="196"/>
      <c r="V1739" s="196"/>
    </row>
    <row r="1740" spans="1:22" x14ac:dyDescent="0.2">
      <c r="A1740" s="196"/>
      <c r="B1740" s="196"/>
      <c r="C1740" s="196"/>
      <c r="D1740" s="196"/>
      <c r="E1740" s="196"/>
      <c r="F1740" s="196"/>
      <c r="G1740" s="196"/>
      <c r="H1740" s="196"/>
      <c r="I1740" s="196"/>
      <c r="J1740" s="196"/>
      <c r="K1740" s="196"/>
      <c r="L1740" s="196"/>
      <c r="M1740" s="196"/>
      <c r="N1740" s="196"/>
      <c r="O1740" s="196"/>
      <c r="P1740" s="196"/>
      <c r="Q1740" s="196"/>
      <c r="R1740" s="196"/>
      <c r="S1740" s="196"/>
      <c r="T1740" s="196"/>
      <c r="U1740" s="196"/>
      <c r="V1740" s="196"/>
    </row>
    <row r="1741" spans="1:22" x14ac:dyDescent="0.2">
      <c r="A1741" s="196"/>
      <c r="B1741" s="196"/>
      <c r="C1741" s="196"/>
      <c r="D1741" s="196"/>
      <c r="E1741" s="196"/>
      <c r="F1741" s="196"/>
      <c r="G1741" s="196"/>
      <c r="H1741" s="196"/>
      <c r="I1741" s="196"/>
      <c r="J1741" s="196"/>
      <c r="K1741" s="196"/>
      <c r="L1741" s="196"/>
      <c r="M1741" s="196"/>
      <c r="N1741" s="196"/>
      <c r="O1741" s="196"/>
      <c r="P1741" s="196"/>
      <c r="Q1741" s="196"/>
      <c r="R1741" s="196"/>
      <c r="S1741" s="196"/>
      <c r="T1741" s="196"/>
      <c r="U1741" s="196"/>
      <c r="V1741" s="196"/>
    </row>
    <row r="1742" spans="1:22" x14ac:dyDescent="0.2">
      <c r="A1742" s="196"/>
      <c r="B1742" s="196"/>
      <c r="C1742" s="196"/>
      <c r="D1742" s="196"/>
      <c r="E1742" s="196"/>
      <c r="F1742" s="196"/>
      <c r="G1742" s="196"/>
      <c r="H1742" s="196"/>
      <c r="I1742" s="196"/>
      <c r="J1742" s="196"/>
      <c r="K1742" s="196"/>
      <c r="L1742" s="196"/>
      <c r="M1742" s="196"/>
      <c r="N1742" s="196"/>
      <c r="O1742" s="196"/>
      <c r="P1742" s="196"/>
      <c r="Q1742" s="196"/>
      <c r="R1742" s="196"/>
      <c r="S1742" s="196"/>
      <c r="T1742" s="196"/>
      <c r="U1742" s="196"/>
      <c r="V1742" s="196"/>
    </row>
    <row r="1743" spans="1:22" x14ac:dyDescent="0.2">
      <c r="A1743" s="196"/>
      <c r="B1743" s="196"/>
      <c r="C1743" s="196"/>
      <c r="D1743" s="196"/>
      <c r="E1743" s="196"/>
      <c r="F1743" s="196"/>
      <c r="G1743" s="196"/>
      <c r="H1743" s="196"/>
      <c r="I1743" s="196"/>
      <c r="J1743" s="196"/>
      <c r="K1743" s="196"/>
      <c r="L1743" s="196"/>
      <c r="M1743" s="196"/>
      <c r="N1743" s="196"/>
      <c r="O1743" s="196"/>
      <c r="P1743" s="196"/>
      <c r="Q1743" s="196"/>
      <c r="R1743" s="196"/>
      <c r="S1743" s="196"/>
      <c r="T1743" s="196"/>
      <c r="U1743" s="196"/>
      <c r="V1743" s="196"/>
    </row>
    <row r="1744" spans="1:22" x14ac:dyDescent="0.2">
      <c r="A1744" s="196"/>
      <c r="B1744" s="196"/>
      <c r="C1744" s="196"/>
      <c r="D1744" s="196"/>
      <c r="E1744" s="196"/>
      <c r="F1744" s="196"/>
      <c r="G1744" s="196"/>
      <c r="H1744" s="196"/>
      <c r="I1744" s="196"/>
      <c r="J1744" s="196"/>
      <c r="K1744" s="196"/>
      <c r="L1744" s="196"/>
      <c r="M1744" s="196"/>
      <c r="N1744" s="196"/>
      <c r="O1744" s="196"/>
      <c r="P1744" s="196"/>
      <c r="Q1744" s="196"/>
      <c r="R1744" s="196"/>
      <c r="S1744" s="196"/>
      <c r="T1744" s="196"/>
      <c r="U1744" s="196"/>
      <c r="V1744" s="196"/>
    </row>
    <row r="1745" spans="1:22" x14ac:dyDescent="0.2">
      <c r="A1745" s="196"/>
      <c r="B1745" s="196"/>
      <c r="C1745" s="196"/>
      <c r="D1745" s="196"/>
      <c r="E1745" s="196"/>
      <c r="F1745" s="196"/>
      <c r="G1745" s="196"/>
      <c r="H1745" s="196"/>
      <c r="I1745" s="196"/>
      <c r="J1745" s="196"/>
      <c r="K1745" s="196"/>
      <c r="L1745" s="196"/>
      <c r="M1745" s="196"/>
      <c r="N1745" s="196"/>
      <c r="O1745" s="196"/>
      <c r="P1745" s="196"/>
      <c r="Q1745" s="196"/>
      <c r="R1745" s="196"/>
      <c r="S1745" s="196"/>
      <c r="T1745" s="196"/>
      <c r="U1745" s="196"/>
      <c r="V1745" s="196"/>
    </row>
    <row r="1746" spans="1:22" x14ac:dyDescent="0.2">
      <c r="A1746" s="196"/>
      <c r="B1746" s="196"/>
      <c r="C1746" s="196"/>
      <c r="D1746" s="196"/>
      <c r="E1746" s="196"/>
      <c r="F1746" s="196"/>
      <c r="G1746" s="196"/>
      <c r="H1746" s="196"/>
      <c r="I1746" s="196"/>
      <c r="J1746" s="196"/>
      <c r="K1746" s="196"/>
      <c r="L1746" s="196"/>
      <c r="M1746" s="196"/>
      <c r="N1746" s="196"/>
      <c r="O1746" s="196"/>
      <c r="P1746" s="196"/>
      <c r="Q1746" s="196"/>
      <c r="R1746" s="196"/>
      <c r="S1746" s="196"/>
      <c r="T1746" s="196"/>
      <c r="U1746" s="196"/>
      <c r="V1746" s="196"/>
    </row>
    <row r="1747" spans="1:22" x14ac:dyDescent="0.2">
      <c r="A1747" s="196"/>
      <c r="B1747" s="196"/>
      <c r="C1747" s="196"/>
      <c r="D1747" s="196"/>
      <c r="E1747" s="196"/>
      <c r="F1747" s="196"/>
      <c r="G1747" s="196"/>
      <c r="H1747" s="196"/>
      <c r="I1747" s="196"/>
      <c r="J1747" s="196"/>
      <c r="K1747" s="196"/>
      <c r="L1747" s="196"/>
      <c r="M1747" s="196"/>
      <c r="N1747" s="196"/>
      <c r="O1747" s="196"/>
      <c r="P1747" s="196"/>
      <c r="Q1747" s="196"/>
      <c r="R1747" s="196"/>
      <c r="S1747" s="196"/>
      <c r="T1747" s="196"/>
      <c r="U1747" s="196"/>
      <c r="V1747" s="196"/>
    </row>
    <row r="1748" spans="1:22" x14ac:dyDescent="0.2">
      <c r="A1748" s="196"/>
      <c r="B1748" s="196"/>
      <c r="C1748" s="196"/>
      <c r="D1748" s="196"/>
      <c r="E1748" s="196"/>
      <c r="F1748" s="196"/>
      <c r="G1748" s="196"/>
      <c r="H1748" s="196"/>
      <c r="I1748" s="196"/>
      <c r="J1748" s="196"/>
      <c r="K1748" s="196"/>
      <c r="L1748" s="196"/>
      <c r="M1748" s="196"/>
      <c r="N1748" s="196"/>
      <c r="O1748" s="196"/>
      <c r="P1748" s="196"/>
      <c r="Q1748" s="196"/>
      <c r="R1748" s="196"/>
      <c r="S1748" s="196"/>
      <c r="T1748" s="196"/>
      <c r="U1748" s="196"/>
      <c r="V1748" s="196"/>
    </row>
    <row r="1749" spans="1:22" x14ac:dyDescent="0.2">
      <c r="A1749" s="196"/>
      <c r="B1749" s="196"/>
      <c r="C1749" s="196"/>
      <c r="D1749" s="196"/>
      <c r="E1749" s="196"/>
      <c r="F1749" s="196"/>
      <c r="G1749" s="196"/>
      <c r="H1749" s="196"/>
      <c r="I1749" s="196"/>
      <c r="J1749" s="196"/>
      <c r="K1749" s="196"/>
      <c r="L1749" s="196"/>
      <c r="M1749" s="196"/>
      <c r="N1749" s="196"/>
      <c r="O1749" s="196"/>
      <c r="P1749" s="196"/>
      <c r="Q1749" s="196"/>
      <c r="R1749" s="196"/>
      <c r="S1749" s="196"/>
      <c r="T1749" s="196"/>
      <c r="U1749" s="196"/>
      <c r="V1749" s="196"/>
    </row>
    <row r="1750" spans="1:22" x14ac:dyDescent="0.2">
      <c r="A1750" s="196"/>
      <c r="B1750" s="196"/>
      <c r="C1750" s="196"/>
      <c r="D1750" s="196"/>
      <c r="E1750" s="196"/>
      <c r="F1750" s="196"/>
      <c r="G1750" s="196"/>
      <c r="H1750" s="196"/>
      <c r="I1750" s="196"/>
      <c r="J1750" s="196"/>
      <c r="K1750" s="196"/>
      <c r="L1750" s="196"/>
      <c r="M1750" s="196"/>
      <c r="N1750" s="196"/>
      <c r="O1750" s="196"/>
      <c r="P1750" s="196"/>
      <c r="Q1750" s="196"/>
      <c r="R1750" s="196"/>
      <c r="S1750" s="196"/>
      <c r="T1750" s="196"/>
      <c r="U1750" s="196"/>
      <c r="V1750" s="196"/>
    </row>
    <row r="1751" spans="1:22" x14ac:dyDescent="0.2">
      <c r="A1751" s="196"/>
      <c r="B1751" s="196"/>
      <c r="C1751" s="196"/>
      <c r="D1751" s="196"/>
      <c r="E1751" s="196"/>
      <c r="F1751" s="196"/>
      <c r="G1751" s="196"/>
      <c r="H1751" s="196"/>
      <c r="I1751" s="196"/>
      <c r="J1751" s="196"/>
      <c r="K1751" s="196"/>
      <c r="L1751" s="196"/>
      <c r="M1751" s="196"/>
      <c r="N1751" s="196"/>
      <c r="O1751" s="196"/>
      <c r="P1751" s="196"/>
      <c r="Q1751" s="196"/>
      <c r="R1751" s="196"/>
      <c r="S1751" s="196"/>
      <c r="T1751" s="196"/>
      <c r="U1751" s="196"/>
      <c r="V1751" s="196"/>
    </row>
    <row r="1752" spans="1:22" x14ac:dyDescent="0.2">
      <c r="A1752" s="196"/>
      <c r="B1752" s="196"/>
      <c r="C1752" s="196"/>
      <c r="D1752" s="196"/>
      <c r="E1752" s="196"/>
      <c r="F1752" s="196"/>
      <c r="G1752" s="196"/>
      <c r="H1752" s="196"/>
      <c r="I1752" s="196"/>
      <c r="J1752" s="196"/>
      <c r="K1752" s="196"/>
      <c r="L1752" s="196"/>
      <c r="M1752" s="196"/>
      <c r="N1752" s="196"/>
      <c r="O1752" s="196"/>
      <c r="P1752" s="196"/>
      <c r="Q1752" s="196"/>
      <c r="R1752" s="196"/>
      <c r="S1752" s="196"/>
      <c r="T1752" s="196"/>
      <c r="U1752" s="196"/>
      <c r="V1752" s="196"/>
    </row>
    <row r="1753" spans="1:22" x14ac:dyDescent="0.2">
      <c r="A1753" s="196"/>
      <c r="B1753" s="196"/>
      <c r="C1753" s="196"/>
      <c r="D1753" s="196"/>
      <c r="E1753" s="196"/>
      <c r="F1753" s="196"/>
      <c r="G1753" s="196"/>
      <c r="H1753" s="196"/>
      <c r="I1753" s="196"/>
      <c r="J1753" s="196"/>
      <c r="K1753" s="196"/>
      <c r="L1753" s="196"/>
      <c r="M1753" s="196"/>
      <c r="N1753" s="196"/>
      <c r="O1753" s="196"/>
      <c r="P1753" s="196"/>
      <c r="Q1753" s="196"/>
      <c r="R1753" s="196"/>
      <c r="S1753" s="196"/>
      <c r="T1753" s="196"/>
      <c r="U1753" s="196"/>
      <c r="V1753" s="196"/>
    </row>
    <row r="1754" spans="1:22" x14ac:dyDescent="0.2">
      <c r="A1754" s="196"/>
      <c r="B1754" s="196"/>
      <c r="C1754" s="196"/>
      <c r="D1754" s="196"/>
      <c r="E1754" s="196"/>
      <c r="F1754" s="196"/>
      <c r="G1754" s="196"/>
      <c r="H1754" s="196"/>
      <c r="I1754" s="196"/>
      <c r="J1754" s="196"/>
      <c r="K1754" s="196"/>
      <c r="L1754" s="196"/>
      <c r="M1754" s="196"/>
      <c r="N1754" s="196"/>
      <c r="O1754" s="196"/>
      <c r="P1754" s="196"/>
      <c r="Q1754" s="196"/>
      <c r="R1754" s="196"/>
      <c r="S1754" s="196"/>
      <c r="T1754" s="196"/>
      <c r="U1754" s="196"/>
      <c r="V1754" s="196"/>
    </row>
    <row r="1755" spans="1:22" x14ac:dyDescent="0.2">
      <c r="A1755" s="196"/>
      <c r="B1755" s="196"/>
      <c r="C1755" s="196"/>
      <c r="D1755" s="196"/>
      <c r="E1755" s="196"/>
      <c r="F1755" s="196"/>
      <c r="G1755" s="196"/>
      <c r="H1755" s="196"/>
      <c r="I1755" s="196"/>
      <c r="J1755" s="196"/>
      <c r="K1755" s="196"/>
      <c r="L1755" s="196"/>
      <c r="M1755" s="196"/>
      <c r="N1755" s="196"/>
      <c r="O1755" s="196"/>
      <c r="P1755" s="196"/>
      <c r="Q1755" s="196"/>
      <c r="R1755" s="196"/>
      <c r="S1755" s="196"/>
      <c r="T1755" s="196"/>
      <c r="U1755" s="196"/>
      <c r="V1755" s="196"/>
    </row>
    <row r="1756" spans="1:22" x14ac:dyDescent="0.2">
      <c r="A1756" s="196"/>
      <c r="B1756" s="196"/>
      <c r="C1756" s="196"/>
      <c r="D1756" s="196"/>
      <c r="E1756" s="196"/>
      <c r="F1756" s="196"/>
      <c r="G1756" s="196"/>
      <c r="H1756" s="196"/>
      <c r="I1756" s="196"/>
      <c r="J1756" s="196"/>
      <c r="K1756" s="196"/>
      <c r="L1756" s="196"/>
      <c r="M1756" s="196"/>
      <c r="N1756" s="196"/>
      <c r="O1756" s="196"/>
      <c r="P1756" s="196"/>
      <c r="Q1756" s="196"/>
      <c r="R1756" s="196"/>
      <c r="S1756" s="196"/>
      <c r="T1756" s="196"/>
      <c r="U1756" s="196"/>
      <c r="V1756" s="196"/>
    </row>
    <row r="1757" spans="1:22" x14ac:dyDescent="0.2">
      <c r="A1757" s="196"/>
      <c r="B1757" s="196"/>
      <c r="C1757" s="196"/>
      <c r="D1757" s="196"/>
      <c r="E1757" s="196"/>
      <c r="F1757" s="196"/>
      <c r="G1757" s="196"/>
      <c r="H1757" s="196"/>
      <c r="I1757" s="196"/>
      <c r="J1757" s="196"/>
      <c r="K1757" s="196"/>
      <c r="L1757" s="196"/>
      <c r="M1757" s="196"/>
      <c r="N1757" s="196"/>
      <c r="O1757" s="196"/>
      <c r="P1757" s="196"/>
      <c r="Q1757" s="196"/>
      <c r="R1757" s="196"/>
      <c r="S1757" s="196"/>
      <c r="T1757" s="196"/>
      <c r="U1757" s="196"/>
      <c r="V1757" s="196"/>
    </row>
    <row r="1758" spans="1:22" x14ac:dyDescent="0.2">
      <c r="A1758" s="196"/>
      <c r="B1758" s="196"/>
      <c r="C1758" s="196"/>
      <c r="D1758" s="196"/>
      <c r="E1758" s="196"/>
      <c r="F1758" s="196"/>
      <c r="G1758" s="196"/>
      <c r="H1758" s="196"/>
      <c r="I1758" s="196"/>
      <c r="J1758" s="196"/>
      <c r="K1758" s="196"/>
      <c r="L1758" s="196"/>
      <c r="M1758" s="196"/>
      <c r="N1758" s="196"/>
      <c r="O1758" s="196"/>
      <c r="P1758" s="196"/>
      <c r="Q1758" s="196"/>
      <c r="R1758" s="196"/>
      <c r="S1758" s="196"/>
      <c r="T1758" s="196"/>
      <c r="U1758" s="196"/>
      <c r="V1758" s="196"/>
    </row>
    <row r="1759" spans="1:22" x14ac:dyDescent="0.2">
      <c r="A1759" s="196"/>
      <c r="B1759" s="196"/>
      <c r="C1759" s="196"/>
      <c r="D1759" s="196"/>
      <c r="E1759" s="196"/>
      <c r="F1759" s="196"/>
      <c r="G1759" s="196"/>
      <c r="H1759" s="196"/>
      <c r="I1759" s="196"/>
      <c r="J1759" s="196"/>
      <c r="K1759" s="196"/>
      <c r="L1759" s="196"/>
      <c r="M1759" s="196"/>
      <c r="N1759" s="196"/>
      <c r="O1759" s="196"/>
      <c r="P1759" s="196"/>
      <c r="Q1759" s="196"/>
      <c r="R1759" s="196"/>
      <c r="S1759" s="196"/>
      <c r="T1759" s="196"/>
      <c r="U1759" s="196"/>
      <c r="V1759" s="196"/>
    </row>
    <row r="1760" spans="1:22" x14ac:dyDescent="0.2">
      <c r="A1760" s="196"/>
      <c r="B1760" s="196"/>
      <c r="C1760" s="196"/>
      <c r="D1760" s="196"/>
      <c r="E1760" s="196"/>
      <c r="F1760" s="196"/>
      <c r="G1760" s="196"/>
      <c r="H1760" s="196"/>
      <c r="I1760" s="196"/>
      <c r="J1760" s="196"/>
      <c r="K1760" s="196"/>
      <c r="L1760" s="196"/>
      <c r="M1760" s="196"/>
      <c r="N1760" s="196"/>
      <c r="O1760" s="196"/>
      <c r="P1760" s="196"/>
      <c r="Q1760" s="196"/>
      <c r="R1760" s="196"/>
      <c r="S1760" s="196"/>
      <c r="T1760" s="196"/>
      <c r="U1760" s="196"/>
      <c r="V1760" s="196"/>
    </row>
    <row r="1761" spans="1:22" x14ac:dyDescent="0.2">
      <c r="A1761" s="196"/>
      <c r="B1761" s="196"/>
      <c r="C1761" s="196"/>
      <c r="D1761" s="196"/>
      <c r="E1761" s="196"/>
      <c r="F1761" s="196"/>
      <c r="G1761" s="196"/>
      <c r="H1761" s="196"/>
      <c r="I1761" s="196"/>
      <c r="J1761" s="196"/>
      <c r="K1761" s="196"/>
      <c r="L1761" s="196"/>
      <c r="M1761" s="196"/>
      <c r="N1761" s="196"/>
      <c r="O1761" s="196"/>
      <c r="P1761" s="196"/>
      <c r="Q1761" s="196"/>
      <c r="R1761" s="196"/>
      <c r="S1761" s="196"/>
      <c r="T1761" s="196"/>
      <c r="U1761" s="196"/>
      <c r="V1761" s="196"/>
    </row>
    <row r="1762" spans="1:22" x14ac:dyDescent="0.2">
      <c r="A1762" s="196"/>
      <c r="B1762" s="196"/>
      <c r="C1762" s="196"/>
      <c r="D1762" s="196"/>
      <c r="E1762" s="196"/>
      <c r="F1762" s="196"/>
      <c r="G1762" s="196"/>
      <c r="H1762" s="196"/>
      <c r="I1762" s="196"/>
      <c r="J1762" s="196"/>
      <c r="K1762" s="196"/>
      <c r="L1762" s="196"/>
      <c r="M1762" s="196"/>
      <c r="N1762" s="196"/>
      <c r="O1762" s="196"/>
      <c r="P1762" s="196"/>
      <c r="Q1762" s="196"/>
      <c r="R1762" s="196"/>
      <c r="S1762" s="196"/>
      <c r="T1762" s="196"/>
      <c r="U1762" s="196"/>
      <c r="V1762" s="196"/>
    </row>
    <row r="1763" spans="1:22" x14ac:dyDescent="0.2">
      <c r="A1763" s="196"/>
      <c r="B1763" s="196"/>
      <c r="C1763" s="196"/>
      <c r="D1763" s="196"/>
      <c r="E1763" s="196"/>
      <c r="F1763" s="196"/>
      <c r="G1763" s="196"/>
      <c r="H1763" s="196"/>
      <c r="I1763" s="196"/>
      <c r="J1763" s="196"/>
      <c r="K1763" s="196"/>
      <c r="L1763" s="196"/>
      <c r="M1763" s="196"/>
      <c r="N1763" s="196"/>
      <c r="O1763" s="196"/>
      <c r="P1763" s="196"/>
      <c r="Q1763" s="196"/>
      <c r="R1763" s="196"/>
      <c r="S1763" s="196"/>
      <c r="T1763" s="196"/>
      <c r="U1763" s="196"/>
      <c r="V1763" s="196"/>
    </row>
    <row r="1764" spans="1:22" x14ac:dyDescent="0.2">
      <c r="A1764" s="196"/>
      <c r="B1764" s="196"/>
      <c r="C1764" s="196"/>
      <c r="D1764" s="196"/>
      <c r="E1764" s="196"/>
      <c r="F1764" s="196"/>
      <c r="G1764" s="196"/>
      <c r="H1764" s="196"/>
      <c r="I1764" s="196"/>
      <c r="J1764" s="196"/>
      <c r="K1764" s="196"/>
      <c r="L1764" s="196"/>
      <c r="M1764" s="196"/>
      <c r="N1764" s="196"/>
      <c r="O1764" s="196"/>
      <c r="P1764" s="196"/>
      <c r="Q1764" s="196"/>
      <c r="R1764" s="196"/>
      <c r="S1764" s="196"/>
      <c r="T1764" s="196"/>
      <c r="U1764" s="196"/>
      <c r="V1764" s="196"/>
    </row>
    <row r="1765" spans="1:22" x14ac:dyDescent="0.2">
      <c r="A1765" s="196"/>
      <c r="B1765" s="196"/>
      <c r="C1765" s="196"/>
      <c r="D1765" s="196"/>
      <c r="E1765" s="196"/>
      <c r="F1765" s="196"/>
      <c r="G1765" s="196"/>
      <c r="H1765" s="196"/>
      <c r="I1765" s="196"/>
      <c r="J1765" s="196"/>
      <c r="K1765" s="196"/>
      <c r="L1765" s="196"/>
      <c r="M1765" s="196"/>
      <c r="N1765" s="196"/>
      <c r="O1765" s="196"/>
      <c r="P1765" s="196"/>
      <c r="Q1765" s="196"/>
      <c r="R1765" s="196"/>
      <c r="S1765" s="196"/>
      <c r="T1765" s="196"/>
      <c r="U1765" s="196"/>
      <c r="V1765" s="196"/>
    </row>
    <row r="1766" spans="1:22" x14ac:dyDescent="0.2">
      <c r="A1766" s="196"/>
      <c r="B1766" s="196"/>
      <c r="C1766" s="196"/>
      <c r="D1766" s="196"/>
      <c r="E1766" s="196"/>
      <c r="F1766" s="196"/>
      <c r="G1766" s="196"/>
      <c r="H1766" s="196"/>
      <c r="I1766" s="196"/>
      <c r="J1766" s="196"/>
      <c r="K1766" s="196"/>
      <c r="L1766" s="196"/>
      <c r="M1766" s="196"/>
      <c r="N1766" s="196"/>
      <c r="O1766" s="196"/>
      <c r="P1766" s="196"/>
      <c r="Q1766" s="196"/>
      <c r="R1766" s="196"/>
      <c r="S1766" s="196"/>
      <c r="T1766" s="196"/>
      <c r="U1766" s="196"/>
      <c r="V1766" s="196"/>
    </row>
    <row r="1767" spans="1:22" x14ac:dyDescent="0.2">
      <c r="A1767" s="196"/>
      <c r="B1767" s="196"/>
      <c r="C1767" s="196"/>
      <c r="D1767" s="196"/>
      <c r="E1767" s="196"/>
      <c r="F1767" s="196"/>
      <c r="G1767" s="196"/>
      <c r="H1767" s="196"/>
      <c r="I1767" s="196"/>
      <c r="J1767" s="196"/>
      <c r="K1767" s="196"/>
      <c r="L1767" s="196"/>
      <c r="M1767" s="196"/>
      <c r="N1767" s="196"/>
      <c r="O1767" s="196"/>
      <c r="P1767" s="196"/>
      <c r="Q1767" s="196"/>
      <c r="R1767" s="196"/>
      <c r="S1767" s="196"/>
      <c r="T1767" s="196"/>
      <c r="U1767" s="196"/>
      <c r="V1767" s="196"/>
    </row>
    <row r="1768" spans="1:22" x14ac:dyDescent="0.2">
      <c r="A1768" s="196"/>
      <c r="B1768" s="196"/>
      <c r="C1768" s="196"/>
      <c r="D1768" s="196"/>
      <c r="E1768" s="196"/>
      <c r="F1768" s="196"/>
      <c r="G1768" s="196"/>
      <c r="H1768" s="196"/>
      <c r="I1768" s="196"/>
      <c r="J1768" s="196"/>
      <c r="K1768" s="196"/>
      <c r="L1768" s="196"/>
      <c r="M1768" s="196"/>
      <c r="N1768" s="196"/>
      <c r="O1768" s="196"/>
      <c r="P1768" s="196"/>
      <c r="Q1768" s="196"/>
      <c r="R1768" s="196"/>
      <c r="S1768" s="196"/>
      <c r="T1768" s="196"/>
      <c r="U1768" s="196"/>
      <c r="V1768" s="196"/>
    </row>
    <row r="1769" spans="1:22" x14ac:dyDescent="0.2">
      <c r="A1769" s="196"/>
      <c r="B1769" s="196"/>
      <c r="C1769" s="196"/>
      <c r="D1769" s="196"/>
      <c r="E1769" s="196"/>
      <c r="F1769" s="196"/>
      <c r="G1769" s="196"/>
      <c r="H1769" s="196"/>
      <c r="I1769" s="196"/>
      <c r="J1769" s="196"/>
      <c r="K1769" s="196"/>
      <c r="L1769" s="196"/>
      <c r="M1769" s="196"/>
      <c r="N1769" s="196"/>
      <c r="O1769" s="196"/>
      <c r="P1769" s="196"/>
      <c r="Q1769" s="196"/>
      <c r="R1769" s="196"/>
      <c r="S1769" s="196"/>
      <c r="T1769" s="196"/>
      <c r="U1769" s="196"/>
      <c r="V1769" s="196"/>
    </row>
    <row r="1770" spans="1:22" x14ac:dyDescent="0.2">
      <c r="A1770" s="196"/>
      <c r="B1770" s="196"/>
      <c r="C1770" s="196"/>
      <c r="D1770" s="196"/>
      <c r="E1770" s="196"/>
      <c r="F1770" s="196"/>
      <c r="G1770" s="196"/>
      <c r="H1770" s="196"/>
      <c r="I1770" s="196"/>
      <c r="J1770" s="196"/>
      <c r="K1770" s="196"/>
      <c r="L1770" s="196"/>
      <c r="M1770" s="196"/>
      <c r="N1770" s="196"/>
      <c r="O1770" s="196"/>
      <c r="P1770" s="196"/>
      <c r="Q1770" s="196"/>
      <c r="R1770" s="196"/>
      <c r="S1770" s="196"/>
      <c r="T1770" s="196"/>
      <c r="U1770" s="196"/>
      <c r="V1770" s="196"/>
    </row>
    <row r="1771" spans="1:22" x14ac:dyDescent="0.2">
      <c r="A1771" s="196"/>
      <c r="B1771" s="196"/>
      <c r="C1771" s="196"/>
      <c r="D1771" s="196"/>
      <c r="E1771" s="196"/>
      <c r="F1771" s="196"/>
      <c r="G1771" s="196"/>
      <c r="H1771" s="196"/>
      <c r="I1771" s="196"/>
      <c r="J1771" s="196"/>
      <c r="K1771" s="196"/>
      <c r="L1771" s="196"/>
      <c r="M1771" s="196"/>
      <c r="N1771" s="196"/>
      <c r="O1771" s="196"/>
      <c r="P1771" s="196"/>
      <c r="Q1771" s="196"/>
      <c r="R1771" s="196"/>
      <c r="S1771" s="196"/>
      <c r="T1771" s="196"/>
      <c r="U1771" s="196"/>
      <c r="V1771" s="196"/>
    </row>
    <row r="1772" spans="1:22" x14ac:dyDescent="0.2">
      <c r="A1772" s="196"/>
      <c r="B1772" s="196"/>
      <c r="C1772" s="196"/>
      <c r="D1772" s="196"/>
      <c r="E1772" s="196"/>
      <c r="F1772" s="196"/>
      <c r="G1772" s="196"/>
      <c r="H1772" s="196"/>
      <c r="I1772" s="196"/>
      <c r="J1772" s="196"/>
      <c r="K1772" s="196"/>
      <c r="L1772" s="196"/>
      <c r="M1772" s="196"/>
      <c r="N1772" s="196"/>
      <c r="O1772" s="196"/>
      <c r="P1772" s="196"/>
      <c r="Q1772" s="196"/>
      <c r="R1772" s="196"/>
      <c r="S1772" s="196"/>
      <c r="T1772" s="196"/>
      <c r="U1772" s="196"/>
      <c r="V1772" s="196"/>
    </row>
    <row r="1773" spans="1:22" x14ac:dyDescent="0.2">
      <c r="A1773" s="196"/>
      <c r="B1773" s="196"/>
      <c r="C1773" s="196"/>
      <c r="D1773" s="196"/>
      <c r="E1773" s="196"/>
      <c r="F1773" s="196"/>
      <c r="G1773" s="196"/>
      <c r="H1773" s="196"/>
      <c r="I1773" s="196"/>
      <c r="J1773" s="196"/>
      <c r="K1773" s="196"/>
      <c r="L1773" s="196"/>
      <c r="M1773" s="196"/>
      <c r="N1773" s="196"/>
      <c r="O1773" s="196"/>
      <c r="P1773" s="196"/>
      <c r="Q1773" s="196"/>
      <c r="R1773" s="196"/>
      <c r="S1773" s="196"/>
      <c r="T1773" s="196"/>
      <c r="U1773" s="196"/>
      <c r="V1773" s="196"/>
    </row>
    <row r="1774" spans="1:22" x14ac:dyDescent="0.2">
      <c r="A1774" s="196"/>
      <c r="B1774" s="196"/>
      <c r="C1774" s="196"/>
      <c r="D1774" s="196"/>
      <c r="E1774" s="196"/>
      <c r="F1774" s="196"/>
      <c r="G1774" s="196"/>
      <c r="H1774" s="196"/>
      <c r="I1774" s="196"/>
      <c r="J1774" s="196"/>
      <c r="K1774" s="196"/>
      <c r="L1774" s="196"/>
      <c r="M1774" s="196"/>
      <c r="N1774" s="196"/>
      <c r="O1774" s="196"/>
      <c r="P1774" s="196"/>
      <c r="Q1774" s="196"/>
      <c r="R1774" s="196"/>
      <c r="S1774" s="196"/>
      <c r="T1774" s="196"/>
      <c r="U1774" s="196"/>
      <c r="V1774" s="196"/>
    </row>
    <row r="1775" spans="1:22" x14ac:dyDescent="0.2">
      <c r="A1775" s="196"/>
      <c r="B1775" s="196"/>
      <c r="C1775" s="196"/>
      <c r="D1775" s="196"/>
      <c r="E1775" s="196"/>
      <c r="F1775" s="196"/>
      <c r="G1775" s="196"/>
      <c r="H1775" s="196"/>
      <c r="I1775" s="196"/>
      <c r="J1775" s="196"/>
      <c r="K1775" s="196"/>
      <c r="L1775" s="196"/>
      <c r="M1775" s="196"/>
      <c r="N1775" s="196"/>
      <c r="O1775" s="196"/>
      <c r="P1775" s="196"/>
      <c r="Q1775" s="196"/>
      <c r="R1775" s="196"/>
      <c r="S1775" s="196"/>
      <c r="T1775" s="196"/>
      <c r="U1775" s="196"/>
      <c r="V1775" s="196"/>
    </row>
    <row r="1776" spans="1:22" x14ac:dyDescent="0.2">
      <c r="A1776" s="196"/>
      <c r="B1776" s="196"/>
      <c r="C1776" s="196"/>
      <c r="D1776" s="196"/>
      <c r="E1776" s="196"/>
      <c r="F1776" s="196"/>
      <c r="G1776" s="196"/>
      <c r="H1776" s="196"/>
      <c r="I1776" s="196"/>
      <c r="J1776" s="196"/>
      <c r="K1776" s="196"/>
      <c r="L1776" s="196"/>
      <c r="M1776" s="196"/>
      <c r="N1776" s="196"/>
      <c r="O1776" s="196"/>
      <c r="P1776" s="196"/>
      <c r="Q1776" s="196"/>
      <c r="R1776" s="196"/>
      <c r="S1776" s="196"/>
      <c r="T1776" s="196"/>
      <c r="U1776" s="196"/>
      <c r="V1776" s="196"/>
    </row>
    <row r="1777" spans="1:22" x14ac:dyDescent="0.2">
      <c r="A1777" s="196"/>
      <c r="B1777" s="196"/>
      <c r="C1777" s="196"/>
      <c r="D1777" s="196"/>
      <c r="E1777" s="196"/>
      <c r="F1777" s="196"/>
      <c r="G1777" s="196"/>
      <c r="H1777" s="196"/>
      <c r="I1777" s="196"/>
      <c r="J1777" s="196"/>
      <c r="K1777" s="196"/>
      <c r="L1777" s="196"/>
      <c r="M1777" s="196"/>
      <c r="N1777" s="196"/>
      <c r="O1777" s="196"/>
      <c r="P1777" s="196"/>
      <c r="Q1777" s="196"/>
      <c r="R1777" s="196"/>
      <c r="S1777" s="196"/>
      <c r="T1777" s="196"/>
      <c r="U1777" s="196"/>
      <c r="V1777" s="196"/>
    </row>
    <row r="1778" spans="1:22" x14ac:dyDescent="0.2">
      <c r="A1778" s="196"/>
      <c r="B1778" s="196"/>
      <c r="C1778" s="196"/>
      <c r="D1778" s="196"/>
      <c r="E1778" s="196"/>
      <c r="F1778" s="196"/>
      <c r="G1778" s="196"/>
      <c r="H1778" s="196"/>
      <c r="I1778" s="196"/>
      <c r="J1778" s="196"/>
      <c r="K1778" s="196"/>
      <c r="L1778" s="196"/>
      <c r="M1778" s="196"/>
      <c r="N1778" s="196"/>
      <c r="O1778" s="196"/>
      <c r="P1778" s="196"/>
      <c r="Q1778" s="196"/>
      <c r="R1778" s="196"/>
      <c r="S1778" s="196"/>
      <c r="T1778" s="196"/>
      <c r="U1778" s="196"/>
      <c r="V1778" s="196"/>
    </row>
    <row r="1779" spans="1:22" x14ac:dyDescent="0.2">
      <c r="A1779" s="196"/>
      <c r="B1779" s="196"/>
      <c r="C1779" s="196"/>
      <c r="D1779" s="196"/>
      <c r="E1779" s="196"/>
      <c r="F1779" s="196"/>
      <c r="G1779" s="196"/>
      <c r="H1779" s="196"/>
      <c r="I1779" s="196"/>
      <c r="J1779" s="196"/>
      <c r="K1779" s="196"/>
      <c r="L1779" s="196"/>
      <c r="M1779" s="196"/>
      <c r="N1779" s="196"/>
      <c r="O1779" s="196"/>
      <c r="P1779" s="196"/>
      <c r="Q1779" s="196"/>
      <c r="R1779" s="196"/>
      <c r="S1779" s="196"/>
      <c r="T1779" s="196"/>
      <c r="U1779" s="196"/>
      <c r="V1779" s="196"/>
    </row>
    <row r="1780" spans="1:22" x14ac:dyDescent="0.2">
      <c r="A1780" s="196"/>
      <c r="B1780" s="196"/>
      <c r="C1780" s="196"/>
      <c r="D1780" s="196"/>
      <c r="E1780" s="196"/>
      <c r="F1780" s="196"/>
      <c r="G1780" s="196"/>
      <c r="H1780" s="196"/>
      <c r="I1780" s="196"/>
      <c r="J1780" s="196"/>
      <c r="K1780" s="196"/>
      <c r="L1780" s="196"/>
      <c r="M1780" s="196"/>
      <c r="N1780" s="196"/>
      <c r="O1780" s="196"/>
      <c r="P1780" s="196"/>
      <c r="Q1780" s="196"/>
      <c r="R1780" s="196"/>
      <c r="S1780" s="196"/>
      <c r="T1780" s="196"/>
      <c r="U1780" s="196"/>
      <c r="V1780" s="196"/>
    </row>
    <row r="1781" spans="1:22" x14ac:dyDescent="0.2">
      <c r="A1781" s="196"/>
      <c r="B1781" s="196"/>
      <c r="C1781" s="196"/>
      <c r="D1781" s="196"/>
      <c r="E1781" s="196"/>
      <c r="F1781" s="196"/>
      <c r="G1781" s="196"/>
      <c r="H1781" s="196"/>
      <c r="I1781" s="196"/>
      <c r="J1781" s="196"/>
      <c r="K1781" s="196"/>
      <c r="L1781" s="196"/>
      <c r="M1781" s="196"/>
      <c r="N1781" s="196"/>
      <c r="O1781" s="196"/>
      <c r="P1781" s="196"/>
      <c r="Q1781" s="196"/>
      <c r="R1781" s="196"/>
      <c r="S1781" s="196"/>
      <c r="T1781" s="196"/>
      <c r="U1781" s="196"/>
      <c r="V1781" s="196"/>
    </row>
    <row r="1782" spans="1:22" x14ac:dyDescent="0.2">
      <c r="A1782" s="196"/>
      <c r="B1782" s="196"/>
      <c r="C1782" s="196"/>
      <c r="D1782" s="196"/>
      <c r="E1782" s="196"/>
      <c r="F1782" s="196"/>
      <c r="G1782" s="196"/>
      <c r="H1782" s="196"/>
      <c r="I1782" s="196"/>
      <c r="J1782" s="196"/>
      <c r="K1782" s="196"/>
      <c r="L1782" s="196"/>
      <c r="M1782" s="196"/>
      <c r="N1782" s="196"/>
      <c r="O1782" s="196"/>
      <c r="P1782" s="196"/>
      <c r="Q1782" s="196"/>
      <c r="R1782" s="196"/>
      <c r="S1782" s="196"/>
      <c r="T1782" s="196"/>
      <c r="U1782" s="196"/>
      <c r="V1782" s="196"/>
    </row>
    <row r="1783" spans="1:22" x14ac:dyDescent="0.2">
      <c r="A1783" s="196"/>
      <c r="B1783" s="196"/>
      <c r="C1783" s="196"/>
      <c r="D1783" s="196"/>
      <c r="E1783" s="196"/>
      <c r="F1783" s="196"/>
      <c r="G1783" s="196"/>
      <c r="H1783" s="196"/>
      <c r="I1783" s="196"/>
      <c r="J1783" s="196"/>
      <c r="K1783" s="196"/>
      <c r="L1783" s="196"/>
      <c r="M1783" s="196"/>
      <c r="N1783" s="196"/>
      <c r="O1783" s="196"/>
      <c r="P1783" s="196"/>
      <c r="Q1783" s="196"/>
      <c r="R1783" s="196"/>
      <c r="S1783" s="196"/>
      <c r="T1783" s="196"/>
      <c r="U1783" s="196"/>
      <c r="V1783" s="196"/>
    </row>
    <row r="1784" spans="1:22" x14ac:dyDescent="0.2">
      <c r="A1784" s="196"/>
      <c r="B1784" s="196"/>
      <c r="C1784" s="196"/>
      <c r="D1784" s="196"/>
      <c r="E1784" s="196"/>
      <c r="F1784" s="196"/>
      <c r="G1784" s="196"/>
      <c r="H1784" s="196"/>
      <c r="I1784" s="196"/>
      <c r="J1784" s="196"/>
      <c r="K1784" s="196"/>
      <c r="L1784" s="196"/>
      <c r="M1784" s="196"/>
      <c r="N1784" s="196"/>
      <c r="O1784" s="196"/>
      <c r="P1784" s="196"/>
      <c r="Q1784" s="196"/>
      <c r="R1784" s="196"/>
      <c r="S1784" s="196"/>
      <c r="T1784" s="196"/>
      <c r="U1784" s="196"/>
      <c r="V1784" s="196"/>
    </row>
    <row r="1785" spans="1:22" x14ac:dyDescent="0.2">
      <c r="A1785" s="196"/>
      <c r="B1785" s="196"/>
      <c r="C1785" s="196"/>
      <c r="D1785" s="196"/>
      <c r="E1785" s="196"/>
      <c r="F1785" s="196"/>
      <c r="G1785" s="196"/>
      <c r="H1785" s="196"/>
      <c r="I1785" s="196"/>
      <c r="J1785" s="196"/>
      <c r="K1785" s="196"/>
      <c r="L1785" s="196"/>
      <c r="M1785" s="196"/>
      <c r="N1785" s="196"/>
      <c r="O1785" s="196"/>
      <c r="P1785" s="196"/>
      <c r="Q1785" s="196"/>
      <c r="R1785" s="196"/>
      <c r="S1785" s="196"/>
      <c r="T1785" s="196"/>
      <c r="U1785" s="196"/>
      <c r="V1785" s="196"/>
    </row>
    <row r="1786" spans="1:22" x14ac:dyDescent="0.2">
      <c r="A1786" s="196"/>
      <c r="B1786" s="196"/>
      <c r="C1786" s="196"/>
      <c r="D1786" s="196"/>
      <c r="E1786" s="196"/>
      <c r="F1786" s="196"/>
      <c r="G1786" s="196"/>
      <c r="H1786" s="196"/>
      <c r="I1786" s="196"/>
      <c r="J1786" s="196"/>
      <c r="K1786" s="196"/>
      <c r="L1786" s="196"/>
      <c r="M1786" s="196"/>
      <c r="N1786" s="196"/>
      <c r="O1786" s="196"/>
      <c r="P1786" s="196"/>
      <c r="Q1786" s="196"/>
      <c r="R1786" s="196"/>
      <c r="S1786" s="196"/>
      <c r="T1786" s="196"/>
      <c r="U1786" s="196"/>
      <c r="V1786" s="196"/>
    </row>
    <row r="1787" spans="1:22" x14ac:dyDescent="0.2">
      <c r="A1787" s="196"/>
      <c r="B1787" s="196"/>
      <c r="C1787" s="196"/>
      <c r="D1787" s="196"/>
      <c r="E1787" s="196"/>
      <c r="F1787" s="196"/>
      <c r="G1787" s="196"/>
      <c r="H1787" s="196"/>
      <c r="I1787" s="196"/>
      <c r="J1787" s="196"/>
      <c r="K1787" s="196"/>
      <c r="L1787" s="196"/>
      <c r="M1787" s="196"/>
      <c r="N1787" s="196"/>
      <c r="O1787" s="196"/>
      <c r="P1787" s="196"/>
      <c r="Q1787" s="196"/>
      <c r="R1787" s="196"/>
      <c r="S1787" s="196"/>
      <c r="T1787" s="196"/>
      <c r="U1787" s="196"/>
      <c r="V1787" s="196"/>
    </row>
    <row r="1788" spans="1:22" x14ac:dyDescent="0.2">
      <c r="A1788" s="196"/>
      <c r="B1788" s="196"/>
      <c r="C1788" s="196"/>
      <c r="D1788" s="196"/>
      <c r="E1788" s="196"/>
      <c r="F1788" s="196"/>
      <c r="G1788" s="196"/>
      <c r="H1788" s="196"/>
      <c r="I1788" s="196"/>
      <c r="J1788" s="196"/>
      <c r="K1788" s="196"/>
      <c r="L1788" s="196"/>
      <c r="M1788" s="196"/>
      <c r="N1788" s="196"/>
      <c r="O1788" s="196"/>
      <c r="P1788" s="196"/>
      <c r="Q1788" s="196"/>
      <c r="R1788" s="196"/>
      <c r="S1788" s="196"/>
      <c r="T1788" s="196"/>
      <c r="U1788" s="196"/>
      <c r="V1788" s="196"/>
    </row>
    <row r="1789" spans="1:22" x14ac:dyDescent="0.2">
      <c r="A1789" s="196"/>
      <c r="B1789" s="196"/>
      <c r="C1789" s="196"/>
      <c r="D1789" s="196"/>
      <c r="E1789" s="196"/>
      <c r="F1789" s="196"/>
      <c r="G1789" s="196"/>
      <c r="H1789" s="196"/>
      <c r="I1789" s="196"/>
      <c r="J1789" s="196"/>
      <c r="K1789" s="196"/>
      <c r="L1789" s="196"/>
      <c r="M1789" s="196"/>
      <c r="N1789" s="196"/>
      <c r="O1789" s="196"/>
      <c r="P1789" s="196"/>
      <c r="Q1789" s="196"/>
      <c r="R1789" s="196"/>
      <c r="S1789" s="196"/>
      <c r="T1789" s="196"/>
      <c r="U1789" s="196"/>
      <c r="V1789" s="196"/>
    </row>
    <row r="1790" spans="1:22" x14ac:dyDescent="0.2">
      <c r="A1790" s="196"/>
      <c r="B1790" s="196"/>
      <c r="C1790" s="196"/>
      <c r="D1790" s="196"/>
      <c r="E1790" s="196"/>
      <c r="F1790" s="196"/>
      <c r="G1790" s="196"/>
      <c r="H1790" s="196"/>
      <c r="I1790" s="196"/>
      <c r="J1790" s="196"/>
      <c r="K1790" s="196"/>
      <c r="L1790" s="196"/>
      <c r="M1790" s="196"/>
      <c r="N1790" s="196"/>
      <c r="O1790" s="196"/>
      <c r="P1790" s="196"/>
      <c r="Q1790" s="196"/>
      <c r="R1790" s="196"/>
      <c r="S1790" s="196"/>
      <c r="T1790" s="196"/>
      <c r="U1790" s="196"/>
      <c r="V1790" s="196"/>
    </row>
    <row r="1791" spans="1:22" x14ac:dyDescent="0.2">
      <c r="A1791" s="196"/>
      <c r="B1791" s="196"/>
      <c r="C1791" s="196"/>
      <c r="D1791" s="196"/>
      <c r="E1791" s="196"/>
      <c r="F1791" s="196"/>
      <c r="G1791" s="196"/>
      <c r="H1791" s="196"/>
      <c r="I1791" s="196"/>
      <c r="J1791" s="196"/>
      <c r="K1791" s="196"/>
      <c r="L1791" s="196"/>
      <c r="M1791" s="196"/>
      <c r="N1791" s="196"/>
      <c r="O1791" s="196"/>
      <c r="P1791" s="196"/>
      <c r="Q1791" s="196"/>
      <c r="R1791" s="196"/>
      <c r="S1791" s="196"/>
      <c r="T1791" s="196"/>
      <c r="U1791" s="196"/>
      <c r="V1791" s="196"/>
    </row>
    <row r="1792" spans="1:22" x14ac:dyDescent="0.2">
      <c r="A1792" s="196"/>
      <c r="B1792" s="196"/>
      <c r="C1792" s="196"/>
      <c r="D1792" s="196"/>
      <c r="E1792" s="196"/>
      <c r="F1792" s="196"/>
      <c r="G1792" s="196"/>
      <c r="H1792" s="196"/>
      <c r="I1792" s="196"/>
      <c r="J1792" s="196"/>
      <c r="K1792" s="196"/>
      <c r="L1792" s="196"/>
      <c r="M1792" s="196"/>
      <c r="N1792" s="196"/>
      <c r="O1792" s="196"/>
      <c r="P1792" s="196"/>
      <c r="Q1792" s="196"/>
      <c r="R1792" s="196"/>
      <c r="S1792" s="196"/>
      <c r="T1792" s="196"/>
      <c r="U1792" s="196"/>
      <c r="V1792" s="196"/>
    </row>
    <row r="1793" spans="1:22" x14ac:dyDescent="0.2">
      <c r="A1793" s="196"/>
      <c r="B1793" s="196"/>
      <c r="C1793" s="196"/>
      <c r="D1793" s="196"/>
      <c r="E1793" s="196"/>
      <c r="F1793" s="196"/>
      <c r="G1793" s="196"/>
      <c r="H1793" s="196"/>
      <c r="I1793" s="196"/>
      <c r="J1793" s="196"/>
      <c r="K1793" s="196"/>
      <c r="L1793" s="196"/>
      <c r="M1793" s="196"/>
      <c r="N1793" s="196"/>
      <c r="O1793" s="196"/>
      <c r="P1793" s="196"/>
      <c r="Q1793" s="196"/>
      <c r="R1793" s="196"/>
      <c r="S1793" s="196"/>
      <c r="T1793" s="196"/>
      <c r="U1793" s="196"/>
      <c r="V1793" s="196"/>
    </row>
    <row r="1794" spans="1:22" x14ac:dyDescent="0.2">
      <c r="A1794" s="196"/>
      <c r="B1794" s="196"/>
      <c r="C1794" s="196"/>
      <c r="D1794" s="196"/>
      <c r="E1794" s="196"/>
      <c r="F1794" s="196"/>
      <c r="G1794" s="196"/>
      <c r="H1794" s="196"/>
      <c r="I1794" s="196"/>
      <c r="J1794" s="196"/>
      <c r="K1794" s="196"/>
      <c r="L1794" s="196"/>
      <c r="M1794" s="196"/>
      <c r="N1794" s="196"/>
      <c r="O1794" s="196"/>
      <c r="P1794" s="196"/>
      <c r="Q1794" s="196"/>
      <c r="R1794" s="196"/>
      <c r="S1794" s="196"/>
      <c r="T1794" s="196"/>
      <c r="U1794" s="196"/>
      <c r="V1794" s="196"/>
    </row>
    <row r="1795" spans="1:22" x14ac:dyDescent="0.2">
      <c r="A1795" s="196"/>
      <c r="B1795" s="196"/>
      <c r="C1795" s="196"/>
      <c r="D1795" s="196"/>
      <c r="E1795" s="196"/>
      <c r="F1795" s="196"/>
      <c r="G1795" s="196"/>
      <c r="H1795" s="196"/>
      <c r="I1795" s="196"/>
      <c r="J1795" s="196"/>
      <c r="K1795" s="196"/>
      <c r="L1795" s="196"/>
      <c r="M1795" s="196"/>
      <c r="N1795" s="196"/>
      <c r="O1795" s="196"/>
      <c r="P1795" s="196"/>
      <c r="Q1795" s="196"/>
      <c r="R1795" s="196"/>
      <c r="S1795" s="196"/>
      <c r="T1795" s="196"/>
      <c r="U1795" s="196"/>
      <c r="V1795" s="196"/>
    </row>
    <row r="1796" spans="1:22" x14ac:dyDescent="0.2">
      <c r="A1796" s="196"/>
      <c r="B1796" s="196"/>
      <c r="C1796" s="196"/>
      <c r="D1796" s="196"/>
      <c r="E1796" s="196"/>
      <c r="F1796" s="196"/>
      <c r="G1796" s="196"/>
      <c r="H1796" s="196"/>
      <c r="I1796" s="196"/>
      <c r="J1796" s="196"/>
      <c r="K1796" s="196"/>
      <c r="L1796" s="196"/>
      <c r="M1796" s="196"/>
      <c r="N1796" s="196"/>
      <c r="O1796" s="196"/>
      <c r="P1796" s="196"/>
      <c r="Q1796" s="196"/>
      <c r="R1796" s="196"/>
      <c r="S1796" s="196"/>
      <c r="T1796" s="196"/>
      <c r="U1796" s="196"/>
      <c r="V1796" s="196"/>
    </row>
    <row r="1797" spans="1:22" x14ac:dyDescent="0.2">
      <c r="A1797" s="196"/>
      <c r="B1797" s="196"/>
      <c r="C1797" s="196"/>
      <c r="D1797" s="196"/>
      <c r="E1797" s="196"/>
      <c r="F1797" s="196"/>
      <c r="G1797" s="196"/>
      <c r="H1797" s="196"/>
      <c r="I1797" s="196"/>
      <c r="J1797" s="196"/>
      <c r="K1797" s="196"/>
      <c r="L1797" s="196"/>
      <c r="M1797" s="196"/>
      <c r="N1797" s="196"/>
      <c r="O1797" s="196"/>
      <c r="P1797" s="196"/>
      <c r="Q1797" s="196"/>
      <c r="R1797" s="196"/>
      <c r="S1797" s="196"/>
      <c r="T1797" s="196"/>
      <c r="U1797" s="196"/>
      <c r="V1797" s="196"/>
    </row>
    <row r="1798" spans="1:22" x14ac:dyDescent="0.2">
      <c r="A1798" s="196"/>
      <c r="B1798" s="196"/>
      <c r="C1798" s="196"/>
      <c r="D1798" s="196"/>
      <c r="E1798" s="196"/>
      <c r="F1798" s="196"/>
      <c r="G1798" s="196"/>
      <c r="H1798" s="196"/>
      <c r="I1798" s="196"/>
      <c r="J1798" s="196"/>
      <c r="K1798" s="196"/>
      <c r="L1798" s="196"/>
      <c r="M1798" s="196"/>
      <c r="N1798" s="196"/>
      <c r="O1798" s="196"/>
      <c r="P1798" s="196"/>
      <c r="Q1798" s="196"/>
      <c r="R1798" s="196"/>
      <c r="S1798" s="196"/>
      <c r="T1798" s="196"/>
      <c r="U1798" s="196"/>
      <c r="V1798" s="196"/>
    </row>
    <row r="1799" spans="1:22" x14ac:dyDescent="0.2">
      <c r="A1799" s="196"/>
      <c r="B1799" s="196"/>
      <c r="C1799" s="196"/>
      <c r="D1799" s="196"/>
      <c r="E1799" s="196"/>
      <c r="F1799" s="196"/>
      <c r="G1799" s="196"/>
      <c r="H1799" s="196"/>
      <c r="I1799" s="196"/>
      <c r="J1799" s="196"/>
      <c r="K1799" s="196"/>
      <c r="L1799" s="196"/>
      <c r="M1799" s="196"/>
      <c r="N1799" s="196"/>
      <c r="O1799" s="196"/>
      <c r="P1799" s="196"/>
      <c r="Q1799" s="196"/>
      <c r="R1799" s="196"/>
      <c r="S1799" s="196"/>
      <c r="T1799" s="196"/>
      <c r="U1799" s="196"/>
      <c r="V1799" s="196"/>
    </row>
    <row r="1800" spans="1:22" x14ac:dyDescent="0.2">
      <c r="A1800" s="196"/>
      <c r="B1800" s="196"/>
      <c r="C1800" s="196"/>
      <c r="D1800" s="196"/>
      <c r="E1800" s="196"/>
      <c r="F1800" s="196"/>
      <c r="G1800" s="196"/>
      <c r="H1800" s="196"/>
      <c r="I1800" s="196"/>
      <c r="J1800" s="196"/>
      <c r="K1800" s="196"/>
      <c r="L1800" s="196"/>
      <c r="M1800" s="196"/>
      <c r="N1800" s="196"/>
      <c r="O1800" s="196"/>
      <c r="P1800" s="196"/>
      <c r="Q1800" s="196"/>
      <c r="R1800" s="196"/>
      <c r="S1800" s="196"/>
      <c r="T1800" s="196"/>
      <c r="U1800" s="196"/>
      <c r="V1800" s="196"/>
    </row>
    <row r="1801" spans="1:22" x14ac:dyDescent="0.2">
      <c r="A1801" s="196"/>
      <c r="B1801" s="196"/>
      <c r="C1801" s="196"/>
      <c r="D1801" s="196"/>
      <c r="E1801" s="196"/>
      <c r="F1801" s="196"/>
      <c r="G1801" s="196"/>
      <c r="H1801" s="196"/>
      <c r="I1801" s="196"/>
      <c r="J1801" s="196"/>
      <c r="K1801" s="196"/>
      <c r="L1801" s="196"/>
      <c r="M1801" s="196"/>
      <c r="N1801" s="196"/>
      <c r="O1801" s="196"/>
      <c r="P1801" s="196"/>
      <c r="Q1801" s="196"/>
      <c r="R1801" s="196"/>
      <c r="S1801" s="196"/>
      <c r="T1801" s="196"/>
      <c r="U1801" s="196"/>
      <c r="V1801" s="196"/>
    </row>
    <row r="1802" spans="1:22" x14ac:dyDescent="0.2">
      <c r="A1802" s="196"/>
      <c r="B1802" s="196"/>
      <c r="C1802" s="196"/>
      <c r="D1802" s="196"/>
      <c r="E1802" s="196"/>
      <c r="F1802" s="196"/>
      <c r="G1802" s="196"/>
      <c r="H1802" s="196"/>
      <c r="I1802" s="196"/>
      <c r="J1802" s="196"/>
      <c r="K1802" s="196"/>
      <c r="L1802" s="196"/>
      <c r="M1802" s="196"/>
      <c r="N1802" s="196"/>
      <c r="O1802" s="196"/>
      <c r="P1802" s="196"/>
      <c r="Q1802" s="196"/>
      <c r="R1802" s="196"/>
      <c r="S1802" s="196"/>
      <c r="T1802" s="196"/>
      <c r="U1802" s="196"/>
      <c r="V1802" s="196"/>
    </row>
    <row r="1803" spans="1:22" x14ac:dyDescent="0.2">
      <c r="A1803" s="196"/>
      <c r="B1803" s="196"/>
      <c r="C1803" s="196"/>
      <c r="D1803" s="196"/>
      <c r="E1803" s="196"/>
      <c r="F1803" s="196"/>
      <c r="G1803" s="196"/>
      <c r="H1803" s="196"/>
      <c r="I1803" s="196"/>
      <c r="J1803" s="196"/>
      <c r="K1803" s="196"/>
      <c r="L1803" s="196"/>
      <c r="M1803" s="196"/>
      <c r="N1803" s="196"/>
      <c r="O1803" s="196"/>
      <c r="P1803" s="196"/>
      <c r="Q1803" s="196"/>
      <c r="R1803" s="196"/>
      <c r="S1803" s="196"/>
      <c r="T1803" s="196"/>
      <c r="U1803" s="196"/>
      <c r="V1803" s="196"/>
    </row>
    <row r="1804" spans="1:22" x14ac:dyDescent="0.2">
      <c r="A1804" s="196"/>
      <c r="B1804" s="196"/>
      <c r="C1804" s="196"/>
      <c r="D1804" s="196"/>
      <c r="E1804" s="196"/>
      <c r="F1804" s="196"/>
      <c r="G1804" s="196"/>
      <c r="H1804" s="196"/>
      <c r="I1804" s="196"/>
      <c r="J1804" s="196"/>
      <c r="K1804" s="196"/>
      <c r="L1804" s="196"/>
      <c r="M1804" s="196"/>
      <c r="N1804" s="196"/>
      <c r="O1804" s="196"/>
      <c r="P1804" s="196"/>
      <c r="Q1804" s="196"/>
      <c r="R1804" s="196"/>
      <c r="S1804" s="196"/>
      <c r="T1804" s="196"/>
      <c r="U1804" s="196"/>
      <c r="V1804" s="196"/>
    </row>
    <row r="1805" spans="1:22" x14ac:dyDescent="0.2">
      <c r="A1805" s="196"/>
      <c r="B1805" s="196"/>
      <c r="C1805" s="196"/>
      <c r="D1805" s="196"/>
      <c r="E1805" s="196"/>
      <c r="F1805" s="196"/>
      <c r="G1805" s="196"/>
      <c r="H1805" s="196"/>
      <c r="I1805" s="196"/>
      <c r="J1805" s="196"/>
      <c r="K1805" s="196"/>
      <c r="L1805" s="196"/>
      <c r="M1805" s="196"/>
      <c r="N1805" s="196"/>
      <c r="O1805" s="196"/>
      <c r="P1805" s="196"/>
      <c r="Q1805" s="196"/>
      <c r="R1805" s="196"/>
      <c r="S1805" s="196"/>
      <c r="T1805" s="196"/>
      <c r="U1805" s="196"/>
      <c r="V1805" s="196"/>
    </row>
    <row r="1806" spans="1:22" x14ac:dyDescent="0.2">
      <c r="A1806" s="196"/>
      <c r="B1806" s="196"/>
      <c r="C1806" s="196"/>
      <c r="D1806" s="196"/>
      <c r="E1806" s="196"/>
      <c r="F1806" s="196"/>
      <c r="G1806" s="196"/>
      <c r="H1806" s="196"/>
      <c r="I1806" s="196"/>
      <c r="J1806" s="196"/>
      <c r="K1806" s="196"/>
      <c r="L1806" s="196"/>
      <c r="M1806" s="196"/>
      <c r="N1806" s="196"/>
      <c r="O1806" s="196"/>
      <c r="P1806" s="196"/>
      <c r="Q1806" s="196"/>
      <c r="R1806" s="196"/>
      <c r="S1806" s="196"/>
      <c r="T1806" s="196"/>
      <c r="U1806" s="196"/>
      <c r="V1806" s="196"/>
    </row>
    <row r="1807" spans="1:22" x14ac:dyDescent="0.2">
      <c r="A1807" s="196"/>
      <c r="B1807" s="196"/>
      <c r="C1807" s="196"/>
      <c r="D1807" s="196"/>
      <c r="E1807" s="196"/>
      <c r="F1807" s="196"/>
      <c r="G1807" s="196"/>
      <c r="H1807" s="196"/>
      <c r="I1807" s="196"/>
      <c r="J1807" s="196"/>
      <c r="K1807" s="196"/>
      <c r="L1807" s="196"/>
      <c r="M1807" s="196"/>
      <c r="N1807" s="196"/>
      <c r="O1807" s="196"/>
      <c r="P1807" s="196"/>
      <c r="Q1807" s="196"/>
      <c r="R1807" s="196"/>
      <c r="S1807" s="196"/>
      <c r="T1807" s="196"/>
      <c r="U1807" s="196"/>
      <c r="V1807" s="196"/>
    </row>
    <row r="1808" spans="1:22" x14ac:dyDescent="0.2">
      <c r="A1808" s="196"/>
      <c r="B1808" s="196"/>
      <c r="C1808" s="196"/>
      <c r="D1808" s="196"/>
      <c r="E1808" s="196"/>
      <c r="F1808" s="196"/>
      <c r="G1808" s="196"/>
      <c r="H1808" s="196"/>
      <c r="I1808" s="196"/>
      <c r="J1808" s="196"/>
      <c r="K1808" s="196"/>
      <c r="L1808" s="196"/>
      <c r="M1808" s="196"/>
      <c r="N1808" s="196"/>
      <c r="O1808" s="196"/>
      <c r="P1808" s="196"/>
      <c r="Q1808" s="196"/>
      <c r="R1808" s="196"/>
      <c r="S1808" s="196"/>
      <c r="T1808" s="196"/>
      <c r="U1808" s="196"/>
      <c r="V1808" s="196"/>
    </row>
    <row r="1809" spans="1:22" x14ac:dyDescent="0.2">
      <c r="A1809" s="196"/>
      <c r="B1809" s="196"/>
      <c r="C1809" s="196"/>
      <c r="D1809" s="196"/>
      <c r="E1809" s="196"/>
      <c r="F1809" s="196"/>
      <c r="G1809" s="196"/>
      <c r="H1809" s="196"/>
      <c r="I1809" s="196"/>
      <c r="J1809" s="196"/>
      <c r="K1809" s="196"/>
      <c r="L1809" s="196"/>
      <c r="M1809" s="196"/>
      <c r="N1809" s="196"/>
      <c r="O1809" s="196"/>
      <c r="P1809" s="196"/>
      <c r="Q1809" s="196"/>
      <c r="R1809" s="196"/>
      <c r="S1809" s="196"/>
      <c r="T1809" s="196"/>
      <c r="U1809" s="196"/>
      <c r="V1809" s="196"/>
    </row>
    <row r="1810" spans="1:22" x14ac:dyDescent="0.2">
      <c r="A1810" s="196"/>
      <c r="B1810" s="196"/>
      <c r="C1810" s="196"/>
      <c r="D1810" s="196"/>
      <c r="E1810" s="196"/>
      <c r="F1810" s="196"/>
      <c r="G1810" s="196"/>
      <c r="H1810" s="196"/>
      <c r="I1810" s="196"/>
      <c r="J1810" s="196"/>
      <c r="K1810" s="196"/>
      <c r="L1810" s="196"/>
      <c r="M1810" s="196"/>
      <c r="N1810" s="196"/>
      <c r="O1810" s="196"/>
      <c r="P1810" s="196"/>
      <c r="Q1810" s="196"/>
      <c r="R1810" s="196"/>
      <c r="S1810" s="196"/>
      <c r="T1810" s="196"/>
      <c r="U1810" s="196"/>
      <c r="V1810" s="196"/>
    </row>
    <row r="1811" spans="1:22" x14ac:dyDescent="0.2">
      <c r="A1811" s="196"/>
      <c r="B1811" s="196"/>
      <c r="C1811" s="196"/>
      <c r="D1811" s="196"/>
      <c r="E1811" s="196"/>
      <c r="F1811" s="196"/>
      <c r="G1811" s="196"/>
      <c r="H1811" s="196"/>
      <c r="I1811" s="196"/>
      <c r="J1811" s="196"/>
      <c r="K1811" s="196"/>
      <c r="L1811" s="196"/>
      <c r="M1811" s="196"/>
      <c r="N1811" s="196"/>
      <c r="O1811" s="196"/>
      <c r="P1811" s="196"/>
      <c r="Q1811" s="196"/>
      <c r="R1811" s="196"/>
      <c r="S1811" s="196"/>
      <c r="T1811" s="196"/>
      <c r="U1811" s="196"/>
      <c r="V1811" s="196"/>
    </row>
    <row r="1812" spans="1:22" x14ac:dyDescent="0.2">
      <c r="A1812" s="196"/>
      <c r="B1812" s="196"/>
      <c r="C1812" s="196"/>
      <c r="D1812" s="196"/>
      <c r="E1812" s="196"/>
      <c r="F1812" s="196"/>
      <c r="G1812" s="196"/>
      <c r="H1812" s="196"/>
      <c r="I1812" s="196"/>
      <c r="J1812" s="196"/>
      <c r="K1812" s="196"/>
      <c r="L1812" s="196"/>
      <c r="M1812" s="196"/>
      <c r="N1812" s="196"/>
      <c r="O1812" s="196"/>
      <c r="P1812" s="196"/>
      <c r="Q1812" s="196"/>
      <c r="R1812" s="196"/>
      <c r="S1812" s="196"/>
      <c r="T1812" s="196"/>
      <c r="U1812" s="196"/>
      <c r="V1812" s="196"/>
    </row>
    <row r="1813" spans="1:22" x14ac:dyDescent="0.2">
      <c r="A1813" s="196"/>
      <c r="B1813" s="196"/>
      <c r="C1813" s="196"/>
      <c r="D1813" s="196"/>
      <c r="E1813" s="196"/>
      <c r="F1813" s="196"/>
      <c r="G1813" s="196"/>
      <c r="H1813" s="196"/>
      <c r="I1813" s="196"/>
      <c r="J1813" s="196"/>
      <c r="K1813" s="196"/>
      <c r="L1813" s="196"/>
      <c r="M1813" s="196"/>
      <c r="N1813" s="196"/>
      <c r="O1813" s="196"/>
      <c r="P1813" s="196"/>
      <c r="Q1813" s="196"/>
      <c r="R1813" s="196"/>
      <c r="S1813" s="196"/>
      <c r="T1813" s="196"/>
      <c r="U1813" s="196"/>
      <c r="V1813" s="196"/>
    </row>
    <row r="1814" spans="1:22" x14ac:dyDescent="0.2">
      <c r="A1814" s="196"/>
      <c r="B1814" s="196"/>
      <c r="C1814" s="196"/>
      <c r="D1814" s="196"/>
      <c r="E1814" s="196"/>
      <c r="F1814" s="196"/>
      <c r="G1814" s="196"/>
      <c r="H1814" s="196"/>
      <c r="I1814" s="196"/>
      <c r="J1814" s="196"/>
      <c r="K1814" s="196"/>
      <c r="L1814" s="196"/>
      <c r="M1814" s="196"/>
      <c r="N1814" s="196"/>
      <c r="O1814" s="196"/>
      <c r="P1814" s="196"/>
      <c r="Q1814" s="196"/>
      <c r="R1814" s="196"/>
      <c r="S1814" s="196"/>
      <c r="T1814" s="196"/>
      <c r="U1814" s="196"/>
      <c r="V1814" s="196"/>
    </row>
    <row r="1815" spans="1:22" x14ac:dyDescent="0.2">
      <c r="A1815" s="196"/>
      <c r="B1815" s="196"/>
      <c r="C1815" s="196"/>
      <c r="D1815" s="196"/>
      <c r="E1815" s="196"/>
      <c r="F1815" s="196"/>
      <c r="G1815" s="196"/>
      <c r="H1815" s="196"/>
      <c r="I1815" s="196"/>
      <c r="J1815" s="196"/>
      <c r="K1815" s="196"/>
      <c r="L1815" s="196"/>
      <c r="M1815" s="196"/>
      <c r="N1815" s="196"/>
      <c r="O1815" s="196"/>
      <c r="P1815" s="196"/>
      <c r="Q1815" s="196"/>
      <c r="R1815" s="196"/>
      <c r="S1815" s="196"/>
      <c r="T1815" s="196"/>
      <c r="U1815" s="196"/>
      <c r="V1815" s="196"/>
    </row>
    <row r="1816" spans="1:22" x14ac:dyDescent="0.2">
      <c r="A1816" s="196"/>
      <c r="B1816" s="196"/>
      <c r="C1816" s="196"/>
      <c r="D1816" s="196"/>
      <c r="E1816" s="196"/>
      <c r="F1816" s="196"/>
      <c r="G1816" s="196"/>
      <c r="H1816" s="196"/>
      <c r="I1816" s="196"/>
      <c r="J1816" s="196"/>
      <c r="K1816" s="196"/>
      <c r="L1816" s="196"/>
      <c r="M1816" s="196"/>
      <c r="N1816" s="196"/>
      <c r="O1816" s="196"/>
      <c r="P1816" s="196"/>
      <c r="Q1816" s="196"/>
      <c r="R1816" s="196"/>
      <c r="S1816" s="196"/>
      <c r="T1816" s="196"/>
      <c r="U1816" s="196"/>
      <c r="V1816" s="196"/>
    </row>
    <row r="1817" spans="1:22" x14ac:dyDescent="0.2">
      <c r="A1817" s="196"/>
      <c r="B1817" s="196"/>
      <c r="C1817" s="196"/>
      <c r="D1817" s="196"/>
      <c r="E1817" s="196"/>
      <c r="F1817" s="196"/>
      <c r="G1817" s="196"/>
      <c r="H1817" s="196"/>
      <c r="I1817" s="196"/>
      <c r="J1817" s="196"/>
      <c r="K1817" s="196"/>
      <c r="L1817" s="196"/>
      <c r="M1817" s="196"/>
      <c r="N1817" s="196"/>
      <c r="O1817" s="196"/>
      <c r="P1817" s="196"/>
      <c r="Q1817" s="196"/>
      <c r="R1817" s="196"/>
      <c r="S1817" s="196"/>
      <c r="T1817" s="196"/>
      <c r="U1817" s="196"/>
      <c r="V1817" s="196"/>
    </row>
    <row r="1818" spans="1:22" x14ac:dyDescent="0.2">
      <c r="A1818" s="196"/>
      <c r="B1818" s="196"/>
      <c r="C1818" s="196"/>
      <c r="D1818" s="196"/>
      <c r="E1818" s="196"/>
      <c r="F1818" s="196"/>
      <c r="G1818" s="196"/>
      <c r="H1818" s="196"/>
      <c r="I1818" s="196"/>
      <c r="J1818" s="196"/>
      <c r="K1818" s="196"/>
      <c r="L1818" s="196"/>
      <c r="M1818" s="196"/>
      <c r="N1818" s="196"/>
      <c r="O1818" s="196"/>
      <c r="P1818" s="196"/>
      <c r="Q1818" s="196"/>
      <c r="R1818" s="196"/>
      <c r="S1818" s="196"/>
      <c r="T1818" s="196"/>
      <c r="U1818" s="196"/>
      <c r="V1818" s="196"/>
    </row>
    <row r="1819" spans="1:22" x14ac:dyDescent="0.2">
      <c r="A1819" s="196"/>
      <c r="B1819" s="196"/>
      <c r="C1819" s="196"/>
      <c r="D1819" s="196"/>
      <c r="E1819" s="196"/>
      <c r="F1819" s="196"/>
      <c r="G1819" s="196"/>
      <c r="H1819" s="196"/>
      <c r="I1819" s="196"/>
      <c r="J1819" s="196"/>
      <c r="K1819" s="196"/>
      <c r="L1819" s="196"/>
      <c r="M1819" s="196"/>
      <c r="N1819" s="196"/>
      <c r="O1819" s="196"/>
      <c r="P1819" s="196"/>
      <c r="Q1819" s="196"/>
      <c r="R1819" s="196"/>
      <c r="S1819" s="196"/>
      <c r="T1819" s="196"/>
      <c r="U1819" s="196"/>
      <c r="V1819" s="196"/>
    </row>
    <row r="1820" spans="1:22" x14ac:dyDescent="0.2">
      <c r="A1820" s="196"/>
      <c r="B1820" s="196"/>
      <c r="C1820" s="196"/>
      <c r="D1820" s="196"/>
      <c r="E1820" s="196"/>
      <c r="F1820" s="196"/>
      <c r="G1820" s="196"/>
      <c r="H1820" s="196"/>
      <c r="I1820" s="196"/>
      <c r="J1820" s="196"/>
      <c r="K1820" s="196"/>
      <c r="L1820" s="196"/>
      <c r="M1820" s="196"/>
      <c r="N1820" s="196"/>
      <c r="O1820" s="196"/>
      <c r="P1820" s="196"/>
      <c r="Q1820" s="196"/>
      <c r="R1820" s="196"/>
      <c r="S1820" s="196"/>
      <c r="T1820" s="196"/>
      <c r="U1820" s="196"/>
      <c r="V1820" s="196"/>
    </row>
    <row r="1821" spans="1:22" x14ac:dyDescent="0.2">
      <c r="A1821" s="196"/>
      <c r="B1821" s="196"/>
      <c r="C1821" s="196"/>
      <c r="D1821" s="196"/>
      <c r="E1821" s="196"/>
      <c r="F1821" s="196"/>
      <c r="G1821" s="196"/>
      <c r="H1821" s="196"/>
      <c r="I1821" s="196"/>
      <c r="J1821" s="196"/>
      <c r="K1821" s="196"/>
      <c r="L1821" s="196"/>
      <c r="M1821" s="196"/>
      <c r="N1821" s="196"/>
      <c r="O1821" s="196"/>
      <c r="P1821" s="196"/>
      <c r="Q1821" s="196"/>
      <c r="R1821" s="196"/>
      <c r="S1821" s="196"/>
      <c r="T1821" s="196"/>
      <c r="U1821" s="196"/>
      <c r="V1821" s="196"/>
    </row>
    <row r="1822" spans="1:22" x14ac:dyDescent="0.2">
      <c r="A1822" s="196"/>
      <c r="B1822" s="196"/>
      <c r="C1822" s="196"/>
      <c r="D1822" s="196"/>
      <c r="E1822" s="196"/>
      <c r="F1822" s="196"/>
      <c r="G1822" s="196"/>
      <c r="H1822" s="196"/>
      <c r="I1822" s="196"/>
      <c r="J1822" s="196"/>
      <c r="K1822" s="196"/>
      <c r="L1822" s="196"/>
      <c r="M1822" s="196"/>
      <c r="N1822" s="196"/>
      <c r="O1822" s="196"/>
      <c r="P1822" s="196"/>
      <c r="Q1822" s="196"/>
      <c r="R1822" s="196"/>
      <c r="S1822" s="196"/>
      <c r="T1822" s="196"/>
      <c r="U1822" s="196"/>
      <c r="V1822" s="196"/>
    </row>
    <row r="1823" spans="1:22" x14ac:dyDescent="0.2">
      <c r="A1823" s="196"/>
      <c r="B1823" s="196"/>
      <c r="C1823" s="196"/>
      <c r="D1823" s="196"/>
      <c r="E1823" s="196"/>
      <c r="F1823" s="196"/>
      <c r="G1823" s="196"/>
      <c r="H1823" s="196"/>
      <c r="I1823" s="196"/>
      <c r="J1823" s="196"/>
      <c r="K1823" s="196"/>
      <c r="L1823" s="196"/>
      <c r="M1823" s="196"/>
      <c r="N1823" s="196"/>
      <c r="O1823" s="196"/>
      <c r="P1823" s="196"/>
      <c r="Q1823" s="196"/>
      <c r="R1823" s="196"/>
      <c r="S1823" s="196"/>
      <c r="T1823" s="196"/>
      <c r="U1823" s="196"/>
      <c r="V1823" s="196"/>
    </row>
    <row r="1824" spans="1:22" x14ac:dyDescent="0.2">
      <c r="A1824" s="196"/>
      <c r="B1824" s="196"/>
      <c r="C1824" s="196"/>
      <c r="D1824" s="196"/>
      <c r="E1824" s="196"/>
      <c r="F1824" s="196"/>
      <c r="G1824" s="196"/>
      <c r="H1824" s="196"/>
      <c r="I1824" s="196"/>
      <c r="J1824" s="196"/>
      <c r="K1824" s="196"/>
      <c r="L1824" s="196"/>
      <c r="M1824" s="196"/>
      <c r="N1824" s="196"/>
      <c r="O1824" s="196"/>
      <c r="P1824" s="196"/>
      <c r="Q1824" s="196"/>
      <c r="R1824" s="196"/>
      <c r="S1824" s="196"/>
      <c r="T1824" s="196"/>
      <c r="U1824" s="196"/>
      <c r="V1824" s="196"/>
    </row>
    <row r="1825" spans="1:22" x14ac:dyDescent="0.2">
      <c r="A1825" s="196"/>
      <c r="B1825" s="196"/>
      <c r="C1825" s="196"/>
      <c r="D1825" s="196"/>
      <c r="E1825" s="196"/>
      <c r="F1825" s="196"/>
      <c r="G1825" s="196"/>
      <c r="H1825" s="196"/>
      <c r="I1825" s="196"/>
      <c r="J1825" s="196"/>
      <c r="K1825" s="196"/>
      <c r="L1825" s="196"/>
      <c r="M1825" s="196"/>
      <c r="N1825" s="196"/>
      <c r="O1825" s="196"/>
      <c r="P1825" s="196"/>
      <c r="Q1825" s="196"/>
      <c r="R1825" s="196"/>
      <c r="S1825" s="196"/>
      <c r="T1825" s="196"/>
      <c r="U1825" s="196"/>
      <c r="V1825" s="196"/>
    </row>
    <row r="1826" spans="1:22" x14ac:dyDescent="0.2">
      <c r="A1826" s="196"/>
      <c r="B1826" s="196"/>
      <c r="C1826" s="196"/>
      <c r="D1826" s="196"/>
      <c r="E1826" s="196"/>
      <c r="F1826" s="196"/>
      <c r="G1826" s="196"/>
      <c r="H1826" s="196"/>
      <c r="I1826" s="196"/>
      <c r="J1826" s="196"/>
      <c r="K1826" s="196"/>
      <c r="L1826" s="196"/>
      <c r="M1826" s="196"/>
      <c r="N1826" s="196"/>
      <c r="O1826" s="196"/>
      <c r="P1826" s="196"/>
      <c r="Q1826" s="196"/>
      <c r="R1826" s="196"/>
      <c r="S1826" s="196"/>
      <c r="T1826" s="196"/>
      <c r="U1826" s="196"/>
      <c r="V1826" s="196"/>
    </row>
    <row r="1827" spans="1:22" x14ac:dyDescent="0.2">
      <c r="A1827" s="196"/>
      <c r="B1827" s="196"/>
      <c r="C1827" s="196"/>
      <c r="D1827" s="196"/>
      <c r="E1827" s="196"/>
      <c r="F1827" s="196"/>
      <c r="G1827" s="196"/>
      <c r="H1827" s="196"/>
      <c r="I1827" s="196"/>
      <c r="J1827" s="196"/>
      <c r="K1827" s="196"/>
      <c r="L1827" s="196"/>
      <c r="M1827" s="196"/>
      <c r="N1827" s="196"/>
      <c r="O1827" s="196"/>
      <c r="P1827" s="196"/>
      <c r="Q1827" s="196"/>
      <c r="R1827" s="196"/>
      <c r="S1827" s="196"/>
      <c r="T1827" s="196"/>
      <c r="U1827" s="196"/>
      <c r="V1827" s="196"/>
    </row>
    <row r="1828" spans="1:22" x14ac:dyDescent="0.2">
      <c r="A1828" s="196"/>
      <c r="B1828" s="196"/>
      <c r="C1828" s="196"/>
      <c r="D1828" s="196"/>
      <c r="E1828" s="196"/>
      <c r="F1828" s="196"/>
      <c r="G1828" s="196"/>
      <c r="H1828" s="196"/>
      <c r="I1828" s="196"/>
      <c r="J1828" s="196"/>
      <c r="K1828" s="196"/>
      <c r="L1828" s="196"/>
      <c r="M1828" s="196"/>
      <c r="N1828" s="196"/>
      <c r="O1828" s="196"/>
      <c r="P1828" s="196"/>
      <c r="Q1828" s="196"/>
      <c r="R1828" s="196"/>
      <c r="S1828" s="196"/>
      <c r="T1828" s="196"/>
      <c r="U1828" s="196"/>
      <c r="V1828" s="196"/>
    </row>
    <row r="1829" spans="1:22" x14ac:dyDescent="0.2">
      <c r="A1829" s="196"/>
      <c r="B1829" s="196"/>
      <c r="C1829" s="196"/>
      <c r="D1829" s="196"/>
      <c r="E1829" s="196"/>
      <c r="F1829" s="196"/>
      <c r="G1829" s="196"/>
      <c r="H1829" s="196"/>
      <c r="I1829" s="196"/>
      <c r="J1829" s="196"/>
      <c r="K1829" s="196"/>
      <c r="L1829" s="196"/>
      <c r="M1829" s="196"/>
      <c r="N1829" s="196"/>
      <c r="O1829" s="196"/>
      <c r="P1829" s="196"/>
      <c r="Q1829" s="196"/>
      <c r="R1829" s="196"/>
      <c r="S1829" s="196"/>
      <c r="T1829" s="196"/>
      <c r="U1829" s="196"/>
      <c r="V1829" s="196"/>
    </row>
    <row r="1830" spans="1:22" x14ac:dyDescent="0.2">
      <c r="A1830" s="196"/>
      <c r="B1830" s="196"/>
      <c r="C1830" s="196"/>
      <c r="D1830" s="196"/>
      <c r="E1830" s="196"/>
      <c r="F1830" s="196"/>
      <c r="G1830" s="196"/>
      <c r="H1830" s="196"/>
      <c r="I1830" s="196"/>
      <c r="J1830" s="196"/>
      <c r="K1830" s="196"/>
      <c r="L1830" s="196"/>
      <c r="M1830" s="196"/>
      <c r="N1830" s="196"/>
      <c r="O1830" s="196"/>
      <c r="P1830" s="196"/>
      <c r="Q1830" s="196"/>
      <c r="R1830" s="196"/>
      <c r="S1830" s="196"/>
      <c r="T1830" s="196"/>
      <c r="U1830" s="196"/>
      <c r="V1830" s="196"/>
    </row>
    <row r="1831" spans="1:22" x14ac:dyDescent="0.2">
      <c r="A1831" s="196"/>
      <c r="B1831" s="196"/>
      <c r="C1831" s="196"/>
      <c r="D1831" s="196"/>
      <c r="E1831" s="196"/>
      <c r="F1831" s="196"/>
      <c r="G1831" s="196"/>
      <c r="H1831" s="196"/>
      <c r="I1831" s="196"/>
      <c r="J1831" s="196"/>
      <c r="K1831" s="196"/>
      <c r="L1831" s="196"/>
      <c r="M1831" s="196"/>
      <c r="N1831" s="196"/>
      <c r="O1831" s="196"/>
      <c r="P1831" s="196"/>
      <c r="Q1831" s="196"/>
      <c r="R1831" s="196"/>
      <c r="S1831" s="196"/>
      <c r="T1831" s="196"/>
      <c r="U1831" s="196"/>
      <c r="V1831" s="196"/>
    </row>
    <row r="1832" spans="1:22" x14ac:dyDescent="0.2">
      <c r="A1832" s="196"/>
      <c r="B1832" s="196"/>
      <c r="C1832" s="196"/>
      <c r="D1832" s="196"/>
      <c r="E1832" s="196"/>
      <c r="F1832" s="196"/>
      <c r="G1832" s="196"/>
      <c r="H1832" s="196"/>
      <c r="I1832" s="196"/>
      <c r="J1832" s="196"/>
      <c r="K1832" s="196"/>
      <c r="L1832" s="196"/>
      <c r="M1832" s="196"/>
      <c r="N1832" s="196"/>
      <c r="O1832" s="196"/>
      <c r="P1832" s="196"/>
      <c r="Q1832" s="196"/>
      <c r="R1832" s="196"/>
      <c r="S1832" s="196"/>
      <c r="T1832" s="196"/>
      <c r="U1832" s="196"/>
      <c r="V1832" s="196"/>
    </row>
    <row r="1833" spans="1:22" x14ac:dyDescent="0.2">
      <c r="A1833" s="196"/>
      <c r="B1833" s="196"/>
      <c r="C1833" s="196"/>
      <c r="D1833" s="196"/>
      <c r="E1833" s="196"/>
      <c r="F1833" s="196"/>
      <c r="G1833" s="196"/>
      <c r="H1833" s="196"/>
      <c r="I1833" s="196"/>
      <c r="J1833" s="196"/>
      <c r="K1833" s="196"/>
      <c r="L1833" s="196"/>
      <c r="M1833" s="196"/>
      <c r="N1833" s="196"/>
      <c r="O1833" s="196"/>
      <c r="P1833" s="196"/>
      <c r="Q1833" s="196"/>
      <c r="R1833" s="196"/>
      <c r="S1833" s="196"/>
      <c r="T1833" s="196"/>
      <c r="U1833" s="196"/>
      <c r="V1833" s="196"/>
    </row>
    <row r="1834" spans="1:22" x14ac:dyDescent="0.2">
      <c r="A1834" s="196"/>
      <c r="B1834" s="196"/>
      <c r="C1834" s="196"/>
      <c r="D1834" s="196"/>
      <c r="E1834" s="196"/>
      <c r="F1834" s="196"/>
      <c r="G1834" s="196"/>
      <c r="H1834" s="196"/>
      <c r="I1834" s="196"/>
      <c r="J1834" s="196"/>
      <c r="K1834" s="196"/>
      <c r="L1834" s="196"/>
      <c r="M1834" s="196"/>
      <c r="N1834" s="196"/>
      <c r="O1834" s="196"/>
      <c r="P1834" s="196"/>
      <c r="Q1834" s="196"/>
      <c r="R1834" s="196"/>
      <c r="S1834" s="196"/>
      <c r="T1834" s="196"/>
      <c r="U1834" s="196"/>
      <c r="V1834" s="196"/>
    </row>
    <row r="1835" spans="1:22" x14ac:dyDescent="0.2">
      <c r="A1835" s="196"/>
      <c r="B1835" s="196"/>
      <c r="C1835" s="196"/>
      <c r="D1835" s="196"/>
      <c r="E1835" s="196"/>
      <c r="F1835" s="196"/>
      <c r="G1835" s="196"/>
      <c r="H1835" s="196"/>
      <c r="I1835" s="196"/>
      <c r="J1835" s="196"/>
      <c r="K1835" s="196"/>
      <c r="L1835" s="196"/>
      <c r="M1835" s="196"/>
      <c r="N1835" s="196"/>
      <c r="O1835" s="196"/>
      <c r="P1835" s="196"/>
      <c r="Q1835" s="196"/>
      <c r="R1835" s="196"/>
      <c r="S1835" s="196"/>
      <c r="T1835" s="196"/>
      <c r="U1835" s="196"/>
      <c r="V1835" s="196"/>
    </row>
    <row r="1836" spans="1:22" x14ac:dyDescent="0.2">
      <c r="A1836" s="196"/>
      <c r="B1836" s="196"/>
      <c r="C1836" s="196"/>
      <c r="D1836" s="196"/>
      <c r="E1836" s="196"/>
      <c r="F1836" s="196"/>
      <c r="G1836" s="196"/>
      <c r="H1836" s="196"/>
      <c r="I1836" s="196"/>
      <c r="J1836" s="196"/>
      <c r="K1836" s="196"/>
      <c r="L1836" s="196"/>
      <c r="M1836" s="196"/>
      <c r="N1836" s="196"/>
      <c r="O1836" s="196"/>
      <c r="P1836" s="196"/>
      <c r="Q1836" s="196"/>
      <c r="R1836" s="196"/>
      <c r="S1836" s="196"/>
      <c r="T1836" s="196"/>
      <c r="U1836" s="196"/>
      <c r="V1836" s="196"/>
    </row>
    <row r="1837" spans="1:22" x14ac:dyDescent="0.2">
      <c r="A1837" s="196"/>
      <c r="B1837" s="196"/>
      <c r="C1837" s="196"/>
      <c r="D1837" s="196"/>
      <c r="E1837" s="196"/>
      <c r="F1837" s="196"/>
      <c r="G1837" s="196"/>
      <c r="H1837" s="196"/>
      <c r="I1837" s="196"/>
      <c r="J1837" s="196"/>
      <c r="K1837" s="196"/>
      <c r="L1837" s="196"/>
      <c r="M1837" s="196"/>
      <c r="N1837" s="196"/>
      <c r="O1837" s="196"/>
      <c r="P1837" s="196"/>
      <c r="Q1837" s="196"/>
      <c r="R1837" s="196"/>
      <c r="S1837" s="196"/>
      <c r="T1837" s="196"/>
      <c r="U1837" s="196"/>
      <c r="V1837" s="196"/>
    </row>
    <row r="1838" spans="1:22" x14ac:dyDescent="0.2">
      <c r="A1838" s="196"/>
      <c r="B1838" s="196"/>
      <c r="C1838" s="196"/>
      <c r="D1838" s="196"/>
      <c r="E1838" s="196"/>
      <c r="F1838" s="196"/>
      <c r="G1838" s="196"/>
      <c r="H1838" s="196"/>
      <c r="I1838" s="196"/>
      <c r="J1838" s="196"/>
      <c r="K1838" s="196"/>
      <c r="L1838" s="196"/>
      <c r="M1838" s="196"/>
      <c r="N1838" s="196"/>
      <c r="O1838" s="196"/>
      <c r="P1838" s="196"/>
      <c r="Q1838" s="196"/>
      <c r="R1838" s="196"/>
      <c r="S1838" s="196"/>
      <c r="T1838" s="196"/>
      <c r="U1838" s="196"/>
      <c r="V1838" s="196"/>
    </row>
    <row r="1839" spans="1:22" x14ac:dyDescent="0.2">
      <c r="A1839" s="196"/>
      <c r="B1839" s="196"/>
      <c r="C1839" s="196"/>
      <c r="D1839" s="196"/>
      <c r="E1839" s="196"/>
      <c r="F1839" s="196"/>
      <c r="G1839" s="196"/>
      <c r="H1839" s="196"/>
      <c r="I1839" s="196"/>
      <c r="J1839" s="196"/>
      <c r="K1839" s="196"/>
      <c r="L1839" s="196"/>
      <c r="M1839" s="196"/>
      <c r="N1839" s="196"/>
      <c r="O1839" s="196"/>
      <c r="P1839" s="196"/>
      <c r="Q1839" s="196"/>
      <c r="R1839" s="196"/>
      <c r="S1839" s="196"/>
      <c r="T1839" s="196"/>
      <c r="U1839" s="196"/>
      <c r="V1839" s="196"/>
    </row>
    <row r="1840" spans="1:22" x14ac:dyDescent="0.2">
      <c r="A1840" s="196"/>
      <c r="B1840" s="196"/>
      <c r="C1840" s="196"/>
      <c r="D1840" s="196"/>
      <c r="E1840" s="196"/>
      <c r="F1840" s="196"/>
      <c r="G1840" s="196"/>
      <c r="H1840" s="196"/>
      <c r="I1840" s="196"/>
      <c r="J1840" s="196"/>
      <c r="K1840" s="196"/>
      <c r="L1840" s="196"/>
      <c r="M1840" s="196"/>
      <c r="N1840" s="196"/>
      <c r="O1840" s="196"/>
      <c r="P1840" s="196"/>
      <c r="Q1840" s="196"/>
      <c r="R1840" s="196"/>
      <c r="S1840" s="196"/>
      <c r="T1840" s="196"/>
      <c r="U1840" s="196"/>
      <c r="V1840" s="196"/>
    </row>
    <row r="1841" spans="1:22" x14ac:dyDescent="0.2">
      <c r="A1841" s="196"/>
      <c r="B1841" s="196"/>
      <c r="C1841" s="196"/>
      <c r="D1841" s="196"/>
      <c r="E1841" s="196"/>
      <c r="F1841" s="196"/>
      <c r="G1841" s="196"/>
      <c r="H1841" s="196"/>
      <c r="I1841" s="196"/>
      <c r="J1841" s="196"/>
      <c r="K1841" s="196"/>
      <c r="L1841" s="196"/>
      <c r="M1841" s="196"/>
      <c r="N1841" s="196"/>
      <c r="O1841" s="196"/>
      <c r="P1841" s="196"/>
      <c r="Q1841" s="196"/>
      <c r="R1841" s="196"/>
      <c r="S1841" s="196"/>
      <c r="T1841" s="196"/>
      <c r="U1841" s="196"/>
      <c r="V1841" s="196"/>
    </row>
    <row r="1842" spans="1:22" x14ac:dyDescent="0.2">
      <c r="A1842" s="196"/>
      <c r="B1842" s="196"/>
      <c r="C1842" s="196"/>
      <c r="D1842" s="196"/>
      <c r="E1842" s="196"/>
      <c r="F1842" s="196"/>
      <c r="G1842" s="196"/>
      <c r="H1842" s="196"/>
      <c r="I1842" s="196"/>
      <c r="J1842" s="196"/>
      <c r="K1842" s="196"/>
      <c r="L1842" s="196"/>
      <c r="M1842" s="196"/>
      <c r="N1842" s="196"/>
      <c r="O1842" s="196"/>
      <c r="P1842" s="196"/>
      <c r="Q1842" s="196"/>
      <c r="R1842" s="196"/>
      <c r="S1842" s="196"/>
      <c r="T1842" s="196"/>
      <c r="U1842" s="196"/>
      <c r="V1842" s="196"/>
    </row>
    <row r="1843" spans="1:22" x14ac:dyDescent="0.2">
      <c r="A1843" s="196"/>
      <c r="B1843" s="196"/>
      <c r="C1843" s="196"/>
      <c r="D1843" s="196"/>
      <c r="E1843" s="196"/>
      <c r="F1843" s="196"/>
      <c r="G1843" s="196"/>
      <c r="H1843" s="196"/>
      <c r="I1843" s="196"/>
      <c r="J1843" s="196"/>
      <c r="K1843" s="196"/>
      <c r="L1843" s="196"/>
      <c r="M1843" s="196"/>
      <c r="N1843" s="196"/>
      <c r="O1843" s="196"/>
      <c r="P1843" s="196"/>
      <c r="Q1843" s="196"/>
      <c r="R1843" s="196"/>
      <c r="S1843" s="196"/>
      <c r="T1843" s="196"/>
      <c r="U1843" s="196"/>
      <c r="V1843" s="196"/>
    </row>
    <row r="1844" spans="1:22" x14ac:dyDescent="0.2">
      <c r="A1844" s="196"/>
      <c r="B1844" s="196"/>
      <c r="C1844" s="196"/>
      <c r="D1844" s="196"/>
      <c r="E1844" s="196"/>
      <c r="F1844" s="196"/>
      <c r="G1844" s="196"/>
      <c r="H1844" s="196"/>
      <c r="I1844" s="196"/>
      <c r="J1844" s="196"/>
      <c r="K1844" s="196"/>
      <c r="L1844" s="196"/>
      <c r="M1844" s="196"/>
      <c r="N1844" s="196"/>
      <c r="O1844" s="196"/>
      <c r="P1844" s="196"/>
      <c r="Q1844" s="196"/>
      <c r="R1844" s="196"/>
      <c r="S1844" s="196"/>
      <c r="T1844" s="196"/>
      <c r="U1844" s="196"/>
      <c r="V1844" s="196"/>
    </row>
    <row r="1845" spans="1:22" x14ac:dyDescent="0.2">
      <c r="A1845" s="196"/>
      <c r="B1845" s="196"/>
      <c r="C1845" s="196"/>
      <c r="D1845" s="196"/>
      <c r="E1845" s="196"/>
      <c r="F1845" s="196"/>
      <c r="G1845" s="196"/>
      <c r="H1845" s="196"/>
      <c r="I1845" s="196"/>
      <c r="J1845" s="196"/>
      <c r="K1845" s="196"/>
      <c r="L1845" s="196"/>
      <c r="M1845" s="196"/>
      <c r="N1845" s="196"/>
      <c r="O1845" s="196"/>
      <c r="P1845" s="196"/>
      <c r="Q1845" s="196"/>
      <c r="R1845" s="196"/>
      <c r="S1845" s="196"/>
      <c r="T1845" s="196"/>
      <c r="U1845" s="196"/>
      <c r="V1845" s="196"/>
    </row>
    <row r="1846" spans="1:22" x14ac:dyDescent="0.2">
      <c r="A1846" s="196"/>
      <c r="B1846" s="196"/>
      <c r="C1846" s="196"/>
      <c r="D1846" s="196"/>
      <c r="E1846" s="196"/>
      <c r="F1846" s="196"/>
      <c r="G1846" s="196"/>
      <c r="H1846" s="196"/>
      <c r="I1846" s="196"/>
      <c r="J1846" s="196"/>
      <c r="K1846" s="196"/>
      <c r="L1846" s="196"/>
      <c r="M1846" s="196"/>
      <c r="N1846" s="196"/>
      <c r="O1846" s="196"/>
      <c r="P1846" s="196"/>
      <c r="Q1846" s="196"/>
      <c r="R1846" s="196"/>
      <c r="S1846" s="196"/>
      <c r="T1846" s="196"/>
      <c r="U1846" s="196"/>
      <c r="V1846" s="196"/>
    </row>
    <row r="1847" spans="1:22" x14ac:dyDescent="0.2">
      <c r="A1847" s="196"/>
      <c r="B1847" s="196"/>
      <c r="C1847" s="196"/>
      <c r="D1847" s="196"/>
      <c r="E1847" s="196"/>
      <c r="F1847" s="196"/>
      <c r="G1847" s="196"/>
      <c r="H1847" s="196"/>
      <c r="I1847" s="196"/>
      <c r="J1847" s="196"/>
      <c r="K1847" s="196"/>
      <c r="L1847" s="196"/>
      <c r="M1847" s="196"/>
      <c r="N1847" s="196"/>
      <c r="O1847" s="196"/>
      <c r="P1847" s="196"/>
      <c r="Q1847" s="196"/>
      <c r="R1847" s="196"/>
      <c r="S1847" s="196"/>
      <c r="T1847" s="196"/>
      <c r="U1847" s="196"/>
      <c r="V1847" s="196"/>
    </row>
    <row r="1848" spans="1:22" x14ac:dyDescent="0.2">
      <c r="A1848" s="196"/>
      <c r="B1848" s="196"/>
      <c r="C1848" s="196"/>
      <c r="D1848" s="196"/>
      <c r="E1848" s="196"/>
      <c r="F1848" s="196"/>
      <c r="G1848" s="196"/>
      <c r="H1848" s="196"/>
      <c r="I1848" s="196"/>
      <c r="J1848" s="196"/>
      <c r="K1848" s="196"/>
      <c r="L1848" s="196"/>
      <c r="M1848" s="196"/>
      <c r="N1848" s="196"/>
      <c r="O1848" s="196"/>
      <c r="P1848" s="196"/>
      <c r="Q1848" s="196"/>
      <c r="R1848" s="196"/>
      <c r="S1848" s="196"/>
      <c r="T1848" s="196"/>
      <c r="U1848" s="196"/>
      <c r="V1848" s="196"/>
    </row>
    <row r="1849" spans="1:22" x14ac:dyDescent="0.2">
      <c r="A1849" s="196"/>
      <c r="B1849" s="196"/>
      <c r="C1849" s="196"/>
      <c r="D1849" s="196"/>
      <c r="E1849" s="196"/>
      <c r="F1849" s="196"/>
      <c r="G1849" s="196"/>
      <c r="H1849" s="196"/>
      <c r="I1849" s="196"/>
      <c r="J1849" s="196"/>
      <c r="K1849" s="196"/>
      <c r="L1849" s="196"/>
      <c r="M1849" s="196"/>
      <c r="N1849" s="196"/>
      <c r="O1849" s="196"/>
      <c r="P1849" s="196"/>
      <c r="Q1849" s="196"/>
      <c r="R1849" s="196"/>
      <c r="S1849" s="196"/>
      <c r="T1849" s="196"/>
      <c r="U1849" s="196"/>
      <c r="V1849" s="196"/>
    </row>
    <row r="1850" spans="1:22" x14ac:dyDescent="0.2">
      <c r="A1850" s="196"/>
      <c r="B1850" s="196"/>
      <c r="C1850" s="196"/>
      <c r="D1850" s="196"/>
      <c r="E1850" s="196"/>
      <c r="F1850" s="196"/>
      <c r="G1850" s="196"/>
      <c r="H1850" s="196"/>
      <c r="I1850" s="196"/>
      <c r="J1850" s="196"/>
      <c r="K1850" s="196"/>
      <c r="L1850" s="196"/>
      <c r="M1850" s="196"/>
      <c r="N1850" s="196"/>
      <c r="O1850" s="196"/>
      <c r="P1850" s="196"/>
      <c r="Q1850" s="196"/>
      <c r="R1850" s="196"/>
      <c r="S1850" s="196"/>
      <c r="T1850" s="196"/>
      <c r="U1850" s="196"/>
      <c r="V1850" s="196"/>
    </row>
    <row r="1851" spans="1:22" x14ac:dyDescent="0.2">
      <c r="A1851" s="196"/>
      <c r="B1851" s="196"/>
      <c r="C1851" s="196"/>
      <c r="D1851" s="196"/>
      <c r="E1851" s="196"/>
      <c r="F1851" s="196"/>
      <c r="G1851" s="196"/>
      <c r="H1851" s="196"/>
      <c r="I1851" s="196"/>
      <c r="J1851" s="196"/>
      <c r="K1851" s="196"/>
      <c r="L1851" s="196"/>
      <c r="M1851" s="196"/>
      <c r="N1851" s="196"/>
      <c r="O1851" s="196"/>
      <c r="P1851" s="196"/>
      <c r="Q1851" s="196"/>
      <c r="R1851" s="196"/>
      <c r="S1851" s="196"/>
      <c r="T1851" s="196"/>
      <c r="U1851" s="196"/>
      <c r="V1851" s="196"/>
    </row>
    <row r="1852" spans="1:22" x14ac:dyDescent="0.2">
      <c r="A1852" s="196"/>
      <c r="B1852" s="196"/>
      <c r="C1852" s="196"/>
      <c r="D1852" s="196"/>
      <c r="E1852" s="196"/>
      <c r="F1852" s="196"/>
      <c r="G1852" s="196"/>
      <c r="H1852" s="196"/>
      <c r="I1852" s="196"/>
      <c r="J1852" s="196"/>
      <c r="K1852" s="196"/>
      <c r="L1852" s="196"/>
      <c r="M1852" s="196"/>
      <c r="N1852" s="196"/>
      <c r="O1852" s="196"/>
      <c r="P1852" s="196"/>
      <c r="Q1852" s="196"/>
      <c r="R1852" s="196"/>
      <c r="S1852" s="196"/>
      <c r="T1852" s="196"/>
      <c r="U1852" s="196"/>
      <c r="V1852" s="196"/>
    </row>
    <row r="1853" spans="1:22" x14ac:dyDescent="0.2">
      <c r="A1853" s="196"/>
      <c r="B1853" s="196"/>
      <c r="C1853" s="196"/>
      <c r="D1853" s="196"/>
      <c r="E1853" s="196"/>
      <c r="F1853" s="196"/>
      <c r="G1853" s="196"/>
      <c r="H1853" s="196"/>
      <c r="I1853" s="196"/>
      <c r="J1853" s="196"/>
      <c r="K1853" s="196"/>
      <c r="L1853" s="196"/>
      <c r="M1853" s="196"/>
      <c r="N1853" s="196"/>
      <c r="O1853" s="196"/>
      <c r="P1853" s="196"/>
      <c r="Q1853" s="196"/>
      <c r="R1853" s="196"/>
      <c r="S1853" s="196"/>
      <c r="T1853" s="196"/>
      <c r="U1853" s="196"/>
      <c r="V1853" s="196"/>
    </row>
    <row r="1854" spans="1:22" x14ac:dyDescent="0.2">
      <c r="A1854" s="196"/>
      <c r="B1854" s="196"/>
      <c r="C1854" s="196"/>
      <c r="D1854" s="196"/>
      <c r="E1854" s="196"/>
      <c r="F1854" s="196"/>
      <c r="G1854" s="196"/>
      <c r="H1854" s="196"/>
      <c r="I1854" s="196"/>
      <c r="J1854" s="196"/>
      <c r="K1854" s="196"/>
      <c r="L1854" s="196"/>
      <c r="M1854" s="196"/>
      <c r="N1854" s="196"/>
      <c r="O1854" s="196"/>
      <c r="P1854" s="196"/>
      <c r="Q1854" s="196"/>
      <c r="R1854" s="196"/>
      <c r="S1854" s="196"/>
      <c r="T1854" s="196"/>
      <c r="U1854" s="196"/>
      <c r="V1854" s="196"/>
    </row>
    <row r="1855" spans="1:22" x14ac:dyDescent="0.2">
      <c r="A1855" s="196"/>
      <c r="B1855" s="196"/>
      <c r="C1855" s="196"/>
      <c r="D1855" s="196"/>
      <c r="E1855" s="196"/>
      <c r="F1855" s="196"/>
      <c r="G1855" s="196"/>
      <c r="H1855" s="196"/>
      <c r="I1855" s="196"/>
      <c r="J1855" s="196"/>
      <c r="K1855" s="196"/>
      <c r="L1855" s="196"/>
      <c r="M1855" s="196"/>
      <c r="N1855" s="196"/>
      <c r="O1855" s="196"/>
      <c r="P1855" s="196"/>
      <c r="Q1855" s="196"/>
      <c r="R1855" s="196"/>
      <c r="S1855" s="196"/>
      <c r="T1855" s="196"/>
      <c r="U1855" s="196"/>
      <c r="V1855" s="196"/>
    </row>
    <row r="1856" spans="1:22" x14ac:dyDescent="0.2">
      <c r="A1856" s="196"/>
      <c r="B1856" s="196"/>
      <c r="C1856" s="196"/>
      <c r="D1856" s="196"/>
      <c r="E1856" s="196"/>
      <c r="F1856" s="196"/>
      <c r="G1856" s="196"/>
      <c r="H1856" s="196"/>
      <c r="I1856" s="196"/>
      <c r="J1856" s="196"/>
      <c r="K1856" s="196"/>
      <c r="L1856" s="196"/>
      <c r="M1856" s="196"/>
      <c r="N1856" s="196"/>
      <c r="O1856" s="196"/>
      <c r="P1856" s="196"/>
      <c r="Q1856" s="196"/>
      <c r="R1856" s="196"/>
      <c r="S1856" s="196"/>
      <c r="T1856" s="196"/>
      <c r="U1856" s="196"/>
      <c r="V1856" s="196"/>
    </row>
    <row r="1857" spans="1:22" x14ac:dyDescent="0.2">
      <c r="A1857" s="196"/>
      <c r="B1857" s="196"/>
      <c r="C1857" s="196"/>
      <c r="D1857" s="196"/>
      <c r="E1857" s="196"/>
      <c r="F1857" s="196"/>
      <c r="G1857" s="196"/>
      <c r="H1857" s="196"/>
      <c r="I1857" s="196"/>
      <c r="J1857" s="196"/>
      <c r="K1857" s="196"/>
      <c r="L1857" s="196"/>
      <c r="M1857" s="196"/>
      <c r="N1857" s="196"/>
      <c r="O1857" s="196"/>
      <c r="P1857" s="196"/>
      <c r="Q1857" s="196"/>
      <c r="R1857" s="196"/>
      <c r="S1857" s="196"/>
      <c r="T1857" s="196"/>
      <c r="U1857" s="196"/>
      <c r="V1857" s="196"/>
    </row>
    <row r="1858" spans="1:22" x14ac:dyDescent="0.2">
      <c r="A1858" s="196"/>
      <c r="B1858" s="196"/>
      <c r="C1858" s="196"/>
      <c r="D1858" s="196"/>
      <c r="E1858" s="196"/>
      <c r="F1858" s="196"/>
      <c r="G1858" s="196"/>
      <c r="H1858" s="196"/>
      <c r="I1858" s="196"/>
      <c r="J1858" s="196"/>
      <c r="K1858" s="196"/>
      <c r="L1858" s="196"/>
      <c r="M1858" s="196"/>
      <c r="N1858" s="196"/>
      <c r="O1858" s="196"/>
      <c r="P1858" s="196"/>
      <c r="Q1858" s="196"/>
      <c r="R1858" s="196"/>
      <c r="S1858" s="196"/>
      <c r="T1858" s="196"/>
      <c r="U1858" s="196"/>
      <c r="V1858" s="196"/>
    </row>
    <row r="1859" spans="1:22" x14ac:dyDescent="0.2">
      <c r="A1859" s="196"/>
      <c r="B1859" s="196"/>
      <c r="C1859" s="196"/>
      <c r="D1859" s="196"/>
      <c r="E1859" s="196"/>
      <c r="F1859" s="196"/>
      <c r="G1859" s="196"/>
      <c r="H1859" s="196"/>
      <c r="I1859" s="196"/>
      <c r="J1859" s="196"/>
      <c r="K1859" s="196"/>
      <c r="L1859" s="196"/>
      <c r="M1859" s="196"/>
      <c r="N1859" s="196"/>
      <c r="O1859" s="196"/>
      <c r="P1859" s="196"/>
      <c r="Q1859" s="196"/>
      <c r="R1859" s="196"/>
      <c r="S1859" s="196"/>
      <c r="T1859" s="196"/>
      <c r="U1859" s="196"/>
      <c r="V1859" s="196"/>
    </row>
    <row r="1860" spans="1:22" x14ac:dyDescent="0.2">
      <c r="A1860" s="196"/>
      <c r="B1860" s="196"/>
      <c r="C1860" s="196"/>
      <c r="D1860" s="196"/>
      <c r="E1860" s="196"/>
      <c r="F1860" s="196"/>
      <c r="G1860" s="196"/>
      <c r="H1860" s="196"/>
      <c r="I1860" s="196"/>
      <c r="J1860" s="196"/>
      <c r="K1860" s="196"/>
      <c r="L1860" s="196"/>
      <c r="M1860" s="196"/>
      <c r="N1860" s="196"/>
      <c r="O1860" s="196"/>
      <c r="P1860" s="196"/>
      <c r="Q1860" s="196"/>
      <c r="R1860" s="196"/>
      <c r="S1860" s="196"/>
      <c r="T1860" s="196"/>
      <c r="U1860" s="196"/>
      <c r="V1860" s="196"/>
    </row>
    <row r="1861" spans="1:22" x14ac:dyDescent="0.2">
      <c r="A1861" s="196"/>
      <c r="B1861" s="196"/>
      <c r="C1861" s="196"/>
      <c r="D1861" s="196"/>
      <c r="E1861" s="196"/>
      <c r="F1861" s="196"/>
      <c r="G1861" s="196"/>
      <c r="H1861" s="196"/>
      <c r="I1861" s="196"/>
      <c r="J1861" s="196"/>
      <c r="K1861" s="196"/>
      <c r="L1861" s="196"/>
      <c r="M1861" s="196"/>
      <c r="N1861" s="196"/>
      <c r="O1861" s="196"/>
      <c r="P1861" s="196"/>
      <c r="Q1861" s="196"/>
      <c r="R1861" s="196"/>
      <c r="S1861" s="196"/>
      <c r="T1861" s="196"/>
      <c r="U1861" s="196"/>
      <c r="V1861" s="196"/>
    </row>
    <row r="1862" spans="1:22" x14ac:dyDescent="0.2">
      <c r="A1862" s="196"/>
      <c r="B1862" s="196"/>
      <c r="C1862" s="196"/>
      <c r="D1862" s="196"/>
      <c r="E1862" s="196"/>
      <c r="F1862" s="196"/>
      <c r="G1862" s="196"/>
      <c r="H1862" s="196"/>
      <c r="I1862" s="196"/>
      <c r="J1862" s="196"/>
      <c r="K1862" s="196"/>
      <c r="L1862" s="196"/>
      <c r="M1862" s="196"/>
      <c r="N1862" s="196"/>
      <c r="O1862" s="196"/>
      <c r="P1862" s="196"/>
      <c r="Q1862" s="196"/>
      <c r="R1862" s="196"/>
      <c r="S1862" s="196"/>
      <c r="T1862" s="196"/>
      <c r="U1862" s="196"/>
      <c r="V1862" s="196"/>
    </row>
    <row r="1863" spans="1:22" x14ac:dyDescent="0.2">
      <c r="A1863" s="196"/>
      <c r="B1863" s="196"/>
      <c r="C1863" s="196"/>
      <c r="D1863" s="196"/>
      <c r="E1863" s="196"/>
      <c r="F1863" s="196"/>
      <c r="G1863" s="196"/>
      <c r="H1863" s="196"/>
      <c r="I1863" s="196"/>
      <c r="J1863" s="196"/>
      <c r="K1863" s="196"/>
      <c r="L1863" s="196"/>
      <c r="M1863" s="196"/>
      <c r="N1863" s="196"/>
      <c r="O1863" s="196"/>
      <c r="P1863" s="196"/>
      <c r="Q1863" s="196"/>
      <c r="R1863" s="196"/>
      <c r="S1863" s="196"/>
      <c r="T1863" s="196"/>
      <c r="U1863" s="196"/>
      <c r="V1863" s="196"/>
    </row>
    <row r="1864" spans="1:22" x14ac:dyDescent="0.2">
      <c r="A1864" s="196"/>
      <c r="B1864" s="196"/>
      <c r="C1864" s="196"/>
      <c r="D1864" s="196"/>
      <c r="E1864" s="196"/>
      <c r="F1864" s="196"/>
      <c r="G1864" s="196"/>
      <c r="H1864" s="196"/>
      <c r="I1864" s="196"/>
      <c r="J1864" s="196"/>
      <c r="K1864" s="196"/>
      <c r="L1864" s="196"/>
      <c r="M1864" s="196"/>
      <c r="N1864" s="196"/>
      <c r="O1864" s="196"/>
      <c r="P1864" s="196"/>
      <c r="Q1864" s="196"/>
      <c r="R1864" s="196"/>
      <c r="S1864" s="196"/>
      <c r="T1864" s="196"/>
      <c r="U1864" s="196"/>
      <c r="V1864" s="196"/>
    </row>
    <row r="1865" spans="1:22" x14ac:dyDescent="0.2">
      <c r="A1865" s="196"/>
      <c r="B1865" s="196"/>
      <c r="C1865" s="196"/>
      <c r="D1865" s="196"/>
      <c r="E1865" s="196"/>
      <c r="F1865" s="196"/>
      <c r="G1865" s="196"/>
      <c r="H1865" s="196"/>
      <c r="I1865" s="196"/>
      <c r="J1865" s="196"/>
      <c r="K1865" s="196"/>
      <c r="L1865" s="196"/>
      <c r="M1865" s="196"/>
      <c r="N1865" s="196"/>
      <c r="O1865" s="196"/>
      <c r="P1865" s="196"/>
      <c r="Q1865" s="196"/>
      <c r="R1865" s="196"/>
      <c r="S1865" s="196"/>
      <c r="T1865" s="196"/>
      <c r="U1865" s="196"/>
      <c r="V1865" s="196"/>
    </row>
    <row r="1866" spans="1:22" x14ac:dyDescent="0.2">
      <c r="A1866" s="196"/>
      <c r="B1866" s="196"/>
      <c r="C1866" s="196"/>
      <c r="D1866" s="196"/>
      <c r="E1866" s="196"/>
      <c r="F1866" s="196"/>
      <c r="G1866" s="196"/>
      <c r="H1866" s="196"/>
      <c r="I1866" s="196"/>
      <c r="J1866" s="196"/>
      <c r="K1866" s="196"/>
      <c r="L1866" s="196"/>
      <c r="M1866" s="196"/>
      <c r="N1866" s="196"/>
      <c r="O1866" s="196"/>
      <c r="P1866" s="196"/>
      <c r="Q1866" s="196"/>
      <c r="R1866" s="196"/>
      <c r="S1866" s="196"/>
      <c r="T1866" s="196"/>
      <c r="U1866" s="196"/>
      <c r="V1866" s="196"/>
    </row>
    <row r="1867" spans="1:22" x14ac:dyDescent="0.2">
      <c r="A1867" s="196"/>
      <c r="B1867" s="196"/>
      <c r="C1867" s="196"/>
      <c r="D1867" s="196"/>
      <c r="E1867" s="196"/>
      <c r="F1867" s="196"/>
      <c r="G1867" s="196"/>
      <c r="H1867" s="196"/>
      <c r="I1867" s="196"/>
      <c r="J1867" s="196"/>
      <c r="K1867" s="196"/>
      <c r="L1867" s="196"/>
      <c r="M1867" s="196"/>
      <c r="N1867" s="196"/>
      <c r="O1867" s="196"/>
      <c r="P1867" s="196"/>
      <c r="Q1867" s="196"/>
      <c r="R1867" s="196"/>
      <c r="S1867" s="196"/>
      <c r="T1867" s="196"/>
      <c r="U1867" s="196"/>
      <c r="V1867" s="196"/>
    </row>
    <row r="1868" spans="1:22" x14ac:dyDescent="0.2">
      <c r="A1868" s="196"/>
      <c r="B1868" s="196"/>
      <c r="C1868" s="196"/>
      <c r="D1868" s="196"/>
      <c r="E1868" s="196"/>
      <c r="F1868" s="196"/>
      <c r="G1868" s="196"/>
      <c r="H1868" s="196"/>
      <c r="I1868" s="196"/>
      <c r="J1868" s="196"/>
      <c r="K1868" s="196"/>
      <c r="L1868" s="196"/>
      <c r="M1868" s="196"/>
      <c r="N1868" s="196"/>
      <c r="O1868" s="196"/>
      <c r="P1868" s="196"/>
      <c r="Q1868" s="196"/>
      <c r="R1868" s="196"/>
      <c r="S1868" s="196"/>
      <c r="T1868" s="196"/>
      <c r="U1868" s="196"/>
      <c r="V1868" s="196"/>
    </row>
    <row r="1869" spans="1:22" x14ac:dyDescent="0.2">
      <c r="A1869" s="196"/>
      <c r="B1869" s="196"/>
      <c r="C1869" s="196"/>
      <c r="D1869" s="196"/>
      <c r="E1869" s="196"/>
      <c r="F1869" s="196"/>
      <c r="G1869" s="196"/>
      <c r="H1869" s="196"/>
      <c r="I1869" s="196"/>
      <c r="J1869" s="196"/>
      <c r="K1869" s="196"/>
      <c r="L1869" s="196"/>
      <c r="M1869" s="196"/>
      <c r="N1869" s="196"/>
      <c r="O1869" s="196"/>
      <c r="P1869" s="196"/>
      <c r="Q1869" s="196"/>
      <c r="R1869" s="196"/>
      <c r="S1869" s="196"/>
      <c r="T1869" s="196"/>
      <c r="U1869" s="196"/>
      <c r="V1869" s="196"/>
    </row>
    <row r="1870" spans="1:22" x14ac:dyDescent="0.2">
      <c r="A1870" s="196"/>
      <c r="B1870" s="196"/>
      <c r="C1870" s="196"/>
      <c r="D1870" s="196"/>
      <c r="E1870" s="196"/>
      <c r="F1870" s="196"/>
      <c r="G1870" s="196"/>
      <c r="H1870" s="196"/>
      <c r="I1870" s="196"/>
      <c r="J1870" s="196"/>
      <c r="K1870" s="196"/>
      <c r="L1870" s="196"/>
      <c r="M1870" s="196"/>
      <c r="N1870" s="196"/>
      <c r="O1870" s="196"/>
      <c r="P1870" s="196"/>
      <c r="Q1870" s="196"/>
      <c r="R1870" s="196"/>
      <c r="S1870" s="196"/>
      <c r="T1870" s="196"/>
      <c r="U1870" s="196"/>
      <c r="V1870" s="196"/>
    </row>
    <row r="1871" spans="1:22" x14ac:dyDescent="0.2">
      <c r="A1871" s="196"/>
      <c r="B1871" s="196"/>
      <c r="C1871" s="196"/>
      <c r="D1871" s="196"/>
      <c r="E1871" s="196"/>
      <c r="F1871" s="196"/>
      <c r="G1871" s="196"/>
      <c r="H1871" s="196"/>
      <c r="I1871" s="196"/>
      <c r="J1871" s="196"/>
      <c r="K1871" s="196"/>
      <c r="L1871" s="196"/>
      <c r="M1871" s="196"/>
      <c r="N1871" s="196"/>
      <c r="O1871" s="196"/>
      <c r="P1871" s="196"/>
      <c r="Q1871" s="196"/>
      <c r="R1871" s="196"/>
      <c r="S1871" s="196"/>
      <c r="T1871" s="196"/>
      <c r="U1871" s="196"/>
      <c r="V1871" s="196"/>
    </row>
    <row r="1872" spans="1:22" x14ac:dyDescent="0.2">
      <c r="A1872" s="196"/>
      <c r="B1872" s="196"/>
      <c r="C1872" s="196"/>
      <c r="D1872" s="196"/>
      <c r="E1872" s="196"/>
      <c r="F1872" s="196"/>
      <c r="G1872" s="196"/>
      <c r="H1872" s="196"/>
      <c r="I1872" s="196"/>
      <c r="J1872" s="196"/>
      <c r="K1872" s="196"/>
      <c r="L1872" s="196"/>
      <c r="M1872" s="196"/>
      <c r="N1872" s="196"/>
      <c r="O1872" s="196"/>
      <c r="P1872" s="196"/>
      <c r="Q1872" s="196"/>
      <c r="R1872" s="196"/>
      <c r="S1872" s="196"/>
      <c r="T1872" s="196"/>
      <c r="U1872" s="196"/>
      <c r="V1872" s="196"/>
    </row>
    <row r="1873" spans="1:22" x14ac:dyDescent="0.2">
      <c r="A1873" s="196"/>
      <c r="B1873" s="196"/>
      <c r="C1873" s="196"/>
      <c r="D1873" s="196"/>
      <c r="E1873" s="196"/>
      <c r="F1873" s="196"/>
      <c r="G1873" s="196"/>
      <c r="H1873" s="196"/>
      <c r="I1873" s="196"/>
      <c r="J1873" s="196"/>
      <c r="K1873" s="196"/>
      <c r="L1873" s="196"/>
      <c r="M1873" s="196"/>
      <c r="N1873" s="196"/>
      <c r="O1873" s="196"/>
      <c r="P1873" s="196"/>
      <c r="Q1873" s="196"/>
      <c r="R1873" s="196"/>
      <c r="S1873" s="196"/>
      <c r="T1873" s="196"/>
      <c r="U1873" s="196"/>
      <c r="V1873" s="196"/>
    </row>
    <row r="1874" spans="1:22" x14ac:dyDescent="0.2">
      <c r="A1874" s="196"/>
      <c r="B1874" s="196"/>
      <c r="C1874" s="196"/>
      <c r="D1874" s="196"/>
      <c r="E1874" s="196"/>
      <c r="F1874" s="196"/>
      <c r="G1874" s="196"/>
      <c r="H1874" s="196"/>
      <c r="I1874" s="196"/>
      <c r="J1874" s="196"/>
      <c r="K1874" s="196"/>
      <c r="L1874" s="196"/>
      <c r="M1874" s="196"/>
      <c r="N1874" s="196"/>
      <c r="O1874" s="196"/>
      <c r="P1874" s="196"/>
      <c r="Q1874" s="196"/>
      <c r="R1874" s="196"/>
      <c r="S1874" s="196"/>
      <c r="T1874" s="196"/>
      <c r="U1874" s="196"/>
      <c r="V1874" s="196"/>
    </row>
    <row r="1875" spans="1:22" x14ac:dyDescent="0.2">
      <c r="A1875" s="196"/>
      <c r="B1875" s="196"/>
      <c r="C1875" s="196"/>
      <c r="D1875" s="196"/>
      <c r="E1875" s="196"/>
      <c r="F1875" s="196"/>
      <c r="G1875" s="196"/>
      <c r="H1875" s="196"/>
      <c r="I1875" s="196"/>
      <c r="J1875" s="196"/>
      <c r="K1875" s="196"/>
      <c r="L1875" s="196"/>
      <c r="M1875" s="196"/>
      <c r="N1875" s="196"/>
      <c r="O1875" s="196"/>
      <c r="P1875" s="196"/>
      <c r="Q1875" s="196"/>
      <c r="R1875" s="196"/>
      <c r="S1875" s="196"/>
      <c r="T1875" s="196"/>
      <c r="U1875" s="196"/>
      <c r="V1875" s="196"/>
    </row>
    <row r="1876" spans="1:22" x14ac:dyDescent="0.2">
      <c r="A1876" s="196"/>
      <c r="B1876" s="196"/>
      <c r="C1876" s="196"/>
      <c r="D1876" s="196"/>
      <c r="E1876" s="196"/>
      <c r="F1876" s="196"/>
      <c r="G1876" s="196"/>
      <c r="H1876" s="196"/>
      <c r="I1876" s="196"/>
      <c r="J1876" s="196"/>
      <c r="K1876" s="196"/>
      <c r="L1876" s="196"/>
      <c r="M1876" s="196"/>
      <c r="N1876" s="196"/>
      <c r="O1876" s="196"/>
      <c r="P1876" s="196"/>
      <c r="Q1876" s="196"/>
      <c r="R1876" s="196"/>
      <c r="S1876" s="196"/>
      <c r="T1876" s="196"/>
      <c r="U1876" s="196"/>
      <c r="V1876" s="196"/>
    </row>
    <row r="1877" spans="1:22" x14ac:dyDescent="0.2">
      <c r="A1877" s="196"/>
      <c r="B1877" s="196"/>
      <c r="C1877" s="196"/>
      <c r="D1877" s="196"/>
      <c r="E1877" s="196"/>
      <c r="F1877" s="196"/>
      <c r="G1877" s="196"/>
      <c r="H1877" s="196"/>
      <c r="I1877" s="196"/>
      <c r="J1877" s="196"/>
      <c r="K1877" s="196"/>
      <c r="L1877" s="196"/>
      <c r="M1877" s="196"/>
      <c r="N1877" s="196"/>
      <c r="O1877" s="196"/>
      <c r="P1877" s="196"/>
      <c r="Q1877" s="196"/>
      <c r="R1877" s="196"/>
      <c r="S1877" s="196"/>
      <c r="T1877" s="196"/>
      <c r="U1877" s="196"/>
      <c r="V1877" s="196"/>
    </row>
    <row r="1878" spans="1:22" x14ac:dyDescent="0.2">
      <c r="A1878" s="196"/>
      <c r="B1878" s="196"/>
      <c r="C1878" s="196"/>
      <c r="D1878" s="196"/>
      <c r="E1878" s="196"/>
      <c r="F1878" s="196"/>
      <c r="G1878" s="196"/>
      <c r="H1878" s="196"/>
      <c r="I1878" s="196"/>
      <c r="J1878" s="196"/>
      <c r="K1878" s="196"/>
      <c r="L1878" s="196"/>
      <c r="M1878" s="196"/>
      <c r="N1878" s="196"/>
      <c r="O1878" s="196"/>
      <c r="P1878" s="196"/>
      <c r="Q1878" s="196"/>
      <c r="R1878" s="196"/>
      <c r="S1878" s="196"/>
      <c r="T1878" s="196"/>
      <c r="U1878" s="196"/>
      <c r="V1878" s="196"/>
    </row>
    <row r="1879" spans="1:22" x14ac:dyDescent="0.2">
      <c r="A1879" s="196"/>
      <c r="B1879" s="196"/>
      <c r="C1879" s="196"/>
      <c r="D1879" s="196"/>
      <c r="E1879" s="196"/>
      <c r="F1879" s="196"/>
      <c r="G1879" s="196"/>
      <c r="H1879" s="196"/>
      <c r="I1879" s="196"/>
      <c r="J1879" s="196"/>
      <c r="K1879" s="196"/>
      <c r="L1879" s="196"/>
      <c r="M1879" s="196"/>
      <c r="N1879" s="196"/>
      <c r="O1879" s="196"/>
      <c r="P1879" s="196"/>
      <c r="Q1879" s="196"/>
      <c r="R1879" s="196"/>
      <c r="S1879" s="196"/>
      <c r="T1879" s="196"/>
      <c r="U1879" s="196"/>
      <c r="V1879" s="196"/>
    </row>
    <row r="1880" spans="1:22" x14ac:dyDescent="0.2">
      <c r="A1880" s="196"/>
      <c r="B1880" s="196"/>
      <c r="C1880" s="196"/>
      <c r="D1880" s="196"/>
      <c r="E1880" s="196"/>
      <c r="F1880" s="196"/>
      <c r="G1880" s="196"/>
      <c r="H1880" s="196"/>
      <c r="I1880" s="196"/>
      <c r="J1880" s="196"/>
      <c r="K1880" s="196"/>
      <c r="L1880" s="196"/>
      <c r="M1880" s="196"/>
      <c r="N1880" s="196"/>
      <c r="O1880" s="196"/>
      <c r="P1880" s="196"/>
      <c r="Q1880" s="196"/>
      <c r="R1880" s="196"/>
      <c r="S1880" s="196"/>
      <c r="T1880" s="196"/>
      <c r="U1880" s="196"/>
      <c r="V1880" s="196"/>
    </row>
    <row r="1881" spans="1:22" x14ac:dyDescent="0.2">
      <c r="A1881" s="196"/>
      <c r="B1881" s="196"/>
      <c r="C1881" s="196"/>
      <c r="D1881" s="196"/>
      <c r="E1881" s="196"/>
      <c r="F1881" s="196"/>
      <c r="G1881" s="196"/>
      <c r="H1881" s="196"/>
      <c r="I1881" s="196"/>
      <c r="J1881" s="196"/>
      <c r="K1881" s="196"/>
      <c r="L1881" s="196"/>
      <c r="M1881" s="196"/>
      <c r="N1881" s="196"/>
      <c r="O1881" s="196"/>
      <c r="P1881" s="196"/>
      <c r="Q1881" s="196"/>
      <c r="R1881" s="196"/>
      <c r="S1881" s="196"/>
      <c r="T1881" s="196"/>
      <c r="U1881" s="196"/>
      <c r="V1881" s="196"/>
    </row>
    <row r="1882" spans="1:22" x14ac:dyDescent="0.2">
      <c r="A1882" s="196"/>
      <c r="B1882" s="196"/>
      <c r="C1882" s="196"/>
      <c r="D1882" s="196"/>
      <c r="E1882" s="196"/>
      <c r="F1882" s="196"/>
      <c r="G1882" s="196"/>
      <c r="H1882" s="196"/>
      <c r="I1882" s="196"/>
      <c r="J1882" s="196"/>
      <c r="K1882" s="196"/>
      <c r="L1882" s="196"/>
      <c r="M1882" s="196"/>
      <c r="N1882" s="196"/>
      <c r="O1882" s="196"/>
      <c r="P1882" s="196"/>
      <c r="Q1882" s="196"/>
      <c r="R1882" s="196"/>
      <c r="S1882" s="196"/>
      <c r="T1882" s="196"/>
      <c r="U1882" s="196"/>
      <c r="V1882" s="196"/>
    </row>
    <row r="1883" spans="1:22" x14ac:dyDescent="0.2">
      <c r="A1883" s="196"/>
      <c r="B1883" s="196"/>
      <c r="C1883" s="196"/>
      <c r="D1883" s="196"/>
      <c r="E1883" s="196"/>
      <c r="F1883" s="196"/>
      <c r="G1883" s="196"/>
      <c r="H1883" s="196"/>
      <c r="I1883" s="196"/>
      <c r="J1883" s="196"/>
      <c r="K1883" s="196"/>
      <c r="L1883" s="196"/>
      <c r="M1883" s="196"/>
      <c r="N1883" s="196"/>
      <c r="O1883" s="196"/>
      <c r="P1883" s="196"/>
      <c r="Q1883" s="196"/>
      <c r="R1883" s="196"/>
      <c r="S1883" s="196"/>
      <c r="T1883" s="196"/>
      <c r="U1883" s="196"/>
      <c r="V1883" s="196"/>
    </row>
    <row r="1884" spans="1:22" x14ac:dyDescent="0.2">
      <c r="A1884" s="196"/>
      <c r="B1884" s="196"/>
      <c r="C1884" s="196"/>
      <c r="D1884" s="196"/>
      <c r="E1884" s="196"/>
      <c r="F1884" s="196"/>
      <c r="G1884" s="196"/>
      <c r="H1884" s="196"/>
      <c r="I1884" s="196"/>
      <c r="J1884" s="196"/>
      <c r="K1884" s="196"/>
      <c r="L1884" s="196"/>
      <c r="M1884" s="196"/>
      <c r="N1884" s="196"/>
      <c r="O1884" s="196"/>
      <c r="P1884" s="196"/>
      <c r="Q1884" s="196"/>
      <c r="R1884" s="196"/>
      <c r="S1884" s="196"/>
      <c r="T1884" s="196"/>
      <c r="U1884" s="196"/>
      <c r="V1884" s="196"/>
    </row>
    <row r="1885" spans="1:22" x14ac:dyDescent="0.2">
      <c r="A1885" s="196"/>
      <c r="B1885" s="196"/>
      <c r="C1885" s="196"/>
      <c r="D1885" s="196"/>
      <c r="E1885" s="196"/>
      <c r="F1885" s="196"/>
      <c r="G1885" s="196"/>
      <c r="H1885" s="196"/>
      <c r="I1885" s="196"/>
      <c r="J1885" s="196"/>
      <c r="K1885" s="196"/>
      <c r="L1885" s="196"/>
      <c r="M1885" s="196"/>
      <c r="N1885" s="196"/>
      <c r="O1885" s="196"/>
      <c r="P1885" s="196"/>
      <c r="Q1885" s="196"/>
      <c r="R1885" s="196"/>
      <c r="S1885" s="196"/>
      <c r="T1885" s="196"/>
      <c r="U1885" s="196"/>
      <c r="V1885" s="196"/>
    </row>
    <row r="1886" spans="1:22" x14ac:dyDescent="0.2">
      <c r="A1886" s="196"/>
      <c r="B1886" s="196"/>
      <c r="C1886" s="196"/>
      <c r="D1886" s="196"/>
      <c r="E1886" s="196"/>
      <c r="F1886" s="196"/>
      <c r="G1886" s="196"/>
      <c r="H1886" s="196"/>
      <c r="I1886" s="196"/>
      <c r="J1886" s="196"/>
      <c r="K1886" s="196"/>
      <c r="L1886" s="196"/>
      <c r="M1886" s="196"/>
      <c r="N1886" s="196"/>
      <c r="O1886" s="196"/>
      <c r="P1886" s="196"/>
      <c r="Q1886" s="196"/>
      <c r="R1886" s="196"/>
      <c r="S1886" s="196"/>
      <c r="T1886" s="196"/>
      <c r="U1886" s="196"/>
      <c r="V1886" s="196"/>
    </row>
    <row r="1887" spans="1:22" x14ac:dyDescent="0.2">
      <c r="A1887" s="196"/>
      <c r="B1887" s="196"/>
      <c r="C1887" s="196"/>
      <c r="D1887" s="196"/>
      <c r="E1887" s="196"/>
      <c r="F1887" s="196"/>
      <c r="G1887" s="196"/>
      <c r="H1887" s="196"/>
      <c r="I1887" s="196"/>
      <c r="J1887" s="196"/>
      <c r="K1887" s="196"/>
      <c r="L1887" s="196"/>
      <c r="M1887" s="196"/>
      <c r="N1887" s="196"/>
      <c r="O1887" s="196"/>
      <c r="P1887" s="196"/>
      <c r="Q1887" s="196"/>
      <c r="R1887" s="196"/>
      <c r="S1887" s="196"/>
      <c r="T1887" s="196"/>
      <c r="U1887" s="196"/>
      <c r="V1887" s="196"/>
    </row>
    <row r="1888" spans="1:22" x14ac:dyDescent="0.2">
      <c r="A1888" s="196"/>
      <c r="B1888" s="196"/>
      <c r="C1888" s="196"/>
      <c r="D1888" s="196"/>
      <c r="E1888" s="196"/>
      <c r="F1888" s="196"/>
      <c r="G1888" s="196"/>
      <c r="H1888" s="196"/>
      <c r="I1888" s="196"/>
      <c r="J1888" s="196"/>
      <c r="K1888" s="196"/>
      <c r="L1888" s="196"/>
      <c r="M1888" s="196"/>
      <c r="N1888" s="196"/>
      <c r="O1888" s="196"/>
      <c r="P1888" s="196"/>
      <c r="Q1888" s="196"/>
      <c r="R1888" s="196"/>
      <c r="S1888" s="196"/>
      <c r="T1888" s="196"/>
      <c r="U1888" s="196"/>
      <c r="V1888" s="196"/>
    </row>
    <row r="1889" spans="1:22" x14ac:dyDescent="0.2">
      <c r="A1889" s="196"/>
      <c r="B1889" s="196"/>
      <c r="C1889" s="196"/>
      <c r="D1889" s="196"/>
      <c r="E1889" s="196"/>
      <c r="F1889" s="196"/>
      <c r="G1889" s="196"/>
      <c r="H1889" s="196"/>
      <c r="I1889" s="196"/>
      <c r="J1889" s="196"/>
      <c r="K1889" s="196"/>
      <c r="L1889" s="196"/>
      <c r="M1889" s="196"/>
      <c r="N1889" s="196"/>
      <c r="O1889" s="196"/>
      <c r="P1889" s="196"/>
      <c r="Q1889" s="196"/>
      <c r="R1889" s="196"/>
      <c r="S1889" s="196"/>
      <c r="T1889" s="196"/>
      <c r="U1889" s="196"/>
      <c r="V1889" s="196"/>
    </row>
    <row r="1890" spans="1:22" x14ac:dyDescent="0.2">
      <c r="A1890" s="196"/>
      <c r="B1890" s="196"/>
      <c r="C1890" s="196"/>
      <c r="D1890" s="196"/>
      <c r="E1890" s="196"/>
      <c r="F1890" s="196"/>
      <c r="G1890" s="196"/>
      <c r="H1890" s="196"/>
      <c r="I1890" s="196"/>
      <c r="J1890" s="196"/>
      <c r="K1890" s="196"/>
      <c r="L1890" s="196"/>
      <c r="M1890" s="196"/>
      <c r="N1890" s="196"/>
      <c r="O1890" s="196"/>
      <c r="P1890" s="196"/>
      <c r="Q1890" s="196"/>
      <c r="R1890" s="196"/>
      <c r="S1890" s="196"/>
      <c r="T1890" s="196"/>
      <c r="U1890" s="196"/>
      <c r="V1890" s="196"/>
    </row>
    <row r="1891" spans="1:22" x14ac:dyDescent="0.2">
      <c r="A1891" s="196"/>
      <c r="B1891" s="196"/>
      <c r="C1891" s="196"/>
      <c r="D1891" s="196"/>
      <c r="E1891" s="196"/>
      <c r="F1891" s="196"/>
      <c r="G1891" s="196"/>
      <c r="H1891" s="196"/>
      <c r="I1891" s="196"/>
      <c r="J1891" s="196"/>
      <c r="K1891" s="196"/>
      <c r="L1891" s="196"/>
      <c r="M1891" s="196"/>
      <c r="N1891" s="196"/>
      <c r="O1891" s="196"/>
      <c r="P1891" s="196"/>
      <c r="Q1891" s="196"/>
      <c r="R1891" s="196"/>
      <c r="S1891" s="196"/>
      <c r="T1891" s="196"/>
      <c r="U1891" s="196"/>
      <c r="V1891" s="196"/>
    </row>
    <row r="1892" spans="1:22" x14ac:dyDescent="0.2">
      <c r="A1892" s="196"/>
      <c r="B1892" s="196"/>
      <c r="C1892" s="196"/>
      <c r="D1892" s="196"/>
      <c r="E1892" s="196"/>
      <c r="F1892" s="196"/>
      <c r="G1892" s="196"/>
      <c r="H1892" s="196"/>
      <c r="I1892" s="196"/>
      <c r="J1892" s="196"/>
      <c r="K1892" s="196"/>
      <c r="L1892" s="196"/>
      <c r="M1892" s="196"/>
      <c r="N1892" s="196"/>
      <c r="O1892" s="196"/>
      <c r="P1892" s="196"/>
      <c r="Q1892" s="196"/>
      <c r="R1892" s="196"/>
      <c r="S1892" s="196"/>
      <c r="T1892" s="196"/>
      <c r="U1892" s="196"/>
      <c r="V1892" s="196"/>
    </row>
    <row r="1893" spans="1:22" x14ac:dyDescent="0.2">
      <c r="A1893" s="196"/>
      <c r="B1893" s="196"/>
      <c r="C1893" s="196"/>
      <c r="D1893" s="196"/>
      <c r="E1893" s="196"/>
      <c r="F1893" s="196"/>
      <c r="G1893" s="196"/>
      <c r="H1893" s="196"/>
      <c r="I1893" s="196"/>
      <c r="J1893" s="196"/>
      <c r="K1893" s="196"/>
      <c r="L1893" s="196"/>
      <c r="M1893" s="196"/>
      <c r="N1893" s="196"/>
      <c r="O1893" s="196"/>
      <c r="P1893" s="196"/>
      <c r="Q1893" s="196"/>
      <c r="R1893" s="196"/>
      <c r="S1893" s="196"/>
      <c r="T1893" s="196"/>
      <c r="U1893" s="196"/>
      <c r="V1893" s="196"/>
    </row>
    <row r="1894" spans="1:22" x14ac:dyDescent="0.2">
      <c r="A1894" s="196"/>
      <c r="B1894" s="196"/>
      <c r="C1894" s="196"/>
      <c r="D1894" s="196"/>
      <c r="E1894" s="196"/>
      <c r="F1894" s="196"/>
      <c r="G1894" s="196"/>
      <c r="H1894" s="196"/>
      <c r="I1894" s="196"/>
      <c r="J1894" s="196"/>
      <c r="K1894" s="196"/>
      <c r="L1894" s="196"/>
      <c r="M1894" s="196"/>
      <c r="N1894" s="196"/>
      <c r="O1894" s="196"/>
      <c r="P1894" s="196"/>
      <c r="Q1894" s="196"/>
      <c r="R1894" s="196"/>
      <c r="S1894" s="196"/>
      <c r="T1894" s="196"/>
      <c r="U1894" s="196"/>
      <c r="V1894" s="196"/>
    </row>
    <row r="1895" spans="1:22" x14ac:dyDescent="0.2">
      <c r="A1895" s="196"/>
      <c r="B1895" s="196"/>
      <c r="C1895" s="196"/>
      <c r="D1895" s="196"/>
      <c r="E1895" s="196"/>
      <c r="F1895" s="196"/>
      <c r="G1895" s="196"/>
      <c r="H1895" s="196"/>
      <c r="I1895" s="196"/>
      <c r="J1895" s="196"/>
      <c r="K1895" s="196"/>
      <c r="L1895" s="196"/>
      <c r="M1895" s="196"/>
      <c r="N1895" s="196"/>
      <c r="O1895" s="196"/>
      <c r="P1895" s="196"/>
      <c r="Q1895" s="196"/>
      <c r="R1895" s="196"/>
      <c r="S1895" s="196"/>
      <c r="T1895" s="196"/>
      <c r="U1895" s="196"/>
      <c r="V1895" s="196"/>
    </row>
    <row r="1896" spans="1:22" x14ac:dyDescent="0.2">
      <c r="A1896" s="196"/>
      <c r="B1896" s="196"/>
      <c r="C1896" s="196"/>
      <c r="D1896" s="196"/>
      <c r="E1896" s="196"/>
      <c r="F1896" s="196"/>
      <c r="G1896" s="196"/>
      <c r="H1896" s="196"/>
      <c r="I1896" s="196"/>
      <c r="J1896" s="196"/>
      <c r="K1896" s="196"/>
      <c r="L1896" s="196"/>
      <c r="M1896" s="196"/>
      <c r="N1896" s="196"/>
      <c r="O1896" s="196"/>
      <c r="P1896" s="196"/>
      <c r="Q1896" s="196"/>
      <c r="R1896" s="196"/>
      <c r="S1896" s="196"/>
      <c r="T1896" s="196"/>
      <c r="U1896" s="196"/>
      <c r="V1896" s="196"/>
    </row>
    <row r="1897" spans="1:22" x14ac:dyDescent="0.2">
      <c r="A1897" s="196"/>
      <c r="B1897" s="196"/>
      <c r="C1897" s="196"/>
      <c r="D1897" s="196"/>
      <c r="E1897" s="196"/>
      <c r="F1897" s="196"/>
      <c r="G1897" s="196"/>
      <c r="H1897" s="196"/>
      <c r="I1897" s="196"/>
      <c r="J1897" s="196"/>
      <c r="K1897" s="196"/>
      <c r="L1897" s="196"/>
      <c r="M1897" s="196"/>
      <c r="N1897" s="196"/>
      <c r="O1897" s="196"/>
      <c r="P1897" s="196"/>
      <c r="Q1897" s="196"/>
      <c r="R1897" s="196"/>
      <c r="S1897" s="196"/>
      <c r="T1897" s="196"/>
      <c r="U1897" s="196"/>
      <c r="V1897" s="196"/>
    </row>
    <row r="1898" spans="1:22" x14ac:dyDescent="0.2">
      <c r="A1898" s="196"/>
      <c r="B1898" s="196"/>
      <c r="C1898" s="196"/>
      <c r="D1898" s="196"/>
      <c r="E1898" s="196"/>
      <c r="F1898" s="196"/>
      <c r="G1898" s="196"/>
      <c r="H1898" s="196"/>
      <c r="I1898" s="196"/>
      <c r="J1898" s="196"/>
      <c r="K1898" s="196"/>
      <c r="L1898" s="196"/>
      <c r="M1898" s="196"/>
      <c r="N1898" s="196"/>
      <c r="O1898" s="196"/>
      <c r="P1898" s="196"/>
      <c r="Q1898" s="196"/>
      <c r="R1898" s="196"/>
      <c r="S1898" s="196"/>
      <c r="T1898" s="196"/>
      <c r="U1898" s="196"/>
      <c r="V1898" s="196"/>
    </row>
    <row r="1899" spans="1:22" x14ac:dyDescent="0.2">
      <c r="A1899" s="196"/>
      <c r="B1899" s="196"/>
      <c r="C1899" s="196"/>
      <c r="D1899" s="196"/>
      <c r="E1899" s="196"/>
      <c r="F1899" s="196"/>
      <c r="G1899" s="196"/>
      <c r="H1899" s="196"/>
      <c r="I1899" s="196"/>
      <c r="J1899" s="196"/>
      <c r="K1899" s="196"/>
      <c r="L1899" s="196"/>
      <c r="M1899" s="196"/>
      <c r="N1899" s="196"/>
      <c r="O1899" s="196"/>
      <c r="P1899" s="196"/>
      <c r="Q1899" s="196"/>
      <c r="R1899" s="196"/>
      <c r="S1899" s="196"/>
      <c r="T1899" s="196"/>
      <c r="U1899" s="196"/>
      <c r="V1899" s="196"/>
    </row>
    <row r="1900" spans="1:22" x14ac:dyDescent="0.2">
      <c r="A1900" s="196"/>
      <c r="B1900" s="196"/>
      <c r="C1900" s="196"/>
      <c r="D1900" s="196"/>
      <c r="E1900" s="196"/>
      <c r="F1900" s="196"/>
      <c r="G1900" s="196"/>
      <c r="H1900" s="196"/>
      <c r="I1900" s="196"/>
      <c r="J1900" s="196"/>
      <c r="K1900" s="196"/>
      <c r="L1900" s="196"/>
      <c r="M1900" s="196"/>
      <c r="N1900" s="196"/>
      <c r="O1900" s="196"/>
      <c r="P1900" s="196"/>
      <c r="Q1900" s="196"/>
      <c r="R1900" s="196"/>
      <c r="S1900" s="196"/>
      <c r="T1900" s="196"/>
      <c r="U1900" s="196"/>
      <c r="V1900" s="196"/>
    </row>
    <row r="1901" spans="1:22" x14ac:dyDescent="0.2">
      <c r="A1901" s="196"/>
      <c r="B1901" s="196"/>
      <c r="C1901" s="196"/>
      <c r="D1901" s="196"/>
      <c r="E1901" s="196"/>
      <c r="F1901" s="196"/>
      <c r="G1901" s="196"/>
      <c r="H1901" s="196"/>
      <c r="I1901" s="196"/>
      <c r="J1901" s="196"/>
      <c r="K1901" s="196"/>
      <c r="L1901" s="196"/>
      <c r="M1901" s="196"/>
      <c r="N1901" s="196"/>
      <c r="O1901" s="196"/>
      <c r="P1901" s="196"/>
      <c r="Q1901" s="196"/>
      <c r="R1901" s="196"/>
      <c r="S1901" s="196"/>
      <c r="T1901" s="196"/>
      <c r="U1901" s="196"/>
      <c r="V1901" s="196"/>
    </row>
    <row r="1902" spans="1:22" x14ac:dyDescent="0.2">
      <c r="A1902" s="196"/>
      <c r="B1902" s="196"/>
      <c r="C1902" s="196"/>
      <c r="D1902" s="196"/>
      <c r="E1902" s="196"/>
      <c r="F1902" s="196"/>
      <c r="G1902" s="196"/>
      <c r="H1902" s="196"/>
      <c r="I1902" s="196"/>
      <c r="J1902" s="196"/>
      <c r="K1902" s="196"/>
      <c r="L1902" s="196"/>
      <c r="M1902" s="196"/>
      <c r="N1902" s="196"/>
      <c r="O1902" s="196"/>
      <c r="P1902" s="196"/>
      <c r="Q1902" s="196"/>
      <c r="R1902" s="196"/>
      <c r="S1902" s="196"/>
      <c r="T1902" s="196"/>
      <c r="U1902" s="196"/>
      <c r="V1902" s="196"/>
    </row>
    <row r="1903" spans="1:22" x14ac:dyDescent="0.2">
      <c r="A1903" s="196"/>
      <c r="B1903" s="196"/>
      <c r="C1903" s="196"/>
      <c r="D1903" s="196"/>
      <c r="E1903" s="196"/>
      <c r="F1903" s="196"/>
      <c r="G1903" s="196"/>
      <c r="H1903" s="196"/>
      <c r="I1903" s="196"/>
      <c r="J1903" s="196"/>
      <c r="K1903" s="196"/>
      <c r="L1903" s="196"/>
      <c r="M1903" s="196"/>
      <c r="N1903" s="196"/>
      <c r="O1903" s="196"/>
      <c r="P1903" s="196"/>
      <c r="Q1903" s="196"/>
      <c r="R1903" s="196"/>
      <c r="S1903" s="196"/>
      <c r="T1903" s="196"/>
      <c r="U1903" s="196"/>
      <c r="V1903" s="196"/>
    </row>
    <row r="1904" spans="1:22" x14ac:dyDescent="0.2">
      <c r="A1904" s="196"/>
      <c r="B1904" s="196"/>
      <c r="C1904" s="196"/>
      <c r="D1904" s="196"/>
      <c r="E1904" s="196"/>
      <c r="F1904" s="196"/>
      <c r="G1904" s="196"/>
      <c r="H1904" s="196"/>
      <c r="I1904" s="196"/>
      <c r="J1904" s="196"/>
      <c r="K1904" s="196"/>
      <c r="L1904" s="196"/>
      <c r="M1904" s="196"/>
      <c r="N1904" s="196"/>
      <c r="O1904" s="196"/>
      <c r="P1904" s="196"/>
      <c r="Q1904" s="196"/>
      <c r="R1904" s="196"/>
      <c r="S1904" s="196"/>
      <c r="T1904" s="196"/>
      <c r="U1904" s="196"/>
      <c r="V1904" s="196"/>
    </row>
    <row r="1905" spans="1:22" x14ac:dyDescent="0.2">
      <c r="A1905" s="196"/>
      <c r="B1905" s="196"/>
      <c r="C1905" s="196"/>
      <c r="D1905" s="196"/>
      <c r="E1905" s="196"/>
      <c r="F1905" s="196"/>
      <c r="G1905" s="196"/>
      <c r="H1905" s="196"/>
      <c r="I1905" s="196"/>
      <c r="J1905" s="196"/>
      <c r="K1905" s="196"/>
      <c r="L1905" s="196"/>
      <c r="M1905" s="196"/>
      <c r="N1905" s="196"/>
      <c r="O1905" s="196"/>
      <c r="P1905" s="196"/>
      <c r="Q1905" s="196"/>
      <c r="R1905" s="196"/>
      <c r="S1905" s="196"/>
      <c r="T1905" s="196"/>
      <c r="U1905" s="196"/>
      <c r="V1905" s="196"/>
    </row>
    <row r="1906" spans="1:22" x14ac:dyDescent="0.2">
      <c r="A1906" s="196"/>
      <c r="B1906" s="196"/>
      <c r="C1906" s="196"/>
      <c r="D1906" s="196"/>
      <c r="E1906" s="196"/>
      <c r="F1906" s="196"/>
      <c r="G1906" s="196"/>
      <c r="H1906" s="196"/>
      <c r="I1906" s="196"/>
      <c r="J1906" s="196"/>
      <c r="K1906" s="196"/>
      <c r="L1906" s="196"/>
      <c r="M1906" s="196"/>
      <c r="N1906" s="196"/>
      <c r="O1906" s="196"/>
      <c r="P1906" s="196"/>
      <c r="Q1906" s="196"/>
      <c r="R1906" s="196"/>
      <c r="S1906" s="196"/>
      <c r="T1906" s="196"/>
      <c r="U1906" s="196"/>
      <c r="V1906" s="196"/>
    </row>
    <row r="1907" spans="1:22" x14ac:dyDescent="0.2">
      <c r="A1907" s="196"/>
      <c r="B1907" s="196"/>
      <c r="C1907" s="196"/>
      <c r="D1907" s="196"/>
      <c r="E1907" s="196"/>
      <c r="F1907" s="196"/>
      <c r="G1907" s="196"/>
      <c r="H1907" s="196"/>
      <c r="I1907" s="196"/>
      <c r="J1907" s="196"/>
      <c r="K1907" s="196"/>
      <c r="L1907" s="196"/>
      <c r="M1907" s="196"/>
      <c r="N1907" s="196"/>
      <c r="O1907" s="196"/>
      <c r="P1907" s="196"/>
      <c r="Q1907" s="196"/>
      <c r="R1907" s="196"/>
      <c r="S1907" s="196"/>
      <c r="T1907" s="196"/>
      <c r="U1907" s="196"/>
      <c r="V1907" s="196"/>
    </row>
    <row r="1908" spans="1:22" x14ac:dyDescent="0.2">
      <c r="A1908" s="196"/>
      <c r="B1908" s="196"/>
      <c r="C1908" s="196"/>
      <c r="D1908" s="196"/>
      <c r="E1908" s="196"/>
      <c r="F1908" s="196"/>
      <c r="G1908" s="196"/>
      <c r="H1908" s="196"/>
      <c r="I1908" s="196"/>
      <c r="J1908" s="196"/>
      <c r="K1908" s="196"/>
      <c r="L1908" s="196"/>
      <c r="M1908" s="196"/>
      <c r="N1908" s="196"/>
      <c r="O1908" s="196"/>
      <c r="P1908" s="196"/>
      <c r="Q1908" s="196"/>
      <c r="R1908" s="196"/>
      <c r="S1908" s="196"/>
      <c r="T1908" s="196"/>
      <c r="U1908" s="196"/>
      <c r="V1908" s="196"/>
    </row>
    <row r="1909" spans="1:22" x14ac:dyDescent="0.2">
      <c r="A1909" s="196"/>
      <c r="B1909" s="196"/>
      <c r="C1909" s="196"/>
      <c r="D1909" s="196"/>
      <c r="E1909" s="196"/>
      <c r="F1909" s="196"/>
      <c r="G1909" s="196"/>
      <c r="H1909" s="196"/>
      <c r="I1909" s="196"/>
      <c r="J1909" s="196"/>
      <c r="K1909" s="196"/>
      <c r="L1909" s="196"/>
      <c r="M1909" s="196"/>
      <c r="N1909" s="196"/>
      <c r="O1909" s="196"/>
      <c r="P1909" s="196"/>
      <c r="Q1909" s="196"/>
      <c r="R1909" s="196"/>
      <c r="S1909" s="196"/>
      <c r="T1909" s="196"/>
      <c r="U1909" s="196"/>
      <c r="V1909" s="196"/>
    </row>
    <row r="1910" spans="1:22" x14ac:dyDescent="0.2">
      <c r="A1910" s="196"/>
      <c r="B1910" s="196"/>
      <c r="C1910" s="196"/>
      <c r="D1910" s="196"/>
      <c r="E1910" s="196"/>
      <c r="F1910" s="196"/>
      <c r="G1910" s="196"/>
      <c r="H1910" s="196"/>
      <c r="I1910" s="196"/>
      <c r="J1910" s="196"/>
      <c r="K1910" s="196"/>
      <c r="L1910" s="196"/>
      <c r="M1910" s="196"/>
      <c r="N1910" s="196"/>
      <c r="O1910" s="196"/>
      <c r="P1910" s="196"/>
      <c r="Q1910" s="196"/>
      <c r="R1910" s="196"/>
      <c r="S1910" s="196"/>
      <c r="T1910" s="196"/>
      <c r="U1910" s="196"/>
      <c r="V1910" s="196"/>
    </row>
    <row r="1911" spans="1:22" x14ac:dyDescent="0.2">
      <c r="A1911" s="196"/>
      <c r="B1911" s="196"/>
      <c r="C1911" s="196"/>
      <c r="D1911" s="196"/>
      <c r="E1911" s="196"/>
      <c r="F1911" s="196"/>
      <c r="G1911" s="196"/>
      <c r="H1911" s="196"/>
      <c r="I1911" s="196"/>
      <c r="J1911" s="196"/>
      <c r="K1911" s="196"/>
      <c r="L1911" s="196"/>
      <c r="M1911" s="196"/>
      <c r="N1911" s="196"/>
      <c r="O1911" s="196"/>
      <c r="P1911" s="196"/>
      <c r="Q1911" s="196"/>
      <c r="R1911" s="196"/>
      <c r="S1911" s="196"/>
      <c r="T1911" s="196"/>
      <c r="U1911" s="196"/>
      <c r="V1911" s="196"/>
    </row>
    <row r="1912" spans="1:22" x14ac:dyDescent="0.2">
      <c r="A1912" s="196"/>
      <c r="B1912" s="196"/>
      <c r="C1912" s="196"/>
      <c r="D1912" s="196"/>
      <c r="E1912" s="196"/>
      <c r="F1912" s="196"/>
      <c r="G1912" s="196"/>
      <c r="H1912" s="196"/>
      <c r="I1912" s="196"/>
      <c r="J1912" s="196"/>
      <c r="K1912" s="196"/>
      <c r="L1912" s="196"/>
      <c r="M1912" s="196"/>
      <c r="N1912" s="196"/>
      <c r="O1912" s="196"/>
      <c r="P1912" s="196"/>
      <c r="Q1912" s="196"/>
      <c r="R1912" s="196"/>
      <c r="S1912" s="196"/>
      <c r="T1912" s="196"/>
      <c r="U1912" s="196"/>
      <c r="V1912" s="196"/>
    </row>
    <row r="1913" spans="1:22" x14ac:dyDescent="0.2">
      <c r="A1913" s="196"/>
      <c r="B1913" s="196"/>
      <c r="C1913" s="196"/>
      <c r="D1913" s="196"/>
      <c r="E1913" s="196"/>
      <c r="F1913" s="196"/>
      <c r="G1913" s="196"/>
      <c r="H1913" s="196"/>
      <c r="I1913" s="196"/>
      <c r="J1913" s="196"/>
      <c r="K1913" s="196"/>
      <c r="L1913" s="196"/>
      <c r="M1913" s="196"/>
      <c r="N1913" s="196"/>
      <c r="O1913" s="196"/>
      <c r="P1913" s="196"/>
      <c r="Q1913" s="196"/>
      <c r="R1913" s="196"/>
      <c r="S1913" s="196"/>
      <c r="T1913" s="196"/>
      <c r="U1913" s="196"/>
      <c r="V1913" s="196"/>
    </row>
    <row r="1914" spans="1:22" x14ac:dyDescent="0.2">
      <c r="A1914" s="196"/>
      <c r="B1914" s="196"/>
      <c r="C1914" s="196"/>
      <c r="D1914" s="196"/>
      <c r="E1914" s="196"/>
      <c r="F1914" s="196"/>
      <c r="G1914" s="196"/>
      <c r="H1914" s="196"/>
      <c r="I1914" s="196"/>
      <c r="J1914" s="196"/>
      <c r="K1914" s="196"/>
      <c r="L1914" s="196"/>
      <c r="M1914" s="196"/>
      <c r="N1914" s="196"/>
      <c r="O1914" s="196"/>
      <c r="P1914" s="196"/>
      <c r="Q1914" s="196"/>
      <c r="R1914" s="196"/>
      <c r="S1914" s="196"/>
      <c r="T1914" s="196"/>
      <c r="U1914" s="196"/>
      <c r="V1914" s="196"/>
    </row>
    <row r="1915" spans="1:22" x14ac:dyDescent="0.2">
      <c r="A1915" s="196"/>
      <c r="B1915" s="196"/>
      <c r="C1915" s="196"/>
      <c r="D1915" s="196"/>
      <c r="E1915" s="196"/>
      <c r="F1915" s="196"/>
      <c r="G1915" s="196"/>
      <c r="H1915" s="196"/>
      <c r="I1915" s="196"/>
      <c r="J1915" s="196"/>
      <c r="K1915" s="196"/>
      <c r="L1915" s="196"/>
      <c r="M1915" s="196"/>
      <c r="N1915" s="196"/>
      <c r="O1915" s="196"/>
      <c r="P1915" s="196"/>
      <c r="Q1915" s="196"/>
      <c r="R1915" s="196"/>
      <c r="S1915" s="196"/>
      <c r="T1915" s="196"/>
      <c r="U1915" s="196"/>
      <c r="V1915" s="196"/>
    </row>
    <row r="1916" spans="1:22" x14ac:dyDescent="0.2">
      <c r="A1916" s="196"/>
      <c r="B1916" s="196"/>
      <c r="C1916" s="196"/>
      <c r="D1916" s="196"/>
      <c r="E1916" s="196"/>
      <c r="F1916" s="196"/>
      <c r="G1916" s="196"/>
      <c r="H1916" s="196"/>
      <c r="I1916" s="196"/>
      <c r="J1916" s="196"/>
      <c r="K1916" s="196"/>
      <c r="L1916" s="196"/>
      <c r="M1916" s="196"/>
      <c r="N1916" s="196"/>
      <c r="O1916" s="196"/>
      <c r="P1916" s="196"/>
      <c r="Q1916" s="196"/>
      <c r="R1916" s="196"/>
      <c r="S1916" s="196"/>
      <c r="T1916" s="196"/>
      <c r="U1916" s="196"/>
      <c r="V1916" s="196"/>
    </row>
    <row r="1917" spans="1:22" x14ac:dyDescent="0.2">
      <c r="A1917" s="196"/>
      <c r="B1917" s="196"/>
      <c r="C1917" s="196"/>
      <c r="D1917" s="196"/>
      <c r="E1917" s="196"/>
      <c r="F1917" s="196"/>
      <c r="G1917" s="196"/>
      <c r="H1917" s="196"/>
      <c r="I1917" s="196"/>
      <c r="J1917" s="196"/>
      <c r="K1917" s="196"/>
      <c r="L1917" s="196"/>
      <c r="M1917" s="196"/>
      <c r="N1917" s="196"/>
      <c r="O1917" s="196"/>
      <c r="P1917" s="196"/>
      <c r="Q1917" s="196"/>
      <c r="R1917" s="196"/>
      <c r="S1917" s="196"/>
      <c r="T1917" s="196"/>
      <c r="U1917" s="196"/>
      <c r="V1917" s="196"/>
    </row>
    <row r="1918" spans="1:22" x14ac:dyDescent="0.2">
      <c r="A1918" s="196"/>
      <c r="B1918" s="196"/>
      <c r="C1918" s="196"/>
      <c r="D1918" s="196"/>
      <c r="E1918" s="196"/>
      <c r="F1918" s="196"/>
      <c r="G1918" s="196"/>
      <c r="H1918" s="196"/>
      <c r="I1918" s="196"/>
      <c r="J1918" s="196"/>
      <c r="K1918" s="196"/>
      <c r="L1918" s="196"/>
      <c r="M1918" s="196"/>
      <c r="N1918" s="196"/>
      <c r="O1918" s="196"/>
      <c r="P1918" s="196"/>
      <c r="Q1918" s="196"/>
      <c r="R1918" s="196"/>
      <c r="S1918" s="196"/>
      <c r="T1918" s="196"/>
      <c r="U1918" s="196"/>
      <c r="V1918" s="196"/>
    </row>
    <row r="1919" spans="1:22" x14ac:dyDescent="0.2">
      <c r="A1919" s="196"/>
      <c r="B1919" s="196"/>
      <c r="C1919" s="196"/>
      <c r="D1919" s="196"/>
      <c r="E1919" s="196"/>
      <c r="F1919" s="196"/>
      <c r="G1919" s="196"/>
      <c r="H1919" s="196"/>
      <c r="I1919" s="196"/>
      <c r="J1919" s="196"/>
      <c r="K1919" s="196"/>
      <c r="L1919" s="196"/>
      <c r="M1919" s="196"/>
      <c r="N1919" s="196"/>
      <c r="O1919" s="196"/>
      <c r="P1919" s="196"/>
      <c r="Q1919" s="196"/>
      <c r="R1919" s="196"/>
      <c r="S1919" s="196"/>
      <c r="T1919" s="196"/>
      <c r="U1919" s="196"/>
      <c r="V1919" s="196"/>
    </row>
    <row r="1920" spans="1:22" x14ac:dyDescent="0.2">
      <c r="A1920" s="196"/>
      <c r="B1920" s="196"/>
      <c r="C1920" s="196"/>
      <c r="D1920" s="196"/>
      <c r="E1920" s="196"/>
      <c r="F1920" s="196"/>
      <c r="G1920" s="196"/>
      <c r="H1920" s="196"/>
      <c r="I1920" s="196"/>
      <c r="J1920" s="196"/>
      <c r="K1920" s="196"/>
      <c r="L1920" s="196"/>
      <c r="M1920" s="196"/>
      <c r="N1920" s="196"/>
      <c r="O1920" s="196"/>
      <c r="P1920" s="196"/>
      <c r="Q1920" s="196"/>
      <c r="R1920" s="196"/>
      <c r="S1920" s="196"/>
      <c r="T1920" s="196"/>
      <c r="U1920" s="196"/>
      <c r="V1920" s="196"/>
    </row>
    <row r="1921" spans="1:22" x14ac:dyDescent="0.2">
      <c r="A1921" s="196"/>
      <c r="B1921" s="196"/>
      <c r="C1921" s="196"/>
      <c r="D1921" s="196"/>
      <c r="E1921" s="196"/>
      <c r="F1921" s="196"/>
      <c r="G1921" s="196"/>
      <c r="H1921" s="196"/>
      <c r="I1921" s="196"/>
      <c r="J1921" s="196"/>
      <c r="K1921" s="196"/>
      <c r="L1921" s="196"/>
      <c r="M1921" s="196"/>
      <c r="N1921" s="196"/>
      <c r="O1921" s="196"/>
      <c r="P1921" s="196"/>
      <c r="Q1921" s="196"/>
      <c r="R1921" s="196"/>
      <c r="S1921" s="196"/>
      <c r="T1921" s="196"/>
      <c r="U1921" s="196"/>
      <c r="V1921" s="196"/>
    </row>
    <row r="1922" spans="1:22" x14ac:dyDescent="0.2">
      <c r="A1922" s="196"/>
      <c r="B1922" s="196"/>
      <c r="C1922" s="196"/>
      <c r="D1922" s="196"/>
      <c r="E1922" s="196"/>
      <c r="F1922" s="196"/>
      <c r="G1922" s="196"/>
      <c r="H1922" s="196"/>
      <c r="I1922" s="196"/>
      <c r="J1922" s="196"/>
      <c r="K1922" s="196"/>
      <c r="L1922" s="196"/>
      <c r="M1922" s="196"/>
      <c r="N1922" s="196"/>
      <c r="O1922" s="196"/>
      <c r="P1922" s="196"/>
      <c r="Q1922" s="196"/>
      <c r="R1922" s="196"/>
      <c r="S1922" s="196"/>
      <c r="T1922" s="196"/>
      <c r="U1922" s="196"/>
      <c r="V1922" s="196"/>
    </row>
    <row r="1923" spans="1:22" x14ac:dyDescent="0.2">
      <c r="A1923" s="196"/>
      <c r="B1923" s="196"/>
      <c r="C1923" s="196"/>
      <c r="D1923" s="196"/>
      <c r="E1923" s="196"/>
      <c r="F1923" s="196"/>
      <c r="G1923" s="196"/>
      <c r="H1923" s="196"/>
      <c r="I1923" s="196"/>
      <c r="J1923" s="196"/>
      <c r="K1923" s="196"/>
      <c r="L1923" s="196"/>
      <c r="M1923" s="196"/>
      <c r="N1923" s="196"/>
      <c r="O1923" s="196"/>
      <c r="P1923" s="196"/>
      <c r="Q1923" s="196"/>
      <c r="R1923" s="196"/>
      <c r="S1923" s="196"/>
      <c r="T1923" s="196"/>
      <c r="U1923" s="196"/>
      <c r="V1923" s="196"/>
    </row>
    <row r="1924" spans="1:22" x14ac:dyDescent="0.2">
      <c r="A1924" s="196"/>
      <c r="B1924" s="196"/>
      <c r="C1924" s="196"/>
      <c r="D1924" s="196"/>
      <c r="E1924" s="196"/>
      <c r="F1924" s="196"/>
      <c r="G1924" s="196"/>
      <c r="H1924" s="196"/>
      <c r="I1924" s="196"/>
      <c r="J1924" s="196"/>
      <c r="K1924" s="196"/>
      <c r="L1924" s="196"/>
      <c r="M1924" s="196"/>
      <c r="N1924" s="196"/>
      <c r="O1924" s="196"/>
      <c r="P1924" s="196"/>
      <c r="Q1924" s="196"/>
      <c r="R1924" s="196"/>
      <c r="S1924" s="196"/>
      <c r="T1924" s="196"/>
      <c r="U1924" s="196"/>
      <c r="V1924" s="196"/>
    </row>
    <row r="1925" spans="1:22" x14ac:dyDescent="0.2">
      <c r="A1925" s="196"/>
      <c r="B1925" s="196"/>
      <c r="C1925" s="196"/>
      <c r="D1925" s="196"/>
      <c r="E1925" s="196"/>
      <c r="F1925" s="196"/>
      <c r="G1925" s="196"/>
      <c r="H1925" s="196"/>
      <c r="I1925" s="196"/>
      <c r="J1925" s="196"/>
      <c r="K1925" s="196"/>
      <c r="L1925" s="196"/>
      <c r="M1925" s="196"/>
      <c r="N1925" s="196"/>
      <c r="O1925" s="196"/>
      <c r="P1925" s="196"/>
      <c r="Q1925" s="196"/>
      <c r="R1925" s="196"/>
      <c r="S1925" s="196"/>
      <c r="T1925" s="196"/>
      <c r="U1925" s="196"/>
      <c r="V1925" s="196"/>
    </row>
    <row r="1926" spans="1:22" x14ac:dyDescent="0.2">
      <c r="A1926" s="196"/>
      <c r="B1926" s="196"/>
      <c r="C1926" s="196"/>
      <c r="D1926" s="196"/>
      <c r="E1926" s="196"/>
      <c r="F1926" s="196"/>
      <c r="G1926" s="196"/>
      <c r="H1926" s="196"/>
      <c r="I1926" s="196"/>
      <c r="J1926" s="196"/>
      <c r="K1926" s="196"/>
      <c r="L1926" s="196"/>
      <c r="M1926" s="196"/>
      <c r="N1926" s="196"/>
      <c r="O1926" s="196"/>
      <c r="P1926" s="196"/>
      <c r="Q1926" s="196"/>
      <c r="R1926" s="196"/>
      <c r="S1926" s="196"/>
      <c r="T1926" s="196"/>
      <c r="U1926" s="196"/>
      <c r="V1926" s="196"/>
    </row>
    <row r="1927" spans="1:22" x14ac:dyDescent="0.2">
      <c r="A1927" s="196"/>
      <c r="B1927" s="196"/>
      <c r="C1927" s="196"/>
      <c r="D1927" s="196"/>
      <c r="E1927" s="196"/>
      <c r="F1927" s="196"/>
      <c r="G1927" s="196"/>
      <c r="H1927" s="196"/>
      <c r="I1927" s="196"/>
      <c r="J1927" s="196"/>
      <c r="K1927" s="196"/>
      <c r="L1927" s="196"/>
      <c r="M1927" s="196"/>
      <c r="N1927" s="196"/>
      <c r="O1927" s="196"/>
      <c r="P1927" s="196"/>
      <c r="Q1927" s="196"/>
      <c r="R1927" s="196"/>
      <c r="S1927" s="196"/>
      <c r="T1927" s="196"/>
      <c r="U1927" s="196"/>
      <c r="V1927" s="196"/>
    </row>
    <row r="1928" spans="1:22" x14ac:dyDescent="0.2">
      <c r="A1928" s="196"/>
      <c r="B1928" s="196"/>
      <c r="C1928" s="196"/>
      <c r="D1928" s="196"/>
      <c r="E1928" s="196"/>
      <c r="F1928" s="196"/>
      <c r="G1928" s="196"/>
      <c r="H1928" s="196"/>
      <c r="I1928" s="196"/>
      <c r="J1928" s="196"/>
      <c r="K1928" s="196"/>
      <c r="L1928" s="196"/>
      <c r="M1928" s="196"/>
      <c r="N1928" s="196"/>
      <c r="O1928" s="196"/>
      <c r="P1928" s="196"/>
      <c r="Q1928" s="196"/>
      <c r="R1928" s="196"/>
      <c r="S1928" s="196"/>
      <c r="T1928" s="196"/>
      <c r="U1928" s="196"/>
      <c r="V1928" s="196"/>
    </row>
    <row r="1929" spans="1:22" x14ac:dyDescent="0.2">
      <c r="A1929" s="196"/>
      <c r="B1929" s="196"/>
      <c r="C1929" s="196"/>
      <c r="D1929" s="196"/>
      <c r="E1929" s="196"/>
      <c r="F1929" s="196"/>
      <c r="G1929" s="196"/>
      <c r="H1929" s="196"/>
      <c r="I1929" s="196"/>
      <c r="J1929" s="196"/>
      <c r="K1929" s="196"/>
      <c r="L1929" s="196"/>
      <c r="M1929" s="196"/>
      <c r="N1929" s="196"/>
      <c r="O1929" s="196"/>
      <c r="P1929" s="196"/>
      <c r="Q1929" s="196"/>
      <c r="R1929" s="196"/>
      <c r="S1929" s="196"/>
      <c r="T1929" s="196"/>
      <c r="U1929" s="196"/>
      <c r="V1929" s="196"/>
    </row>
    <row r="1930" spans="1:22" x14ac:dyDescent="0.2">
      <c r="A1930" s="196"/>
      <c r="B1930" s="196"/>
      <c r="C1930" s="196"/>
      <c r="D1930" s="196"/>
      <c r="E1930" s="196"/>
      <c r="F1930" s="196"/>
      <c r="G1930" s="196"/>
      <c r="H1930" s="196"/>
      <c r="I1930" s="196"/>
      <c r="J1930" s="196"/>
      <c r="K1930" s="196"/>
      <c r="L1930" s="196"/>
      <c r="M1930" s="196"/>
      <c r="N1930" s="196"/>
      <c r="O1930" s="196"/>
      <c r="P1930" s="196"/>
      <c r="Q1930" s="196"/>
      <c r="R1930" s="196"/>
      <c r="S1930" s="196"/>
      <c r="T1930" s="196"/>
      <c r="U1930" s="196"/>
      <c r="V1930" s="196"/>
    </row>
    <row r="1931" spans="1:22" x14ac:dyDescent="0.2">
      <c r="A1931" s="196"/>
      <c r="B1931" s="196"/>
      <c r="C1931" s="196"/>
      <c r="D1931" s="196"/>
      <c r="E1931" s="196"/>
      <c r="F1931" s="196"/>
      <c r="G1931" s="196"/>
      <c r="H1931" s="196"/>
      <c r="I1931" s="196"/>
      <c r="J1931" s="196"/>
      <c r="K1931" s="196"/>
      <c r="L1931" s="196"/>
      <c r="M1931" s="196"/>
      <c r="N1931" s="196"/>
      <c r="O1931" s="196"/>
      <c r="P1931" s="196"/>
      <c r="Q1931" s="196"/>
      <c r="R1931" s="196"/>
      <c r="S1931" s="196"/>
      <c r="T1931" s="196"/>
      <c r="U1931" s="196"/>
      <c r="V1931" s="196"/>
    </row>
    <row r="1932" spans="1:22" x14ac:dyDescent="0.2">
      <c r="A1932" s="196"/>
      <c r="B1932" s="196"/>
      <c r="C1932" s="196"/>
      <c r="D1932" s="196"/>
      <c r="E1932" s="196"/>
      <c r="F1932" s="196"/>
      <c r="G1932" s="196"/>
      <c r="H1932" s="196"/>
      <c r="I1932" s="196"/>
      <c r="J1932" s="196"/>
      <c r="K1932" s="196"/>
      <c r="L1932" s="196"/>
      <c r="M1932" s="196"/>
      <c r="N1932" s="196"/>
      <c r="O1932" s="196"/>
      <c r="P1932" s="196"/>
      <c r="Q1932" s="196"/>
      <c r="R1932" s="196"/>
      <c r="S1932" s="196"/>
      <c r="T1932" s="196"/>
      <c r="U1932" s="196"/>
      <c r="V1932" s="196"/>
    </row>
    <row r="1933" spans="1:22" x14ac:dyDescent="0.2">
      <c r="A1933" s="196"/>
      <c r="B1933" s="196"/>
      <c r="C1933" s="196"/>
      <c r="D1933" s="196"/>
      <c r="E1933" s="196"/>
      <c r="F1933" s="196"/>
      <c r="G1933" s="196"/>
      <c r="H1933" s="196"/>
      <c r="I1933" s="196"/>
      <c r="J1933" s="196"/>
      <c r="K1933" s="196"/>
      <c r="L1933" s="196"/>
      <c r="M1933" s="196"/>
      <c r="N1933" s="196"/>
      <c r="O1933" s="196"/>
      <c r="P1933" s="196"/>
      <c r="Q1933" s="196"/>
      <c r="R1933" s="196"/>
      <c r="S1933" s="196"/>
      <c r="T1933" s="196"/>
      <c r="U1933" s="196"/>
      <c r="V1933" s="196"/>
    </row>
    <row r="1934" spans="1:22" x14ac:dyDescent="0.2">
      <c r="A1934" s="196"/>
      <c r="B1934" s="196"/>
      <c r="C1934" s="196"/>
      <c r="D1934" s="196"/>
      <c r="E1934" s="196"/>
      <c r="F1934" s="196"/>
      <c r="G1934" s="196"/>
      <c r="H1934" s="196"/>
      <c r="I1934" s="196"/>
      <c r="J1934" s="196"/>
      <c r="K1934" s="196"/>
      <c r="L1934" s="196"/>
      <c r="M1934" s="196"/>
      <c r="N1934" s="196"/>
      <c r="O1934" s="196"/>
      <c r="P1934" s="196"/>
      <c r="Q1934" s="196"/>
      <c r="R1934" s="196"/>
      <c r="S1934" s="196"/>
      <c r="T1934" s="196"/>
      <c r="U1934" s="196"/>
      <c r="V1934" s="196"/>
    </row>
    <row r="1935" spans="1:22" x14ac:dyDescent="0.2">
      <c r="A1935" s="196"/>
      <c r="B1935" s="196"/>
      <c r="C1935" s="196"/>
      <c r="D1935" s="196"/>
      <c r="E1935" s="196"/>
      <c r="F1935" s="196"/>
      <c r="G1935" s="196"/>
      <c r="H1935" s="196"/>
      <c r="I1935" s="196"/>
      <c r="J1935" s="196"/>
      <c r="K1935" s="196"/>
      <c r="L1935" s="196"/>
      <c r="M1935" s="196"/>
      <c r="N1935" s="196"/>
      <c r="O1935" s="196"/>
      <c r="P1935" s="196"/>
      <c r="Q1935" s="196"/>
      <c r="R1935" s="196"/>
      <c r="S1935" s="196"/>
      <c r="T1935" s="196"/>
      <c r="U1935" s="196"/>
      <c r="V1935" s="196"/>
    </row>
    <row r="1936" spans="1:22" x14ac:dyDescent="0.2">
      <c r="A1936" s="196"/>
      <c r="B1936" s="196"/>
      <c r="C1936" s="196"/>
      <c r="D1936" s="196"/>
      <c r="E1936" s="196"/>
      <c r="F1936" s="196"/>
      <c r="G1936" s="196"/>
      <c r="H1936" s="196"/>
      <c r="I1936" s="196"/>
      <c r="J1936" s="196"/>
      <c r="K1936" s="196"/>
      <c r="L1936" s="196"/>
      <c r="M1936" s="196"/>
      <c r="N1936" s="196"/>
      <c r="O1936" s="196"/>
      <c r="P1936" s="196"/>
      <c r="Q1936" s="196"/>
      <c r="R1936" s="196"/>
      <c r="S1936" s="196"/>
      <c r="T1936" s="196"/>
      <c r="U1936" s="196"/>
      <c r="V1936" s="196"/>
    </row>
    <row r="1937" spans="1:22" x14ac:dyDescent="0.2">
      <c r="A1937" s="196"/>
      <c r="B1937" s="196"/>
      <c r="C1937" s="196"/>
      <c r="D1937" s="196"/>
      <c r="E1937" s="196"/>
      <c r="F1937" s="196"/>
      <c r="G1937" s="196"/>
      <c r="H1937" s="196"/>
      <c r="I1937" s="196"/>
      <c r="J1937" s="196"/>
      <c r="K1937" s="196"/>
      <c r="L1937" s="196"/>
      <c r="M1937" s="196"/>
      <c r="N1937" s="196"/>
      <c r="O1937" s="196"/>
      <c r="P1937" s="196"/>
      <c r="Q1937" s="196"/>
      <c r="R1937" s="196"/>
      <c r="S1937" s="196"/>
      <c r="T1937" s="196"/>
      <c r="U1937" s="196"/>
      <c r="V1937" s="196"/>
    </row>
    <row r="1938" spans="1:22" x14ac:dyDescent="0.2">
      <c r="A1938" s="196"/>
      <c r="B1938" s="196"/>
      <c r="C1938" s="196"/>
      <c r="D1938" s="196"/>
      <c r="E1938" s="196"/>
      <c r="F1938" s="196"/>
      <c r="G1938" s="196"/>
      <c r="H1938" s="196"/>
      <c r="I1938" s="196"/>
      <c r="J1938" s="196"/>
      <c r="K1938" s="196"/>
      <c r="L1938" s="196"/>
      <c r="M1938" s="196"/>
      <c r="N1938" s="196"/>
      <c r="O1938" s="196"/>
      <c r="P1938" s="196"/>
      <c r="Q1938" s="196"/>
      <c r="R1938" s="196"/>
      <c r="S1938" s="196"/>
      <c r="T1938" s="196"/>
      <c r="U1938" s="196"/>
      <c r="V1938" s="196"/>
    </row>
    <row r="1939" spans="1:22" x14ac:dyDescent="0.2">
      <c r="A1939" s="196"/>
      <c r="B1939" s="196"/>
      <c r="C1939" s="196"/>
      <c r="D1939" s="196"/>
      <c r="E1939" s="196"/>
      <c r="F1939" s="196"/>
      <c r="G1939" s="196"/>
      <c r="H1939" s="196"/>
      <c r="I1939" s="196"/>
      <c r="J1939" s="196"/>
      <c r="K1939" s="196"/>
      <c r="L1939" s="196"/>
      <c r="M1939" s="196"/>
      <c r="N1939" s="196"/>
      <c r="O1939" s="196"/>
      <c r="P1939" s="196"/>
      <c r="Q1939" s="196"/>
      <c r="R1939" s="196"/>
      <c r="S1939" s="196"/>
      <c r="T1939" s="196"/>
      <c r="U1939" s="196"/>
      <c r="V1939" s="196"/>
    </row>
    <row r="1940" spans="1:22" x14ac:dyDescent="0.2">
      <c r="A1940" s="196"/>
      <c r="B1940" s="196"/>
      <c r="C1940" s="196"/>
      <c r="D1940" s="196"/>
      <c r="E1940" s="196"/>
      <c r="F1940" s="196"/>
      <c r="G1940" s="196"/>
      <c r="H1940" s="196"/>
      <c r="I1940" s="196"/>
      <c r="J1940" s="196"/>
      <c r="K1940" s="196"/>
      <c r="L1940" s="196"/>
      <c r="M1940" s="196"/>
      <c r="N1940" s="196"/>
      <c r="O1940" s="196"/>
      <c r="P1940" s="196"/>
      <c r="Q1940" s="196"/>
      <c r="R1940" s="196"/>
      <c r="S1940" s="196"/>
      <c r="T1940" s="196"/>
      <c r="U1940" s="196"/>
      <c r="V1940" s="196"/>
    </row>
    <row r="1941" spans="1:22" x14ac:dyDescent="0.2">
      <c r="A1941" s="196"/>
      <c r="B1941" s="196"/>
      <c r="C1941" s="196"/>
      <c r="D1941" s="196"/>
      <c r="E1941" s="196"/>
      <c r="F1941" s="196"/>
      <c r="G1941" s="196"/>
      <c r="H1941" s="196"/>
      <c r="I1941" s="196"/>
      <c r="J1941" s="196"/>
      <c r="K1941" s="196"/>
      <c r="L1941" s="196"/>
      <c r="M1941" s="196"/>
      <c r="N1941" s="196"/>
      <c r="O1941" s="196"/>
      <c r="P1941" s="196"/>
      <c r="Q1941" s="196"/>
      <c r="R1941" s="196"/>
      <c r="S1941" s="196"/>
      <c r="T1941" s="196"/>
      <c r="U1941" s="196"/>
      <c r="V1941" s="196"/>
    </row>
    <row r="1942" spans="1:22" x14ac:dyDescent="0.2">
      <c r="A1942" s="196"/>
      <c r="B1942" s="196"/>
      <c r="C1942" s="196"/>
      <c r="D1942" s="196"/>
      <c r="E1942" s="196"/>
      <c r="F1942" s="196"/>
      <c r="G1942" s="196"/>
      <c r="H1942" s="196"/>
      <c r="I1942" s="196"/>
      <c r="J1942" s="196"/>
      <c r="K1942" s="196"/>
      <c r="L1942" s="196"/>
      <c r="M1942" s="196"/>
      <c r="N1942" s="196"/>
      <c r="O1942" s="196"/>
      <c r="P1942" s="196"/>
      <c r="Q1942" s="196"/>
      <c r="R1942" s="196"/>
      <c r="S1942" s="196"/>
      <c r="T1942" s="196"/>
      <c r="U1942" s="196"/>
      <c r="V1942" s="196"/>
    </row>
    <row r="1943" spans="1:22" x14ac:dyDescent="0.2">
      <c r="A1943" s="196"/>
      <c r="B1943" s="196"/>
      <c r="C1943" s="196"/>
      <c r="D1943" s="196"/>
      <c r="E1943" s="196"/>
      <c r="F1943" s="196"/>
      <c r="G1943" s="196"/>
      <c r="H1943" s="196"/>
      <c r="I1943" s="196"/>
      <c r="J1943" s="196"/>
      <c r="K1943" s="196"/>
      <c r="L1943" s="196"/>
      <c r="M1943" s="196"/>
      <c r="N1943" s="196"/>
      <c r="O1943" s="196"/>
      <c r="P1943" s="196"/>
      <c r="Q1943" s="196"/>
      <c r="R1943" s="196"/>
      <c r="S1943" s="196"/>
      <c r="T1943" s="196"/>
      <c r="U1943" s="196"/>
      <c r="V1943" s="196"/>
    </row>
    <row r="1944" spans="1:22" x14ac:dyDescent="0.2">
      <c r="A1944" s="196"/>
      <c r="B1944" s="196"/>
      <c r="C1944" s="196"/>
      <c r="D1944" s="196"/>
      <c r="E1944" s="196"/>
      <c r="F1944" s="196"/>
      <c r="G1944" s="196"/>
      <c r="H1944" s="196"/>
      <c r="I1944" s="196"/>
      <c r="J1944" s="196"/>
      <c r="K1944" s="196"/>
      <c r="L1944" s="196"/>
      <c r="M1944" s="196"/>
      <c r="N1944" s="196"/>
      <c r="O1944" s="196"/>
      <c r="P1944" s="196"/>
      <c r="Q1944" s="196"/>
      <c r="R1944" s="196"/>
      <c r="S1944" s="196"/>
      <c r="T1944" s="196"/>
      <c r="U1944" s="196"/>
      <c r="V1944" s="196"/>
    </row>
    <row r="1945" spans="1:22" x14ac:dyDescent="0.2">
      <c r="A1945" s="196"/>
      <c r="B1945" s="196"/>
      <c r="C1945" s="196"/>
      <c r="D1945" s="196"/>
      <c r="E1945" s="196"/>
      <c r="F1945" s="196"/>
      <c r="G1945" s="196"/>
      <c r="H1945" s="196"/>
      <c r="I1945" s="196"/>
      <c r="J1945" s="196"/>
      <c r="K1945" s="196"/>
      <c r="L1945" s="196"/>
      <c r="M1945" s="196"/>
      <c r="N1945" s="196"/>
      <c r="O1945" s="196"/>
      <c r="P1945" s="196"/>
      <c r="Q1945" s="196"/>
      <c r="R1945" s="196"/>
      <c r="S1945" s="196"/>
      <c r="T1945" s="196"/>
      <c r="U1945" s="196"/>
      <c r="V1945" s="196"/>
    </row>
    <row r="1946" spans="1:22" x14ac:dyDescent="0.2">
      <c r="A1946" s="196"/>
      <c r="B1946" s="196"/>
      <c r="C1946" s="196"/>
      <c r="D1946" s="196"/>
      <c r="E1946" s="196"/>
      <c r="F1946" s="196"/>
      <c r="G1946" s="196"/>
      <c r="H1946" s="196"/>
      <c r="I1946" s="196"/>
      <c r="J1946" s="196"/>
      <c r="K1946" s="196"/>
      <c r="L1946" s="196"/>
      <c r="M1946" s="196"/>
      <c r="N1946" s="196"/>
      <c r="O1946" s="196"/>
      <c r="P1946" s="196"/>
      <c r="Q1946" s="196"/>
      <c r="R1946" s="196"/>
      <c r="S1946" s="196"/>
      <c r="T1946" s="196"/>
      <c r="U1946" s="196"/>
      <c r="V1946" s="196"/>
    </row>
    <row r="1947" spans="1:22" x14ac:dyDescent="0.2">
      <c r="A1947" s="196"/>
      <c r="B1947" s="196"/>
      <c r="C1947" s="196"/>
      <c r="D1947" s="196"/>
      <c r="E1947" s="196"/>
      <c r="F1947" s="196"/>
      <c r="G1947" s="196"/>
      <c r="H1947" s="196"/>
      <c r="I1947" s="196"/>
      <c r="J1947" s="196"/>
      <c r="K1947" s="196"/>
      <c r="L1947" s="196"/>
      <c r="M1947" s="196"/>
      <c r="N1947" s="196"/>
      <c r="O1947" s="196"/>
      <c r="P1947" s="196"/>
      <c r="Q1947" s="196"/>
      <c r="R1947" s="196"/>
      <c r="S1947" s="196"/>
      <c r="T1947" s="196"/>
      <c r="U1947" s="196"/>
      <c r="V1947" s="196"/>
    </row>
    <row r="1948" spans="1:22" x14ac:dyDescent="0.2">
      <c r="A1948" s="196"/>
      <c r="B1948" s="196"/>
      <c r="C1948" s="196"/>
      <c r="D1948" s="196"/>
      <c r="E1948" s="196"/>
      <c r="F1948" s="196"/>
      <c r="G1948" s="196"/>
      <c r="H1948" s="196"/>
      <c r="I1948" s="196"/>
      <c r="J1948" s="196"/>
      <c r="K1948" s="196"/>
      <c r="L1948" s="196"/>
      <c r="M1948" s="196"/>
      <c r="N1948" s="196"/>
      <c r="O1948" s="196"/>
      <c r="P1948" s="196"/>
      <c r="Q1948" s="196"/>
      <c r="R1948" s="196"/>
      <c r="S1948" s="196"/>
      <c r="T1948" s="196"/>
      <c r="U1948" s="196"/>
      <c r="V1948" s="196"/>
    </row>
    <row r="1949" spans="1:22" x14ac:dyDescent="0.2">
      <c r="A1949" s="196"/>
      <c r="B1949" s="196"/>
      <c r="C1949" s="196"/>
      <c r="D1949" s="196"/>
      <c r="E1949" s="196"/>
      <c r="F1949" s="196"/>
      <c r="G1949" s="196"/>
      <c r="H1949" s="196"/>
      <c r="I1949" s="196"/>
      <c r="J1949" s="196"/>
      <c r="K1949" s="196"/>
      <c r="L1949" s="196"/>
      <c r="M1949" s="196"/>
      <c r="N1949" s="196"/>
      <c r="O1949" s="196"/>
      <c r="P1949" s="196"/>
      <c r="Q1949" s="196"/>
      <c r="R1949" s="196"/>
      <c r="S1949" s="196"/>
      <c r="T1949" s="196"/>
      <c r="U1949" s="196"/>
      <c r="V1949" s="196"/>
    </row>
    <row r="1950" spans="1:22" x14ac:dyDescent="0.2">
      <c r="A1950" s="196"/>
      <c r="B1950" s="196"/>
      <c r="C1950" s="196"/>
      <c r="D1950" s="196"/>
      <c r="E1950" s="196"/>
      <c r="F1950" s="196"/>
      <c r="G1950" s="196"/>
      <c r="H1950" s="196"/>
      <c r="I1950" s="196"/>
      <c r="J1950" s="196"/>
      <c r="K1950" s="196"/>
      <c r="L1950" s="196"/>
      <c r="M1950" s="196"/>
      <c r="N1950" s="196"/>
      <c r="O1950" s="196"/>
      <c r="P1950" s="196"/>
      <c r="Q1950" s="196"/>
      <c r="R1950" s="196"/>
      <c r="S1950" s="196"/>
      <c r="T1950" s="196"/>
      <c r="U1950" s="196"/>
      <c r="V1950" s="196"/>
    </row>
    <row r="1951" spans="1:22" x14ac:dyDescent="0.2">
      <c r="A1951" s="196"/>
      <c r="B1951" s="196"/>
      <c r="C1951" s="196"/>
      <c r="D1951" s="196"/>
      <c r="E1951" s="196"/>
      <c r="F1951" s="196"/>
      <c r="G1951" s="196"/>
      <c r="H1951" s="196"/>
      <c r="I1951" s="196"/>
      <c r="J1951" s="196"/>
      <c r="K1951" s="196"/>
      <c r="L1951" s="196"/>
      <c r="M1951" s="196"/>
      <c r="N1951" s="196"/>
      <c r="O1951" s="196"/>
      <c r="P1951" s="196"/>
      <c r="Q1951" s="196"/>
      <c r="R1951" s="196"/>
      <c r="S1951" s="196"/>
      <c r="T1951" s="196"/>
      <c r="U1951" s="196"/>
      <c r="V1951" s="196"/>
    </row>
    <row r="1952" spans="1:22" x14ac:dyDescent="0.2">
      <c r="A1952" s="196"/>
      <c r="B1952" s="196"/>
      <c r="C1952" s="196"/>
      <c r="D1952" s="196"/>
      <c r="E1952" s="196"/>
      <c r="F1952" s="196"/>
      <c r="G1952" s="196"/>
      <c r="H1952" s="196"/>
      <c r="I1952" s="196"/>
      <c r="J1952" s="196"/>
      <c r="K1952" s="196"/>
      <c r="L1952" s="196"/>
      <c r="M1952" s="196"/>
      <c r="N1952" s="196"/>
      <c r="O1952" s="196"/>
      <c r="P1952" s="196"/>
      <c r="Q1952" s="196"/>
      <c r="R1952" s="196"/>
      <c r="S1952" s="196"/>
      <c r="T1952" s="196"/>
      <c r="U1952" s="196"/>
      <c r="V1952" s="196"/>
    </row>
    <row r="1953" spans="1:22" x14ac:dyDescent="0.2">
      <c r="A1953" s="196"/>
      <c r="B1953" s="196"/>
      <c r="C1953" s="196"/>
      <c r="D1953" s="196"/>
      <c r="E1953" s="196"/>
      <c r="F1953" s="196"/>
      <c r="G1953" s="196"/>
      <c r="H1953" s="196"/>
      <c r="I1953" s="196"/>
      <c r="J1953" s="196"/>
      <c r="K1953" s="196"/>
      <c r="L1953" s="196"/>
      <c r="M1953" s="196"/>
      <c r="N1953" s="196"/>
      <c r="O1953" s="196"/>
      <c r="P1953" s="196"/>
      <c r="Q1953" s="196"/>
      <c r="R1953" s="196"/>
      <c r="S1953" s="196"/>
      <c r="T1953" s="196"/>
      <c r="U1953" s="196"/>
      <c r="V1953" s="196"/>
    </row>
    <row r="1954" spans="1:22" x14ac:dyDescent="0.2">
      <c r="A1954" s="196"/>
      <c r="B1954" s="196"/>
      <c r="C1954" s="196"/>
      <c r="D1954" s="196"/>
      <c r="E1954" s="196"/>
      <c r="F1954" s="196"/>
      <c r="G1954" s="196"/>
      <c r="H1954" s="196"/>
      <c r="I1954" s="196"/>
      <c r="J1954" s="196"/>
      <c r="K1954" s="196"/>
      <c r="L1954" s="196"/>
      <c r="M1954" s="196"/>
      <c r="N1954" s="196"/>
      <c r="O1954" s="196"/>
      <c r="P1954" s="196"/>
      <c r="Q1954" s="196"/>
      <c r="R1954" s="196"/>
      <c r="S1954" s="196"/>
      <c r="T1954" s="196"/>
      <c r="U1954" s="196"/>
      <c r="V1954" s="196"/>
    </row>
    <row r="1955" spans="1:22" x14ac:dyDescent="0.2">
      <c r="A1955" s="196"/>
      <c r="B1955" s="196"/>
      <c r="C1955" s="196"/>
      <c r="D1955" s="196"/>
      <c r="E1955" s="196"/>
      <c r="F1955" s="196"/>
      <c r="G1955" s="196"/>
      <c r="H1955" s="196"/>
      <c r="I1955" s="196"/>
      <c r="J1955" s="196"/>
      <c r="K1955" s="196"/>
      <c r="L1955" s="196"/>
      <c r="M1955" s="196"/>
      <c r="N1955" s="196"/>
      <c r="O1955" s="196"/>
      <c r="P1955" s="196"/>
      <c r="Q1955" s="196"/>
      <c r="R1955" s="196"/>
      <c r="S1955" s="196"/>
      <c r="T1955" s="196"/>
      <c r="U1955" s="196"/>
      <c r="V1955" s="196"/>
    </row>
    <row r="1956" spans="1:22" x14ac:dyDescent="0.2">
      <c r="A1956" s="196"/>
      <c r="B1956" s="196"/>
      <c r="C1956" s="196"/>
      <c r="D1956" s="196"/>
      <c r="E1956" s="196"/>
      <c r="F1956" s="196"/>
      <c r="G1956" s="196"/>
      <c r="H1956" s="196"/>
      <c r="I1956" s="196"/>
      <c r="J1956" s="196"/>
      <c r="K1956" s="196"/>
      <c r="L1956" s="196"/>
      <c r="M1956" s="196"/>
      <c r="N1956" s="196"/>
      <c r="O1956" s="196"/>
      <c r="P1956" s="196"/>
      <c r="Q1956" s="196"/>
      <c r="R1956" s="196"/>
      <c r="S1956" s="196"/>
      <c r="T1956" s="196"/>
      <c r="U1956" s="196"/>
      <c r="V1956" s="196"/>
    </row>
    <row r="1957" spans="1:22" x14ac:dyDescent="0.2">
      <c r="A1957" s="196"/>
      <c r="B1957" s="196"/>
      <c r="C1957" s="196"/>
      <c r="D1957" s="196"/>
      <c r="E1957" s="196"/>
      <c r="F1957" s="196"/>
      <c r="G1957" s="196"/>
      <c r="H1957" s="196"/>
      <c r="I1957" s="196"/>
      <c r="J1957" s="196"/>
      <c r="K1957" s="196"/>
      <c r="L1957" s="196"/>
      <c r="M1957" s="196"/>
      <c r="N1957" s="196"/>
      <c r="O1957" s="196"/>
      <c r="P1957" s="196"/>
      <c r="Q1957" s="196"/>
      <c r="R1957" s="196"/>
      <c r="S1957" s="196"/>
      <c r="T1957" s="196"/>
      <c r="U1957" s="196"/>
      <c r="V1957" s="196"/>
    </row>
    <row r="1958" spans="1:22" x14ac:dyDescent="0.2">
      <c r="A1958" s="196"/>
      <c r="B1958" s="196"/>
      <c r="C1958" s="196"/>
      <c r="D1958" s="196"/>
      <c r="E1958" s="196"/>
      <c r="F1958" s="196"/>
      <c r="G1958" s="196"/>
      <c r="H1958" s="196"/>
      <c r="I1958" s="196"/>
      <c r="J1958" s="196"/>
      <c r="K1958" s="196"/>
      <c r="L1958" s="196"/>
      <c r="M1958" s="196"/>
      <c r="N1958" s="196"/>
      <c r="O1958" s="196"/>
      <c r="P1958" s="196"/>
      <c r="Q1958" s="196"/>
      <c r="R1958" s="196"/>
      <c r="S1958" s="196"/>
      <c r="T1958" s="196"/>
      <c r="U1958" s="196"/>
      <c r="V1958" s="196"/>
    </row>
    <row r="1959" spans="1:22" x14ac:dyDescent="0.2">
      <c r="A1959" s="196"/>
      <c r="B1959" s="196"/>
      <c r="C1959" s="196"/>
      <c r="D1959" s="196"/>
      <c r="E1959" s="196"/>
      <c r="F1959" s="196"/>
      <c r="G1959" s="196"/>
      <c r="H1959" s="196"/>
      <c r="I1959" s="196"/>
      <c r="J1959" s="196"/>
      <c r="K1959" s="196"/>
      <c r="L1959" s="196"/>
      <c r="M1959" s="196"/>
      <c r="N1959" s="196"/>
      <c r="O1959" s="196"/>
      <c r="P1959" s="196"/>
      <c r="Q1959" s="196"/>
      <c r="R1959" s="196"/>
      <c r="S1959" s="196"/>
      <c r="T1959" s="196"/>
      <c r="U1959" s="196"/>
      <c r="V1959" s="196"/>
    </row>
    <row r="1960" spans="1:22" x14ac:dyDescent="0.2">
      <c r="A1960" s="196"/>
      <c r="B1960" s="196"/>
      <c r="C1960" s="196"/>
      <c r="D1960" s="196"/>
      <c r="E1960" s="196"/>
      <c r="F1960" s="196"/>
      <c r="G1960" s="196"/>
      <c r="H1960" s="196"/>
      <c r="I1960" s="196"/>
      <c r="J1960" s="196"/>
      <c r="K1960" s="196"/>
      <c r="L1960" s="196"/>
      <c r="M1960" s="196"/>
      <c r="N1960" s="196"/>
      <c r="O1960" s="196"/>
      <c r="P1960" s="196"/>
      <c r="Q1960" s="196"/>
      <c r="R1960" s="196"/>
      <c r="S1960" s="196"/>
      <c r="T1960" s="196"/>
      <c r="U1960" s="196"/>
      <c r="V1960" s="196"/>
    </row>
    <row r="1961" spans="1:22" x14ac:dyDescent="0.2">
      <c r="A1961" s="196"/>
      <c r="B1961" s="196"/>
      <c r="C1961" s="196"/>
      <c r="D1961" s="196"/>
      <c r="E1961" s="196"/>
      <c r="F1961" s="196"/>
      <c r="G1961" s="196"/>
      <c r="H1961" s="196"/>
      <c r="I1961" s="196"/>
      <c r="J1961" s="196"/>
      <c r="K1961" s="196"/>
      <c r="L1961" s="196"/>
      <c r="M1961" s="196"/>
      <c r="N1961" s="196"/>
      <c r="O1961" s="196"/>
      <c r="P1961" s="196"/>
      <c r="Q1961" s="196"/>
      <c r="R1961" s="196"/>
      <c r="S1961" s="196"/>
      <c r="T1961" s="196"/>
      <c r="U1961" s="196"/>
      <c r="V1961" s="196"/>
    </row>
    <row r="1962" spans="1:22" x14ac:dyDescent="0.2">
      <c r="A1962" s="196"/>
      <c r="B1962" s="196"/>
      <c r="C1962" s="196"/>
      <c r="D1962" s="196"/>
      <c r="E1962" s="196"/>
      <c r="F1962" s="196"/>
      <c r="G1962" s="196"/>
      <c r="H1962" s="196"/>
      <c r="I1962" s="196"/>
      <c r="J1962" s="196"/>
      <c r="K1962" s="196"/>
      <c r="L1962" s="196"/>
      <c r="M1962" s="196"/>
      <c r="N1962" s="196"/>
      <c r="O1962" s="196"/>
      <c r="P1962" s="196"/>
      <c r="Q1962" s="196"/>
      <c r="R1962" s="196"/>
      <c r="S1962" s="196"/>
      <c r="T1962" s="196"/>
      <c r="U1962" s="196"/>
      <c r="V1962" s="196"/>
    </row>
    <row r="1963" spans="1:22" x14ac:dyDescent="0.2">
      <c r="A1963" s="196"/>
      <c r="B1963" s="196"/>
      <c r="C1963" s="196"/>
      <c r="D1963" s="196"/>
      <c r="E1963" s="196"/>
      <c r="F1963" s="196"/>
      <c r="G1963" s="196"/>
      <c r="H1963" s="196"/>
      <c r="I1963" s="196"/>
      <c r="J1963" s="196"/>
      <c r="K1963" s="196"/>
      <c r="L1963" s="196"/>
      <c r="M1963" s="196"/>
      <c r="N1963" s="196"/>
      <c r="O1963" s="196"/>
      <c r="P1963" s="196"/>
      <c r="Q1963" s="196"/>
      <c r="R1963" s="196"/>
      <c r="S1963" s="196"/>
      <c r="T1963" s="196"/>
      <c r="U1963" s="196"/>
      <c r="V1963" s="196"/>
    </row>
    <row r="1964" spans="1:22" x14ac:dyDescent="0.2">
      <c r="A1964" s="196"/>
      <c r="B1964" s="196"/>
      <c r="C1964" s="196"/>
      <c r="D1964" s="196"/>
      <c r="E1964" s="196"/>
      <c r="F1964" s="196"/>
      <c r="G1964" s="196"/>
      <c r="H1964" s="196"/>
      <c r="I1964" s="196"/>
      <c r="J1964" s="196"/>
      <c r="K1964" s="196"/>
      <c r="L1964" s="196"/>
      <c r="M1964" s="196"/>
      <c r="N1964" s="196"/>
      <c r="O1964" s="196"/>
      <c r="P1964" s="196"/>
      <c r="Q1964" s="196"/>
      <c r="R1964" s="196"/>
      <c r="S1964" s="196"/>
      <c r="T1964" s="196"/>
      <c r="U1964" s="196"/>
      <c r="V1964" s="196"/>
    </row>
    <row r="1965" spans="1:22" x14ac:dyDescent="0.2">
      <c r="A1965" s="196"/>
      <c r="B1965" s="196"/>
      <c r="C1965" s="196"/>
      <c r="D1965" s="196"/>
      <c r="E1965" s="196"/>
      <c r="F1965" s="196"/>
      <c r="G1965" s="196"/>
      <c r="H1965" s="196"/>
      <c r="I1965" s="196"/>
      <c r="J1965" s="196"/>
      <c r="K1965" s="196"/>
      <c r="L1965" s="196"/>
      <c r="M1965" s="196"/>
      <c r="N1965" s="196"/>
      <c r="O1965" s="196"/>
      <c r="P1965" s="196"/>
      <c r="Q1965" s="196"/>
      <c r="R1965" s="196"/>
      <c r="S1965" s="196"/>
      <c r="T1965" s="196"/>
      <c r="U1965" s="196"/>
      <c r="V1965" s="196"/>
    </row>
    <row r="1966" spans="1:22" x14ac:dyDescent="0.2">
      <c r="A1966" s="196"/>
      <c r="B1966" s="196"/>
      <c r="C1966" s="196"/>
      <c r="D1966" s="196"/>
      <c r="E1966" s="196"/>
      <c r="F1966" s="196"/>
      <c r="G1966" s="196"/>
      <c r="H1966" s="196"/>
      <c r="I1966" s="196"/>
      <c r="J1966" s="196"/>
      <c r="K1966" s="196"/>
      <c r="L1966" s="196"/>
      <c r="M1966" s="196"/>
      <c r="N1966" s="196"/>
      <c r="O1966" s="196"/>
      <c r="P1966" s="196"/>
      <c r="Q1966" s="196"/>
      <c r="R1966" s="196"/>
      <c r="S1966" s="196"/>
      <c r="T1966" s="196"/>
      <c r="U1966" s="196"/>
      <c r="V1966" s="196"/>
    </row>
    <row r="1967" spans="1:22" x14ac:dyDescent="0.2">
      <c r="A1967" s="196"/>
      <c r="B1967" s="196"/>
      <c r="C1967" s="196"/>
      <c r="D1967" s="196"/>
      <c r="E1967" s="196"/>
      <c r="F1967" s="196"/>
      <c r="G1967" s="196"/>
      <c r="H1967" s="196"/>
      <c r="I1967" s="196"/>
      <c r="J1967" s="196"/>
      <c r="K1967" s="196"/>
      <c r="L1967" s="196"/>
      <c r="M1967" s="196"/>
      <c r="N1967" s="196"/>
      <c r="O1967" s="196"/>
      <c r="P1967" s="196"/>
      <c r="Q1967" s="196"/>
      <c r="R1967" s="196"/>
      <c r="S1967" s="196"/>
      <c r="T1967" s="196"/>
      <c r="U1967" s="196"/>
      <c r="V1967" s="196"/>
    </row>
    <row r="1968" spans="1:22" x14ac:dyDescent="0.2">
      <c r="A1968" s="196"/>
      <c r="B1968" s="196"/>
      <c r="C1968" s="196"/>
      <c r="D1968" s="196"/>
      <c r="E1968" s="196"/>
      <c r="F1968" s="196"/>
      <c r="G1968" s="196"/>
      <c r="H1968" s="196"/>
      <c r="I1968" s="196"/>
      <c r="J1968" s="196"/>
      <c r="K1968" s="196"/>
      <c r="L1968" s="196"/>
      <c r="M1968" s="196"/>
      <c r="N1968" s="196"/>
      <c r="O1968" s="196"/>
      <c r="P1968" s="196"/>
      <c r="Q1968" s="196"/>
      <c r="R1968" s="196"/>
      <c r="S1968" s="196"/>
      <c r="T1968" s="196"/>
      <c r="U1968" s="196"/>
      <c r="V1968" s="196"/>
    </row>
    <row r="1969" spans="1:22" x14ac:dyDescent="0.2">
      <c r="A1969" s="196"/>
      <c r="B1969" s="196"/>
      <c r="C1969" s="196"/>
      <c r="D1969" s="196"/>
      <c r="E1969" s="196"/>
      <c r="F1969" s="196"/>
      <c r="G1969" s="196"/>
      <c r="H1969" s="196"/>
      <c r="I1969" s="196"/>
      <c r="J1969" s="196"/>
      <c r="K1969" s="196"/>
      <c r="L1969" s="196"/>
      <c r="M1969" s="196"/>
      <c r="N1969" s="196"/>
      <c r="O1969" s="196"/>
      <c r="P1969" s="196"/>
      <c r="Q1969" s="196"/>
      <c r="R1969" s="196"/>
      <c r="S1969" s="196"/>
      <c r="T1969" s="196"/>
      <c r="U1969" s="196"/>
      <c r="V1969" s="196"/>
    </row>
    <row r="1970" spans="1:22" x14ac:dyDescent="0.2">
      <c r="A1970" s="196"/>
      <c r="B1970" s="196"/>
      <c r="C1970" s="196"/>
      <c r="D1970" s="196"/>
      <c r="E1970" s="196"/>
      <c r="F1970" s="196"/>
      <c r="G1970" s="196"/>
      <c r="H1970" s="196"/>
      <c r="I1970" s="196"/>
      <c r="J1970" s="196"/>
      <c r="K1970" s="196"/>
      <c r="L1970" s="196"/>
      <c r="M1970" s="196"/>
      <c r="N1970" s="196"/>
      <c r="O1970" s="196"/>
      <c r="P1970" s="196"/>
      <c r="Q1970" s="196"/>
      <c r="R1970" s="196"/>
      <c r="S1970" s="196"/>
      <c r="T1970" s="196"/>
      <c r="U1970" s="196"/>
      <c r="V1970" s="196"/>
    </row>
    <row r="1971" spans="1:22" x14ac:dyDescent="0.2">
      <c r="A1971" s="196"/>
      <c r="B1971" s="196"/>
      <c r="C1971" s="196"/>
      <c r="D1971" s="196"/>
      <c r="E1971" s="196"/>
      <c r="F1971" s="196"/>
      <c r="G1971" s="196"/>
      <c r="H1971" s="196"/>
      <c r="I1971" s="196"/>
      <c r="J1971" s="196"/>
      <c r="K1971" s="196"/>
      <c r="L1971" s="196"/>
      <c r="M1971" s="196"/>
      <c r="N1971" s="196"/>
      <c r="O1971" s="196"/>
      <c r="P1971" s="196"/>
      <c r="Q1971" s="196"/>
      <c r="R1971" s="196"/>
      <c r="S1971" s="196"/>
      <c r="T1971" s="196"/>
      <c r="U1971" s="196"/>
      <c r="V1971" s="196"/>
    </row>
    <row r="1972" spans="1:22" x14ac:dyDescent="0.2">
      <c r="A1972" s="196"/>
      <c r="B1972" s="196"/>
      <c r="C1972" s="196"/>
      <c r="D1972" s="196"/>
      <c r="E1972" s="196"/>
      <c r="F1972" s="196"/>
      <c r="G1972" s="196"/>
      <c r="H1972" s="196"/>
      <c r="I1972" s="196"/>
      <c r="J1972" s="196"/>
      <c r="K1972" s="196"/>
      <c r="L1972" s="196"/>
      <c r="M1972" s="196"/>
      <c r="N1972" s="196"/>
      <c r="O1972" s="196"/>
      <c r="P1972" s="196"/>
      <c r="Q1972" s="196"/>
      <c r="R1972" s="196"/>
      <c r="S1972" s="196"/>
      <c r="T1972" s="196"/>
      <c r="U1972" s="196"/>
      <c r="V1972" s="196"/>
    </row>
    <row r="1973" spans="1:22" x14ac:dyDescent="0.2">
      <c r="A1973" s="196"/>
      <c r="B1973" s="196"/>
      <c r="C1973" s="196"/>
      <c r="D1973" s="196"/>
      <c r="E1973" s="196"/>
      <c r="F1973" s="196"/>
      <c r="G1973" s="196"/>
      <c r="H1973" s="196"/>
      <c r="I1973" s="196"/>
      <c r="J1973" s="196"/>
      <c r="K1973" s="196"/>
      <c r="L1973" s="196"/>
      <c r="M1973" s="196"/>
      <c r="N1973" s="196"/>
      <c r="O1973" s="196"/>
      <c r="P1973" s="196"/>
      <c r="Q1973" s="196"/>
      <c r="R1973" s="196"/>
      <c r="S1973" s="196"/>
      <c r="T1973" s="196"/>
      <c r="U1973" s="196"/>
      <c r="V1973" s="196"/>
    </row>
    <row r="1974" spans="1:22" x14ac:dyDescent="0.2">
      <c r="A1974" s="196"/>
      <c r="B1974" s="196"/>
      <c r="C1974" s="196"/>
      <c r="D1974" s="196"/>
      <c r="E1974" s="196"/>
      <c r="F1974" s="196"/>
      <c r="G1974" s="196"/>
      <c r="H1974" s="196"/>
      <c r="I1974" s="196"/>
      <c r="J1974" s="196"/>
      <c r="K1974" s="196"/>
      <c r="L1974" s="196"/>
      <c r="M1974" s="196"/>
      <c r="N1974" s="196"/>
      <c r="O1974" s="196"/>
      <c r="P1974" s="196"/>
      <c r="Q1974" s="196"/>
      <c r="R1974" s="196"/>
      <c r="S1974" s="196"/>
      <c r="T1974" s="196"/>
      <c r="U1974" s="196"/>
      <c r="V1974" s="196"/>
    </row>
    <row r="1975" spans="1:22" x14ac:dyDescent="0.2">
      <c r="A1975" s="196"/>
      <c r="B1975" s="196"/>
      <c r="C1975" s="196"/>
      <c r="D1975" s="196"/>
      <c r="E1975" s="196"/>
      <c r="F1975" s="196"/>
      <c r="G1975" s="196"/>
      <c r="H1975" s="196"/>
      <c r="I1975" s="196"/>
      <c r="J1975" s="196"/>
      <c r="K1975" s="196"/>
      <c r="L1975" s="196"/>
      <c r="M1975" s="196"/>
      <c r="N1975" s="196"/>
      <c r="O1975" s="196"/>
      <c r="P1975" s="196"/>
      <c r="Q1975" s="196"/>
      <c r="R1975" s="196"/>
      <c r="S1975" s="196"/>
      <c r="T1975" s="196"/>
      <c r="U1975" s="196"/>
      <c r="V1975" s="196"/>
    </row>
    <row r="1976" spans="1:22" x14ac:dyDescent="0.2">
      <c r="A1976" s="196"/>
      <c r="B1976" s="196"/>
      <c r="C1976" s="196"/>
      <c r="D1976" s="196"/>
      <c r="E1976" s="196"/>
      <c r="F1976" s="196"/>
      <c r="G1976" s="196"/>
      <c r="H1976" s="196"/>
      <c r="I1976" s="196"/>
      <c r="J1976" s="196"/>
      <c r="K1976" s="196"/>
      <c r="L1976" s="196"/>
      <c r="M1976" s="196"/>
      <c r="N1976" s="196"/>
      <c r="O1976" s="196"/>
      <c r="P1976" s="196"/>
      <c r="Q1976" s="196"/>
      <c r="R1976" s="196"/>
      <c r="S1976" s="196"/>
      <c r="T1976" s="196"/>
      <c r="U1976" s="196"/>
      <c r="V1976" s="196"/>
    </row>
    <row r="1977" spans="1:22" x14ac:dyDescent="0.2">
      <c r="A1977" s="196"/>
      <c r="B1977" s="196"/>
      <c r="C1977" s="196"/>
      <c r="D1977" s="196"/>
      <c r="E1977" s="196"/>
      <c r="F1977" s="196"/>
      <c r="G1977" s="196"/>
      <c r="H1977" s="196"/>
      <c r="I1977" s="196"/>
      <c r="J1977" s="196"/>
      <c r="K1977" s="196"/>
      <c r="L1977" s="196"/>
      <c r="M1977" s="196"/>
      <c r="N1977" s="196"/>
      <c r="O1977" s="196"/>
      <c r="P1977" s="196"/>
      <c r="Q1977" s="196"/>
      <c r="R1977" s="196"/>
      <c r="S1977" s="196"/>
      <c r="T1977" s="196"/>
      <c r="U1977" s="196"/>
      <c r="V1977" s="196"/>
    </row>
    <row r="1978" spans="1:22" x14ac:dyDescent="0.2">
      <c r="A1978" s="196"/>
      <c r="B1978" s="196"/>
      <c r="C1978" s="196"/>
      <c r="D1978" s="196"/>
      <c r="E1978" s="196"/>
      <c r="F1978" s="196"/>
      <c r="G1978" s="196"/>
      <c r="H1978" s="196"/>
      <c r="I1978" s="196"/>
      <c r="J1978" s="196"/>
      <c r="K1978" s="196"/>
      <c r="L1978" s="196"/>
      <c r="M1978" s="196"/>
      <c r="N1978" s="196"/>
      <c r="O1978" s="196"/>
      <c r="P1978" s="196"/>
      <c r="Q1978" s="196"/>
      <c r="R1978" s="196"/>
      <c r="S1978" s="196"/>
      <c r="T1978" s="196"/>
      <c r="U1978" s="196"/>
      <c r="V1978" s="196"/>
    </row>
    <row r="1979" spans="1:22" x14ac:dyDescent="0.2">
      <c r="A1979" s="196"/>
      <c r="B1979" s="196"/>
      <c r="C1979" s="196"/>
      <c r="D1979" s="196"/>
      <c r="E1979" s="196"/>
      <c r="F1979" s="196"/>
      <c r="G1979" s="196"/>
      <c r="H1979" s="196"/>
      <c r="I1979" s="196"/>
      <c r="J1979" s="196"/>
      <c r="K1979" s="196"/>
      <c r="L1979" s="196"/>
      <c r="M1979" s="196"/>
      <c r="N1979" s="196"/>
      <c r="O1979" s="196"/>
      <c r="P1979" s="196"/>
      <c r="Q1979" s="196"/>
      <c r="R1979" s="196"/>
      <c r="S1979" s="196"/>
      <c r="T1979" s="196"/>
      <c r="U1979" s="196"/>
      <c r="V1979" s="196"/>
    </row>
    <row r="1980" spans="1:22" x14ac:dyDescent="0.2">
      <c r="A1980" s="196"/>
      <c r="B1980" s="196"/>
      <c r="C1980" s="196"/>
      <c r="D1980" s="196"/>
      <c r="E1980" s="196"/>
      <c r="F1980" s="196"/>
      <c r="G1980" s="196"/>
      <c r="H1980" s="196"/>
      <c r="I1980" s="196"/>
      <c r="J1980" s="196"/>
      <c r="K1980" s="196"/>
      <c r="L1980" s="196"/>
      <c r="M1980" s="196"/>
      <c r="N1980" s="196"/>
      <c r="O1980" s="196"/>
      <c r="P1980" s="196"/>
      <c r="Q1980" s="196"/>
      <c r="R1980" s="196"/>
      <c r="S1980" s="196"/>
      <c r="T1980" s="196"/>
      <c r="U1980" s="196"/>
      <c r="V1980" s="196"/>
    </row>
    <row r="1981" spans="1:22" x14ac:dyDescent="0.2">
      <c r="A1981" s="196"/>
      <c r="B1981" s="196"/>
      <c r="C1981" s="196"/>
      <c r="D1981" s="196"/>
      <c r="E1981" s="196"/>
      <c r="F1981" s="196"/>
      <c r="G1981" s="196"/>
      <c r="H1981" s="196"/>
      <c r="I1981" s="196"/>
      <c r="J1981" s="196"/>
      <c r="K1981" s="196"/>
      <c r="L1981" s="196"/>
      <c r="M1981" s="196"/>
      <c r="N1981" s="196"/>
      <c r="O1981" s="196"/>
      <c r="P1981" s="196"/>
      <c r="Q1981" s="196"/>
      <c r="R1981" s="196"/>
      <c r="S1981" s="196"/>
      <c r="T1981" s="196"/>
      <c r="U1981" s="196"/>
      <c r="V1981" s="196"/>
    </row>
    <row r="1982" spans="1:22" x14ac:dyDescent="0.2">
      <c r="A1982" s="196"/>
      <c r="B1982" s="196"/>
      <c r="C1982" s="196"/>
      <c r="D1982" s="196"/>
      <c r="E1982" s="196"/>
      <c r="F1982" s="196"/>
      <c r="G1982" s="196"/>
      <c r="H1982" s="196"/>
      <c r="I1982" s="196"/>
      <c r="J1982" s="196"/>
      <c r="K1982" s="196"/>
      <c r="L1982" s="196"/>
      <c r="M1982" s="196"/>
      <c r="N1982" s="196"/>
      <c r="O1982" s="196"/>
      <c r="P1982" s="196"/>
      <c r="Q1982" s="196"/>
      <c r="R1982" s="196"/>
      <c r="S1982" s="196"/>
      <c r="T1982" s="196"/>
      <c r="U1982" s="196"/>
      <c r="V1982" s="196"/>
    </row>
    <row r="1983" spans="1:22" x14ac:dyDescent="0.2">
      <c r="A1983" s="196"/>
      <c r="B1983" s="196"/>
      <c r="C1983" s="196"/>
      <c r="D1983" s="196"/>
      <c r="E1983" s="196"/>
      <c r="F1983" s="196"/>
      <c r="G1983" s="196"/>
      <c r="H1983" s="196"/>
      <c r="I1983" s="196"/>
      <c r="J1983" s="196"/>
      <c r="K1983" s="196"/>
      <c r="L1983" s="196"/>
      <c r="M1983" s="196"/>
      <c r="N1983" s="196"/>
      <c r="O1983" s="196"/>
      <c r="P1983" s="196"/>
      <c r="Q1983" s="196"/>
      <c r="R1983" s="196"/>
      <c r="S1983" s="196"/>
      <c r="T1983" s="196"/>
      <c r="U1983" s="196"/>
      <c r="V1983" s="196"/>
    </row>
    <row r="1984" spans="1:22" x14ac:dyDescent="0.2">
      <c r="A1984" s="196"/>
      <c r="B1984" s="196"/>
      <c r="C1984" s="196"/>
      <c r="D1984" s="196"/>
      <c r="E1984" s="196"/>
      <c r="F1984" s="196"/>
      <c r="G1984" s="196"/>
      <c r="H1984" s="196"/>
      <c r="I1984" s="196"/>
      <c r="J1984" s="196"/>
      <c r="K1984" s="196"/>
      <c r="L1984" s="196"/>
      <c r="M1984" s="196"/>
      <c r="N1984" s="196"/>
      <c r="O1984" s="196"/>
      <c r="P1984" s="196"/>
      <c r="Q1984" s="196"/>
      <c r="R1984" s="196"/>
      <c r="S1984" s="196"/>
      <c r="T1984" s="196"/>
      <c r="U1984" s="196"/>
      <c r="V1984" s="196"/>
    </row>
    <row r="1985" spans="1:22" x14ac:dyDescent="0.2">
      <c r="A1985" s="196"/>
      <c r="B1985" s="196"/>
      <c r="C1985" s="196"/>
      <c r="D1985" s="196"/>
      <c r="E1985" s="196"/>
      <c r="F1985" s="196"/>
      <c r="G1985" s="196"/>
      <c r="H1985" s="196"/>
      <c r="I1985" s="196"/>
      <c r="J1985" s="196"/>
      <c r="K1985" s="196"/>
      <c r="L1985" s="196"/>
      <c r="M1985" s="196"/>
      <c r="N1985" s="196"/>
      <c r="O1985" s="196"/>
      <c r="P1985" s="196"/>
      <c r="Q1985" s="196"/>
      <c r="R1985" s="196"/>
      <c r="S1985" s="196"/>
      <c r="T1985" s="196"/>
      <c r="U1985" s="196"/>
      <c r="V1985" s="196"/>
    </row>
    <row r="1986" spans="1:22" x14ac:dyDescent="0.2">
      <c r="A1986" s="196"/>
      <c r="B1986" s="196"/>
      <c r="C1986" s="196"/>
      <c r="D1986" s="196"/>
      <c r="E1986" s="196"/>
      <c r="F1986" s="196"/>
      <c r="G1986" s="196"/>
      <c r="H1986" s="196"/>
      <c r="I1986" s="196"/>
      <c r="J1986" s="196"/>
      <c r="K1986" s="196"/>
      <c r="L1986" s="196"/>
      <c r="M1986" s="196"/>
      <c r="N1986" s="196"/>
      <c r="O1986" s="196"/>
      <c r="P1986" s="196"/>
      <c r="Q1986" s="196"/>
      <c r="R1986" s="196"/>
      <c r="S1986" s="196"/>
      <c r="T1986" s="196"/>
      <c r="U1986" s="196"/>
      <c r="V1986" s="196"/>
    </row>
    <row r="1987" spans="1:22" x14ac:dyDescent="0.2">
      <c r="A1987" s="196"/>
      <c r="B1987" s="196"/>
      <c r="C1987" s="196"/>
      <c r="D1987" s="196"/>
      <c r="E1987" s="196"/>
      <c r="F1987" s="196"/>
      <c r="G1987" s="196"/>
      <c r="H1987" s="196"/>
      <c r="I1987" s="196"/>
      <c r="J1987" s="196"/>
      <c r="K1987" s="196"/>
      <c r="L1987" s="196"/>
      <c r="M1987" s="196"/>
      <c r="N1987" s="196"/>
      <c r="O1987" s="196"/>
      <c r="P1987" s="196"/>
      <c r="Q1987" s="196"/>
      <c r="R1987" s="196"/>
      <c r="S1987" s="196"/>
      <c r="T1987" s="196"/>
      <c r="U1987" s="196"/>
      <c r="V1987" s="196"/>
    </row>
    <row r="1988" spans="1:22" x14ac:dyDescent="0.2">
      <c r="A1988" s="196"/>
      <c r="B1988" s="196"/>
      <c r="C1988" s="196"/>
      <c r="D1988" s="196"/>
      <c r="E1988" s="196"/>
      <c r="F1988" s="196"/>
      <c r="G1988" s="196"/>
      <c r="H1988" s="196"/>
      <c r="I1988" s="196"/>
      <c r="J1988" s="196"/>
      <c r="K1988" s="196"/>
      <c r="L1988" s="196"/>
      <c r="M1988" s="196"/>
      <c r="N1988" s="196"/>
      <c r="O1988" s="196"/>
      <c r="P1988" s="196"/>
      <c r="Q1988" s="196"/>
      <c r="R1988" s="196"/>
      <c r="S1988" s="196"/>
      <c r="T1988" s="196"/>
      <c r="U1988" s="196"/>
      <c r="V1988" s="196"/>
    </row>
    <row r="1989" spans="1:22" x14ac:dyDescent="0.2">
      <c r="A1989" s="196"/>
      <c r="B1989" s="196"/>
      <c r="C1989" s="196"/>
      <c r="D1989" s="196"/>
      <c r="E1989" s="196"/>
      <c r="F1989" s="196"/>
      <c r="G1989" s="196"/>
      <c r="H1989" s="196"/>
      <c r="I1989" s="196"/>
      <c r="J1989" s="196"/>
      <c r="K1989" s="196"/>
      <c r="L1989" s="196"/>
      <c r="M1989" s="196"/>
      <c r="N1989" s="196"/>
      <c r="O1989" s="196"/>
      <c r="P1989" s="196"/>
      <c r="Q1989" s="196"/>
      <c r="R1989" s="196"/>
      <c r="S1989" s="196"/>
      <c r="T1989" s="196"/>
      <c r="U1989" s="196"/>
      <c r="V1989" s="196"/>
    </row>
    <row r="1990" spans="1:22" x14ac:dyDescent="0.2">
      <c r="A1990" s="196"/>
      <c r="B1990" s="196"/>
      <c r="C1990" s="196"/>
      <c r="D1990" s="196"/>
      <c r="E1990" s="196"/>
      <c r="F1990" s="196"/>
      <c r="G1990" s="196"/>
      <c r="H1990" s="196"/>
      <c r="I1990" s="196"/>
      <c r="J1990" s="196"/>
      <c r="K1990" s="196"/>
      <c r="L1990" s="196"/>
      <c r="M1990" s="196"/>
      <c r="N1990" s="196"/>
      <c r="O1990" s="196"/>
      <c r="P1990" s="196"/>
      <c r="Q1990" s="196"/>
      <c r="R1990" s="196"/>
      <c r="S1990" s="196"/>
      <c r="T1990" s="196"/>
      <c r="U1990" s="196"/>
      <c r="V1990" s="196"/>
    </row>
    <row r="1991" spans="1:22" x14ac:dyDescent="0.2">
      <c r="A1991" s="196"/>
      <c r="B1991" s="196"/>
      <c r="C1991" s="196"/>
      <c r="D1991" s="196"/>
      <c r="E1991" s="196"/>
      <c r="F1991" s="196"/>
      <c r="G1991" s="196"/>
      <c r="H1991" s="196"/>
      <c r="I1991" s="196"/>
      <c r="J1991" s="196"/>
      <c r="K1991" s="196"/>
      <c r="L1991" s="196"/>
      <c r="M1991" s="196"/>
      <c r="N1991" s="196"/>
      <c r="O1991" s="196"/>
      <c r="P1991" s="196"/>
      <c r="Q1991" s="196"/>
      <c r="R1991" s="196"/>
      <c r="S1991" s="196"/>
      <c r="T1991" s="196"/>
      <c r="U1991" s="196"/>
      <c r="V1991" s="196"/>
    </row>
    <row r="1992" spans="1:22" x14ac:dyDescent="0.2">
      <c r="A1992" s="196"/>
      <c r="B1992" s="196"/>
      <c r="C1992" s="196"/>
      <c r="D1992" s="196"/>
      <c r="E1992" s="196"/>
      <c r="F1992" s="196"/>
      <c r="G1992" s="196"/>
      <c r="H1992" s="196"/>
      <c r="I1992" s="196"/>
      <c r="J1992" s="196"/>
      <c r="K1992" s="196"/>
      <c r="L1992" s="196"/>
      <c r="M1992" s="196"/>
      <c r="N1992" s="196"/>
      <c r="O1992" s="196"/>
      <c r="P1992" s="196"/>
      <c r="Q1992" s="196"/>
      <c r="R1992" s="196"/>
      <c r="S1992" s="196"/>
      <c r="T1992" s="196"/>
      <c r="U1992" s="196"/>
      <c r="V1992" s="196"/>
    </row>
    <row r="1993" spans="1:22" x14ac:dyDescent="0.2">
      <c r="A1993" s="196"/>
      <c r="B1993" s="196"/>
      <c r="C1993" s="196"/>
      <c r="D1993" s="196"/>
      <c r="E1993" s="196"/>
      <c r="F1993" s="196"/>
      <c r="G1993" s="196"/>
      <c r="H1993" s="196"/>
      <c r="I1993" s="196"/>
      <c r="J1993" s="196"/>
      <c r="K1993" s="196"/>
      <c r="L1993" s="196"/>
      <c r="M1993" s="196"/>
      <c r="N1993" s="196"/>
      <c r="O1993" s="196"/>
      <c r="P1993" s="196"/>
      <c r="Q1993" s="196"/>
      <c r="R1993" s="196"/>
      <c r="S1993" s="196"/>
      <c r="T1993" s="196"/>
      <c r="U1993" s="196"/>
      <c r="V1993" s="196"/>
    </row>
    <row r="1994" spans="1:22" x14ac:dyDescent="0.2">
      <c r="A1994" s="196"/>
      <c r="B1994" s="196"/>
      <c r="C1994" s="196"/>
      <c r="D1994" s="196"/>
      <c r="E1994" s="196"/>
      <c r="F1994" s="196"/>
      <c r="G1994" s="196"/>
      <c r="H1994" s="196"/>
      <c r="I1994" s="196"/>
      <c r="J1994" s="196"/>
      <c r="K1994" s="196"/>
      <c r="L1994" s="196"/>
      <c r="M1994" s="196"/>
      <c r="N1994" s="196"/>
      <c r="O1994" s="196"/>
      <c r="P1994" s="196"/>
      <c r="Q1994" s="196"/>
      <c r="R1994" s="196"/>
      <c r="S1994" s="196"/>
      <c r="T1994" s="196"/>
      <c r="U1994" s="196"/>
      <c r="V1994" s="196"/>
    </row>
    <row r="1995" spans="1:22" x14ac:dyDescent="0.2">
      <c r="A1995" s="196"/>
      <c r="B1995" s="196"/>
      <c r="C1995" s="196"/>
      <c r="D1995" s="196"/>
      <c r="E1995" s="196"/>
      <c r="F1995" s="196"/>
      <c r="G1995" s="196"/>
      <c r="H1995" s="196"/>
      <c r="I1995" s="196"/>
      <c r="J1995" s="196"/>
      <c r="K1995" s="196"/>
      <c r="L1995" s="196"/>
      <c r="M1995" s="196"/>
      <c r="N1995" s="196"/>
      <c r="O1995" s="196"/>
      <c r="P1995" s="196"/>
      <c r="Q1995" s="196"/>
      <c r="R1995" s="196"/>
      <c r="S1995" s="196"/>
      <c r="T1995" s="196"/>
      <c r="U1995" s="196"/>
      <c r="V1995" s="196"/>
    </row>
    <row r="1996" spans="1:22" x14ac:dyDescent="0.2">
      <c r="A1996" s="196"/>
      <c r="B1996" s="196"/>
      <c r="C1996" s="196"/>
      <c r="D1996" s="196"/>
      <c r="E1996" s="196"/>
      <c r="F1996" s="196"/>
      <c r="G1996" s="196"/>
      <c r="H1996" s="196"/>
      <c r="I1996" s="196"/>
      <c r="J1996" s="196"/>
      <c r="K1996" s="196"/>
      <c r="L1996" s="196"/>
      <c r="M1996" s="196"/>
      <c r="N1996" s="196"/>
      <c r="O1996" s="196"/>
      <c r="P1996" s="196"/>
      <c r="Q1996" s="196"/>
      <c r="R1996" s="196"/>
      <c r="S1996" s="196"/>
      <c r="T1996" s="196"/>
      <c r="U1996" s="196"/>
      <c r="V1996" s="196"/>
    </row>
    <row r="1997" spans="1:22" x14ac:dyDescent="0.2">
      <c r="A1997" s="196"/>
      <c r="B1997" s="196"/>
      <c r="C1997" s="196"/>
      <c r="D1997" s="196"/>
      <c r="E1997" s="196"/>
      <c r="F1997" s="196"/>
      <c r="G1997" s="196"/>
      <c r="H1997" s="196"/>
      <c r="I1997" s="196"/>
      <c r="J1997" s="196"/>
      <c r="K1997" s="196"/>
      <c r="L1997" s="196"/>
      <c r="M1997" s="196"/>
      <c r="N1997" s="196"/>
      <c r="O1997" s="196"/>
      <c r="P1997" s="196"/>
      <c r="Q1997" s="196"/>
      <c r="R1997" s="196"/>
      <c r="S1997" s="196"/>
      <c r="T1997" s="196"/>
      <c r="U1997" s="196"/>
      <c r="V1997" s="196"/>
    </row>
    <row r="1998" spans="1:22" x14ac:dyDescent="0.2">
      <c r="A1998" s="196"/>
      <c r="B1998" s="196"/>
      <c r="C1998" s="196"/>
      <c r="D1998" s="196"/>
      <c r="E1998" s="196"/>
      <c r="F1998" s="196"/>
      <c r="G1998" s="196"/>
      <c r="H1998" s="196"/>
      <c r="I1998" s="196"/>
      <c r="J1998" s="196"/>
      <c r="K1998" s="196"/>
      <c r="L1998" s="196"/>
      <c r="M1998" s="196"/>
      <c r="N1998" s="196"/>
      <c r="O1998" s="196"/>
      <c r="P1998" s="196"/>
      <c r="Q1998" s="196"/>
      <c r="R1998" s="196"/>
      <c r="S1998" s="196"/>
      <c r="T1998" s="196"/>
      <c r="U1998" s="196"/>
      <c r="V1998" s="196"/>
    </row>
    <row r="1999" spans="1:22" x14ac:dyDescent="0.2">
      <c r="A1999" s="196"/>
      <c r="B1999" s="196"/>
      <c r="C1999" s="196"/>
      <c r="D1999" s="196"/>
      <c r="E1999" s="196"/>
      <c r="F1999" s="196"/>
      <c r="G1999" s="196"/>
      <c r="H1999" s="196"/>
      <c r="I1999" s="196"/>
      <c r="J1999" s="196"/>
      <c r="K1999" s="196"/>
      <c r="L1999" s="196"/>
      <c r="M1999" s="196"/>
      <c r="N1999" s="196"/>
      <c r="O1999" s="196"/>
      <c r="P1999" s="196"/>
      <c r="Q1999" s="196"/>
      <c r="R1999" s="196"/>
      <c r="S1999" s="196"/>
      <c r="T1999" s="196"/>
      <c r="U1999" s="196"/>
      <c r="V1999" s="196"/>
    </row>
    <row r="2000" spans="1:22" x14ac:dyDescent="0.2">
      <c r="A2000" s="196"/>
      <c r="B2000" s="196"/>
      <c r="C2000" s="196"/>
      <c r="D2000" s="196"/>
      <c r="E2000" s="196"/>
      <c r="F2000" s="196"/>
      <c r="G2000" s="196"/>
      <c r="H2000" s="196"/>
      <c r="I2000" s="196"/>
      <c r="J2000" s="196"/>
      <c r="K2000" s="196"/>
      <c r="L2000" s="196"/>
      <c r="M2000" s="196"/>
      <c r="N2000" s="196"/>
      <c r="O2000" s="196"/>
      <c r="P2000" s="196"/>
      <c r="Q2000" s="196"/>
      <c r="R2000" s="196"/>
      <c r="S2000" s="196"/>
      <c r="T2000" s="196"/>
      <c r="U2000" s="196"/>
      <c r="V2000" s="196"/>
    </row>
    <row r="2001" spans="1:22" x14ac:dyDescent="0.2">
      <c r="A2001" s="196"/>
      <c r="B2001" s="196"/>
      <c r="C2001" s="196"/>
      <c r="D2001" s="196"/>
      <c r="E2001" s="196"/>
      <c r="F2001" s="196"/>
      <c r="G2001" s="196"/>
      <c r="H2001" s="196"/>
      <c r="I2001" s="196"/>
      <c r="J2001" s="196"/>
      <c r="K2001" s="196"/>
      <c r="L2001" s="196"/>
      <c r="M2001" s="196"/>
      <c r="N2001" s="196"/>
      <c r="O2001" s="196"/>
      <c r="P2001" s="196"/>
      <c r="Q2001" s="196"/>
      <c r="R2001" s="196"/>
      <c r="S2001" s="196"/>
      <c r="T2001" s="196"/>
      <c r="U2001" s="196"/>
      <c r="V2001" s="196"/>
    </row>
    <row r="2002" spans="1:22" x14ac:dyDescent="0.2">
      <c r="A2002" s="196"/>
      <c r="B2002" s="196"/>
      <c r="C2002" s="196"/>
      <c r="D2002" s="196"/>
      <c r="E2002" s="196"/>
      <c r="F2002" s="196"/>
      <c r="G2002" s="196"/>
      <c r="H2002" s="196"/>
      <c r="I2002" s="196"/>
      <c r="J2002" s="196"/>
      <c r="K2002" s="196"/>
      <c r="L2002" s="196"/>
      <c r="M2002" s="196"/>
      <c r="N2002" s="196"/>
      <c r="O2002" s="196"/>
      <c r="P2002" s="196"/>
      <c r="Q2002" s="196"/>
      <c r="R2002" s="196"/>
      <c r="S2002" s="196"/>
      <c r="T2002" s="196"/>
      <c r="U2002" s="196"/>
      <c r="V2002" s="196"/>
    </row>
    <row r="2003" spans="1:22" x14ac:dyDescent="0.2">
      <c r="A2003" s="196"/>
      <c r="B2003" s="196"/>
      <c r="C2003" s="196"/>
      <c r="D2003" s="196"/>
      <c r="E2003" s="196"/>
      <c r="F2003" s="196"/>
      <c r="G2003" s="196"/>
      <c r="H2003" s="196"/>
      <c r="I2003" s="196"/>
      <c r="J2003" s="196"/>
      <c r="K2003" s="196"/>
      <c r="L2003" s="196"/>
      <c r="M2003" s="196"/>
      <c r="N2003" s="196"/>
      <c r="O2003" s="196"/>
      <c r="P2003" s="196"/>
      <c r="Q2003" s="196"/>
      <c r="R2003" s="196"/>
      <c r="S2003" s="196"/>
      <c r="T2003" s="196"/>
      <c r="U2003" s="196"/>
      <c r="V2003" s="196"/>
    </row>
    <row r="2004" spans="1:22" x14ac:dyDescent="0.2">
      <c r="A2004" s="196"/>
      <c r="B2004" s="196"/>
      <c r="C2004" s="196"/>
      <c r="D2004" s="196"/>
      <c r="E2004" s="196"/>
      <c r="F2004" s="196"/>
      <c r="G2004" s="196"/>
      <c r="H2004" s="196"/>
      <c r="I2004" s="196"/>
      <c r="J2004" s="196"/>
      <c r="K2004" s="196"/>
      <c r="L2004" s="196"/>
      <c r="M2004" s="196"/>
      <c r="N2004" s="196"/>
      <c r="O2004" s="196"/>
      <c r="P2004" s="196"/>
      <c r="Q2004" s="196"/>
      <c r="R2004" s="196"/>
      <c r="S2004" s="196"/>
      <c r="T2004" s="196"/>
      <c r="U2004" s="196"/>
      <c r="V2004" s="196"/>
    </row>
    <row r="2005" spans="1:22" x14ac:dyDescent="0.2">
      <c r="A2005" s="196"/>
      <c r="B2005" s="196"/>
      <c r="C2005" s="196"/>
      <c r="D2005" s="196"/>
      <c r="E2005" s="196"/>
      <c r="F2005" s="196"/>
      <c r="G2005" s="196"/>
      <c r="H2005" s="196"/>
      <c r="I2005" s="196"/>
      <c r="J2005" s="196"/>
      <c r="K2005" s="196"/>
      <c r="L2005" s="196"/>
      <c r="M2005" s="196"/>
      <c r="N2005" s="196"/>
      <c r="O2005" s="196"/>
      <c r="P2005" s="196"/>
      <c r="Q2005" s="196"/>
      <c r="R2005" s="196"/>
      <c r="S2005" s="196"/>
      <c r="T2005" s="196"/>
      <c r="U2005" s="196"/>
      <c r="V2005" s="196"/>
    </row>
    <row r="2006" spans="1:22" x14ac:dyDescent="0.2">
      <c r="A2006" s="196"/>
      <c r="B2006" s="196"/>
      <c r="C2006" s="196"/>
      <c r="D2006" s="196"/>
      <c r="E2006" s="196"/>
      <c r="F2006" s="196"/>
      <c r="G2006" s="196"/>
      <c r="H2006" s="196"/>
      <c r="I2006" s="196"/>
      <c r="J2006" s="196"/>
      <c r="K2006" s="196"/>
      <c r="L2006" s="196"/>
      <c r="M2006" s="196"/>
      <c r="N2006" s="196"/>
      <c r="O2006" s="196"/>
      <c r="P2006" s="196"/>
      <c r="Q2006" s="196"/>
      <c r="R2006" s="196"/>
      <c r="S2006" s="196"/>
      <c r="T2006" s="196"/>
      <c r="U2006" s="196"/>
      <c r="V2006" s="196"/>
    </row>
    <row r="2007" spans="1:22" x14ac:dyDescent="0.2">
      <c r="A2007" s="196"/>
      <c r="B2007" s="196"/>
      <c r="C2007" s="196"/>
      <c r="D2007" s="196"/>
      <c r="E2007" s="196"/>
      <c r="F2007" s="196"/>
      <c r="G2007" s="196"/>
      <c r="H2007" s="196"/>
      <c r="I2007" s="196"/>
      <c r="J2007" s="196"/>
      <c r="K2007" s="196"/>
      <c r="L2007" s="196"/>
      <c r="M2007" s="196"/>
      <c r="N2007" s="196"/>
      <c r="O2007" s="196"/>
      <c r="P2007" s="196"/>
      <c r="Q2007" s="196"/>
      <c r="R2007" s="196"/>
      <c r="S2007" s="196"/>
      <c r="T2007" s="196"/>
      <c r="U2007" s="196"/>
      <c r="V2007" s="196"/>
    </row>
    <row r="2008" spans="1:22" x14ac:dyDescent="0.2">
      <c r="A2008" s="196"/>
      <c r="B2008" s="196"/>
      <c r="C2008" s="196"/>
      <c r="D2008" s="196"/>
      <c r="E2008" s="196"/>
      <c r="F2008" s="196"/>
      <c r="G2008" s="196"/>
      <c r="H2008" s="196"/>
      <c r="I2008" s="196"/>
      <c r="J2008" s="196"/>
      <c r="K2008" s="196"/>
      <c r="L2008" s="196"/>
      <c r="M2008" s="196"/>
      <c r="N2008" s="196"/>
      <c r="O2008" s="196"/>
      <c r="P2008" s="196"/>
      <c r="Q2008" s="196"/>
      <c r="R2008" s="196"/>
      <c r="S2008" s="196"/>
      <c r="T2008" s="196"/>
      <c r="U2008" s="196"/>
      <c r="V2008" s="196"/>
    </row>
    <row r="2009" spans="1:22" x14ac:dyDescent="0.2">
      <c r="A2009" s="196"/>
      <c r="B2009" s="196"/>
      <c r="C2009" s="196"/>
      <c r="D2009" s="196"/>
      <c r="E2009" s="196"/>
      <c r="F2009" s="196"/>
      <c r="G2009" s="196"/>
      <c r="H2009" s="196"/>
      <c r="I2009" s="196"/>
      <c r="J2009" s="196"/>
      <c r="K2009" s="196"/>
      <c r="L2009" s="196"/>
      <c r="M2009" s="196"/>
      <c r="N2009" s="196"/>
      <c r="O2009" s="196"/>
      <c r="P2009" s="196"/>
      <c r="Q2009" s="196"/>
      <c r="R2009" s="196"/>
      <c r="S2009" s="196"/>
      <c r="T2009" s="196"/>
      <c r="U2009" s="196"/>
      <c r="V2009" s="196"/>
    </row>
    <row r="2010" spans="1:22" x14ac:dyDescent="0.2">
      <c r="A2010" s="196"/>
      <c r="B2010" s="196"/>
      <c r="C2010" s="196"/>
      <c r="D2010" s="196"/>
      <c r="E2010" s="196"/>
      <c r="F2010" s="196"/>
      <c r="G2010" s="196"/>
      <c r="H2010" s="196"/>
      <c r="I2010" s="196"/>
      <c r="J2010" s="196"/>
      <c r="K2010" s="196"/>
      <c r="L2010" s="196"/>
      <c r="M2010" s="196"/>
      <c r="N2010" s="196"/>
      <c r="O2010" s="196"/>
      <c r="P2010" s="196"/>
      <c r="Q2010" s="196"/>
      <c r="R2010" s="196"/>
      <c r="S2010" s="196"/>
      <c r="T2010" s="196"/>
      <c r="U2010" s="196"/>
      <c r="V2010" s="196"/>
    </row>
    <row r="2011" spans="1:22" x14ac:dyDescent="0.2">
      <c r="A2011" s="196"/>
      <c r="B2011" s="196"/>
      <c r="C2011" s="196"/>
      <c r="D2011" s="196"/>
      <c r="E2011" s="196"/>
      <c r="F2011" s="196"/>
      <c r="G2011" s="196"/>
      <c r="H2011" s="196"/>
      <c r="I2011" s="196"/>
      <c r="J2011" s="196"/>
      <c r="K2011" s="196"/>
      <c r="L2011" s="196"/>
      <c r="M2011" s="196"/>
      <c r="N2011" s="196"/>
      <c r="O2011" s="196"/>
      <c r="P2011" s="196"/>
      <c r="Q2011" s="196"/>
      <c r="R2011" s="196"/>
      <c r="S2011" s="196"/>
      <c r="T2011" s="196"/>
      <c r="U2011" s="196"/>
      <c r="V2011" s="196"/>
    </row>
    <row r="2012" spans="1:22" x14ac:dyDescent="0.2">
      <c r="A2012" s="196"/>
      <c r="B2012" s="196"/>
      <c r="C2012" s="196"/>
      <c r="D2012" s="196"/>
      <c r="E2012" s="196"/>
      <c r="F2012" s="196"/>
      <c r="G2012" s="196"/>
      <c r="H2012" s="196"/>
      <c r="I2012" s="196"/>
      <c r="J2012" s="196"/>
      <c r="K2012" s="196"/>
      <c r="L2012" s="196"/>
      <c r="M2012" s="196"/>
      <c r="N2012" s="196"/>
      <c r="O2012" s="196"/>
      <c r="P2012" s="196"/>
      <c r="Q2012" s="196"/>
      <c r="R2012" s="196"/>
      <c r="S2012" s="196"/>
      <c r="T2012" s="196"/>
      <c r="U2012" s="196"/>
      <c r="V2012" s="196"/>
    </row>
    <row r="2013" spans="1:22" x14ac:dyDescent="0.2">
      <c r="A2013" s="196"/>
      <c r="B2013" s="196"/>
      <c r="C2013" s="196"/>
      <c r="D2013" s="196"/>
      <c r="E2013" s="196"/>
      <c r="F2013" s="196"/>
      <c r="G2013" s="196"/>
      <c r="H2013" s="196"/>
      <c r="I2013" s="196"/>
      <c r="J2013" s="196"/>
      <c r="K2013" s="196"/>
      <c r="L2013" s="196"/>
      <c r="M2013" s="196"/>
      <c r="N2013" s="196"/>
      <c r="O2013" s="196"/>
      <c r="P2013" s="196"/>
      <c r="Q2013" s="196"/>
      <c r="R2013" s="196"/>
      <c r="S2013" s="196"/>
      <c r="T2013" s="196"/>
      <c r="U2013" s="196"/>
      <c r="V2013" s="196"/>
    </row>
    <row r="2014" spans="1:22" x14ac:dyDescent="0.2">
      <c r="A2014" s="196"/>
      <c r="B2014" s="196"/>
      <c r="C2014" s="196"/>
      <c r="D2014" s="196"/>
      <c r="E2014" s="196"/>
      <c r="F2014" s="196"/>
      <c r="G2014" s="196"/>
      <c r="H2014" s="196"/>
      <c r="I2014" s="196"/>
      <c r="J2014" s="196"/>
      <c r="K2014" s="196"/>
      <c r="L2014" s="196"/>
      <c r="M2014" s="196"/>
      <c r="N2014" s="196"/>
      <c r="O2014" s="196"/>
      <c r="P2014" s="196"/>
      <c r="Q2014" s="196"/>
      <c r="R2014" s="196"/>
      <c r="S2014" s="196"/>
      <c r="T2014" s="196"/>
      <c r="U2014" s="196"/>
      <c r="V2014" s="196"/>
    </row>
    <row r="2015" spans="1:22" x14ac:dyDescent="0.2">
      <c r="A2015" s="196"/>
      <c r="B2015" s="196"/>
      <c r="C2015" s="196"/>
      <c r="D2015" s="196"/>
      <c r="E2015" s="196"/>
      <c r="F2015" s="196"/>
      <c r="G2015" s="196"/>
      <c r="H2015" s="196"/>
      <c r="I2015" s="196"/>
      <c r="J2015" s="196"/>
      <c r="K2015" s="196"/>
      <c r="L2015" s="196"/>
      <c r="M2015" s="196"/>
      <c r="N2015" s="196"/>
      <c r="O2015" s="196"/>
      <c r="P2015" s="196"/>
      <c r="Q2015" s="196"/>
      <c r="R2015" s="196"/>
      <c r="S2015" s="196"/>
      <c r="T2015" s="196"/>
      <c r="U2015" s="196"/>
      <c r="V2015" s="196"/>
    </row>
    <row r="2016" spans="1:22" x14ac:dyDescent="0.2">
      <c r="A2016" s="196"/>
      <c r="B2016" s="196"/>
      <c r="C2016" s="196"/>
      <c r="D2016" s="196"/>
      <c r="E2016" s="196"/>
      <c r="F2016" s="196"/>
      <c r="G2016" s="196"/>
      <c r="H2016" s="196"/>
      <c r="I2016" s="196"/>
      <c r="J2016" s="196"/>
      <c r="K2016" s="196"/>
      <c r="L2016" s="196"/>
      <c r="M2016" s="196"/>
      <c r="N2016" s="196"/>
      <c r="O2016" s="196"/>
      <c r="P2016" s="196"/>
      <c r="Q2016" s="196"/>
      <c r="R2016" s="196"/>
      <c r="S2016" s="196"/>
      <c r="T2016" s="196"/>
      <c r="U2016" s="196"/>
      <c r="V2016" s="196"/>
    </row>
    <row r="2017" spans="1:22" x14ac:dyDescent="0.2">
      <c r="A2017" s="196"/>
      <c r="B2017" s="196"/>
      <c r="C2017" s="196"/>
      <c r="D2017" s="196"/>
      <c r="E2017" s="196"/>
      <c r="F2017" s="196"/>
      <c r="G2017" s="196"/>
      <c r="H2017" s="196"/>
      <c r="I2017" s="196"/>
      <c r="J2017" s="196"/>
      <c r="K2017" s="196"/>
      <c r="L2017" s="196"/>
      <c r="M2017" s="196"/>
      <c r="N2017" s="196"/>
      <c r="O2017" s="196"/>
      <c r="P2017" s="196"/>
      <c r="Q2017" s="196"/>
      <c r="R2017" s="196"/>
      <c r="S2017" s="196"/>
      <c r="T2017" s="196"/>
      <c r="U2017" s="196"/>
      <c r="V2017" s="196"/>
    </row>
    <row r="2018" spans="1:22" x14ac:dyDescent="0.2">
      <c r="A2018" s="196"/>
      <c r="B2018" s="196"/>
      <c r="C2018" s="196"/>
      <c r="D2018" s="196"/>
      <c r="E2018" s="196"/>
      <c r="F2018" s="196"/>
      <c r="G2018" s="196"/>
      <c r="H2018" s="196"/>
      <c r="I2018" s="196"/>
      <c r="J2018" s="196"/>
      <c r="K2018" s="196"/>
      <c r="L2018" s="196"/>
      <c r="M2018" s="196"/>
      <c r="N2018" s="196"/>
      <c r="O2018" s="196"/>
      <c r="P2018" s="196"/>
      <c r="Q2018" s="196"/>
      <c r="R2018" s="196"/>
      <c r="S2018" s="196"/>
      <c r="T2018" s="196"/>
      <c r="U2018" s="196"/>
      <c r="V2018" s="196"/>
    </row>
    <row r="2019" spans="1:22" x14ac:dyDescent="0.2">
      <c r="A2019" s="196"/>
      <c r="B2019" s="196"/>
      <c r="C2019" s="196"/>
      <c r="D2019" s="196"/>
      <c r="E2019" s="196"/>
      <c r="F2019" s="196"/>
      <c r="G2019" s="196"/>
      <c r="H2019" s="196"/>
      <c r="I2019" s="196"/>
      <c r="J2019" s="196"/>
      <c r="K2019" s="196"/>
      <c r="L2019" s="196"/>
      <c r="M2019" s="196"/>
      <c r="N2019" s="196"/>
      <c r="O2019" s="196"/>
      <c r="P2019" s="196"/>
      <c r="Q2019" s="196"/>
      <c r="R2019" s="196"/>
      <c r="S2019" s="196"/>
      <c r="T2019" s="196"/>
      <c r="U2019" s="196"/>
      <c r="V2019" s="196"/>
    </row>
    <row r="2020" spans="1:22" x14ac:dyDescent="0.2">
      <c r="A2020" s="196"/>
      <c r="B2020" s="196"/>
      <c r="C2020" s="196"/>
      <c r="D2020" s="196"/>
      <c r="E2020" s="196"/>
      <c r="F2020" s="196"/>
      <c r="G2020" s="196"/>
      <c r="H2020" s="196"/>
      <c r="I2020" s="196"/>
      <c r="J2020" s="196"/>
      <c r="K2020" s="196"/>
      <c r="L2020" s="196"/>
      <c r="M2020" s="196"/>
      <c r="N2020" s="196"/>
      <c r="O2020" s="196"/>
      <c r="P2020" s="196"/>
      <c r="Q2020" s="196"/>
      <c r="R2020" s="196"/>
      <c r="S2020" s="196"/>
      <c r="T2020" s="196"/>
      <c r="U2020" s="196"/>
      <c r="V2020" s="196"/>
    </row>
    <row r="2021" spans="1:22" x14ac:dyDescent="0.2">
      <c r="A2021" s="196"/>
      <c r="B2021" s="196"/>
      <c r="C2021" s="196"/>
      <c r="D2021" s="196"/>
      <c r="E2021" s="196"/>
      <c r="F2021" s="196"/>
      <c r="G2021" s="196"/>
      <c r="H2021" s="196"/>
      <c r="I2021" s="196"/>
      <c r="J2021" s="196"/>
      <c r="K2021" s="196"/>
      <c r="L2021" s="196"/>
      <c r="M2021" s="196"/>
      <c r="N2021" s="196"/>
      <c r="O2021" s="196"/>
      <c r="P2021" s="196"/>
      <c r="Q2021" s="196"/>
      <c r="R2021" s="196"/>
      <c r="S2021" s="196"/>
      <c r="T2021" s="196"/>
      <c r="U2021" s="196"/>
      <c r="V2021" s="196"/>
    </row>
    <row r="2022" spans="1:22" x14ac:dyDescent="0.2">
      <c r="A2022" s="196"/>
      <c r="B2022" s="196"/>
      <c r="C2022" s="196"/>
      <c r="D2022" s="196"/>
      <c r="E2022" s="196"/>
      <c r="F2022" s="196"/>
      <c r="G2022" s="196"/>
      <c r="H2022" s="196"/>
      <c r="I2022" s="196"/>
      <c r="J2022" s="196"/>
      <c r="K2022" s="196"/>
      <c r="L2022" s="196"/>
      <c r="M2022" s="196"/>
      <c r="N2022" s="196"/>
      <c r="O2022" s="196"/>
      <c r="P2022" s="196"/>
      <c r="Q2022" s="196"/>
      <c r="R2022" s="196"/>
      <c r="S2022" s="196"/>
      <c r="T2022" s="196"/>
      <c r="U2022" s="196"/>
      <c r="V2022" s="196"/>
    </row>
    <row r="2023" spans="1:22" x14ac:dyDescent="0.2">
      <c r="A2023" s="196"/>
      <c r="B2023" s="196"/>
      <c r="C2023" s="196"/>
      <c r="D2023" s="196"/>
      <c r="E2023" s="196"/>
      <c r="F2023" s="196"/>
      <c r="G2023" s="196"/>
      <c r="H2023" s="196"/>
      <c r="I2023" s="196"/>
      <c r="J2023" s="196"/>
      <c r="K2023" s="196"/>
      <c r="L2023" s="196"/>
      <c r="M2023" s="196"/>
      <c r="N2023" s="196"/>
      <c r="O2023" s="196"/>
      <c r="P2023" s="196"/>
      <c r="Q2023" s="196"/>
      <c r="R2023" s="196"/>
      <c r="S2023" s="196"/>
      <c r="T2023" s="196"/>
      <c r="U2023" s="196"/>
      <c r="V2023" s="196"/>
    </row>
    <row r="2024" spans="1:22" x14ac:dyDescent="0.2">
      <c r="A2024" s="196"/>
      <c r="B2024" s="196"/>
      <c r="C2024" s="196"/>
      <c r="D2024" s="196"/>
      <c r="E2024" s="196"/>
      <c r="F2024" s="196"/>
      <c r="G2024" s="196"/>
      <c r="H2024" s="196"/>
      <c r="I2024" s="196"/>
      <c r="J2024" s="196"/>
      <c r="K2024" s="196"/>
      <c r="L2024" s="196"/>
      <c r="M2024" s="196"/>
      <c r="N2024" s="196"/>
      <c r="O2024" s="196"/>
      <c r="P2024" s="196"/>
      <c r="Q2024" s="196"/>
      <c r="R2024" s="196"/>
      <c r="S2024" s="196"/>
      <c r="T2024" s="196"/>
      <c r="U2024" s="196"/>
      <c r="V2024" s="196"/>
    </row>
    <row r="2025" spans="1:22" x14ac:dyDescent="0.2">
      <c r="A2025" s="196"/>
      <c r="B2025" s="196"/>
      <c r="C2025" s="196"/>
      <c r="D2025" s="196"/>
      <c r="E2025" s="196"/>
      <c r="F2025" s="196"/>
      <c r="G2025" s="196"/>
      <c r="H2025" s="196"/>
      <c r="I2025" s="196"/>
      <c r="J2025" s="196"/>
      <c r="K2025" s="196"/>
      <c r="L2025" s="196"/>
      <c r="M2025" s="196"/>
      <c r="N2025" s="196"/>
      <c r="O2025" s="196"/>
      <c r="P2025" s="196"/>
      <c r="Q2025" s="196"/>
      <c r="R2025" s="196"/>
      <c r="S2025" s="196"/>
      <c r="T2025" s="196"/>
      <c r="U2025" s="196"/>
      <c r="V2025" s="196"/>
    </row>
    <row r="2026" spans="1:22" x14ac:dyDescent="0.2">
      <c r="A2026" s="196"/>
      <c r="B2026" s="196"/>
      <c r="C2026" s="196"/>
      <c r="D2026" s="196"/>
      <c r="E2026" s="196"/>
      <c r="F2026" s="196"/>
      <c r="G2026" s="196"/>
      <c r="H2026" s="196"/>
      <c r="I2026" s="196"/>
      <c r="J2026" s="196"/>
      <c r="K2026" s="196"/>
      <c r="L2026" s="196"/>
      <c r="M2026" s="196"/>
      <c r="N2026" s="196"/>
      <c r="O2026" s="196"/>
      <c r="P2026" s="196"/>
      <c r="Q2026" s="196"/>
      <c r="R2026" s="196"/>
      <c r="S2026" s="196"/>
      <c r="T2026" s="196"/>
      <c r="U2026" s="196"/>
      <c r="V2026" s="196"/>
    </row>
    <row r="2027" spans="1:22" x14ac:dyDescent="0.2">
      <c r="A2027" s="196"/>
      <c r="B2027" s="196"/>
      <c r="C2027" s="196"/>
      <c r="D2027" s="196"/>
      <c r="E2027" s="196"/>
      <c r="F2027" s="196"/>
      <c r="G2027" s="196"/>
      <c r="H2027" s="196"/>
      <c r="I2027" s="196"/>
      <c r="J2027" s="196"/>
      <c r="K2027" s="196"/>
      <c r="L2027" s="196"/>
      <c r="M2027" s="196"/>
      <c r="N2027" s="196"/>
      <c r="O2027" s="196"/>
      <c r="P2027" s="196"/>
      <c r="Q2027" s="196"/>
      <c r="R2027" s="196"/>
      <c r="S2027" s="196"/>
      <c r="T2027" s="196"/>
      <c r="U2027" s="196"/>
      <c r="V2027" s="196"/>
    </row>
    <row r="2028" spans="1:22" x14ac:dyDescent="0.2">
      <c r="A2028" s="196"/>
      <c r="B2028" s="196"/>
      <c r="C2028" s="196"/>
      <c r="D2028" s="196"/>
      <c r="E2028" s="196"/>
      <c r="F2028" s="196"/>
      <c r="G2028" s="196"/>
      <c r="H2028" s="196"/>
      <c r="I2028" s="196"/>
      <c r="J2028" s="196"/>
      <c r="K2028" s="196"/>
      <c r="L2028" s="196"/>
      <c r="M2028" s="196"/>
      <c r="N2028" s="196"/>
      <c r="O2028" s="196"/>
      <c r="P2028" s="196"/>
      <c r="Q2028" s="196"/>
      <c r="R2028" s="196"/>
      <c r="S2028" s="196"/>
      <c r="T2028" s="196"/>
      <c r="U2028" s="196"/>
      <c r="V2028" s="196"/>
    </row>
    <row r="2029" spans="1:22" x14ac:dyDescent="0.2">
      <c r="A2029" s="196"/>
      <c r="B2029" s="196"/>
      <c r="C2029" s="196"/>
      <c r="D2029" s="196"/>
      <c r="E2029" s="196"/>
      <c r="F2029" s="196"/>
      <c r="G2029" s="196"/>
      <c r="H2029" s="196"/>
      <c r="I2029" s="196"/>
      <c r="J2029" s="196"/>
      <c r="K2029" s="196"/>
      <c r="L2029" s="196"/>
      <c r="M2029" s="196"/>
      <c r="N2029" s="196"/>
      <c r="O2029" s="196"/>
      <c r="P2029" s="196"/>
      <c r="Q2029" s="196"/>
      <c r="R2029" s="196"/>
      <c r="S2029" s="196"/>
      <c r="T2029" s="196"/>
      <c r="U2029" s="196"/>
      <c r="V2029" s="196"/>
    </row>
    <row r="2030" spans="1:22" x14ac:dyDescent="0.2">
      <c r="A2030" s="196"/>
      <c r="B2030" s="196"/>
      <c r="C2030" s="196"/>
      <c r="D2030" s="196"/>
      <c r="E2030" s="196"/>
      <c r="F2030" s="196"/>
      <c r="G2030" s="196"/>
      <c r="H2030" s="196"/>
      <c r="I2030" s="196"/>
      <c r="J2030" s="196"/>
      <c r="K2030" s="196"/>
      <c r="L2030" s="196"/>
      <c r="M2030" s="196"/>
      <c r="N2030" s="196"/>
      <c r="O2030" s="196"/>
      <c r="P2030" s="196"/>
      <c r="Q2030" s="196"/>
      <c r="R2030" s="196"/>
      <c r="S2030" s="196"/>
      <c r="T2030" s="196"/>
      <c r="U2030" s="196"/>
      <c r="V2030" s="196"/>
    </row>
    <row r="2031" spans="1:22" x14ac:dyDescent="0.2">
      <c r="A2031" s="196"/>
      <c r="B2031" s="196"/>
      <c r="C2031" s="196"/>
      <c r="D2031" s="196"/>
      <c r="E2031" s="196"/>
      <c r="F2031" s="196"/>
      <c r="G2031" s="196"/>
      <c r="H2031" s="196"/>
      <c r="I2031" s="196"/>
      <c r="J2031" s="196"/>
      <c r="K2031" s="196"/>
      <c r="L2031" s="196"/>
      <c r="M2031" s="196"/>
      <c r="N2031" s="196"/>
      <c r="O2031" s="196"/>
      <c r="P2031" s="196"/>
      <c r="Q2031" s="196"/>
      <c r="R2031" s="196"/>
      <c r="S2031" s="196"/>
      <c r="T2031" s="196"/>
      <c r="U2031" s="196"/>
      <c r="V2031" s="196"/>
    </row>
    <row r="2032" spans="1:22" x14ac:dyDescent="0.2">
      <c r="A2032" s="196"/>
      <c r="B2032" s="196"/>
      <c r="C2032" s="196"/>
      <c r="D2032" s="196"/>
      <c r="E2032" s="196"/>
      <c r="F2032" s="196"/>
      <c r="G2032" s="196"/>
      <c r="H2032" s="196"/>
      <c r="I2032" s="196"/>
      <c r="J2032" s="196"/>
      <c r="K2032" s="196"/>
      <c r="L2032" s="196"/>
      <c r="M2032" s="196"/>
      <c r="N2032" s="196"/>
      <c r="O2032" s="196"/>
      <c r="P2032" s="196"/>
      <c r="Q2032" s="196"/>
      <c r="R2032" s="196"/>
      <c r="S2032" s="196"/>
      <c r="T2032" s="196"/>
      <c r="U2032" s="196"/>
      <c r="V2032" s="196"/>
    </row>
    <row r="2033" spans="1:22" x14ac:dyDescent="0.2">
      <c r="A2033" s="196"/>
      <c r="B2033" s="196"/>
      <c r="C2033" s="196"/>
      <c r="D2033" s="196"/>
      <c r="E2033" s="196"/>
      <c r="F2033" s="196"/>
      <c r="G2033" s="196"/>
      <c r="H2033" s="196"/>
      <c r="I2033" s="196"/>
      <c r="J2033" s="196"/>
      <c r="K2033" s="196"/>
      <c r="L2033" s="196"/>
      <c r="M2033" s="196"/>
      <c r="N2033" s="196"/>
      <c r="O2033" s="196"/>
      <c r="P2033" s="196"/>
      <c r="Q2033" s="196"/>
      <c r="R2033" s="196"/>
      <c r="S2033" s="196"/>
      <c r="T2033" s="196"/>
      <c r="U2033" s="196"/>
      <c r="V2033" s="196"/>
    </row>
    <row r="2034" spans="1:22" x14ac:dyDescent="0.2">
      <c r="A2034" s="196"/>
      <c r="B2034" s="196"/>
      <c r="C2034" s="196"/>
      <c r="D2034" s="196"/>
      <c r="E2034" s="196"/>
      <c r="F2034" s="196"/>
      <c r="G2034" s="196"/>
      <c r="H2034" s="196"/>
      <c r="I2034" s="196"/>
      <c r="J2034" s="196"/>
      <c r="K2034" s="196"/>
      <c r="L2034" s="196"/>
      <c r="M2034" s="196"/>
      <c r="N2034" s="196"/>
      <c r="O2034" s="196"/>
      <c r="P2034" s="196"/>
      <c r="Q2034" s="196"/>
      <c r="R2034" s="196"/>
      <c r="S2034" s="196"/>
      <c r="T2034" s="196"/>
      <c r="U2034" s="196"/>
      <c r="V2034" s="196"/>
    </row>
    <row r="2035" spans="1:22" x14ac:dyDescent="0.2">
      <c r="A2035" s="196"/>
      <c r="B2035" s="196"/>
      <c r="C2035" s="196"/>
      <c r="D2035" s="196"/>
      <c r="E2035" s="196"/>
      <c r="F2035" s="196"/>
      <c r="G2035" s="196"/>
      <c r="H2035" s="196"/>
      <c r="I2035" s="196"/>
      <c r="J2035" s="196"/>
      <c r="K2035" s="196"/>
      <c r="L2035" s="196"/>
      <c r="M2035" s="196"/>
      <c r="N2035" s="196"/>
      <c r="O2035" s="196"/>
      <c r="P2035" s="196"/>
      <c r="Q2035" s="196"/>
      <c r="R2035" s="196"/>
      <c r="S2035" s="196"/>
      <c r="T2035" s="196"/>
      <c r="U2035" s="196"/>
      <c r="V2035" s="196"/>
    </row>
    <row r="2036" spans="1:22" x14ac:dyDescent="0.2">
      <c r="A2036" s="196"/>
      <c r="B2036" s="196"/>
      <c r="C2036" s="196"/>
      <c r="D2036" s="196"/>
      <c r="E2036" s="196"/>
      <c r="F2036" s="196"/>
      <c r="G2036" s="196"/>
      <c r="H2036" s="196"/>
      <c r="I2036" s="196"/>
      <c r="J2036" s="196"/>
      <c r="K2036" s="196"/>
      <c r="L2036" s="196"/>
      <c r="M2036" s="196"/>
      <c r="N2036" s="196"/>
      <c r="O2036" s="196"/>
      <c r="P2036" s="196"/>
      <c r="Q2036" s="196"/>
      <c r="R2036" s="196"/>
      <c r="S2036" s="196"/>
      <c r="T2036" s="196"/>
      <c r="U2036" s="196"/>
      <c r="V2036" s="196"/>
    </row>
    <row r="2037" spans="1:22" x14ac:dyDescent="0.2">
      <c r="A2037" s="196"/>
      <c r="B2037" s="196"/>
      <c r="C2037" s="196"/>
      <c r="D2037" s="196"/>
      <c r="E2037" s="196"/>
      <c r="F2037" s="196"/>
      <c r="G2037" s="196"/>
      <c r="H2037" s="196"/>
      <c r="I2037" s="196"/>
      <c r="J2037" s="196"/>
      <c r="K2037" s="196"/>
      <c r="L2037" s="196"/>
      <c r="M2037" s="196"/>
      <c r="N2037" s="196"/>
      <c r="O2037" s="196"/>
      <c r="P2037" s="196"/>
      <c r="Q2037" s="196"/>
      <c r="R2037" s="196"/>
      <c r="S2037" s="196"/>
      <c r="T2037" s="196"/>
      <c r="U2037" s="196"/>
      <c r="V2037" s="196"/>
    </row>
    <row r="2038" spans="1:22" x14ac:dyDescent="0.2">
      <c r="A2038" s="196"/>
      <c r="B2038" s="196"/>
      <c r="C2038" s="196"/>
      <c r="D2038" s="196"/>
      <c r="E2038" s="196"/>
      <c r="F2038" s="196"/>
      <c r="G2038" s="196"/>
      <c r="H2038" s="196"/>
      <c r="I2038" s="196"/>
      <c r="J2038" s="196"/>
      <c r="K2038" s="196"/>
      <c r="L2038" s="196"/>
      <c r="M2038" s="196"/>
      <c r="N2038" s="196"/>
      <c r="O2038" s="196"/>
      <c r="P2038" s="196"/>
      <c r="Q2038" s="196"/>
      <c r="R2038" s="196"/>
      <c r="S2038" s="196"/>
      <c r="T2038" s="196"/>
      <c r="U2038" s="196"/>
      <c r="V2038" s="196"/>
    </row>
    <row r="2039" spans="1:22" x14ac:dyDescent="0.2">
      <c r="A2039" s="196"/>
      <c r="B2039" s="196"/>
      <c r="C2039" s="196"/>
      <c r="D2039" s="196"/>
      <c r="E2039" s="196"/>
      <c r="F2039" s="196"/>
      <c r="G2039" s="196"/>
      <c r="H2039" s="196"/>
      <c r="I2039" s="196"/>
      <c r="J2039" s="196"/>
      <c r="K2039" s="196"/>
      <c r="L2039" s="196"/>
      <c r="M2039" s="196"/>
      <c r="N2039" s="196"/>
      <c r="O2039" s="196"/>
      <c r="P2039" s="196"/>
      <c r="Q2039" s="196"/>
      <c r="R2039" s="196"/>
      <c r="S2039" s="196"/>
      <c r="T2039" s="196"/>
      <c r="U2039" s="196"/>
      <c r="V2039" s="196"/>
    </row>
    <row r="2040" spans="1:22" x14ac:dyDescent="0.2">
      <c r="A2040" s="196"/>
      <c r="B2040" s="196"/>
      <c r="C2040" s="196"/>
      <c r="D2040" s="196"/>
      <c r="E2040" s="196"/>
      <c r="F2040" s="196"/>
      <c r="G2040" s="196"/>
      <c r="H2040" s="196"/>
      <c r="I2040" s="196"/>
      <c r="J2040" s="196"/>
      <c r="K2040" s="196"/>
      <c r="L2040" s="196"/>
      <c r="M2040" s="196"/>
      <c r="N2040" s="196"/>
      <c r="O2040" s="196"/>
      <c r="P2040" s="196"/>
      <c r="Q2040" s="196"/>
      <c r="R2040" s="196"/>
      <c r="S2040" s="196"/>
      <c r="T2040" s="196"/>
      <c r="U2040" s="196"/>
      <c r="V2040" s="196"/>
    </row>
    <row r="2041" spans="1:22" x14ac:dyDescent="0.2">
      <c r="A2041" s="196"/>
      <c r="B2041" s="196"/>
      <c r="C2041" s="196"/>
      <c r="D2041" s="196"/>
      <c r="E2041" s="196"/>
      <c r="F2041" s="196"/>
      <c r="G2041" s="196"/>
      <c r="H2041" s="196"/>
      <c r="I2041" s="196"/>
      <c r="J2041" s="196"/>
      <c r="K2041" s="196"/>
      <c r="L2041" s="196"/>
      <c r="M2041" s="196"/>
      <c r="N2041" s="196"/>
      <c r="O2041" s="196"/>
      <c r="P2041" s="196"/>
      <c r="Q2041" s="196"/>
      <c r="R2041" s="196"/>
      <c r="S2041" s="196"/>
      <c r="T2041" s="196"/>
      <c r="U2041" s="196"/>
      <c r="V2041" s="196"/>
    </row>
    <row r="2042" spans="1:22" x14ac:dyDescent="0.2">
      <c r="A2042" s="196"/>
      <c r="B2042" s="196"/>
      <c r="C2042" s="196"/>
      <c r="D2042" s="196"/>
      <c r="E2042" s="196"/>
      <c r="F2042" s="196"/>
      <c r="G2042" s="196"/>
      <c r="H2042" s="196"/>
      <c r="I2042" s="196"/>
      <c r="J2042" s="196"/>
      <c r="K2042" s="196"/>
      <c r="L2042" s="196"/>
      <c r="M2042" s="196"/>
      <c r="N2042" s="196"/>
      <c r="O2042" s="196"/>
      <c r="P2042" s="196"/>
      <c r="Q2042" s="196"/>
      <c r="R2042" s="196"/>
      <c r="S2042" s="196"/>
      <c r="T2042" s="196"/>
      <c r="U2042" s="196"/>
      <c r="V2042" s="196"/>
    </row>
    <row r="2043" spans="1:22" x14ac:dyDescent="0.2">
      <c r="A2043" s="196"/>
      <c r="B2043" s="196"/>
      <c r="C2043" s="196"/>
      <c r="D2043" s="196"/>
      <c r="E2043" s="196"/>
      <c r="F2043" s="196"/>
      <c r="G2043" s="196"/>
      <c r="H2043" s="196"/>
      <c r="I2043" s="196"/>
      <c r="J2043" s="196"/>
      <c r="K2043" s="196"/>
      <c r="L2043" s="196"/>
      <c r="M2043" s="196"/>
      <c r="N2043" s="196"/>
      <c r="O2043" s="196"/>
      <c r="P2043" s="196"/>
      <c r="Q2043" s="196"/>
      <c r="R2043" s="196"/>
      <c r="S2043" s="196"/>
      <c r="T2043" s="196"/>
      <c r="U2043" s="196"/>
      <c r="V2043" s="196"/>
    </row>
    <row r="2044" spans="1:22" x14ac:dyDescent="0.2">
      <c r="A2044" s="196"/>
      <c r="B2044" s="196"/>
      <c r="C2044" s="196"/>
      <c r="D2044" s="196"/>
      <c r="E2044" s="196"/>
      <c r="F2044" s="196"/>
      <c r="G2044" s="196"/>
      <c r="H2044" s="196"/>
      <c r="I2044" s="196"/>
      <c r="J2044" s="196"/>
      <c r="K2044" s="196"/>
      <c r="L2044" s="196"/>
      <c r="M2044" s="196"/>
      <c r="N2044" s="196"/>
      <c r="O2044" s="196"/>
      <c r="P2044" s="196"/>
      <c r="Q2044" s="196"/>
      <c r="R2044" s="196"/>
      <c r="S2044" s="196"/>
      <c r="T2044" s="196"/>
      <c r="U2044" s="196"/>
      <c r="V2044" s="196"/>
    </row>
    <row r="2045" spans="1:22" x14ac:dyDescent="0.2">
      <c r="A2045" s="196"/>
      <c r="B2045" s="196"/>
      <c r="C2045" s="196"/>
      <c r="D2045" s="196"/>
      <c r="E2045" s="196"/>
      <c r="F2045" s="196"/>
      <c r="G2045" s="196"/>
      <c r="H2045" s="196"/>
      <c r="I2045" s="196"/>
      <c r="J2045" s="196"/>
      <c r="K2045" s="196"/>
      <c r="L2045" s="196"/>
      <c r="M2045" s="196"/>
      <c r="N2045" s="196"/>
      <c r="O2045" s="196"/>
      <c r="P2045" s="196"/>
      <c r="Q2045" s="196"/>
      <c r="R2045" s="196"/>
      <c r="S2045" s="196"/>
      <c r="T2045" s="196"/>
      <c r="U2045" s="196"/>
      <c r="V2045" s="196"/>
    </row>
    <row r="2046" spans="1:22" x14ac:dyDescent="0.2">
      <c r="A2046" s="196"/>
      <c r="B2046" s="196"/>
      <c r="C2046" s="196"/>
      <c r="D2046" s="196"/>
      <c r="E2046" s="196"/>
      <c r="F2046" s="196"/>
      <c r="G2046" s="196"/>
      <c r="H2046" s="196"/>
      <c r="I2046" s="196"/>
      <c r="J2046" s="196"/>
      <c r="K2046" s="196"/>
      <c r="L2046" s="196"/>
      <c r="M2046" s="196"/>
      <c r="N2046" s="196"/>
      <c r="O2046" s="196"/>
      <c r="P2046" s="196"/>
      <c r="Q2046" s="196"/>
      <c r="R2046" s="196"/>
      <c r="S2046" s="196"/>
      <c r="T2046" s="196"/>
      <c r="U2046" s="196"/>
      <c r="V2046" s="196"/>
    </row>
    <row r="2047" spans="1:22" x14ac:dyDescent="0.2">
      <c r="A2047" s="196"/>
      <c r="B2047" s="196"/>
      <c r="C2047" s="196"/>
      <c r="D2047" s="196"/>
      <c r="E2047" s="196"/>
      <c r="F2047" s="196"/>
      <c r="G2047" s="196"/>
      <c r="H2047" s="196"/>
      <c r="I2047" s="196"/>
      <c r="J2047" s="196"/>
      <c r="K2047" s="196"/>
      <c r="L2047" s="196"/>
      <c r="M2047" s="196"/>
      <c r="N2047" s="196"/>
      <c r="O2047" s="196"/>
      <c r="P2047" s="196"/>
      <c r="Q2047" s="196"/>
      <c r="R2047" s="196"/>
      <c r="S2047" s="196"/>
      <c r="T2047" s="196"/>
      <c r="U2047" s="196"/>
      <c r="V2047" s="196"/>
    </row>
    <row r="2048" spans="1:22" x14ac:dyDescent="0.2">
      <c r="A2048" s="196"/>
      <c r="B2048" s="196"/>
      <c r="C2048" s="196"/>
      <c r="D2048" s="196"/>
      <c r="E2048" s="196"/>
      <c r="F2048" s="196"/>
      <c r="G2048" s="196"/>
      <c r="H2048" s="196"/>
      <c r="I2048" s="196"/>
      <c r="J2048" s="196"/>
      <c r="K2048" s="196"/>
      <c r="L2048" s="196"/>
      <c r="M2048" s="196"/>
      <c r="N2048" s="196"/>
      <c r="O2048" s="196"/>
      <c r="P2048" s="196"/>
      <c r="Q2048" s="196"/>
      <c r="R2048" s="196"/>
      <c r="S2048" s="196"/>
      <c r="T2048" s="196"/>
      <c r="U2048" s="196"/>
      <c r="V2048" s="196"/>
    </row>
    <row r="2049" spans="1:22" x14ac:dyDescent="0.2">
      <c r="A2049" s="196"/>
      <c r="B2049" s="196"/>
      <c r="C2049" s="196"/>
      <c r="D2049" s="196"/>
      <c r="E2049" s="196"/>
      <c r="F2049" s="196"/>
      <c r="G2049" s="196"/>
      <c r="H2049" s="196"/>
      <c r="I2049" s="196"/>
      <c r="J2049" s="196"/>
      <c r="K2049" s="196"/>
      <c r="L2049" s="196"/>
      <c r="M2049" s="196"/>
      <c r="N2049" s="196"/>
      <c r="O2049" s="196"/>
      <c r="P2049" s="196"/>
      <c r="Q2049" s="196"/>
      <c r="R2049" s="196"/>
      <c r="S2049" s="196"/>
      <c r="T2049" s="196"/>
      <c r="U2049" s="196"/>
      <c r="V2049" s="196"/>
    </row>
    <row r="2050" spans="1:22" x14ac:dyDescent="0.2">
      <c r="A2050" s="196"/>
      <c r="B2050" s="196"/>
      <c r="C2050" s="196"/>
      <c r="D2050" s="196"/>
      <c r="E2050" s="196"/>
      <c r="F2050" s="196"/>
      <c r="G2050" s="196"/>
      <c r="H2050" s="196"/>
      <c r="I2050" s="196"/>
      <c r="J2050" s="196"/>
      <c r="K2050" s="196"/>
      <c r="L2050" s="196"/>
      <c r="M2050" s="196"/>
      <c r="N2050" s="196"/>
      <c r="O2050" s="196"/>
      <c r="P2050" s="196"/>
      <c r="Q2050" s="196"/>
      <c r="R2050" s="196"/>
      <c r="S2050" s="196"/>
      <c r="T2050" s="196"/>
      <c r="U2050" s="196"/>
      <c r="V2050" s="196"/>
    </row>
    <row r="2051" spans="1:22" x14ac:dyDescent="0.2">
      <c r="A2051" s="196"/>
      <c r="B2051" s="196"/>
      <c r="C2051" s="196"/>
      <c r="D2051" s="196"/>
      <c r="E2051" s="196"/>
      <c r="F2051" s="196"/>
      <c r="G2051" s="196"/>
      <c r="H2051" s="196"/>
      <c r="I2051" s="196"/>
      <c r="J2051" s="196"/>
      <c r="K2051" s="196"/>
      <c r="L2051" s="196"/>
      <c r="M2051" s="196"/>
      <c r="N2051" s="196"/>
      <c r="O2051" s="196"/>
      <c r="P2051" s="196"/>
      <c r="Q2051" s="196"/>
      <c r="R2051" s="196"/>
      <c r="S2051" s="196"/>
      <c r="T2051" s="196"/>
      <c r="U2051" s="196"/>
      <c r="V2051" s="196"/>
    </row>
    <row r="2052" spans="1:22" x14ac:dyDescent="0.2">
      <c r="A2052" s="196"/>
      <c r="B2052" s="196"/>
      <c r="C2052" s="196"/>
      <c r="D2052" s="196"/>
      <c r="E2052" s="196"/>
      <c r="F2052" s="196"/>
      <c r="G2052" s="196"/>
      <c r="H2052" s="196"/>
      <c r="I2052" s="196"/>
      <c r="J2052" s="196"/>
      <c r="K2052" s="196"/>
      <c r="L2052" s="196"/>
      <c r="M2052" s="196"/>
      <c r="N2052" s="196"/>
      <c r="O2052" s="196"/>
      <c r="P2052" s="196"/>
      <c r="Q2052" s="196"/>
      <c r="R2052" s="196"/>
      <c r="S2052" s="196"/>
      <c r="T2052" s="196"/>
      <c r="U2052" s="196"/>
      <c r="V2052" s="196"/>
    </row>
    <row r="2053" spans="1:22" x14ac:dyDescent="0.2">
      <c r="A2053" s="196"/>
      <c r="B2053" s="196"/>
      <c r="C2053" s="196"/>
      <c r="D2053" s="196"/>
      <c r="E2053" s="196"/>
      <c r="F2053" s="196"/>
      <c r="G2053" s="196"/>
      <c r="H2053" s="196"/>
      <c r="I2053" s="196"/>
      <c r="J2053" s="196"/>
      <c r="K2053" s="196"/>
      <c r="L2053" s="196"/>
      <c r="M2053" s="196"/>
      <c r="N2053" s="196"/>
      <c r="O2053" s="196"/>
      <c r="P2053" s="196"/>
      <c r="Q2053" s="196"/>
      <c r="R2053" s="196"/>
      <c r="S2053" s="196"/>
      <c r="T2053" s="196"/>
      <c r="U2053" s="196"/>
      <c r="V2053" s="196"/>
    </row>
    <row r="2054" spans="1:22" x14ac:dyDescent="0.2">
      <c r="A2054" s="196"/>
      <c r="B2054" s="196"/>
      <c r="C2054" s="196"/>
      <c r="D2054" s="196"/>
      <c r="E2054" s="196"/>
      <c r="F2054" s="196"/>
      <c r="G2054" s="196"/>
      <c r="H2054" s="196"/>
      <c r="I2054" s="196"/>
      <c r="J2054" s="196"/>
      <c r="K2054" s="196"/>
      <c r="L2054" s="196"/>
      <c r="M2054" s="196"/>
      <c r="N2054" s="196"/>
      <c r="O2054" s="196"/>
      <c r="P2054" s="196"/>
      <c r="Q2054" s="196"/>
      <c r="R2054" s="196"/>
      <c r="S2054" s="196"/>
      <c r="T2054" s="196"/>
      <c r="U2054" s="196"/>
      <c r="V2054" s="196"/>
    </row>
    <row r="2055" spans="1:22" x14ac:dyDescent="0.2">
      <c r="A2055" s="196"/>
      <c r="B2055" s="196"/>
      <c r="C2055" s="196"/>
      <c r="D2055" s="196"/>
      <c r="E2055" s="196"/>
      <c r="F2055" s="196"/>
      <c r="G2055" s="196"/>
      <c r="H2055" s="196"/>
      <c r="I2055" s="196"/>
      <c r="J2055" s="196"/>
      <c r="K2055" s="196"/>
      <c r="L2055" s="196"/>
      <c r="M2055" s="196"/>
      <c r="N2055" s="196"/>
      <c r="O2055" s="196"/>
      <c r="P2055" s="196"/>
      <c r="Q2055" s="196"/>
      <c r="R2055" s="196"/>
      <c r="S2055" s="196"/>
      <c r="T2055" s="196"/>
      <c r="U2055" s="196"/>
      <c r="V2055" s="196"/>
    </row>
    <row r="2056" spans="1:22" x14ac:dyDescent="0.2">
      <c r="A2056" s="196"/>
      <c r="B2056" s="196"/>
      <c r="C2056" s="196"/>
      <c r="D2056" s="196"/>
      <c r="E2056" s="196"/>
      <c r="F2056" s="196"/>
      <c r="G2056" s="196"/>
      <c r="H2056" s="196"/>
      <c r="I2056" s="196"/>
      <c r="J2056" s="196"/>
      <c r="K2056" s="196"/>
      <c r="L2056" s="196"/>
      <c r="M2056" s="196"/>
      <c r="N2056" s="196"/>
      <c r="O2056" s="196"/>
      <c r="P2056" s="196"/>
      <c r="Q2056" s="196"/>
      <c r="R2056" s="196"/>
      <c r="S2056" s="196"/>
      <c r="T2056" s="196"/>
      <c r="U2056" s="196"/>
      <c r="V2056" s="196"/>
    </row>
    <row r="2057" spans="1:22" x14ac:dyDescent="0.2">
      <c r="A2057" s="196"/>
      <c r="B2057" s="196"/>
      <c r="C2057" s="196"/>
      <c r="D2057" s="196"/>
      <c r="E2057" s="196"/>
      <c r="F2057" s="196"/>
      <c r="G2057" s="196"/>
      <c r="H2057" s="196"/>
      <c r="I2057" s="196"/>
      <c r="J2057" s="196"/>
      <c r="K2057" s="196"/>
      <c r="L2057" s="196"/>
      <c r="M2057" s="196"/>
      <c r="N2057" s="196"/>
      <c r="O2057" s="196"/>
      <c r="P2057" s="196"/>
      <c r="Q2057" s="196"/>
      <c r="R2057" s="196"/>
      <c r="S2057" s="196"/>
      <c r="T2057" s="196"/>
      <c r="U2057" s="196"/>
      <c r="V2057" s="196"/>
    </row>
    <row r="2058" spans="1:22" x14ac:dyDescent="0.2">
      <c r="A2058" s="196"/>
      <c r="B2058" s="196"/>
      <c r="C2058" s="196"/>
      <c r="D2058" s="196"/>
      <c r="E2058" s="196"/>
      <c r="F2058" s="196"/>
      <c r="G2058" s="196"/>
      <c r="H2058" s="196"/>
      <c r="I2058" s="196"/>
      <c r="J2058" s="196"/>
      <c r="K2058" s="196"/>
      <c r="L2058" s="196"/>
      <c r="M2058" s="196"/>
      <c r="N2058" s="196"/>
      <c r="O2058" s="196"/>
      <c r="P2058" s="196"/>
      <c r="Q2058" s="196"/>
      <c r="R2058" s="196"/>
      <c r="S2058" s="196"/>
      <c r="T2058" s="196"/>
      <c r="U2058" s="196"/>
      <c r="V2058" s="196"/>
    </row>
    <row r="2059" spans="1:22" x14ac:dyDescent="0.2">
      <c r="A2059" s="196"/>
      <c r="B2059" s="196"/>
      <c r="C2059" s="196"/>
      <c r="D2059" s="196"/>
      <c r="E2059" s="196"/>
      <c r="F2059" s="196"/>
      <c r="G2059" s="196"/>
      <c r="H2059" s="196"/>
      <c r="I2059" s="196"/>
      <c r="J2059" s="196"/>
      <c r="K2059" s="196"/>
      <c r="L2059" s="196"/>
      <c r="M2059" s="196"/>
      <c r="N2059" s="196"/>
      <c r="O2059" s="196"/>
      <c r="P2059" s="196"/>
      <c r="Q2059" s="196"/>
      <c r="R2059" s="196"/>
      <c r="S2059" s="196"/>
      <c r="T2059" s="196"/>
      <c r="U2059" s="196"/>
      <c r="V2059" s="196"/>
    </row>
    <row r="2060" spans="1:22" x14ac:dyDescent="0.2">
      <c r="A2060" s="196"/>
      <c r="B2060" s="196"/>
      <c r="C2060" s="196"/>
      <c r="D2060" s="196"/>
      <c r="E2060" s="196"/>
      <c r="F2060" s="196"/>
      <c r="G2060" s="196"/>
      <c r="H2060" s="196"/>
      <c r="I2060" s="196"/>
      <c r="J2060" s="196"/>
      <c r="K2060" s="196"/>
      <c r="L2060" s="196"/>
      <c r="M2060" s="196"/>
      <c r="N2060" s="196"/>
      <c r="O2060" s="196"/>
      <c r="P2060" s="196"/>
      <c r="Q2060" s="196"/>
      <c r="R2060" s="196"/>
      <c r="S2060" s="196"/>
      <c r="T2060" s="196"/>
      <c r="U2060" s="196"/>
      <c r="V2060" s="196"/>
    </row>
    <row r="2061" spans="1:22" x14ac:dyDescent="0.2">
      <c r="A2061" s="196"/>
      <c r="B2061" s="196"/>
      <c r="C2061" s="196"/>
      <c r="D2061" s="196"/>
      <c r="E2061" s="196"/>
      <c r="F2061" s="196"/>
      <c r="G2061" s="196"/>
      <c r="H2061" s="196"/>
      <c r="I2061" s="196"/>
      <c r="J2061" s="196"/>
      <c r="K2061" s="196"/>
      <c r="L2061" s="196"/>
      <c r="M2061" s="196"/>
      <c r="N2061" s="196"/>
      <c r="O2061" s="196"/>
      <c r="P2061" s="196"/>
      <c r="Q2061" s="196"/>
      <c r="R2061" s="196"/>
      <c r="S2061" s="196"/>
      <c r="T2061" s="196"/>
      <c r="U2061" s="196"/>
      <c r="V2061" s="196"/>
    </row>
    <row r="2062" spans="1:22" x14ac:dyDescent="0.2">
      <c r="A2062" s="196"/>
      <c r="B2062" s="196"/>
      <c r="C2062" s="196"/>
      <c r="D2062" s="196"/>
      <c r="E2062" s="196"/>
      <c r="F2062" s="196"/>
      <c r="G2062" s="196"/>
      <c r="H2062" s="196"/>
      <c r="I2062" s="196"/>
      <c r="J2062" s="196"/>
      <c r="K2062" s="196"/>
      <c r="L2062" s="196"/>
      <c r="M2062" s="196"/>
      <c r="N2062" s="196"/>
      <c r="O2062" s="196"/>
      <c r="P2062" s="196"/>
      <c r="Q2062" s="196"/>
      <c r="R2062" s="196"/>
      <c r="S2062" s="196"/>
      <c r="T2062" s="196"/>
      <c r="U2062" s="196"/>
      <c r="V2062" s="196"/>
    </row>
    <row r="2063" spans="1:22" x14ac:dyDescent="0.2">
      <c r="A2063" s="196"/>
      <c r="B2063" s="196"/>
      <c r="C2063" s="196"/>
      <c r="D2063" s="196"/>
      <c r="E2063" s="196"/>
      <c r="F2063" s="196"/>
      <c r="G2063" s="196"/>
      <c r="H2063" s="196"/>
      <c r="I2063" s="196"/>
      <c r="J2063" s="196"/>
      <c r="K2063" s="196"/>
      <c r="L2063" s="196"/>
      <c r="M2063" s="196"/>
      <c r="N2063" s="196"/>
      <c r="O2063" s="196"/>
      <c r="P2063" s="196"/>
      <c r="Q2063" s="196"/>
      <c r="R2063" s="196"/>
      <c r="S2063" s="196"/>
      <c r="T2063" s="196"/>
      <c r="U2063" s="196"/>
      <c r="V2063" s="196"/>
    </row>
    <row r="2064" spans="1:22" x14ac:dyDescent="0.2">
      <c r="A2064" s="196"/>
      <c r="B2064" s="196"/>
      <c r="C2064" s="196"/>
      <c r="D2064" s="196"/>
      <c r="E2064" s="196"/>
      <c r="F2064" s="196"/>
      <c r="G2064" s="196"/>
      <c r="H2064" s="196"/>
      <c r="I2064" s="196"/>
      <c r="J2064" s="196"/>
      <c r="K2064" s="196"/>
      <c r="L2064" s="196"/>
      <c r="M2064" s="196"/>
      <c r="N2064" s="196"/>
      <c r="O2064" s="196"/>
      <c r="P2064" s="196"/>
      <c r="Q2064" s="196"/>
      <c r="R2064" s="196"/>
      <c r="S2064" s="196"/>
      <c r="T2064" s="196"/>
      <c r="U2064" s="196"/>
      <c r="V2064" s="196"/>
    </row>
    <row r="2065" spans="1:22" x14ac:dyDescent="0.2">
      <c r="A2065" s="196"/>
      <c r="B2065" s="196"/>
      <c r="C2065" s="196"/>
      <c r="D2065" s="196"/>
      <c r="E2065" s="196"/>
      <c r="F2065" s="196"/>
      <c r="G2065" s="196"/>
      <c r="H2065" s="196"/>
      <c r="I2065" s="196"/>
      <c r="J2065" s="196"/>
      <c r="K2065" s="196"/>
      <c r="L2065" s="196"/>
      <c r="M2065" s="196"/>
      <c r="N2065" s="196"/>
      <c r="O2065" s="196"/>
      <c r="P2065" s="196"/>
      <c r="Q2065" s="196"/>
      <c r="R2065" s="196"/>
      <c r="S2065" s="196"/>
      <c r="T2065" s="196"/>
      <c r="U2065" s="196"/>
      <c r="V2065" s="196"/>
    </row>
    <row r="2066" spans="1:22" x14ac:dyDescent="0.2">
      <c r="A2066" s="196"/>
      <c r="B2066" s="196"/>
      <c r="C2066" s="196"/>
      <c r="D2066" s="196"/>
      <c r="E2066" s="196"/>
      <c r="F2066" s="196"/>
      <c r="G2066" s="196"/>
      <c r="H2066" s="196"/>
      <c r="I2066" s="196"/>
      <c r="J2066" s="196"/>
      <c r="K2066" s="196"/>
      <c r="L2066" s="196"/>
      <c r="M2066" s="196"/>
      <c r="N2066" s="196"/>
      <c r="O2066" s="196"/>
      <c r="P2066" s="196"/>
      <c r="Q2066" s="196"/>
      <c r="R2066" s="196"/>
      <c r="S2066" s="196"/>
      <c r="T2066" s="196"/>
      <c r="U2066" s="196"/>
      <c r="V2066" s="196"/>
    </row>
    <row r="2067" spans="1:22" x14ac:dyDescent="0.2">
      <c r="A2067" s="196"/>
      <c r="B2067" s="196"/>
      <c r="C2067" s="196"/>
      <c r="D2067" s="196"/>
      <c r="E2067" s="196"/>
      <c r="F2067" s="196"/>
      <c r="G2067" s="196"/>
      <c r="H2067" s="196"/>
      <c r="I2067" s="196"/>
      <c r="J2067" s="196"/>
      <c r="K2067" s="196"/>
      <c r="L2067" s="196"/>
      <c r="M2067" s="196"/>
      <c r="N2067" s="196"/>
      <c r="O2067" s="196"/>
      <c r="P2067" s="196"/>
      <c r="Q2067" s="196"/>
      <c r="R2067" s="196"/>
      <c r="S2067" s="196"/>
      <c r="T2067" s="196"/>
      <c r="U2067" s="196"/>
      <c r="V2067" s="196"/>
    </row>
    <row r="2068" spans="1:22" x14ac:dyDescent="0.2">
      <c r="A2068" s="196"/>
      <c r="B2068" s="196"/>
      <c r="C2068" s="196"/>
      <c r="D2068" s="196"/>
      <c r="E2068" s="196"/>
      <c r="F2068" s="196"/>
      <c r="G2068" s="196"/>
      <c r="H2068" s="196"/>
      <c r="I2068" s="196"/>
      <c r="J2068" s="196"/>
      <c r="K2068" s="196"/>
      <c r="L2068" s="196"/>
      <c r="M2068" s="196"/>
      <c r="N2068" s="196"/>
      <c r="O2068" s="196"/>
      <c r="P2068" s="196"/>
      <c r="Q2068" s="196"/>
      <c r="R2068" s="196"/>
      <c r="S2068" s="196"/>
      <c r="T2068" s="196"/>
      <c r="U2068" s="196"/>
      <c r="V2068" s="196"/>
    </row>
    <row r="2069" spans="1:22" x14ac:dyDescent="0.2">
      <c r="A2069" s="196"/>
      <c r="B2069" s="196"/>
      <c r="C2069" s="196"/>
      <c r="D2069" s="196"/>
      <c r="E2069" s="196"/>
      <c r="F2069" s="196"/>
      <c r="G2069" s="196"/>
      <c r="H2069" s="196"/>
      <c r="I2069" s="196"/>
      <c r="J2069" s="196"/>
      <c r="K2069" s="196"/>
      <c r="L2069" s="196"/>
      <c r="M2069" s="196"/>
      <c r="N2069" s="196"/>
      <c r="O2069" s="196"/>
      <c r="P2069" s="196"/>
      <c r="Q2069" s="196"/>
      <c r="R2069" s="196"/>
      <c r="S2069" s="196"/>
      <c r="T2069" s="196"/>
      <c r="U2069" s="196"/>
      <c r="V2069" s="196"/>
    </row>
    <row r="2070" spans="1:22" x14ac:dyDescent="0.2">
      <c r="A2070" s="196"/>
      <c r="B2070" s="196"/>
      <c r="C2070" s="196"/>
      <c r="D2070" s="196"/>
      <c r="E2070" s="196"/>
      <c r="F2070" s="196"/>
      <c r="G2070" s="196"/>
      <c r="H2070" s="196"/>
      <c r="I2070" s="196"/>
      <c r="J2070" s="196"/>
      <c r="K2070" s="196"/>
      <c r="L2070" s="196"/>
      <c r="M2070" s="196"/>
      <c r="N2070" s="196"/>
      <c r="O2070" s="196"/>
      <c r="P2070" s="196"/>
      <c r="Q2070" s="196"/>
      <c r="R2070" s="196"/>
      <c r="S2070" s="196"/>
      <c r="T2070" s="196"/>
      <c r="U2070" s="196"/>
      <c r="V2070" s="196"/>
    </row>
    <row r="2071" spans="1:22" x14ac:dyDescent="0.2">
      <c r="A2071" s="196"/>
      <c r="B2071" s="196"/>
      <c r="C2071" s="196"/>
      <c r="D2071" s="196"/>
      <c r="E2071" s="196"/>
      <c r="F2071" s="196"/>
      <c r="G2071" s="196"/>
      <c r="H2071" s="196"/>
      <c r="I2071" s="196"/>
      <c r="J2071" s="196"/>
      <c r="K2071" s="196"/>
      <c r="L2071" s="196"/>
      <c r="M2071" s="196"/>
      <c r="N2071" s="196"/>
      <c r="O2071" s="196"/>
      <c r="P2071" s="196"/>
      <c r="Q2071" s="196"/>
      <c r="R2071" s="196"/>
      <c r="S2071" s="196"/>
      <c r="T2071" s="196"/>
      <c r="U2071" s="196"/>
      <c r="V2071" s="196"/>
    </row>
    <row r="2072" spans="1:22" x14ac:dyDescent="0.2">
      <c r="A2072" s="196"/>
      <c r="B2072" s="196"/>
      <c r="C2072" s="196"/>
      <c r="D2072" s="196"/>
      <c r="E2072" s="196"/>
      <c r="F2072" s="196"/>
      <c r="G2072" s="196"/>
      <c r="H2072" s="196"/>
      <c r="I2072" s="196"/>
      <c r="J2072" s="196"/>
      <c r="K2072" s="196"/>
      <c r="L2072" s="196"/>
      <c r="M2072" s="196"/>
      <c r="N2072" s="196"/>
      <c r="O2072" s="196"/>
      <c r="P2072" s="196"/>
      <c r="Q2072" s="196"/>
      <c r="R2072" s="196"/>
      <c r="S2072" s="196"/>
      <c r="T2072" s="196"/>
      <c r="U2072" s="196"/>
      <c r="V2072" s="196"/>
    </row>
    <row r="2073" spans="1:22" x14ac:dyDescent="0.2">
      <c r="A2073" s="196"/>
      <c r="B2073" s="196"/>
      <c r="C2073" s="196"/>
      <c r="D2073" s="196"/>
      <c r="E2073" s="196"/>
      <c r="F2073" s="196"/>
      <c r="G2073" s="196"/>
      <c r="H2073" s="196"/>
      <c r="I2073" s="196"/>
      <c r="J2073" s="196"/>
      <c r="K2073" s="196"/>
      <c r="L2073" s="196"/>
      <c r="M2073" s="196"/>
      <c r="N2073" s="196"/>
      <c r="O2073" s="196"/>
      <c r="P2073" s="196"/>
      <c r="Q2073" s="196"/>
      <c r="R2073" s="196"/>
      <c r="S2073" s="196"/>
      <c r="T2073" s="196"/>
      <c r="U2073" s="196"/>
      <c r="V2073" s="196"/>
    </row>
    <row r="2074" spans="1:22" x14ac:dyDescent="0.2">
      <c r="A2074" s="196"/>
      <c r="B2074" s="196"/>
      <c r="C2074" s="196"/>
      <c r="D2074" s="196"/>
      <c r="E2074" s="196"/>
      <c r="F2074" s="196"/>
      <c r="G2074" s="196"/>
      <c r="H2074" s="196"/>
      <c r="I2074" s="196"/>
      <c r="J2074" s="196"/>
      <c r="K2074" s="196"/>
      <c r="L2074" s="196"/>
      <c r="M2074" s="196"/>
      <c r="N2074" s="196"/>
      <c r="O2074" s="196"/>
      <c r="P2074" s="196"/>
      <c r="Q2074" s="196"/>
      <c r="R2074" s="196"/>
      <c r="S2074" s="196"/>
      <c r="T2074" s="196"/>
      <c r="U2074" s="196"/>
      <c r="V2074" s="196"/>
    </row>
    <row r="2075" spans="1:22" x14ac:dyDescent="0.2">
      <c r="A2075" s="196"/>
      <c r="B2075" s="196"/>
      <c r="C2075" s="196"/>
      <c r="D2075" s="196"/>
      <c r="E2075" s="196"/>
      <c r="F2075" s="196"/>
      <c r="G2075" s="196"/>
      <c r="H2075" s="196"/>
      <c r="I2075" s="196"/>
      <c r="J2075" s="196"/>
      <c r="K2075" s="196"/>
      <c r="L2075" s="196"/>
      <c r="M2075" s="196"/>
      <c r="N2075" s="196"/>
      <c r="O2075" s="196"/>
      <c r="P2075" s="196"/>
      <c r="Q2075" s="196"/>
      <c r="R2075" s="196"/>
      <c r="S2075" s="196"/>
      <c r="T2075" s="196"/>
      <c r="U2075" s="196"/>
      <c r="V2075" s="196"/>
    </row>
    <row r="2076" spans="1:22" x14ac:dyDescent="0.2">
      <c r="A2076" s="196"/>
      <c r="B2076" s="196"/>
      <c r="C2076" s="196"/>
      <c r="D2076" s="196"/>
      <c r="E2076" s="196"/>
      <c r="F2076" s="196"/>
      <c r="G2076" s="196"/>
      <c r="H2076" s="196"/>
      <c r="I2076" s="196"/>
      <c r="J2076" s="196"/>
      <c r="K2076" s="196"/>
      <c r="L2076" s="196"/>
      <c r="M2076" s="196"/>
      <c r="N2076" s="196"/>
      <c r="O2076" s="196"/>
      <c r="P2076" s="196"/>
      <c r="Q2076" s="196"/>
      <c r="R2076" s="196"/>
      <c r="S2076" s="196"/>
      <c r="T2076" s="196"/>
      <c r="U2076" s="196"/>
      <c r="V2076" s="196"/>
    </row>
    <row r="2077" spans="1:22" x14ac:dyDescent="0.2">
      <c r="A2077" s="196"/>
      <c r="B2077" s="196"/>
      <c r="C2077" s="196"/>
      <c r="D2077" s="196"/>
      <c r="E2077" s="196"/>
      <c r="F2077" s="196"/>
      <c r="G2077" s="196"/>
      <c r="H2077" s="196"/>
      <c r="I2077" s="196"/>
      <c r="J2077" s="196"/>
      <c r="K2077" s="196"/>
      <c r="L2077" s="196"/>
      <c r="M2077" s="196"/>
      <c r="N2077" s="196"/>
      <c r="O2077" s="196"/>
      <c r="P2077" s="196"/>
      <c r="Q2077" s="196"/>
      <c r="R2077" s="196"/>
      <c r="S2077" s="196"/>
      <c r="T2077" s="196"/>
      <c r="U2077" s="196"/>
      <c r="V2077" s="196"/>
    </row>
    <row r="2078" spans="1:22" x14ac:dyDescent="0.2">
      <c r="A2078" s="196"/>
      <c r="B2078" s="196"/>
      <c r="C2078" s="196"/>
      <c r="D2078" s="196"/>
      <c r="E2078" s="196"/>
      <c r="F2078" s="196"/>
      <c r="G2078" s="196"/>
      <c r="H2078" s="196"/>
      <c r="I2078" s="196"/>
      <c r="J2078" s="196"/>
      <c r="K2078" s="196"/>
      <c r="L2078" s="196"/>
      <c r="M2078" s="196"/>
      <c r="N2078" s="196"/>
      <c r="O2078" s="196"/>
      <c r="P2078" s="196"/>
      <c r="Q2078" s="196"/>
      <c r="R2078" s="196"/>
      <c r="S2078" s="196"/>
      <c r="T2078" s="196"/>
      <c r="U2078" s="196"/>
      <c r="V2078" s="196"/>
    </row>
    <row r="2079" spans="1:22" x14ac:dyDescent="0.2">
      <c r="A2079" s="196"/>
      <c r="B2079" s="196"/>
      <c r="C2079" s="196"/>
      <c r="D2079" s="196"/>
      <c r="E2079" s="196"/>
      <c r="F2079" s="196"/>
      <c r="G2079" s="196"/>
      <c r="H2079" s="196"/>
      <c r="I2079" s="196"/>
      <c r="J2079" s="196"/>
      <c r="K2079" s="196"/>
      <c r="L2079" s="196"/>
      <c r="M2079" s="196"/>
      <c r="N2079" s="196"/>
      <c r="O2079" s="196"/>
      <c r="P2079" s="196"/>
      <c r="Q2079" s="196"/>
      <c r="R2079" s="196"/>
      <c r="S2079" s="196"/>
      <c r="T2079" s="196"/>
      <c r="U2079" s="196"/>
      <c r="V2079" s="196"/>
    </row>
    <row r="2080" spans="1:22" x14ac:dyDescent="0.2">
      <c r="A2080" s="196"/>
      <c r="B2080" s="196"/>
      <c r="C2080" s="196"/>
      <c r="D2080" s="196"/>
      <c r="E2080" s="196"/>
      <c r="F2080" s="196"/>
      <c r="G2080" s="196"/>
      <c r="H2080" s="196"/>
      <c r="I2080" s="196"/>
      <c r="J2080" s="196"/>
      <c r="K2080" s="196"/>
      <c r="L2080" s="196"/>
      <c r="M2080" s="196"/>
      <c r="N2080" s="196"/>
      <c r="O2080" s="196"/>
      <c r="P2080" s="196"/>
      <c r="Q2080" s="196"/>
      <c r="R2080" s="196"/>
      <c r="S2080" s="196"/>
      <c r="T2080" s="196"/>
      <c r="U2080" s="196"/>
      <c r="V2080" s="196"/>
    </row>
    <row r="2081" spans="1:22" x14ac:dyDescent="0.2">
      <c r="A2081" s="196"/>
      <c r="B2081" s="196"/>
      <c r="C2081" s="196"/>
      <c r="D2081" s="196"/>
      <c r="E2081" s="196"/>
      <c r="F2081" s="196"/>
      <c r="G2081" s="196"/>
      <c r="H2081" s="196"/>
      <c r="I2081" s="196"/>
      <c r="J2081" s="196"/>
      <c r="K2081" s="196"/>
      <c r="L2081" s="196"/>
      <c r="M2081" s="196"/>
      <c r="N2081" s="196"/>
      <c r="O2081" s="196"/>
      <c r="P2081" s="196"/>
      <c r="Q2081" s="196"/>
      <c r="R2081" s="196"/>
      <c r="S2081" s="196"/>
      <c r="T2081" s="196"/>
      <c r="U2081" s="196"/>
      <c r="V2081" s="196"/>
    </row>
    <row r="2082" spans="1:22" x14ac:dyDescent="0.2">
      <c r="A2082" s="196"/>
      <c r="B2082" s="196"/>
      <c r="C2082" s="196"/>
      <c r="D2082" s="196"/>
      <c r="E2082" s="196"/>
      <c r="F2082" s="196"/>
      <c r="G2082" s="196"/>
      <c r="H2082" s="196"/>
      <c r="I2082" s="196"/>
      <c r="J2082" s="196"/>
      <c r="K2082" s="196"/>
      <c r="L2082" s="196"/>
      <c r="M2082" s="196"/>
      <c r="N2082" s="196"/>
      <c r="O2082" s="196"/>
      <c r="P2082" s="196"/>
      <c r="Q2082" s="196"/>
      <c r="R2082" s="196"/>
      <c r="S2082" s="196"/>
      <c r="T2082" s="196"/>
      <c r="U2082" s="196"/>
      <c r="V2082" s="196"/>
    </row>
    <row r="2083" spans="1:22" x14ac:dyDescent="0.2">
      <c r="A2083" s="196"/>
      <c r="B2083" s="196"/>
      <c r="C2083" s="196"/>
      <c r="D2083" s="196"/>
      <c r="E2083" s="196"/>
      <c r="F2083" s="196"/>
      <c r="G2083" s="196"/>
      <c r="H2083" s="196"/>
      <c r="I2083" s="196"/>
      <c r="J2083" s="196"/>
      <c r="K2083" s="196"/>
      <c r="L2083" s="196"/>
      <c r="M2083" s="196"/>
      <c r="N2083" s="196"/>
      <c r="O2083" s="196"/>
      <c r="P2083" s="196"/>
      <c r="Q2083" s="196"/>
      <c r="R2083" s="196"/>
      <c r="S2083" s="196"/>
      <c r="T2083" s="196"/>
      <c r="U2083" s="196"/>
      <c r="V2083" s="196"/>
    </row>
    <row r="2084" spans="1:22" x14ac:dyDescent="0.2">
      <c r="A2084" s="196"/>
      <c r="B2084" s="196"/>
      <c r="C2084" s="196"/>
      <c r="D2084" s="196"/>
      <c r="E2084" s="196"/>
      <c r="F2084" s="196"/>
      <c r="G2084" s="196"/>
      <c r="H2084" s="196"/>
      <c r="I2084" s="196"/>
      <c r="J2084" s="196"/>
      <c r="K2084" s="196"/>
      <c r="L2084" s="196"/>
      <c r="M2084" s="196"/>
      <c r="N2084" s="196"/>
      <c r="O2084" s="196"/>
      <c r="P2084" s="196"/>
      <c r="Q2084" s="196"/>
      <c r="R2084" s="196"/>
      <c r="S2084" s="196"/>
      <c r="T2084" s="196"/>
      <c r="U2084" s="196"/>
      <c r="V2084" s="196"/>
    </row>
    <row r="2085" spans="1:22" x14ac:dyDescent="0.2">
      <c r="A2085" s="196"/>
      <c r="B2085" s="196"/>
      <c r="C2085" s="196"/>
      <c r="D2085" s="196"/>
      <c r="E2085" s="196"/>
      <c r="F2085" s="196"/>
      <c r="G2085" s="196"/>
      <c r="H2085" s="196"/>
      <c r="I2085" s="196"/>
      <c r="J2085" s="196"/>
      <c r="K2085" s="196"/>
      <c r="L2085" s="196"/>
      <c r="M2085" s="196"/>
      <c r="N2085" s="196"/>
      <c r="O2085" s="196"/>
      <c r="P2085" s="196"/>
      <c r="Q2085" s="196"/>
      <c r="R2085" s="196"/>
      <c r="S2085" s="196"/>
      <c r="T2085" s="196"/>
      <c r="U2085" s="196"/>
      <c r="V2085" s="196"/>
    </row>
    <row r="2086" spans="1:22" x14ac:dyDescent="0.2">
      <c r="A2086" s="196"/>
      <c r="B2086" s="196"/>
      <c r="C2086" s="196"/>
      <c r="D2086" s="196"/>
      <c r="E2086" s="196"/>
      <c r="F2086" s="196"/>
      <c r="G2086" s="196"/>
      <c r="H2086" s="196"/>
      <c r="I2086" s="196"/>
      <c r="J2086" s="196"/>
      <c r="K2086" s="196"/>
      <c r="L2086" s="196"/>
      <c r="M2086" s="196"/>
      <c r="N2086" s="196"/>
      <c r="O2086" s="196"/>
      <c r="P2086" s="196"/>
      <c r="Q2086" s="196"/>
      <c r="R2086" s="196"/>
      <c r="S2086" s="196"/>
      <c r="T2086" s="196"/>
      <c r="U2086" s="196"/>
      <c r="V2086" s="196"/>
    </row>
    <row r="2087" spans="1:22" x14ac:dyDescent="0.2">
      <c r="A2087" s="196"/>
      <c r="B2087" s="196"/>
      <c r="C2087" s="196"/>
      <c r="D2087" s="196"/>
      <c r="E2087" s="196"/>
      <c r="F2087" s="196"/>
      <c r="G2087" s="196"/>
      <c r="H2087" s="196"/>
      <c r="I2087" s="196"/>
      <c r="J2087" s="196"/>
      <c r="K2087" s="196"/>
      <c r="L2087" s="196"/>
      <c r="M2087" s="196"/>
      <c r="N2087" s="196"/>
      <c r="O2087" s="196"/>
      <c r="P2087" s="196"/>
      <c r="Q2087" s="196"/>
      <c r="R2087" s="196"/>
      <c r="S2087" s="196"/>
      <c r="T2087" s="196"/>
      <c r="U2087" s="196"/>
      <c r="V2087" s="196"/>
    </row>
    <row r="2088" spans="1:22" x14ac:dyDescent="0.2">
      <c r="A2088" s="196"/>
      <c r="B2088" s="196"/>
      <c r="C2088" s="196"/>
      <c r="D2088" s="196"/>
      <c r="E2088" s="196"/>
      <c r="F2088" s="196"/>
      <c r="G2088" s="196"/>
      <c r="H2088" s="196"/>
      <c r="I2088" s="196"/>
      <c r="J2088" s="196"/>
      <c r="K2088" s="196"/>
      <c r="L2088" s="196"/>
      <c r="M2088" s="196"/>
      <c r="N2088" s="196"/>
      <c r="O2088" s="196"/>
      <c r="P2088" s="196"/>
      <c r="Q2088" s="196"/>
      <c r="R2088" s="196"/>
      <c r="S2088" s="196"/>
      <c r="T2088" s="196"/>
      <c r="U2088" s="196"/>
      <c r="V2088" s="196"/>
    </row>
    <row r="2089" spans="1:22" x14ac:dyDescent="0.2">
      <c r="A2089" s="196"/>
      <c r="B2089" s="196"/>
      <c r="C2089" s="196"/>
      <c r="D2089" s="196"/>
      <c r="E2089" s="196"/>
      <c r="F2089" s="196"/>
      <c r="G2089" s="196"/>
      <c r="H2089" s="196"/>
      <c r="I2089" s="196"/>
      <c r="J2089" s="196"/>
      <c r="K2089" s="196"/>
      <c r="L2089" s="196"/>
      <c r="M2089" s="196"/>
      <c r="N2089" s="196"/>
      <c r="O2089" s="196"/>
      <c r="P2089" s="196"/>
      <c r="Q2089" s="196"/>
      <c r="R2089" s="196"/>
      <c r="S2089" s="196"/>
      <c r="T2089" s="196"/>
      <c r="U2089" s="196"/>
      <c r="V2089" s="196"/>
    </row>
    <row r="2090" spans="1:22" x14ac:dyDescent="0.2">
      <c r="A2090" s="196"/>
      <c r="B2090" s="196"/>
      <c r="C2090" s="196"/>
      <c r="D2090" s="196"/>
      <c r="E2090" s="196"/>
      <c r="F2090" s="196"/>
      <c r="G2090" s="196"/>
      <c r="H2090" s="196"/>
      <c r="I2090" s="196"/>
      <c r="J2090" s="196"/>
      <c r="K2090" s="196"/>
      <c r="L2090" s="196"/>
      <c r="M2090" s="196"/>
      <c r="N2090" s="196"/>
      <c r="O2090" s="196"/>
      <c r="P2090" s="196"/>
      <c r="Q2090" s="196"/>
      <c r="R2090" s="196"/>
      <c r="S2090" s="196"/>
      <c r="T2090" s="196"/>
      <c r="U2090" s="196"/>
      <c r="V2090" s="196"/>
    </row>
    <row r="2091" spans="1:22" x14ac:dyDescent="0.2">
      <c r="A2091" s="196"/>
      <c r="B2091" s="196"/>
      <c r="C2091" s="196"/>
      <c r="D2091" s="196"/>
      <c r="E2091" s="196"/>
      <c r="F2091" s="196"/>
      <c r="G2091" s="196"/>
      <c r="H2091" s="196"/>
      <c r="I2091" s="196"/>
      <c r="J2091" s="196"/>
      <c r="K2091" s="196"/>
      <c r="L2091" s="196"/>
      <c r="M2091" s="196"/>
      <c r="N2091" s="196"/>
      <c r="O2091" s="196"/>
      <c r="P2091" s="196"/>
      <c r="Q2091" s="196"/>
      <c r="R2091" s="196"/>
      <c r="S2091" s="196"/>
      <c r="T2091" s="196"/>
      <c r="U2091" s="196"/>
      <c r="V2091" s="196"/>
    </row>
    <row r="2092" spans="1:22" x14ac:dyDescent="0.2">
      <c r="A2092" s="196"/>
      <c r="B2092" s="196"/>
      <c r="C2092" s="196"/>
      <c r="D2092" s="196"/>
      <c r="E2092" s="196"/>
      <c r="F2092" s="196"/>
      <c r="G2092" s="196"/>
      <c r="H2092" s="196"/>
      <c r="I2092" s="196"/>
      <c r="J2092" s="196"/>
      <c r="K2092" s="196"/>
      <c r="L2092" s="196"/>
      <c r="M2092" s="196"/>
      <c r="N2092" s="196"/>
      <c r="O2092" s="196"/>
      <c r="P2092" s="196"/>
      <c r="Q2092" s="196"/>
      <c r="R2092" s="196"/>
      <c r="S2092" s="196"/>
      <c r="T2092" s="196"/>
      <c r="U2092" s="196"/>
      <c r="V2092" s="196"/>
    </row>
    <row r="2093" spans="1:22" x14ac:dyDescent="0.2">
      <c r="A2093" s="196"/>
      <c r="B2093" s="196"/>
      <c r="C2093" s="196"/>
      <c r="D2093" s="196"/>
      <c r="E2093" s="196"/>
      <c r="F2093" s="196"/>
      <c r="G2093" s="196"/>
      <c r="H2093" s="196"/>
      <c r="I2093" s="196"/>
      <c r="J2093" s="196"/>
      <c r="K2093" s="196"/>
      <c r="L2093" s="196"/>
      <c r="M2093" s="196"/>
      <c r="N2093" s="196"/>
      <c r="O2093" s="196"/>
      <c r="P2093" s="196"/>
      <c r="Q2093" s="196"/>
      <c r="R2093" s="196"/>
      <c r="S2093" s="196"/>
      <c r="T2093" s="196"/>
      <c r="U2093" s="196"/>
      <c r="V2093" s="196"/>
    </row>
    <row r="2094" spans="1:22" x14ac:dyDescent="0.2">
      <c r="A2094" s="196"/>
      <c r="B2094" s="196"/>
      <c r="C2094" s="196"/>
      <c r="D2094" s="196"/>
      <c r="E2094" s="196"/>
      <c r="F2094" s="196"/>
      <c r="G2094" s="196"/>
      <c r="H2094" s="196"/>
      <c r="I2094" s="196"/>
      <c r="J2094" s="196"/>
      <c r="K2094" s="196"/>
      <c r="L2094" s="196"/>
      <c r="M2094" s="196"/>
      <c r="N2094" s="196"/>
      <c r="O2094" s="196"/>
      <c r="P2094" s="196"/>
      <c r="Q2094" s="196"/>
      <c r="R2094" s="196"/>
      <c r="S2094" s="196"/>
      <c r="T2094" s="196"/>
      <c r="U2094" s="196"/>
      <c r="V2094" s="196"/>
    </row>
    <row r="2095" spans="1:22" x14ac:dyDescent="0.2">
      <c r="A2095" s="196"/>
      <c r="B2095" s="196"/>
      <c r="C2095" s="196"/>
      <c r="D2095" s="196"/>
      <c r="E2095" s="196"/>
      <c r="F2095" s="196"/>
      <c r="G2095" s="196"/>
      <c r="H2095" s="196"/>
      <c r="I2095" s="196"/>
      <c r="J2095" s="196"/>
      <c r="K2095" s="196"/>
      <c r="L2095" s="196"/>
      <c r="M2095" s="196"/>
      <c r="N2095" s="196"/>
      <c r="O2095" s="196"/>
      <c r="P2095" s="196"/>
      <c r="Q2095" s="196"/>
      <c r="R2095" s="196"/>
      <c r="S2095" s="196"/>
      <c r="T2095" s="196"/>
      <c r="U2095" s="196"/>
      <c r="V2095" s="196"/>
    </row>
    <row r="2096" spans="1:22" x14ac:dyDescent="0.2">
      <c r="A2096" s="196"/>
      <c r="B2096" s="196"/>
      <c r="C2096" s="196"/>
      <c r="D2096" s="196"/>
      <c r="E2096" s="196"/>
      <c r="F2096" s="196"/>
      <c r="G2096" s="196"/>
      <c r="H2096" s="196"/>
      <c r="I2096" s="196"/>
      <c r="J2096" s="196"/>
      <c r="K2096" s="196"/>
      <c r="L2096" s="196"/>
      <c r="M2096" s="196"/>
      <c r="N2096" s="196"/>
      <c r="O2096" s="196"/>
      <c r="P2096" s="196"/>
      <c r="Q2096" s="196"/>
      <c r="R2096" s="196"/>
      <c r="S2096" s="196"/>
      <c r="T2096" s="196"/>
      <c r="U2096" s="196"/>
      <c r="V2096" s="196"/>
    </row>
    <row r="2097" spans="1:22" x14ac:dyDescent="0.2">
      <c r="A2097" s="196"/>
      <c r="B2097" s="196"/>
      <c r="C2097" s="196"/>
      <c r="D2097" s="196"/>
      <c r="E2097" s="196"/>
      <c r="F2097" s="196"/>
      <c r="G2097" s="196"/>
      <c r="H2097" s="196"/>
      <c r="I2097" s="196"/>
      <c r="J2097" s="196"/>
      <c r="K2097" s="196"/>
      <c r="L2097" s="196"/>
      <c r="M2097" s="196"/>
      <c r="N2097" s="196"/>
      <c r="O2097" s="196"/>
      <c r="P2097" s="196"/>
      <c r="Q2097" s="196"/>
      <c r="R2097" s="196"/>
      <c r="S2097" s="196"/>
      <c r="T2097" s="196"/>
      <c r="U2097" s="196"/>
      <c r="V2097" s="196"/>
    </row>
    <row r="2098" spans="1:22" x14ac:dyDescent="0.2">
      <c r="A2098" s="196"/>
      <c r="B2098" s="196"/>
      <c r="C2098" s="196"/>
      <c r="D2098" s="196"/>
      <c r="E2098" s="196"/>
      <c r="F2098" s="196"/>
      <c r="G2098" s="196"/>
      <c r="H2098" s="196"/>
      <c r="I2098" s="196"/>
      <c r="J2098" s="196"/>
      <c r="K2098" s="196"/>
      <c r="L2098" s="196"/>
      <c r="M2098" s="196"/>
      <c r="N2098" s="196"/>
      <c r="O2098" s="196"/>
      <c r="P2098" s="196"/>
      <c r="Q2098" s="196"/>
      <c r="R2098" s="196"/>
      <c r="S2098" s="196"/>
      <c r="T2098" s="196"/>
      <c r="U2098" s="196"/>
      <c r="V2098" s="196"/>
    </row>
    <row r="2099" spans="1:22" x14ac:dyDescent="0.2">
      <c r="A2099" s="196"/>
      <c r="B2099" s="196"/>
      <c r="C2099" s="196"/>
      <c r="D2099" s="196"/>
      <c r="E2099" s="196"/>
      <c r="F2099" s="196"/>
      <c r="G2099" s="196"/>
      <c r="H2099" s="196"/>
      <c r="I2099" s="196"/>
      <c r="J2099" s="196"/>
      <c r="K2099" s="196"/>
      <c r="L2099" s="196"/>
      <c r="M2099" s="196"/>
      <c r="N2099" s="196"/>
      <c r="O2099" s="196"/>
      <c r="P2099" s="196"/>
      <c r="Q2099" s="196"/>
      <c r="R2099" s="196"/>
      <c r="S2099" s="196"/>
      <c r="T2099" s="196"/>
      <c r="U2099" s="196"/>
      <c r="V2099" s="196"/>
    </row>
    <row r="2100" spans="1:22" x14ac:dyDescent="0.2">
      <c r="A2100" s="196"/>
      <c r="B2100" s="196"/>
      <c r="C2100" s="196"/>
      <c r="D2100" s="196"/>
      <c r="E2100" s="196"/>
      <c r="F2100" s="196"/>
      <c r="G2100" s="196"/>
      <c r="H2100" s="196"/>
      <c r="I2100" s="196"/>
      <c r="J2100" s="196"/>
      <c r="K2100" s="196"/>
      <c r="L2100" s="196"/>
      <c r="M2100" s="196"/>
      <c r="N2100" s="196"/>
      <c r="O2100" s="196"/>
      <c r="P2100" s="196"/>
      <c r="Q2100" s="196"/>
      <c r="R2100" s="196"/>
      <c r="S2100" s="196"/>
      <c r="T2100" s="196"/>
      <c r="U2100" s="196"/>
      <c r="V2100" s="196"/>
    </row>
    <row r="2101" spans="1:22" x14ac:dyDescent="0.2">
      <c r="A2101" s="196"/>
      <c r="B2101" s="196"/>
      <c r="C2101" s="196"/>
      <c r="D2101" s="196"/>
      <c r="E2101" s="196"/>
      <c r="F2101" s="196"/>
      <c r="G2101" s="196"/>
      <c r="H2101" s="196"/>
      <c r="I2101" s="196"/>
      <c r="J2101" s="196"/>
      <c r="K2101" s="196"/>
      <c r="L2101" s="196"/>
      <c r="M2101" s="196"/>
      <c r="N2101" s="196"/>
      <c r="O2101" s="196"/>
      <c r="P2101" s="196"/>
      <c r="Q2101" s="196"/>
      <c r="R2101" s="196"/>
      <c r="S2101" s="196"/>
      <c r="T2101" s="196"/>
      <c r="U2101" s="196"/>
      <c r="V2101" s="196"/>
    </row>
    <row r="2102" spans="1:22" x14ac:dyDescent="0.2">
      <c r="A2102" s="196"/>
      <c r="B2102" s="196"/>
      <c r="C2102" s="196"/>
      <c r="D2102" s="196"/>
      <c r="E2102" s="196"/>
      <c r="F2102" s="196"/>
      <c r="G2102" s="196"/>
      <c r="H2102" s="196"/>
      <c r="I2102" s="196"/>
      <c r="J2102" s="196"/>
      <c r="K2102" s="196"/>
      <c r="L2102" s="196"/>
      <c r="M2102" s="196"/>
      <c r="N2102" s="196"/>
      <c r="O2102" s="196"/>
      <c r="P2102" s="196"/>
      <c r="Q2102" s="196"/>
      <c r="R2102" s="196"/>
      <c r="S2102" s="196"/>
      <c r="T2102" s="196"/>
      <c r="U2102" s="196"/>
      <c r="V2102" s="196"/>
    </row>
    <row r="2103" spans="1:22" x14ac:dyDescent="0.2">
      <c r="A2103" s="196"/>
      <c r="B2103" s="196"/>
      <c r="C2103" s="196"/>
      <c r="D2103" s="196"/>
      <c r="E2103" s="196"/>
      <c r="F2103" s="196"/>
      <c r="G2103" s="196"/>
      <c r="H2103" s="196"/>
      <c r="I2103" s="196"/>
      <c r="J2103" s="196"/>
      <c r="K2103" s="196"/>
      <c r="L2103" s="196"/>
      <c r="M2103" s="196"/>
      <c r="N2103" s="196"/>
      <c r="O2103" s="196"/>
      <c r="P2103" s="196"/>
      <c r="Q2103" s="196"/>
      <c r="R2103" s="196"/>
      <c r="S2103" s="196"/>
      <c r="T2103" s="196"/>
      <c r="U2103" s="196"/>
      <c r="V2103" s="196"/>
    </row>
    <row r="2104" spans="1:22" x14ac:dyDescent="0.2">
      <c r="A2104" s="196"/>
      <c r="B2104" s="196"/>
      <c r="C2104" s="196"/>
      <c r="D2104" s="196"/>
      <c r="E2104" s="196"/>
      <c r="F2104" s="196"/>
      <c r="G2104" s="196"/>
      <c r="H2104" s="196"/>
      <c r="I2104" s="196"/>
      <c r="J2104" s="196"/>
      <c r="K2104" s="196"/>
      <c r="L2104" s="196"/>
      <c r="M2104" s="196"/>
      <c r="N2104" s="196"/>
      <c r="O2104" s="196"/>
      <c r="P2104" s="196"/>
      <c r="Q2104" s="196"/>
      <c r="R2104" s="196"/>
      <c r="S2104" s="196"/>
      <c r="T2104" s="196"/>
      <c r="U2104" s="196"/>
      <c r="V2104" s="196"/>
    </row>
    <row r="2105" spans="1:22" x14ac:dyDescent="0.2">
      <c r="A2105" s="196"/>
      <c r="B2105" s="196"/>
      <c r="C2105" s="196"/>
      <c r="D2105" s="196"/>
      <c r="E2105" s="196"/>
      <c r="F2105" s="196"/>
      <c r="G2105" s="196"/>
      <c r="H2105" s="196"/>
      <c r="I2105" s="196"/>
      <c r="J2105" s="196"/>
      <c r="K2105" s="196"/>
      <c r="L2105" s="196"/>
      <c r="M2105" s="196"/>
      <c r="N2105" s="196"/>
      <c r="O2105" s="196"/>
      <c r="P2105" s="196"/>
      <c r="Q2105" s="196"/>
      <c r="R2105" s="196"/>
      <c r="S2105" s="196"/>
      <c r="T2105" s="196"/>
      <c r="U2105" s="196"/>
      <c r="V2105" s="196"/>
    </row>
    <row r="2106" spans="1:22" x14ac:dyDescent="0.2">
      <c r="A2106" s="196"/>
      <c r="B2106" s="196"/>
      <c r="C2106" s="196"/>
      <c r="D2106" s="196"/>
      <c r="E2106" s="196"/>
      <c r="F2106" s="196"/>
      <c r="G2106" s="196"/>
      <c r="H2106" s="196"/>
      <c r="I2106" s="196"/>
      <c r="J2106" s="196"/>
      <c r="K2106" s="196"/>
      <c r="L2106" s="196"/>
      <c r="M2106" s="196"/>
      <c r="N2106" s="196"/>
      <c r="O2106" s="196"/>
      <c r="P2106" s="196"/>
      <c r="Q2106" s="196"/>
      <c r="R2106" s="196"/>
      <c r="S2106" s="196"/>
      <c r="T2106" s="196"/>
      <c r="U2106" s="196"/>
      <c r="V2106" s="196"/>
    </row>
    <row r="2107" spans="1:22" x14ac:dyDescent="0.2">
      <c r="A2107" s="196"/>
      <c r="B2107" s="196"/>
      <c r="C2107" s="196"/>
      <c r="D2107" s="196"/>
      <c r="E2107" s="196"/>
      <c r="F2107" s="196"/>
      <c r="G2107" s="196"/>
      <c r="H2107" s="196"/>
      <c r="I2107" s="196"/>
      <c r="J2107" s="196"/>
      <c r="K2107" s="196"/>
      <c r="L2107" s="196"/>
      <c r="M2107" s="196"/>
      <c r="N2107" s="196"/>
      <c r="O2107" s="196"/>
      <c r="P2107" s="196"/>
      <c r="Q2107" s="196"/>
      <c r="R2107" s="196"/>
      <c r="S2107" s="196"/>
      <c r="T2107" s="196"/>
      <c r="U2107" s="196"/>
      <c r="V2107" s="196"/>
    </row>
    <row r="2108" spans="1:22" x14ac:dyDescent="0.2">
      <c r="A2108" s="196"/>
      <c r="B2108" s="196"/>
      <c r="C2108" s="196"/>
      <c r="D2108" s="196"/>
      <c r="E2108" s="196"/>
      <c r="F2108" s="196"/>
      <c r="G2108" s="196"/>
      <c r="H2108" s="196"/>
      <c r="I2108" s="196"/>
      <c r="J2108" s="196"/>
      <c r="K2108" s="196"/>
      <c r="L2108" s="196"/>
      <c r="M2108" s="196"/>
      <c r="N2108" s="196"/>
      <c r="O2108" s="196"/>
      <c r="P2108" s="196"/>
      <c r="Q2108" s="196"/>
      <c r="R2108" s="196"/>
      <c r="S2108" s="196"/>
      <c r="T2108" s="196"/>
      <c r="U2108" s="196"/>
      <c r="V2108" s="196"/>
    </row>
    <row r="2109" spans="1:22" x14ac:dyDescent="0.2">
      <c r="A2109" s="196"/>
      <c r="B2109" s="196"/>
      <c r="C2109" s="196"/>
      <c r="D2109" s="196"/>
      <c r="E2109" s="196"/>
      <c r="F2109" s="196"/>
      <c r="G2109" s="196"/>
      <c r="H2109" s="196"/>
      <c r="I2109" s="196"/>
      <c r="J2109" s="196"/>
      <c r="K2109" s="196"/>
      <c r="L2109" s="196"/>
      <c r="M2109" s="196"/>
      <c r="N2109" s="196"/>
      <c r="O2109" s="196"/>
      <c r="P2109" s="196"/>
      <c r="Q2109" s="196"/>
      <c r="R2109" s="196"/>
      <c r="S2109" s="196"/>
      <c r="T2109" s="196"/>
      <c r="U2109" s="196"/>
      <c r="V2109" s="196"/>
    </row>
    <row r="2110" spans="1:22" x14ac:dyDescent="0.2">
      <c r="A2110" s="196"/>
      <c r="B2110" s="196"/>
      <c r="C2110" s="196"/>
      <c r="D2110" s="196"/>
      <c r="E2110" s="196"/>
      <c r="F2110" s="196"/>
      <c r="G2110" s="196"/>
      <c r="H2110" s="196"/>
      <c r="I2110" s="196"/>
      <c r="J2110" s="196"/>
      <c r="K2110" s="196"/>
      <c r="L2110" s="196"/>
      <c r="M2110" s="196"/>
      <c r="N2110" s="196"/>
      <c r="O2110" s="196"/>
      <c r="P2110" s="196"/>
      <c r="Q2110" s="196"/>
      <c r="R2110" s="196"/>
      <c r="S2110" s="196"/>
      <c r="T2110" s="196"/>
      <c r="U2110" s="196"/>
      <c r="V2110" s="196"/>
    </row>
    <row r="2111" spans="1:22" x14ac:dyDescent="0.2">
      <c r="A2111" s="196"/>
      <c r="B2111" s="196"/>
      <c r="C2111" s="196"/>
      <c r="D2111" s="196"/>
      <c r="E2111" s="196"/>
      <c r="F2111" s="196"/>
      <c r="G2111" s="196"/>
      <c r="H2111" s="196"/>
      <c r="I2111" s="196"/>
      <c r="J2111" s="196"/>
      <c r="K2111" s="196"/>
      <c r="L2111" s="196"/>
      <c r="M2111" s="196"/>
      <c r="N2111" s="196"/>
      <c r="O2111" s="196"/>
      <c r="P2111" s="196"/>
      <c r="Q2111" s="196"/>
      <c r="R2111" s="196"/>
      <c r="S2111" s="196"/>
      <c r="T2111" s="196"/>
      <c r="U2111" s="196"/>
      <c r="V2111" s="196"/>
    </row>
    <row r="2112" spans="1:22" x14ac:dyDescent="0.2">
      <c r="A2112" s="196"/>
      <c r="B2112" s="196"/>
      <c r="C2112" s="196"/>
      <c r="D2112" s="196"/>
      <c r="E2112" s="196"/>
      <c r="F2112" s="196"/>
      <c r="G2112" s="196"/>
      <c r="H2112" s="196"/>
      <c r="I2112" s="196"/>
      <c r="J2112" s="196"/>
      <c r="K2112" s="196"/>
      <c r="L2112" s="196"/>
      <c r="M2112" s="196"/>
      <c r="N2112" s="196"/>
      <c r="O2112" s="196"/>
      <c r="P2112" s="196"/>
      <c r="Q2112" s="196"/>
      <c r="R2112" s="196"/>
      <c r="S2112" s="196"/>
      <c r="T2112" s="196"/>
      <c r="U2112" s="196"/>
      <c r="V2112" s="196"/>
    </row>
    <row r="2113" spans="1:22" x14ac:dyDescent="0.2">
      <c r="A2113" s="196"/>
      <c r="B2113" s="196"/>
      <c r="C2113" s="196"/>
      <c r="D2113" s="196"/>
      <c r="E2113" s="196"/>
      <c r="F2113" s="196"/>
      <c r="G2113" s="196"/>
      <c r="H2113" s="196"/>
      <c r="I2113" s="196"/>
      <c r="J2113" s="196"/>
      <c r="K2113" s="196"/>
      <c r="L2113" s="196"/>
      <c r="M2113" s="196"/>
      <c r="N2113" s="196"/>
      <c r="O2113" s="196"/>
      <c r="P2113" s="196"/>
      <c r="Q2113" s="196"/>
      <c r="R2113" s="196"/>
      <c r="S2113" s="196"/>
      <c r="T2113" s="196"/>
      <c r="U2113" s="196"/>
      <c r="V2113" s="196"/>
    </row>
    <row r="2114" spans="1:22" x14ac:dyDescent="0.2">
      <c r="A2114" s="196"/>
      <c r="B2114" s="196"/>
      <c r="C2114" s="196"/>
      <c r="D2114" s="196"/>
      <c r="E2114" s="196"/>
      <c r="F2114" s="196"/>
      <c r="G2114" s="196"/>
      <c r="H2114" s="196"/>
      <c r="I2114" s="196"/>
      <c r="J2114" s="196"/>
      <c r="K2114" s="196"/>
      <c r="L2114" s="196"/>
      <c r="M2114" s="196"/>
      <c r="N2114" s="196"/>
      <c r="O2114" s="196"/>
      <c r="P2114" s="196"/>
      <c r="Q2114" s="196"/>
      <c r="R2114" s="196"/>
      <c r="S2114" s="196"/>
      <c r="T2114" s="196"/>
      <c r="U2114" s="196"/>
      <c r="V2114" s="196"/>
    </row>
    <row r="2115" spans="1:22" x14ac:dyDescent="0.2">
      <c r="A2115" s="196"/>
      <c r="B2115" s="196"/>
      <c r="C2115" s="196"/>
      <c r="D2115" s="196"/>
      <c r="E2115" s="196"/>
      <c r="F2115" s="196"/>
      <c r="G2115" s="196"/>
      <c r="H2115" s="196"/>
      <c r="I2115" s="196"/>
      <c r="J2115" s="196"/>
      <c r="K2115" s="196"/>
      <c r="L2115" s="196"/>
      <c r="M2115" s="196"/>
      <c r="N2115" s="196"/>
      <c r="O2115" s="196"/>
      <c r="P2115" s="196"/>
      <c r="Q2115" s="196"/>
      <c r="R2115" s="196"/>
      <c r="S2115" s="196"/>
      <c r="T2115" s="196"/>
      <c r="U2115" s="196"/>
      <c r="V2115" s="196"/>
    </row>
    <row r="2116" spans="1:22" x14ac:dyDescent="0.2">
      <c r="A2116" s="196"/>
      <c r="B2116" s="196"/>
      <c r="C2116" s="196"/>
      <c r="D2116" s="196"/>
      <c r="E2116" s="196"/>
      <c r="F2116" s="196"/>
      <c r="G2116" s="196"/>
      <c r="H2116" s="196"/>
      <c r="I2116" s="196"/>
      <c r="J2116" s="196"/>
      <c r="K2116" s="196"/>
      <c r="L2116" s="196"/>
      <c r="M2116" s="196"/>
      <c r="N2116" s="196"/>
      <c r="O2116" s="196"/>
      <c r="P2116" s="196"/>
      <c r="Q2116" s="196"/>
      <c r="R2116" s="196"/>
      <c r="S2116" s="196"/>
      <c r="T2116" s="196"/>
      <c r="U2116" s="196"/>
      <c r="V2116" s="196"/>
    </row>
    <row r="2117" spans="1:22" x14ac:dyDescent="0.2">
      <c r="A2117" s="196"/>
      <c r="B2117" s="196"/>
      <c r="C2117" s="196"/>
      <c r="D2117" s="196"/>
      <c r="E2117" s="196"/>
      <c r="F2117" s="196"/>
      <c r="G2117" s="196"/>
      <c r="H2117" s="196"/>
      <c r="I2117" s="196"/>
      <c r="J2117" s="196"/>
      <c r="K2117" s="196"/>
      <c r="L2117" s="196"/>
      <c r="M2117" s="196"/>
      <c r="N2117" s="196"/>
      <c r="O2117" s="196"/>
      <c r="P2117" s="196"/>
      <c r="Q2117" s="196"/>
      <c r="R2117" s="196"/>
      <c r="S2117" s="196"/>
      <c r="T2117" s="196"/>
      <c r="U2117" s="196"/>
      <c r="V2117" s="196"/>
    </row>
    <row r="2118" spans="1:22" x14ac:dyDescent="0.2">
      <c r="A2118" s="196"/>
      <c r="B2118" s="196"/>
      <c r="C2118" s="196"/>
      <c r="D2118" s="196"/>
      <c r="E2118" s="196"/>
      <c r="F2118" s="196"/>
      <c r="G2118" s="196"/>
      <c r="H2118" s="196"/>
      <c r="I2118" s="196"/>
      <c r="J2118" s="196"/>
      <c r="K2118" s="196"/>
      <c r="L2118" s="196"/>
      <c r="M2118" s="196"/>
      <c r="N2118" s="196"/>
      <c r="O2118" s="196"/>
      <c r="P2118" s="196"/>
      <c r="Q2118" s="196"/>
      <c r="R2118" s="196"/>
      <c r="S2118" s="196"/>
      <c r="T2118" s="196"/>
      <c r="U2118" s="196"/>
      <c r="V2118" s="196"/>
    </row>
    <row r="2119" spans="1:22" x14ac:dyDescent="0.2">
      <c r="A2119" s="196"/>
      <c r="B2119" s="196"/>
      <c r="C2119" s="196"/>
      <c r="D2119" s="196"/>
      <c r="E2119" s="196"/>
      <c r="F2119" s="196"/>
      <c r="G2119" s="196"/>
      <c r="H2119" s="196"/>
      <c r="I2119" s="196"/>
      <c r="J2119" s="196"/>
      <c r="K2119" s="196"/>
      <c r="L2119" s="196"/>
      <c r="M2119" s="196"/>
      <c r="N2119" s="196"/>
      <c r="O2119" s="196"/>
      <c r="P2119" s="196"/>
      <c r="Q2119" s="196"/>
      <c r="R2119" s="196"/>
      <c r="S2119" s="196"/>
      <c r="T2119" s="196"/>
      <c r="U2119" s="196"/>
      <c r="V2119" s="196"/>
    </row>
    <row r="2120" spans="1:22" x14ac:dyDescent="0.2">
      <c r="A2120" s="196"/>
      <c r="B2120" s="196"/>
      <c r="C2120" s="196"/>
      <c r="D2120" s="196"/>
      <c r="E2120" s="196"/>
      <c r="F2120" s="196"/>
      <c r="G2120" s="196"/>
      <c r="H2120" s="196"/>
      <c r="I2120" s="196"/>
      <c r="J2120" s="196"/>
      <c r="K2120" s="196"/>
      <c r="L2120" s="196"/>
      <c r="M2120" s="196"/>
      <c r="N2120" s="196"/>
      <c r="O2120" s="196"/>
      <c r="P2120" s="196"/>
      <c r="Q2120" s="196"/>
      <c r="R2120" s="196"/>
      <c r="S2120" s="196"/>
      <c r="T2120" s="196"/>
      <c r="U2120" s="196"/>
      <c r="V2120" s="196"/>
    </row>
    <row r="2121" spans="1:22" x14ac:dyDescent="0.2">
      <c r="A2121" s="196"/>
      <c r="B2121" s="196"/>
      <c r="C2121" s="196"/>
      <c r="D2121" s="196"/>
      <c r="E2121" s="196"/>
      <c r="F2121" s="196"/>
      <c r="G2121" s="196"/>
      <c r="H2121" s="196"/>
      <c r="I2121" s="196"/>
      <c r="J2121" s="196"/>
      <c r="K2121" s="196"/>
      <c r="L2121" s="196"/>
      <c r="M2121" s="196"/>
      <c r="N2121" s="196"/>
      <c r="O2121" s="196"/>
      <c r="P2121" s="196"/>
      <c r="Q2121" s="196"/>
      <c r="R2121" s="196"/>
      <c r="S2121" s="196"/>
      <c r="T2121" s="196"/>
      <c r="U2121" s="196"/>
      <c r="V2121" s="196"/>
    </row>
    <row r="2122" spans="1:22" x14ac:dyDescent="0.2">
      <c r="A2122" s="196"/>
      <c r="B2122" s="196"/>
      <c r="C2122" s="196"/>
      <c r="D2122" s="196"/>
      <c r="E2122" s="196"/>
      <c r="F2122" s="196"/>
      <c r="G2122" s="196"/>
      <c r="H2122" s="196"/>
      <c r="I2122" s="196"/>
      <c r="J2122" s="196"/>
      <c r="K2122" s="196"/>
      <c r="L2122" s="196"/>
      <c r="M2122" s="196"/>
      <c r="N2122" s="196"/>
      <c r="O2122" s="196"/>
      <c r="P2122" s="196"/>
      <c r="Q2122" s="196"/>
      <c r="R2122" s="196"/>
      <c r="S2122" s="196"/>
      <c r="T2122" s="196"/>
      <c r="U2122" s="196"/>
      <c r="V2122" s="196"/>
    </row>
    <row r="2123" spans="1:22" x14ac:dyDescent="0.2">
      <c r="A2123" s="196"/>
      <c r="B2123" s="196"/>
      <c r="C2123" s="196"/>
      <c r="D2123" s="196"/>
      <c r="E2123" s="196"/>
      <c r="F2123" s="196"/>
      <c r="G2123" s="196"/>
      <c r="H2123" s="196"/>
      <c r="I2123" s="196"/>
      <c r="J2123" s="196"/>
      <c r="K2123" s="196"/>
      <c r="L2123" s="196"/>
      <c r="M2123" s="196"/>
      <c r="N2123" s="196"/>
      <c r="O2123" s="196"/>
      <c r="P2123" s="196"/>
      <c r="Q2123" s="196"/>
      <c r="R2123" s="196"/>
      <c r="S2123" s="196"/>
      <c r="T2123" s="196"/>
      <c r="U2123" s="196"/>
      <c r="V2123" s="196"/>
    </row>
    <row r="2124" spans="1:22" x14ac:dyDescent="0.2">
      <c r="A2124" s="196"/>
      <c r="B2124" s="196"/>
      <c r="C2124" s="196"/>
      <c r="D2124" s="196"/>
      <c r="E2124" s="196"/>
      <c r="F2124" s="196"/>
      <c r="G2124" s="196"/>
      <c r="H2124" s="196"/>
      <c r="I2124" s="196"/>
      <c r="J2124" s="196"/>
      <c r="K2124" s="196"/>
      <c r="L2124" s="196"/>
      <c r="M2124" s="196"/>
      <c r="N2124" s="196"/>
      <c r="O2124" s="196"/>
      <c r="P2124" s="196"/>
      <c r="Q2124" s="196"/>
      <c r="R2124" s="196"/>
      <c r="S2124" s="196"/>
      <c r="T2124" s="196"/>
      <c r="U2124" s="196"/>
      <c r="V2124" s="196"/>
    </row>
    <row r="2125" spans="1:22" x14ac:dyDescent="0.2">
      <c r="A2125" s="196"/>
      <c r="B2125" s="196"/>
      <c r="C2125" s="196"/>
      <c r="D2125" s="196"/>
      <c r="E2125" s="196"/>
      <c r="F2125" s="196"/>
      <c r="G2125" s="196"/>
      <c r="H2125" s="196"/>
      <c r="I2125" s="196"/>
      <c r="J2125" s="196"/>
      <c r="K2125" s="196"/>
      <c r="L2125" s="196"/>
      <c r="M2125" s="196"/>
      <c r="N2125" s="196"/>
      <c r="O2125" s="196"/>
      <c r="P2125" s="196"/>
      <c r="Q2125" s="196"/>
      <c r="R2125" s="196"/>
      <c r="S2125" s="196"/>
      <c r="T2125" s="196"/>
      <c r="U2125" s="196"/>
      <c r="V2125" s="196"/>
    </row>
    <row r="2126" spans="1:22" x14ac:dyDescent="0.2">
      <c r="A2126" s="196"/>
      <c r="B2126" s="196"/>
      <c r="C2126" s="196"/>
      <c r="D2126" s="196"/>
      <c r="E2126" s="196"/>
      <c r="F2126" s="196"/>
      <c r="G2126" s="196"/>
      <c r="H2126" s="196"/>
      <c r="I2126" s="196"/>
      <c r="J2126" s="196"/>
      <c r="K2126" s="196"/>
      <c r="L2126" s="196"/>
      <c r="M2126" s="196"/>
      <c r="N2126" s="196"/>
      <c r="O2126" s="196"/>
      <c r="P2126" s="196"/>
      <c r="Q2126" s="196"/>
      <c r="R2126" s="196"/>
      <c r="S2126" s="196"/>
      <c r="T2126" s="196"/>
      <c r="U2126" s="196"/>
      <c r="V2126" s="196"/>
    </row>
    <row r="2127" spans="1:22" x14ac:dyDescent="0.2">
      <c r="A2127" s="196"/>
      <c r="B2127" s="196"/>
      <c r="C2127" s="196"/>
      <c r="D2127" s="196"/>
      <c r="E2127" s="196"/>
      <c r="F2127" s="196"/>
      <c r="G2127" s="196"/>
      <c r="H2127" s="196"/>
      <c r="I2127" s="196"/>
      <c r="J2127" s="196"/>
      <c r="K2127" s="196"/>
      <c r="L2127" s="196"/>
      <c r="M2127" s="196"/>
      <c r="N2127" s="196"/>
      <c r="O2127" s="196"/>
      <c r="P2127" s="196"/>
      <c r="Q2127" s="196"/>
      <c r="R2127" s="196"/>
      <c r="S2127" s="196"/>
      <c r="T2127" s="196"/>
      <c r="U2127" s="196"/>
      <c r="V2127" s="196"/>
    </row>
    <row r="2128" spans="1:22" x14ac:dyDescent="0.2">
      <c r="A2128" s="196"/>
      <c r="B2128" s="196"/>
      <c r="C2128" s="196"/>
      <c r="D2128" s="196"/>
      <c r="E2128" s="196"/>
      <c r="F2128" s="196"/>
      <c r="G2128" s="196"/>
      <c r="H2128" s="196"/>
      <c r="I2128" s="196"/>
      <c r="J2128" s="196"/>
      <c r="K2128" s="196"/>
      <c r="L2128" s="196"/>
      <c r="M2128" s="196"/>
      <c r="N2128" s="196"/>
      <c r="O2128" s="196"/>
      <c r="P2128" s="196"/>
      <c r="Q2128" s="196"/>
      <c r="R2128" s="196"/>
      <c r="S2128" s="196"/>
      <c r="T2128" s="196"/>
      <c r="U2128" s="196"/>
      <c r="V2128" s="196"/>
    </row>
    <row r="2129" spans="1:22" x14ac:dyDescent="0.2">
      <c r="A2129" s="196"/>
      <c r="B2129" s="196"/>
      <c r="C2129" s="196"/>
      <c r="D2129" s="196"/>
      <c r="E2129" s="196"/>
      <c r="F2129" s="196"/>
      <c r="G2129" s="196"/>
      <c r="H2129" s="196"/>
      <c r="I2129" s="196"/>
      <c r="J2129" s="196"/>
      <c r="K2129" s="196"/>
      <c r="L2129" s="196"/>
      <c r="M2129" s="196"/>
      <c r="N2129" s="196"/>
      <c r="O2129" s="196"/>
      <c r="P2129" s="196"/>
      <c r="Q2129" s="196"/>
      <c r="R2129" s="196"/>
      <c r="S2129" s="196"/>
      <c r="T2129" s="196"/>
      <c r="U2129" s="196"/>
      <c r="V2129" s="196"/>
    </row>
    <row r="2130" spans="1:22" x14ac:dyDescent="0.2">
      <c r="A2130" s="196"/>
      <c r="B2130" s="196"/>
      <c r="C2130" s="196"/>
      <c r="D2130" s="196"/>
      <c r="E2130" s="196"/>
      <c r="F2130" s="196"/>
      <c r="G2130" s="196"/>
      <c r="H2130" s="196"/>
      <c r="I2130" s="196"/>
      <c r="J2130" s="196"/>
      <c r="K2130" s="196"/>
      <c r="L2130" s="196"/>
      <c r="M2130" s="196"/>
      <c r="N2130" s="196"/>
      <c r="O2130" s="196"/>
      <c r="P2130" s="196"/>
      <c r="Q2130" s="196"/>
      <c r="R2130" s="196"/>
      <c r="S2130" s="196"/>
      <c r="T2130" s="196"/>
      <c r="U2130" s="196"/>
      <c r="V2130" s="196"/>
    </row>
    <row r="2131" spans="1:22" x14ac:dyDescent="0.2">
      <c r="A2131" s="196"/>
      <c r="B2131" s="196"/>
      <c r="C2131" s="196"/>
      <c r="D2131" s="196"/>
      <c r="E2131" s="196"/>
      <c r="F2131" s="196"/>
      <c r="G2131" s="196"/>
      <c r="H2131" s="196"/>
      <c r="I2131" s="196"/>
      <c r="J2131" s="196"/>
      <c r="K2131" s="196"/>
      <c r="L2131" s="196"/>
      <c r="M2131" s="196"/>
      <c r="N2131" s="196"/>
      <c r="O2131" s="196"/>
      <c r="P2131" s="196"/>
      <c r="Q2131" s="196"/>
      <c r="R2131" s="196"/>
      <c r="S2131" s="196"/>
      <c r="T2131" s="196"/>
      <c r="U2131" s="196"/>
      <c r="V2131" s="196"/>
    </row>
    <row r="2132" spans="1:22" x14ac:dyDescent="0.2">
      <c r="A2132" s="196"/>
      <c r="B2132" s="196"/>
      <c r="C2132" s="196"/>
      <c r="D2132" s="196"/>
      <c r="E2132" s="196"/>
      <c r="F2132" s="196"/>
      <c r="G2132" s="196"/>
      <c r="H2132" s="196"/>
      <c r="I2132" s="196"/>
      <c r="J2132" s="196"/>
      <c r="K2132" s="196"/>
      <c r="L2132" s="196"/>
      <c r="M2132" s="196"/>
      <c r="N2132" s="196"/>
      <c r="O2132" s="196"/>
      <c r="P2132" s="196"/>
      <c r="Q2132" s="196"/>
      <c r="R2132" s="196"/>
      <c r="S2132" s="196"/>
      <c r="T2132" s="196"/>
      <c r="U2132" s="196"/>
      <c r="V2132" s="196"/>
    </row>
    <row r="2133" spans="1:22" x14ac:dyDescent="0.2">
      <c r="A2133" s="196"/>
      <c r="B2133" s="196"/>
      <c r="C2133" s="196"/>
      <c r="D2133" s="196"/>
      <c r="E2133" s="196"/>
      <c r="F2133" s="196"/>
      <c r="G2133" s="196"/>
      <c r="H2133" s="196"/>
      <c r="I2133" s="196"/>
      <c r="J2133" s="196"/>
      <c r="K2133" s="196"/>
      <c r="L2133" s="196"/>
      <c r="M2133" s="196"/>
      <c r="N2133" s="196"/>
      <c r="O2133" s="196"/>
      <c r="P2133" s="196"/>
      <c r="Q2133" s="196"/>
      <c r="R2133" s="196"/>
      <c r="S2133" s="196"/>
      <c r="T2133" s="196"/>
      <c r="U2133" s="196"/>
      <c r="V2133" s="196"/>
    </row>
    <row r="2134" spans="1:22" x14ac:dyDescent="0.2">
      <c r="A2134" s="196"/>
      <c r="B2134" s="196"/>
      <c r="C2134" s="196"/>
      <c r="D2134" s="196"/>
      <c r="E2134" s="196"/>
      <c r="F2134" s="196"/>
      <c r="G2134" s="196"/>
      <c r="H2134" s="196"/>
      <c r="I2134" s="196"/>
      <c r="J2134" s="196"/>
      <c r="K2134" s="196"/>
      <c r="L2134" s="196"/>
      <c r="M2134" s="196"/>
      <c r="N2134" s="196"/>
      <c r="O2134" s="196"/>
      <c r="P2134" s="196"/>
      <c r="Q2134" s="196"/>
      <c r="R2134" s="196"/>
      <c r="S2134" s="196"/>
      <c r="T2134" s="196"/>
      <c r="U2134" s="196"/>
      <c r="V2134" s="196"/>
    </row>
    <row r="2135" spans="1:22" x14ac:dyDescent="0.2">
      <c r="A2135" s="196"/>
      <c r="B2135" s="196"/>
      <c r="C2135" s="196"/>
      <c r="D2135" s="196"/>
      <c r="E2135" s="196"/>
      <c r="F2135" s="196"/>
      <c r="G2135" s="196"/>
      <c r="H2135" s="196"/>
      <c r="I2135" s="196"/>
      <c r="J2135" s="196"/>
      <c r="K2135" s="196"/>
      <c r="L2135" s="196"/>
      <c r="M2135" s="196"/>
      <c r="N2135" s="196"/>
      <c r="O2135" s="196"/>
      <c r="P2135" s="196"/>
      <c r="Q2135" s="196"/>
      <c r="R2135" s="196"/>
      <c r="S2135" s="196"/>
      <c r="T2135" s="196"/>
      <c r="U2135" s="196"/>
      <c r="V2135" s="196"/>
    </row>
    <row r="2136" spans="1:22" x14ac:dyDescent="0.2">
      <c r="A2136" s="196"/>
      <c r="B2136" s="196"/>
      <c r="C2136" s="196"/>
      <c r="D2136" s="196"/>
      <c r="E2136" s="196"/>
      <c r="F2136" s="196"/>
      <c r="G2136" s="196"/>
      <c r="H2136" s="196"/>
      <c r="I2136" s="196"/>
      <c r="J2136" s="196"/>
      <c r="K2136" s="196"/>
      <c r="L2136" s="196"/>
      <c r="M2136" s="196"/>
      <c r="N2136" s="196"/>
      <c r="O2136" s="196"/>
      <c r="P2136" s="196"/>
      <c r="Q2136" s="196"/>
      <c r="R2136" s="196"/>
      <c r="S2136" s="196"/>
      <c r="T2136" s="196"/>
      <c r="U2136" s="196"/>
      <c r="V2136" s="196"/>
    </row>
    <row r="2137" spans="1:22" x14ac:dyDescent="0.2">
      <c r="A2137" s="196"/>
      <c r="B2137" s="196"/>
      <c r="C2137" s="196"/>
      <c r="D2137" s="196"/>
      <c r="E2137" s="196"/>
      <c r="F2137" s="196"/>
      <c r="G2137" s="196"/>
      <c r="H2137" s="196"/>
      <c r="I2137" s="196"/>
      <c r="J2137" s="196"/>
      <c r="K2137" s="196"/>
      <c r="L2137" s="196"/>
      <c r="M2137" s="196"/>
      <c r="N2137" s="196"/>
      <c r="O2137" s="196"/>
      <c r="P2137" s="196"/>
      <c r="Q2137" s="196"/>
      <c r="R2137" s="196"/>
      <c r="S2137" s="196"/>
      <c r="T2137" s="196"/>
      <c r="U2137" s="196"/>
      <c r="V2137" s="196"/>
    </row>
    <row r="2138" spans="1:22" x14ac:dyDescent="0.2">
      <c r="A2138" s="196"/>
      <c r="B2138" s="196"/>
      <c r="C2138" s="196"/>
      <c r="D2138" s="196"/>
      <c r="E2138" s="196"/>
      <c r="F2138" s="196"/>
      <c r="G2138" s="196"/>
      <c r="H2138" s="196"/>
      <c r="I2138" s="196"/>
      <c r="J2138" s="196"/>
      <c r="K2138" s="196"/>
      <c r="L2138" s="196"/>
      <c r="M2138" s="196"/>
      <c r="N2138" s="196"/>
      <c r="O2138" s="196"/>
      <c r="P2138" s="196"/>
      <c r="Q2138" s="196"/>
      <c r="R2138" s="196"/>
      <c r="S2138" s="196"/>
      <c r="T2138" s="196"/>
      <c r="U2138" s="196"/>
      <c r="V2138" s="196"/>
    </row>
    <row r="2139" spans="1:22" x14ac:dyDescent="0.2">
      <c r="A2139" s="196"/>
      <c r="B2139" s="196"/>
      <c r="C2139" s="196"/>
      <c r="D2139" s="196"/>
      <c r="E2139" s="196"/>
      <c r="F2139" s="196"/>
      <c r="G2139" s="196"/>
      <c r="H2139" s="196"/>
      <c r="I2139" s="196"/>
      <c r="J2139" s="196"/>
      <c r="K2139" s="196"/>
      <c r="L2139" s="196"/>
      <c r="M2139" s="196"/>
      <c r="N2139" s="196"/>
      <c r="O2139" s="196"/>
      <c r="P2139" s="196"/>
      <c r="Q2139" s="196"/>
      <c r="R2139" s="196"/>
      <c r="S2139" s="196"/>
      <c r="T2139" s="196"/>
      <c r="U2139" s="196"/>
      <c r="V2139" s="196"/>
    </row>
    <row r="2140" spans="1:22" x14ac:dyDescent="0.2">
      <c r="A2140" s="196"/>
      <c r="B2140" s="196"/>
      <c r="C2140" s="196"/>
      <c r="D2140" s="196"/>
      <c r="E2140" s="196"/>
      <c r="F2140" s="196"/>
      <c r="G2140" s="196"/>
      <c r="H2140" s="196"/>
      <c r="I2140" s="196"/>
      <c r="J2140" s="196"/>
      <c r="K2140" s="196"/>
      <c r="L2140" s="196"/>
      <c r="M2140" s="196"/>
      <c r="N2140" s="196"/>
      <c r="O2140" s="196"/>
      <c r="P2140" s="196"/>
      <c r="Q2140" s="196"/>
      <c r="R2140" s="196"/>
      <c r="S2140" s="196"/>
      <c r="T2140" s="196"/>
      <c r="U2140" s="196"/>
      <c r="V2140" s="196"/>
    </row>
    <row r="2141" spans="1:22" x14ac:dyDescent="0.2">
      <c r="A2141" s="196"/>
      <c r="B2141" s="196"/>
      <c r="C2141" s="196"/>
      <c r="D2141" s="196"/>
      <c r="E2141" s="196"/>
      <c r="F2141" s="196"/>
      <c r="G2141" s="196"/>
      <c r="H2141" s="196"/>
      <c r="I2141" s="196"/>
      <c r="J2141" s="196"/>
      <c r="K2141" s="196"/>
      <c r="L2141" s="196"/>
      <c r="M2141" s="196"/>
      <c r="N2141" s="196"/>
      <c r="O2141" s="196"/>
      <c r="P2141" s="196"/>
      <c r="Q2141" s="196"/>
      <c r="R2141" s="196"/>
      <c r="S2141" s="196"/>
      <c r="T2141" s="196"/>
      <c r="U2141" s="196"/>
      <c r="V2141" s="196"/>
    </row>
    <row r="2142" spans="1:22" x14ac:dyDescent="0.2">
      <c r="A2142" s="196"/>
      <c r="B2142" s="196"/>
      <c r="C2142" s="196"/>
      <c r="D2142" s="196"/>
      <c r="E2142" s="196"/>
      <c r="F2142" s="196"/>
      <c r="G2142" s="196"/>
      <c r="H2142" s="196"/>
      <c r="I2142" s="196"/>
      <c r="J2142" s="196"/>
      <c r="K2142" s="196"/>
      <c r="L2142" s="196"/>
      <c r="M2142" s="196"/>
      <c r="N2142" s="196"/>
      <c r="O2142" s="196"/>
      <c r="P2142" s="196"/>
      <c r="Q2142" s="196"/>
      <c r="R2142" s="196"/>
      <c r="S2142" s="196"/>
      <c r="T2142" s="196"/>
      <c r="U2142" s="196"/>
      <c r="V2142" s="196"/>
    </row>
    <row r="2143" spans="1:22" x14ac:dyDescent="0.2">
      <c r="A2143" s="196"/>
      <c r="B2143" s="196"/>
      <c r="C2143" s="196"/>
      <c r="D2143" s="196"/>
      <c r="E2143" s="196"/>
      <c r="F2143" s="196"/>
      <c r="G2143" s="196"/>
      <c r="H2143" s="196"/>
      <c r="I2143" s="196"/>
      <c r="J2143" s="196"/>
      <c r="K2143" s="196"/>
      <c r="L2143" s="196"/>
      <c r="M2143" s="196"/>
      <c r="N2143" s="196"/>
      <c r="O2143" s="196"/>
      <c r="P2143" s="196"/>
      <c r="Q2143" s="196"/>
      <c r="R2143" s="196"/>
      <c r="S2143" s="196"/>
      <c r="T2143" s="196"/>
      <c r="U2143" s="196"/>
      <c r="V2143" s="196"/>
    </row>
    <row r="2144" spans="1:22" x14ac:dyDescent="0.2">
      <c r="A2144" s="196"/>
      <c r="B2144" s="196"/>
      <c r="C2144" s="196"/>
      <c r="D2144" s="196"/>
      <c r="E2144" s="196"/>
      <c r="F2144" s="196"/>
      <c r="G2144" s="196"/>
      <c r="H2144" s="196"/>
      <c r="I2144" s="196"/>
      <c r="J2144" s="196"/>
      <c r="K2144" s="196"/>
      <c r="L2144" s="196"/>
      <c r="M2144" s="196"/>
      <c r="N2144" s="196"/>
      <c r="O2144" s="196"/>
      <c r="P2144" s="196"/>
      <c r="Q2144" s="196"/>
      <c r="R2144" s="196"/>
      <c r="S2144" s="196"/>
      <c r="T2144" s="196"/>
      <c r="U2144" s="196"/>
      <c r="V2144" s="196"/>
    </row>
    <row r="2145" spans="1:22" x14ac:dyDescent="0.2">
      <c r="A2145" s="196"/>
      <c r="B2145" s="196"/>
      <c r="C2145" s="196"/>
      <c r="D2145" s="196"/>
      <c r="E2145" s="196"/>
      <c r="F2145" s="196"/>
      <c r="G2145" s="196"/>
      <c r="H2145" s="196"/>
      <c r="I2145" s="196"/>
      <c r="J2145" s="196"/>
      <c r="K2145" s="196"/>
      <c r="L2145" s="196"/>
      <c r="M2145" s="196"/>
      <c r="N2145" s="196"/>
      <c r="O2145" s="196"/>
      <c r="P2145" s="196"/>
      <c r="Q2145" s="196"/>
      <c r="R2145" s="196"/>
      <c r="S2145" s="196"/>
      <c r="T2145" s="196"/>
      <c r="U2145" s="196"/>
      <c r="V2145" s="196"/>
    </row>
    <row r="2146" spans="1:22" x14ac:dyDescent="0.2">
      <c r="A2146" s="196"/>
      <c r="B2146" s="196"/>
      <c r="C2146" s="196"/>
      <c r="D2146" s="196"/>
      <c r="E2146" s="196"/>
      <c r="F2146" s="196"/>
      <c r="G2146" s="196"/>
      <c r="H2146" s="196"/>
      <c r="I2146" s="196"/>
      <c r="J2146" s="196"/>
      <c r="K2146" s="196"/>
      <c r="L2146" s="196"/>
      <c r="M2146" s="196"/>
      <c r="N2146" s="196"/>
      <c r="O2146" s="196"/>
      <c r="P2146" s="196"/>
      <c r="Q2146" s="196"/>
      <c r="R2146" s="196"/>
      <c r="S2146" s="196"/>
      <c r="T2146" s="196"/>
      <c r="U2146" s="196"/>
      <c r="V2146" s="196"/>
    </row>
    <row r="2147" spans="1:22" x14ac:dyDescent="0.2">
      <c r="A2147" s="196"/>
      <c r="B2147" s="196"/>
      <c r="C2147" s="196"/>
      <c r="D2147" s="196"/>
      <c r="E2147" s="196"/>
      <c r="F2147" s="196"/>
      <c r="G2147" s="196"/>
      <c r="H2147" s="196"/>
      <c r="I2147" s="196"/>
      <c r="J2147" s="196"/>
      <c r="K2147" s="196"/>
      <c r="L2147" s="196"/>
      <c r="M2147" s="196"/>
      <c r="N2147" s="196"/>
      <c r="O2147" s="196"/>
      <c r="P2147" s="196"/>
      <c r="Q2147" s="196"/>
      <c r="R2147" s="196"/>
      <c r="S2147" s="196"/>
      <c r="T2147" s="196"/>
      <c r="U2147" s="196"/>
      <c r="V2147" s="196"/>
    </row>
    <row r="2148" spans="1:22" x14ac:dyDescent="0.2">
      <c r="A2148" s="196"/>
      <c r="B2148" s="196"/>
      <c r="C2148" s="196"/>
      <c r="D2148" s="196"/>
      <c r="E2148" s="196"/>
      <c r="F2148" s="196"/>
      <c r="G2148" s="196"/>
      <c r="H2148" s="196"/>
      <c r="I2148" s="196"/>
      <c r="J2148" s="196"/>
      <c r="K2148" s="196"/>
      <c r="L2148" s="196"/>
      <c r="M2148" s="196"/>
      <c r="N2148" s="196"/>
      <c r="O2148" s="196"/>
      <c r="P2148" s="196"/>
      <c r="Q2148" s="196"/>
      <c r="R2148" s="196"/>
      <c r="S2148" s="196"/>
      <c r="T2148" s="196"/>
      <c r="U2148" s="196"/>
      <c r="V2148" s="196"/>
    </row>
    <row r="2149" spans="1:22" x14ac:dyDescent="0.2">
      <c r="A2149" s="196"/>
      <c r="B2149" s="196"/>
      <c r="C2149" s="196"/>
      <c r="D2149" s="196"/>
      <c r="E2149" s="196"/>
      <c r="F2149" s="196"/>
      <c r="G2149" s="196"/>
      <c r="H2149" s="196"/>
      <c r="I2149" s="196"/>
      <c r="J2149" s="196"/>
      <c r="K2149" s="196"/>
      <c r="L2149" s="196"/>
      <c r="M2149" s="196"/>
      <c r="N2149" s="196"/>
      <c r="O2149" s="196"/>
      <c r="P2149" s="196"/>
      <c r="Q2149" s="196"/>
      <c r="R2149" s="196"/>
      <c r="S2149" s="196"/>
      <c r="T2149" s="196"/>
      <c r="U2149" s="196"/>
      <c r="V2149" s="196"/>
    </row>
    <row r="2150" spans="1:22" x14ac:dyDescent="0.2">
      <c r="A2150" s="196"/>
      <c r="B2150" s="196"/>
      <c r="C2150" s="196"/>
      <c r="D2150" s="196"/>
      <c r="E2150" s="196"/>
      <c r="F2150" s="196"/>
      <c r="G2150" s="196"/>
      <c r="H2150" s="196"/>
      <c r="I2150" s="196"/>
      <c r="J2150" s="196"/>
      <c r="K2150" s="196"/>
      <c r="L2150" s="196"/>
      <c r="M2150" s="196"/>
      <c r="N2150" s="196"/>
      <c r="O2150" s="196"/>
      <c r="P2150" s="196"/>
      <c r="Q2150" s="196"/>
      <c r="R2150" s="196"/>
      <c r="S2150" s="196"/>
      <c r="T2150" s="196"/>
      <c r="U2150" s="196"/>
      <c r="V2150" s="196"/>
    </row>
    <row r="2151" spans="1:22" x14ac:dyDescent="0.2">
      <c r="A2151" s="196"/>
      <c r="B2151" s="196"/>
      <c r="C2151" s="196"/>
      <c r="D2151" s="196"/>
      <c r="E2151" s="196"/>
      <c r="F2151" s="196"/>
      <c r="G2151" s="196"/>
      <c r="H2151" s="196"/>
      <c r="I2151" s="196"/>
      <c r="J2151" s="196"/>
      <c r="K2151" s="196"/>
      <c r="L2151" s="196"/>
      <c r="M2151" s="196"/>
      <c r="N2151" s="196"/>
      <c r="O2151" s="196"/>
      <c r="P2151" s="196"/>
      <c r="Q2151" s="196"/>
      <c r="R2151" s="196"/>
      <c r="S2151" s="196"/>
      <c r="T2151" s="196"/>
      <c r="U2151" s="196"/>
      <c r="V2151" s="196"/>
    </row>
    <row r="2152" spans="1:22" x14ac:dyDescent="0.2">
      <c r="A2152" s="196"/>
      <c r="B2152" s="196"/>
      <c r="C2152" s="196"/>
      <c r="D2152" s="196"/>
      <c r="E2152" s="196"/>
      <c r="F2152" s="196"/>
      <c r="G2152" s="196"/>
      <c r="H2152" s="196"/>
      <c r="I2152" s="196"/>
      <c r="J2152" s="196"/>
      <c r="K2152" s="196"/>
      <c r="L2152" s="196"/>
      <c r="M2152" s="196"/>
      <c r="N2152" s="196"/>
      <c r="O2152" s="196"/>
      <c r="P2152" s="196"/>
      <c r="Q2152" s="196"/>
      <c r="R2152" s="196"/>
      <c r="S2152" s="196"/>
      <c r="T2152" s="196"/>
      <c r="U2152" s="196"/>
      <c r="V2152" s="196"/>
    </row>
    <row r="2153" spans="1:22" x14ac:dyDescent="0.2">
      <c r="A2153" s="196"/>
      <c r="B2153" s="196"/>
      <c r="C2153" s="196"/>
      <c r="D2153" s="196"/>
      <c r="E2153" s="196"/>
      <c r="F2153" s="196"/>
      <c r="G2153" s="196"/>
      <c r="H2153" s="196"/>
      <c r="I2153" s="196"/>
      <c r="J2153" s="196"/>
      <c r="K2153" s="196"/>
      <c r="L2153" s="196"/>
      <c r="M2153" s="196"/>
      <c r="N2153" s="196"/>
      <c r="O2153" s="196"/>
      <c r="P2153" s="196"/>
      <c r="Q2153" s="196"/>
      <c r="R2153" s="196"/>
      <c r="S2153" s="196"/>
      <c r="T2153" s="196"/>
      <c r="U2153" s="196"/>
      <c r="V2153" s="196"/>
    </row>
    <row r="2154" spans="1:22" x14ac:dyDescent="0.2">
      <c r="A2154" s="196"/>
      <c r="B2154" s="196"/>
      <c r="C2154" s="196"/>
      <c r="D2154" s="196"/>
      <c r="E2154" s="196"/>
      <c r="F2154" s="196"/>
      <c r="G2154" s="196"/>
      <c r="H2154" s="196"/>
      <c r="I2154" s="196"/>
      <c r="J2154" s="196"/>
      <c r="K2154" s="196"/>
      <c r="L2154" s="196"/>
      <c r="M2154" s="196"/>
      <c r="N2154" s="196"/>
      <c r="O2154" s="196"/>
      <c r="P2154" s="196"/>
      <c r="Q2154" s="196"/>
      <c r="R2154" s="196"/>
      <c r="S2154" s="196"/>
      <c r="T2154" s="196"/>
      <c r="U2154" s="196"/>
      <c r="V2154" s="196"/>
    </row>
    <row r="2155" spans="1:22" x14ac:dyDescent="0.2">
      <c r="A2155" s="196"/>
      <c r="B2155" s="196"/>
      <c r="C2155" s="196"/>
      <c r="D2155" s="196"/>
      <c r="E2155" s="196"/>
      <c r="F2155" s="196"/>
      <c r="G2155" s="196"/>
      <c r="H2155" s="196"/>
      <c r="I2155" s="196"/>
      <c r="J2155" s="196"/>
      <c r="K2155" s="196"/>
      <c r="L2155" s="196"/>
      <c r="M2155" s="196"/>
      <c r="N2155" s="196"/>
      <c r="O2155" s="196"/>
      <c r="P2155" s="196"/>
      <c r="Q2155" s="196"/>
      <c r="R2155" s="196"/>
      <c r="S2155" s="196"/>
      <c r="T2155" s="196"/>
      <c r="U2155" s="196"/>
      <c r="V2155" s="196"/>
    </row>
    <row r="2156" spans="1:22" x14ac:dyDescent="0.2">
      <c r="A2156" s="196"/>
      <c r="B2156" s="196"/>
      <c r="C2156" s="196"/>
      <c r="D2156" s="196"/>
      <c r="E2156" s="196"/>
      <c r="F2156" s="196"/>
      <c r="G2156" s="196"/>
      <c r="H2156" s="196"/>
      <c r="I2156" s="196"/>
      <c r="J2156" s="196"/>
      <c r="K2156" s="196"/>
      <c r="L2156" s="196"/>
      <c r="M2156" s="196"/>
      <c r="N2156" s="196"/>
      <c r="O2156" s="196"/>
      <c r="P2156" s="196"/>
      <c r="Q2156" s="196"/>
      <c r="R2156" s="196"/>
      <c r="S2156" s="196"/>
      <c r="T2156" s="196"/>
      <c r="U2156" s="196"/>
      <c r="V2156" s="196"/>
    </row>
    <row r="2157" spans="1:22" x14ac:dyDescent="0.2">
      <c r="A2157" s="196"/>
      <c r="B2157" s="196"/>
      <c r="C2157" s="196"/>
      <c r="D2157" s="196"/>
      <c r="E2157" s="196"/>
      <c r="F2157" s="196"/>
      <c r="G2157" s="196"/>
      <c r="H2157" s="196"/>
      <c r="I2157" s="196"/>
      <c r="J2157" s="196"/>
      <c r="K2157" s="196"/>
      <c r="L2157" s="196"/>
      <c r="M2157" s="196"/>
      <c r="N2157" s="196"/>
      <c r="O2157" s="196"/>
      <c r="P2157" s="196"/>
      <c r="Q2157" s="196"/>
      <c r="R2157" s="196"/>
      <c r="S2157" s="196"/>
      <c r="T2157" s="196"/>
      <c r="U2157" s="196"/>
      <c r="V2157" s="196"/>
    </row>
    <row r="2158" spans="1:22" x14ac:dyDescent="0.2">
      <c r="A2158" s="196"/>
      <c r="B2158" s="196"/>
      <c r="C2158" s="196"/>
      <c r="D2158" s="196"/>
      <c r="E2158" s="196"/>
      <c r="F2158" s="196"/>
      <c r="G2158" s="196"/>
      <c r="H2158" s="196"/>
      <c r="I2158" s="196"/>
      <c r="J2158" s="196"/>
      <c r="K2158" s="196"/>
      <c r="L2158" s="196"/>
      <c r="M2158" s="196"/>
      <c r="N2158" s="196"/>
      <c r="O2158" s="196"/>
      <c r="P2158" s="196"/>
      <c r="Q2158" s="196"/>
      <c r="R2158" s="196"/>
      <c r="S2158" s="196"/>
      <c r="T2158" s="196"/>
      <c r="U2158" s="196"/>
      <c r="V2158" s="196"/>
    </row>
    <row r="2159" spans="1:22" x14ac:dyDescent="0.2">
      <c r="A2159" s="196"/>
      <c r="B2159" s="196"/>
      <c r="C2159" s="196"/>
      <c r="D2159" s="196"/>
      <c r="E2159" s="196"/>
      <c r="F2159" s="196"/>
      <c r="G2159" s="196"/>
      <c r="H2159" s="196"/>
      <c r="I2159" s="196"/>
      <c r="J2159" s="196"/>
      <c r="K2159" s="196"/>
      <c r="L2159" s="196"/>
      <c r="M2159" s="196"/>
      <c r="N2159" s="196"/>
      <c r="O2159" s="196"/>
      <c r="P2159" s="196"/>
      <c r="Q2159" s="196"/>
      <c r="R2159" s="196"/>
      <c r="S2159" s="196"/>
      <c r="T2159" s="196"/>
      <c r="U2159" s="196"/>
      <c r="V2159" s="196"/>
    </row>
    <row r="2160" spans="1:22" x14ac:dyDescent="0.2">
      <c r="A2160" s="196"/>
      <c r="B2160" s="196"/>
      <c r="C2160" s="196"/>
      <c r="D2160" s="196"/>
      <c r="E2160" s="196"/>
      <c r="F2160" s="196"/>
      <c r="G2160" s="196"/>
      <c r="H2160" s="196"/>
      <c r="I2160" s="196"/>
      <c r="J2160" s="196"/>
      <c r="K2160" s="196"/>
      <c r="L2160" s="196"/>
      <c r="M2160" s="196"/>
      <c r="N2160" s="196"/>
      <c r="O2160" s="196"/>
      <c r="P2160" s="196"/>
      <c r="Q2160" s="196"/>
      <c r="R2160" s="196"/>
      <c r="S2160" s="196"/>
      <c r="T2160" s="196"/>
      <c r="U2160" s="196"/>
      <c r="V2160" s="196"/>
    </row>
    <row r="2161" spans="1:22" x14ac:dyDescent="0.2">
      <c r="A2161" s="196"/>
      <c r="B2161" s="196"/>
      <c r="C2161" s="196"/>
      <c r="D2161" s="196"/>
      <c r="E2161" s="196"/>
      <c r="F2161" s="196"/>
      <c r="G2161" s="196"/>
      <c r="H2161" s="196"/>
      <c r="I2161" s="196"/>
      <c r="J2161" s="196"/>
      <c r="K2161" s="196"/>
      <c r="L2161" s="196"/>
      <c r="M2161" s="196"/>
      <c r="N2161" s="196"/>
      <c r="O2161" s="196"/>
      <c r="P2161" s="196"/>
      <c r="Q2161" s="196"/>
      <c r="R2161" s="196"/>
      <c r="S2161" s="196"/>
      <c r="T2161" s="196"/>
      <c r="U2161" s="196"/>
      <c r="V2161" s="196"/>
    </row>
    <row r="2162" spans="1:22" x14ac:dyDescent="0.2">
      <c r="A2162" s="196"/>
      <c r="B2162" s="196"/>
      <c r="C2162" s="196"/>
      <c r="D2162" s="196"/>
      <c r="E2162" s="196"/>
      <c r="F2162" s="196"/>
      <c r="G2162" s="196"/>
      <c r="H2162" s="196"/>
      <c r="I2162" s="196"/>
      <c r="J2162" s="196"/>
      <c r="K2162" s="196"/>
      <c r="L2162" s="196"/>
      <c r="M2162" s="196"/>
      <c r="N2162" s="196"/>
      <c r="O2162" s="196"/>
      <c r="P2162" s="196"/>
      <c r="Q2162" s="196"/>
      <c r="R2162" s="196"/>
      <c r="S2162" s="196"/>
      <c r="T2162" s="196"/>
      <c r="U2162" s="196"/>
      <c r="V2162" s="196"/>
    </row>
    <row r="2163" spans="1:22" x14ac:dyDescent="0.2">
      <c r="A2163" s="196"/>
      <c r="B2163" s="196"/>
      <c r="C2163" s="196"/>
      <c r="D2163" s="196"/>
      <c r="E2163" s="196"/>
      <c r="F2163" s="196"/>
      <c r="G2163" s="196"/>
      <c r="H2163" s="196"/>
      <c r="I2163" s="196"/>
      <c r="J2163" s="196"/>
      <c r="K2163" s="196"/>
      <c r="L2163" s="196"/>
      <c r="M2163" s="196"/>
      <c r="N2163" s="196"/>
      <c r="O2163" s="196"/>
      <c r="P2163" s="196"/>
      <c r="Q2163" s="196"/>
      <c r="R2163" s="196"/>
      <c r="S2163" s="196"/>
      <c r="T2163" s="196"/>
      <c r="U2163" s="196"/>
      <c r="V2163" s="196"/>
    </row>
    <row r="2164" spans="1:22" x14ac:dyDescent="0.2">
      <c r="A2164" s="196"/>
      <c r="B2164" s="196"/>
      <c r="C2164" s="196"/>
      <c r="D2164" s="196"/>
      <c r="E2164" s="196"/>
      <c r="F2164" s="196"/>
      <c r="G2164" s="196"/>
      <c r="H2164" s="196"/>
      <c r="I2164" s="196"/>
      <c r="J2164" s="196"/>
      <c r="K2164" s="196"/>
      <c r="L2164" s="196"/>
      <c r="M2164" s="196"/>
      <c r="N2164" s="196"/>
      <c r="O2164" s="196"/>
      <c r="P2164" s="196"/>
      <c r="Q2164" s="196"/>
      <c r="R2164" s="196"/>
      <c r="S2164" s="196"/>
      <c r="T2164" s="196"/>
      <c r="U2164" s="196"/>
      <c r="V2164" s="196"/>
    </row>
    <row r="2165" spans="1:22" x14ac:dyDescent="0.2">
      <c r="A2165" s="196"/>
      <c r="B2165" s="196"/>
      <c r="C2165" s="196"/>
      <c r="D2165" s="196"/>
      <c r="E2165" s="196"/>
      <c r="F2165" s="196"/>
      <c r="G2165" s="196"/>
      <c r="H2165" s="196"/>
      <c r="I2165" s="196"/>
      <c r="J2165" s="196"/>
      <c r="K2165" s="196"/>
      <c r="L2165" s="196"/>
      <c r="M2165" s="196"/>
      <c r="N2165" s="196"/>
      <c r="O2165" s="196"/>
      <c r="P2165" s="196"/>
      <c r="Q2165" s="196"/>
      <c r="R2165" s="196"/>
      <c r="S2165" s="196"/>
      <c r="T2165" s="196"/>
      <c r="U2165" s="196"/>
      <c r="V2165" s="196"/>
    </row>
    <row r="2166" spans="1:22" x14ac:dyDescent="0.2">
      <c r="A2166" s="196"/>
      <c r="B2166" s="196"/>
      <c r="C2166" s="196"/>
      <c r="D2166" s="196"/>
      <c r="E2166" s="196"/>
      <c r="F2166" s="196"/>
      <c r="G2166" s="196"/>
      <c r="H2166" s="196"/>
      <c r="I2166" s="196"/>
      <c r="J2166" s="196"/>
      <c r="K2166" s="196"/>
      <c r="L2166" s="196"/>
      <c r="M2166" s="196"/>
      <c r="N2166" s="196"/>
      <c r="O2166" s="196"/>
      <c r="P2166" s="196"/>
      <c r="Q2166" s="196"/>
      <c r="R2166" s="196"/>
      <c r="S2166" s="196"/>
      <c r="T2166" s="196"/>
      <c r="U2166" s="196"/>
      <c r="V2166" s="196"/>
    </row>
    <row r="2167" spans="1:22" x14ac:dyDescent="0.2">
      <c r="A2167" s="196"/>
      <c r="B2167" s="196"/>
      <c r="C2167" s="196"/>
      <c r="D2167" s="196"/>
      <c r="E2167" s="196"/>
      <c r="F2167" s="196"/>
      <c r="G2167" s="196"/>
      <c r="H2167" s="196"/>
      <c r="I2167" s="196"/>
      <c r="J2167" s="196"/>
      <c r="K2167" s="196"/>
      <c r="L2167" s="196"/>
      <c r="M2167" s="196"/>
      <c r="N2167" s="196"/>
      <c r="O2167" s="196"/>
      <c r="P2167" s="196"/>
      <c r="Q2167" s="196"/>
      <c r="R2167" s="196"/>
      <c r="S2167" s="196"/>
      <c r="T2167" s="196"/>
      <c r="U2167" s="196"/>
      <c r="V2167" s="196"/>
    </row>
    <row r="2168" spans="1:22" x14ac:dyDescent="0.2">
      <c r="A2168" s="196"/>
      <c r="B2168" s="196"/>
      <c r="C2168" s="196"/>
      <c r="D2168" s="196"/>
      <c r="E2168" s="196"/>
      <c r="F2168" s="196"/>
      <c r="G2168" s="196"/>
      <c r="H2168" s="196"/>
      <c r="I2168" s="196"/>
      <c r="J2168" s="196"/>
      <c r="K2168" s="196"/>
      <c r="L2168" s="196"/>
      <c r="M2168" s="196"/>
      <c r="N2168" s="196"/>
      <c r="O2168" s="196"/>
      <c r="P2168" s="196"/>
      <c r="Q2168" s="196"/>
      <c r="R2168" s="196"/>
      <c r="S2168" s="196"/>
      <c r="T2168" s="196"/>
      <c r="U2168" s="196"/>
      <c r="V2168" s="196"/>
    </row>
    <row r="2169" spans="1:22" x14ac:dyDescent="0.2">
      <c r="A2169" s="196"/>
      <c r="B2169" s="196"/>
      <c r="C2169" s="196"/>
      <c r="D2169" s="196"/>
      <c r="E2169" s="196"/>
      <c r="F2169" s="196"/>
      <c r="G2169" s="196"/>
      <c r="H2169" s="196"/>
      <c r="I2169" s="196"/>
      <c r="J2169" s="196"/>
      <c r="K2169" s="196"/>
      <c r="L2169" s="196"/>
      <c r="M2169" s="196"/>
      <c r="N2169" s="196"/>
      <c r="O2169" s="196"/>
      <c r="P2169" s="196"/>
      <c r="Q2169" s="196"/>
      <c r="R2169" s="196"/>
      <c r="S2169" s="196"/>
      <c r="T2169" s="196"/>
      <c r="U2169" s="196"/>
      <c r="V2169" s="196"/>
    </row>
    <row r="2170" spans="1:22" x14ac:dyDescent="0.2">
      <c r="A2170" s="196"/>
      <c r="B2170" s="196"/>
      <c r="C2170" s="196"/>
      <c r="D2170" s="196"/>
      <c r="E2170" s="196"/>
      <c r="F2170" s="196"/>
      <c r="G2170" s="196"/>
      <c r="H2170" s="196"/>
      <c r="I2170" s="196"/>
      <c r="J2170" s="196"/>
      <c r="K2170" s="196"/>
      <c r="L2170" s="196"/>
      <c r="M2170" s="196"/>
      <c r="N2170" s="196"/>
      <c r="O2170" s="196"/>
      <c r="P2170" s="196"/>
      <c r="Q2170" s="196"/>
      <c r="R2170" s="196"/>
      <c r="S2170" s="196"/>
      <c r="T2170" s="196"/>
      <c r="U2170" s="196"/>
      <c r="V2170" s="196"/>
    </row>
    <row r="2171" spans="1:22" x14ac:dyDescent="0.2">
      <c r="A2171" s="196"/>
      <c r="B2171" s="196"/>
      <c r="C2171" s="196"/>
      <c r="D2171" s="196"/>
      <c r="E2171" s="196"/>
      <c r="F2171" s="196"/>
      <c r="G2171" s="196"/>
      <c r="H2171" s="196"/>
      <c r="I2171" s="196"/>
      <c r="J2171" s="196"/>
      <c r="K2171" s="196"/>
      <c r="L2171" s="196"/>
      <c r="M2171" s="196"/>
      <c r="N2171" s="196"/>
      <c r="O2171" s="196"/>
      <c r="P2171" s="196"/>
      <c r="Q2171" s="196"/>
      <c r="R2171" s="196"/>
      <c r="S2171" s="196"/>
      <c r="T2171" s="196"/>
      <c r="U2171" s="196"/>
      <c r="V2171" s="196"/>
    </row>
    <row r="2172" spans="1:22" x14ac:dyDescent="0.2">
      <c r="A2172" s="196"/>
      <c r="B2172" s="196"/>
      <c r="C2172" s="196"/>
      <c r="D2172" s="196"/>
      <c r="E2172" s="196"/>
      <c r="F2172" s="196"/>
      <c r="G2172" s="196"/>
      <c r="H2172" s="196"/>
      <c r="I2172" s="196"/>
      <c r="J2172" s="196"/>
      <c r="K2172" s="196"/>
      <c r="L2172" s="196"/>
      <c r="M2172" s="196"/>
      <c r="N2172" s="196"/>
      <c r="O2172" s="196"/>
      <c r="P2172" s="196"/>
      <c r="Q2172" s="196"/>
      <c r="R2172" s="196"/>
      <c r="S2172" s="196"/>
      <c r="T2172" s="196"/>
      <c r="U2172" s="196"/>
      <c r="V2172" s="196"/>
    </row>
    <row r="2173" spans="1:22" x14ac:dyDescent="0.2">
      <c r="A2173" s="196"/>
      <c r="B2173" s="196"/>
      <c r="C2173" s="196"/>
      <c r="D2173" s="196"/>
      <c r="E2173" s="196"/>
      <c r="F2173" s="196"/>
      <c r="G2173" s="196"/>
      <c r="H2173" s="196"/>
      <c r="I2173" s="196"/>
      <c r="J2173" s="196"/>
      <c r="K2173" s="196"/>
      <c r="L2173" s="196"/>
      <c r="M2173" s="196"/>
      <c r="N2173" s="196"/>
      <c r="O2173" s="196"/>
      <c r="P2173" s="196"/>
      <c r="Q2173" s="196"/>
      <c r="R2173" s="196"/>
      <c r="S2173" s="196"/>
      <c r="T2173" s="196"/>
      <c r="U2173" s="196"/>
      <c r="V2173" s="196"/>
    </row>
    <row r="2174" spans="1:22" x14ac:dyDescent="0.2">
      <c r="A2174" s="196"/>
      <c r="B2174" s="196"/>
      <c r="C2174" s="196"/>
      <c r="D2174" s="196"/>
      <c r="E2174" s="196"/>
      <c r="F2174" s="196"/>
      <c r="G2174" s="196"/>
      <c r="H2174" s="196"/>
      <c r="I2174" s="196"/>
      <c r="J2174" s="196"/>
      <c r="K2174" s="196"/>
      <c r="L2174" s="196"/>
      <c r="M2174" s="196"/>
      <c r="N2174" s="196"/>
      <c r="O2174" s="196"/>
      <c r="P2174" s="196"/>
      <c r="Q2174" s="196"/>
      <c r="R2174" s="196"/>
      <c r="S2174" s="196"/>
      <c r="T2174" s="196"/>
      <c r="U2174" s="196"/>
      <c r="V2174" s="196"/>
    </row>
    <row r="2175" spans="1:22" x14ac:dyDescent="0.2">
      <c r="A2175" s="196"/>
      <c r="B2175" s="196"/>
      <c r="C2175" s="196"/>
      <c r="D2175" s="196"/>
      <c r="E2175" s="196"/>
      <c r="F2175" s="196"/>
      <c r="G2175" s="196"/>
      <c r="H2175" s="196"/>
      <c r="I2175" s="196"/>
      <c r="J2175" s="196"/>
      <c r="K2175" s="196"/>
      <c r="L2175" s="196"/>
      <c r="M2175" s="196"/>
      <c r="N2175" s="196"/>
      <c r="O2175" s="196"/>
      <c r="P2175" s="196"/>
      <c r="Q2175" s="196"/>
      <c r="R2175" s="196"/>
      <c r="S2175" s="196"/>
      <c r="T2175" s="196"/>
      <c r="U2175" s="196"/>
      <c r="V2175" s="196"/>
    </row>
    <row r="2176" spans="1:22" x14ac:dyDescent="0.2">
      <c r="A2176" s="196"/>
      <c r="B2176" s="196"/>
      <c r="C2176" s="196"/>
      <c r="D2176" s="196"/>
      <c r="E2176" s="196"/>
      <c r="F2176" s="196"/>
      <c r="G2176" s="196"/>
      <c r="H2176" s="196"/>
      <c r="I2176" s="196"/>
      <c r="J2176" s="196"/>
      <c r="K2176" s="196"/>
      <c r="L2176" s="196"/>
      <c r="M2176" s="196"/>
      <c r="N2176" s="196"/>
      <c r="O2176" s="196"/>
      <c r="P2176" s="196"/>
      <c r="Q2176" s="196"/>
      <c r="R2176" s="196"/>
      <c r="S2176" s="196"/>
      <c r="T2176" s="196"/>
      <c r="U2176" s="196"/>
      <c r="V2176" s="196"/>
    </row>
    <row r="2177" spans="1:22" x14ac:dyDescent="0.2">
      <c r="A2177" s="196"/>
      <c r="B2177" s="196"/>
      <c r="C2177" s="196"/>
      <c r="D2177" s="196"/>
      <c r="E2177" s="196"/>
      <c r="F2177" s="196"/>
      <c r="G2177" s="196"/>
      <c r="H2177" s="196"/>
      <c r="I2177" s="196"/>
      <c r="J2177" s="196"/>
      <c r="K2177" s="196"/>
      <c r="L2177" s="196"/>
      <c r="M2177" s="196"/>
      <c r="N2177" s="196"/>
      <c r="O2177" s="196"/>
      <c r="P2177" s="196"/>
      <c r="Q2177" s="196"/>
      <c r="R2177" s="196"/>
      <c r="S2177" s="196"/>
      <c r="T2177" s="196"/>
      <c r="U2177" s="196"/>
      <c r="V2177" s="196"/>
    </row>
    <row r="2178" spans="1:22" x14ac:dyDescent="0.2">
      <c r="A2178" s="196"/>
      <c r="B2178" s="196"/>
      <c r="C2178" s="196"/>
      <c r="D2178" s="196"/>
      <c r="E2178" s="196"/>
      <c r="F2178" s="196"/>
      <c r="G2178" s="196"/>
      <c r="H2178" s="196"/>
      <c r="I2178" s="196"/>
      <c r="J2178" s="196"/>
      <c r="K2178" s="196"/>
      <c r="L2178" s="196"/>
      <c r="M2178" s="196"/>
      <c r="N2178" s="196"/>
      <c r="O2178" s="196"/>
      <c r="P2178" s="196"/>
      <c r="Q2178" s="196"/>
      <c r="R2178" s="196"/>
      <c r="S2178" s="196"/>
      <c r="T2178" s="196"/>
      <c r="U2178" s="196"/>
      <c r="V2178" s="196"/>
    </row>
    <row r="2179" spans="1:22" x14ac:dyDescent="0.2">
      <c r="A2179" s="196"/>
      <c r="B2179" s="196"/>
      <c r="C2179" s="196"/>
      <c r="D2179" s="196"/>
      <c r="E2179" s="196"/>
      <c r="F2179" s="196"/>
      <c r="G2179" s="196"/>
      <c r="H2179" s="196"/>
      <c r="I2179" s="196"/>
      <c r="J2179" s="196"/>
      <c r="K2179" s="196"/>
      <c r="L2179" s="196"/>
      <c r="M2179" s="196"/>
      <c r="N2179" s="196"/>
      <c r="O2179" s="196"/>
      <c r="P2179" s="196"/>
      <c r="Q2179" s="196"/>
      <c r="R2179" s="196"/>
      <c r="S2179" s="196"/>
      <c r="T2179" s="196"/>
      <c r="U2179" s="196"/>
      <c r="V2179" s="196"/>
    </row>
    <row r="2180" spans="1:22" x14ac:dyDescent="0.2">
      <c r="A2180" s="196"/>
      <c r="B2180" s="196"/>
      <c r="C2180" s="196"/>
      <c r="D2180" s="196"/>
      <c r="E2180" s="196"/>
      <c r="F2180" s="196"/>
      <c r="G2180" s="196"/>
      <c r="H2180" s="196"/>
      <c r="I2180" s="196"/>
      <c r="J2180" s="196"/>
      <c r="K2180" s="196"/>
      <c r="L2180" s="196"/>
      <c r="M2180" s="196"/>
      <c r="N2180" s="196"/>
      <c r="O2180" s="196"/>
      <c r="P2180" s="196"/>
      <c r="Q2180" s="196"/>
      <c r="R2180" s="196"/>
      <c r="S2180" s="196"/>
      <c r="T2180" s="196"/>
      <c r="U2180" s="196"/>
      <c r="V2180" s="196"/>
    </row>
    <row r="2181" spans="1:22" x14ac:dyDescent="0.2">
      <c r="A2181" s="196"/>
      <c r="B2181" s="196"/>
      <c r="C2181" s="196"/>
      <c r="D2181" s="196"/>
      <c r="E2181" s="196"/>
      <c r="F2181" s="196"/>
      <c r="G2181" s="196"/>
      <c r="H2181" s="196"/>
      <c r="I2181" s="196"/>
      <c r="J2181" s="196"/>
      <c r="K2181" s="196"/>
      <c r="L2181" s="196"/>
      <c r="M2181" s="196"/>
      <c r="N2181" s="196"/>
      <c r="O2181" s="196"/>
      <c r="P2181" s="196"/>
      <c r="Q2181" s="196"/>
      <c r="R2181" s="196"/>
      <c r="S2181" s="196"/>
      <c r="T2181" s="196"/>
      <c r="U2181" s="196"/>
      <c r="V2181" s="196"/>
    </row>
    <row r="2182" spans="1:22" x14ac:dyDescent="0.2">
      <c r="A2182" s="196"/>
      <c r="B2182" s="196"/>
      <c r="C2182" s="196"/>
      <c r="D2182" s="196"/>
      <c r="E2182" s="196"/>
      <c r="F2182" s="196"/>
      <c r="G2182" s="196"/>
      <c r="H2182" s="196"/>
      <c r="I2182" s="196"/>
      <c r="J2182" s="196"/>
      <c r="K2182" s="196"/>
      <c r="L2182" s="196"/>
      <c r="M2182" s="196"/>
      <c r="N2182" s="196"/>
      <c r="O2182" s="196"/>
      <c r="P2182" s="196"/>
      <c r="Q2182" s="196"/>
      <c r="R2182" s="196"/>
      <c r="S2182" s="196"/>
      <c r="T2182" s="196"/>
      <c r="U2182" s="196"/>
      <c r="V2182" s="196"/>
    </row>
    <row r="2183" spans="1:22" x14ac:dyDescent="0.2">
      <c r="A2183" s="196"/>
      <c r="B2183" s="196"/>
      <c r="C2183" s="196"/>
      <c r="D2183" s="196"/>
      <c r="E2183" s="196"/>
      <c r="F2183" s="196"/>
      <c r="G2183" s="196"/>
      <c r="H2183" s="196"/>
      <c r="I2183" s="196"/>
      <c r="J2183" s="196"/>
      <c r="K2183" s="196"/>
      <c r="L2183" s="196"/>
      <c r="M2183" s="196"/>
      <c r="N2183" s="196"/>
      <c r="O2183" s="196"/>
      <c r="P2183" s="196"/>
      <c r="Q2183" s="196"/>
      <c r="R2183" s="196"/>
      <c r="S2183" s="196"/>
      <c r="T2183" s="196"/>
      <c r="U2183" s="196"/>
      <c r="V2183" s="196"/>
    </row>
    <row r="2184" spans="1:22" x14ac:dyDescent="0.2">
      <c r="A2184" s="196"/>
      <c r="B2184" s="196"/>
      <c r="C2184" s="196"/>
      <c r="D2184" s="196"/>
      <c r="E2184" s="196"/>
      <c r="F2184" s="196"/>
      <c r="G2184" s="196"/>
      <c r="H2184" s="196"/>
      <c r="I2184" s="196"/>
      <c r="J2184" s="196"/>
      <c r="K2184" s="196"/>
      <c r="L2184" s="196"/>
      <c r="M2184" s="196"/>
      <c r="N2184" s="196"/>
      <c r="O2184" s="196"/>
      <c r="P2184" s="196"/>
      <c r="Q2184" s="196"/>
      <c r="R2184" s="196"/>
      <c r="S2184" s="196"/>
      <c r="T2184" s="196"/>
      <c r="U2184" s="196"/>
      <c r="V2184" s="196"/>
    </row>
    <row r="2185" spans="1:22" x14ac:dyDescent="0.2">
      <c r="A2185" s="196"/>
      <c r="B2185" s="196"/>
      <c r="C2185" s="196"/>
      <c r="D2185" s="196"/>
      <c r="E2185" s="196"/>
      <c r="F2185" s="196"/>
      <c r="G2185" s="196"/>
      <c r="H2185" s="196"/>
      <c r="I2185" s="196"/>
      <c r="J2185" s="196"/>
      <c r="K2185" s="196"/>
      <c r="L2185" s="196"/>
      <c r="M2185" s="196"/>
      <c r="N2185" s="196"/>
      <c r="O2185" s="196"/>
      <c r="P2185" s="196"/>
      <c r="Q2185" s="196"/>
      <c r="R2185" s="196"/>
      <c r="S2185" s="196"/>
      <c r="T2185" s="196"/>
      <c r="U2185" s="196"/>
      <c r="V2185" s="196"/>
    </row>
    <row r="2186" spans="1:22" x14ac:dyDescent="0.2">
      <c r="A2186" s="196"/>
      <c r="B2186" s="196"/>
      <c r="C2186" s="196"/>
      <c r="D2186" s="196"/>
      <c r="E2186" s="196"/>
      <c r="F2186" s="196"/>
      <c r="G2186" s="196"/>
      <c r="H2186" s="196"/>
      <c r="I2186" s="196"/>
      <c r="J2186" s="196"/>
      <c r="K2186" s="196"/>
      <c r="L2186" s="196"/>
      <c r="M2186" s="196"/>
      <c r="N2186" s="196"/>
      <c r="O2186" s="196"/>
      <c r="P2186" s="196"/>
      <c r="Q2186" s="196"/>
      <c r="R2186" s="196"/>
      <c r="S2186" s="196"/>
      <c r="T2186" s="196"/>
      <c r="U2186" s="196"/>
      <c r="V2186" s="196"/>
    </row>
    <row r="2187" spans="1:22" x14ac:dyDescent="0.2">
      <c r="A2187" s="196"/>
      <c r="B2187" s="196"/>
      <c r="C2187" s="196"/>
      <c r="D2187" s="196"/>
      <c r="E2187" s="196"/>
      <c r="F2187" s="196"/>
      <c r="G2187" s="196"/>
      <c r="H2187" s="196"/>
      <c r="I2187" s="196"/>
      <c r="J2187" s="196"/>
      <c r="K2187" s="196"/>
      <c r="L2187" s="196"/>
      <c r="M2187" s="196"/>
      <c r="N2187" s="196"/>
      <c r="O2187" s="196"/>
      <c r="P2187" s="196"/>
      <c r="Q2187" s="196"/>
      <c r="R2187" s="196"/>
      <c r="S2187" s="196"/>
      <c r="T2187" s="196"/>
      <c r="U2187" s="196"/>
      <c r="V2187" s="196"/>
    </row>
    <row r="2188" spans="1:22" x14ac:dyDescent="0.2">
      <c r="A2188" s="196"/>
      <c r="B2188" s="196"/>
      <c r="C2188" s="196"/>
      <c r="D2188" s="196"/>
      <c r="E2188" s="196"/>
      <c r="F2188" s="196"/>
      <c r="G2188" s="196"/>
      <c r="H2188" s="196"/>
      <c r="I2188" s="196"/>
      <c r="J2188" s="196"/>
      <c r="K2188" s="196"/>
      <c r="L2188" s="196"/>
      <c r="M2188" s="196"/>
      <c r="N2188" s="196"/>
      <c r="O2188" s="196"/>
      <c r="P2188" s="196"/>
      <c r="Q2188" s="196"/>
      <c r="R2188" s="196"/>
      <c r="S2188" s="196"/>
      <c r="T2188" s="196"/>
      <c r="U2188" s="196"/>
      <c r="V2188" s="196"/>
    </row>
    <row r="2189" spans="1:22" x14ac:dyDescent="0.2">
      <c r="A2189" s="196"/>
      <c r="B2189" s="196"/>
      <c r="C2189" s="196"/>
      <c r="D2189" s="196"/>
      <c r="E2189" s="196"/>
      <c r="F2189" s="196"/>
      <c r="G2189" s="196"/>
      <c r="H2189" s="196"/>
      <c r="I2189" s="196"/>
      <c r="J2189" s="196"/>
      <c r="K2189" s="196"/>
      <c r="L2189" s="196"/>
      <c r="M2189" s="196"/>
      <c r="N2189" s="196"/>
      <c r="O2189" s="196"/>
      <c r="P2189" s="196"/>
      <c r="Q2189" s="196"/>
      <c r="R2189" s="196"/>
      <c r="S2189" s="196"/>
      <c r="T2189" s="196"/>
      <c r="U2189" s="196"/>
      <c r="V2189" s="196"/>
    </row>
    <row r="2190" spans="1:22" x14ac:dyDescent="0.2">
      <c r="A2190" s="196"/>
      <c r="B2190" s="196"/>
      <c r="C2190" s="196"/>
      <c r="D2190" s="196"/>
      <c r="E2190" s="196"/>
      <c r="F2190" s="196"/>
      <c r="G2190" s="196"/>
      <c r="H2190" s="196"/>
      <c r="I2190" s="196"/>
      <c r="J2190" s="196"/>
      <c r="K2190" s="196"/>
      <c r="L2190" s="196"/>
      <c r="M2190" s="196"/>
      <c r="N2190" s="196"/>
      <c r="O2190" s="196"/>
      <c r="P2190" s="196"/>
      <c r="Q2190" s="196"/>
      <c r="R2190" s="196"/>
      <c r="S2190" s="196"/>
      <c r="T2190" s="196"/>
      <c r="U2190" s="196"/>
      <c r="V2190" s="196"/>
    </row>
    <row r="2191" spans="1:22" x14ac:dyDescent="0.2">
      <c r="A2191" s="196"/>
      <c r="B2191" s="196"/>
      <c r="C2191" s="196"/>
      <c r="D2191" s="196"/>
      <c r="E2191" s="196"/>
      <c r="F2191" s="196"/>
      <c r="G2191" s="196"/>
      <c r="H2191" s="196"/>
      <c r="I2191" s="196"/>
      <c r="J2191" s="196"/>
      <c r="K2191" s="196"/>
      <c r="L2191" s="196"/>
      <c r="M2191" s="196"/>
      <c r="N2191" s="196"/>
      <c r="O2191" s="196"/>
      <c r="P2191" s="196"/>
      <c r="Q2191" s="196"/>
      <c r="R2191" s="196"/>
      <c r="S2191" s="196"/>
      <c r="T2191" s="196"/>
      <c r="U2191" s="196"/>
      <c r="V2191" s="196"/>
    </row>
    <row r="2192" spans="1:22" x14ac:dyDescent="0.2">
      <c r="A2192" s="196"/>
      <c r="B2192" s="196"/>
      <c r="C2192" s="196"/>
      <c r="D2192" s="196"/>
      <c r="E2192" s="196"/>
      <c r="F2192" s="196"/>
      <c r="G2192" s="196"/>
      <c r="H2192" s="196"/>
      <c r="I2192" s="196"/>
      <c r="J2192" s="196"/>
      <c r="K2192" s="196"/>
      <c r="L2192" s="196"/>
      <c r="M2192" s="196"/>
      <c r="N2192" s="196"/>
      <c r="O2192" s="196"/>
      <c r="P2192" s="196"/>
      <c r="Q2192" s="196"/>
      <c r="R2192" s="196"/>
      <c r="S2192" s="196"/>
      <c r="T2192" s="196"/>
      <c r="U2192" s="196"/>
      <c r="V2192" s="196"/>
    </row>
    <row r="2193" spans="1:22" x14ac:dyDescent="0.2">
      <c r="A2193" s="196"/>
      <c r="B2193" s="196"/>
      <c r="C2193" s="196"/>
      <c r="D2193" s="196"/>
      <c r="E2193" s="196"/>
      <c r="F2193" s="196"/>
      <c r="G2193" s="196"/>
      <c r="H2193" s="196"/>
      <c r="I2193" s="196"/>
      <c r="J2193" s="196"/>
      <c r="K2193" s="196"/>
      <c r="L2193" s="196"/>
      <c r="M2193" s="196"/>
      <c r="N2193" s="196"/>
      <c r="O2193" s="196"/>
      <c r="P2193" s="196"/>
      <c r="Q2193" s="196"/>
      <c r="R2193" s="196"/>
      <c r="S2193" s="196"/>
      <c r="T2193" s="196"/>
      <c r="U2193" s="196"/>
      <c r="V2193" s="196"/>
    </row>
    <row r="2194" spans="1:22" x14ac:dyDescent="0.2">
      <c r="A2194" s="196"/>
      <c r="B2194" s="196"/>
      <c r="C2194" s="196"/>
      <c r="D2194" s="196"/>
      <c r="E2194" s="196"/>
      <c r="F2194" s="196"/>
      <c r="G2194" s="196"/>
      <c r="H2194" s="196"/>
      <c r="I2194" s="196"/>
      <c r="J2194" s="196"/>
      <c r="K2194" s="196"/>
      <c r="L2194" s="196"/>
      <c r="M2194" s="196"/>
      <c r="N2194" s="196"/>
      <c r="O2194" s="196"/>
      <c r="P2194" s="196"/>
      <c r="Q2194" s="196"/>
      <c r="R2194" s="196"/>
      <c r="S2194" s="196"/>
      <c r="T2194" s="196"/>
      <c r="U2194" s="196"/>
      <c r="V2194" s="196"/>
    </row>
    <row r="2195" spans="1:22" x14ac:dyDescent="0.2">
      <c r="A2195" s="196"/>
      <c r="B2195" s="196"/>
      <c r="C2195" s="196"/>
      <c r="D2195" s="196"/>
      <c r="E2195" s="196"/>
      <c r="F2195" s="196"/>
      <c r="G2195" s="196"/>
      <c r="H2195" s="196"/>
      <c r="I2195" s="196"/>
      <c r="J2195" s="196"/>
      <c r="K2195" s="196"/>
      <c r="L2195" s="196"/>
      <c r="M2195" s="196"/>
      <c r="N2195" s="196"/>
      <c r="O2195" s="196"/>
      <c r="P2195" s="196"/>
      <c r="Q2195" s="196"/>
      <c r="R2195" s="196"/>
      <c r="S2195" s="196"/>
      <c r="T2195" s="196"/>
      <c r="U2195" s="196"/>
      <c r="V2195" s="196"/>
    </row>
    <row r="2196" spans="1:22" x14ac:dyDescent="0.2">
      <c r="A2196" s="196"/>
      <c r="B2196" s="196"/>
      <c r="C2196" s="196"/>
      <c r="D2196" s="196"/>
      <c r="E2196" s="196"/>
      <c r="F2196" s="196"/>
      <c r="G2196" s="196"/>
      <c r="H2196" s="196"/>
      <c r="I2196" s="196"/>
      <c r="J2196" s="196"/>
      <c r="K2196" s="196"/>
      <c r="L2196" s="196"/>
      <c r="M2196" s="196"/>
      <c r="N2196" s="196"/>
      <c r="O2196" s="196"/>
      <c r="P2196" s="196"/>
      <c r="Q2196" s="196"/>
      <c r="R2196" s="196"/>
      <c r="S2196" s="196"/>
      <c r="T2196" s="196"/>
      <c r="U2196" s="196"/>
      <c r="V2196" s="196"/>
    </row>
    <row r="2197" spans="1:22" x14ac:dyDescent="0.2">
      <c r="A2197" s="196"/>
      <c r="B2197" s="196"/>
      <c r="C2197" s="196"/>
      <c r="D2197" s="196"/>
      <c r="E2197" s="196"/>
      <c r="F2197" s="196"/>
      <c r="G2197" s="196"/>
      <c r="H2197" s="196"/>
      <c r="I2197" s="196"/>
      <c r="J2197" s="196"/>
      <c r="K2197" s="196"/>
      <c r="L2197" s="196"/>
      <c r="M2197" s="196"/>
      <c r="N2197" s="196"/>
      <c r="O2197" s="196"/>
      <c r="P2197" s="196"/>
      <c r="Q2197" s="196"/>
      <c r="R2197" s="196"/>
      <c r="S2197" s="196"/>
      <c r="T2197" s="196"/>
      <c r="U2197" s="196"/>
      <c r="V2197" s="196"/>
    </row>
    <row r="2198" spans="1:22" x14ac:dyDescent="0.2">
      <c r="A2198" s="196"/>
      <c r="B2198" s="196"/>
      <c r="C2198" s="196"/>
      <c r="D2198" s="196"/>
      <c r="E2198" s="196"/>
      <c r="F2198" s="196"/>
      <c r="G2198" s="196"/>
      <c r="H2198" s="196"/>
      <c r="I2198" s="196"/>
      <c r="J2198" s="196"/>
      <c r="K2198" s="196"/>
      <c r="L2198" s="196"/>
      <c r="M2198" s="196"/>
      <c r="N2198" s="196"/>
      <c r="O2198" s="196"/>
      <c r="P2198" s="196"/>
      <c r="Q2198" s="196"/>
      <c r="R2198" s="196"/>
      <c r="S2198" s="196"/>
      <c r="T2198" s="196"/>
      <c r="U2198" s="196"/>
      <c r="V2198" s="196"/>
    </row>
    <row r="2199" spans="1:22" x14ac:dyDescent="0.2">
      <c r="A2199" s="196"/>
      <c r="B2199" s="196"/>
      <c r="C2199" s="196"/>
      <c r="D2199" s="196"/>
      <c r="E2199" s="196"/>
      <c r="F2199" s="196"/>
      <c r="G2199" s="196"/>
      <c r="H2199" s="196"/>
      <c r="I2199" s="196"/>
      <c r="J2199" s="196"/>
      <c r="K2199" s="196"/>
      <c r="L2199" s="196"/>
      <c r="M2199" s="196"/>
      <c r="N2199" s="196"/>
      <c r="O2199" s="196"/>
      <c r="P2199" s="196"/>
      <c r="Q2199" s="196"/>
      <c r="R2199" s="196"/>
      <c r="S2199" s="196"/>
      <c r="T2199" s="196"/>
      <c r="U2199" s="196"/>
      <c r="V2199" s="196"/>
    </row>
    <row r="2200" spans="1:22" x14ac:dyDescent="0.2">
      <c r="A2200" s="196"/>
      <c r="B2200" s="196"/>
      <c r="C2200" s="196"/>
      <c r="D2200" s="196"/>
      <c r="E2200" s="196"/>
      <c r="F2200" s="196"/>
      <c r="G2200" s="196"/>
      <c r="H2200" s="196"/>
      <c r="I2200" s="196"/>
      <c r="J2200" s="196"/>
      <c r="K2200" s="196"/>
      <c r="L2200" s="196"/>
      <c r="M2200" s="196"/>
      <c r="N2200" s="196"/>
      <c r="O2200" s="196"/>
      <c r="P2200" s="196"/>
      <c r="Q2200" s="196"/>
      <c r="R2200" s="196"/>
      <c r="S2200" s="196"/>
      <c r="T2200" s="196"/>
      <c r="U2200" s="196"/>
      <c r="V2200" s="196"/>
    </row>
    <row r="2201" spans="1:22" x14ac:dyDescent="0.2">
      <c r="A2201" s="196"/>
      <c r="B2201" s="196"/>
      <c r="C2201" s="196"/>
      <c r="D2201" s="196"/>
      <c r="E2201" s="196"/>
      <c r="F2201" s="196"/>
      <c r="G2201" s="196"/>
      <c r="H2201" s="196"/>
      <c r="I2201" s="196"/>
      <c r="J2201" s="196"/>
      <c r="K2201" s="196"/>
      <c r="L2201" s="196"/>
      <c r="M2201" s="196"/>
      <c r="N2201" s="196"/>
      <c r="O2201" s="196"/>
      <c r="P2201" s="196"/>
      <c r="Q2201" s="196"/>
      <c r="R2201" s="196"/>
      <c r="S2201" s="196"/>
      <c r="T2201" s="196"/>
      <c r="U2201" s="196"/>
      <c r="V2201" s="196"/>
    </row>
    <row r="2202" spans="1:22" x14ac:dyDescent="0.2">
      <c r="A2202" s="196"/>
      <c r="B2202" s="196"/>
      <c r="C2202" s="196"/>
      <c r="D2202" s="196"/>
      <c r="E2202" s="196"/>
      <c r="F2202" s="196"/>
      <c r="G2202" s="196"/>
      <c r="H2202" s="196"/>
      <c r="I2202" s="196"/>
      <c r="J2202" s="196"/>
      <c r="K2202" s="196"/>
      <c r="L2202" s="196"/>
      <c r="M2202" s="196"/>
      <c r="N2202" s="196"/>
      <c r="O2202" s="196"/>
      <c r="P2202" s="196"/>
      <c r="Q2202" s="196"/>
      <c r="R2202" s="196"/>
      <c r="S2202" s="196"/>
      <c r="T2202" s="196"/>
      <c r="U2202" s="196"/>
      <c r="V2202" s="196"/>
    </row>
    <row r="2203" spans="1:22" x14ac:dyDescent="0.2">
      <c r="A2203" s="196"/>
      <c r="B2203" s="196"/>
      <c r="C2203" s="196"/>
      <c r="D2203" s="196"/>
      <c r="E2203" s="196"/>
      <c r="F2203" s="196"/>
      <c r="G2203" s="196"/>
      <c r="H2203" s="196"/>
      <c r="I2203" s="196"/>
      <c r="J2203" s="196"/>
      <c r="K2203" s="196"/>
      <c r="L2203" s="196"/>
      <c r="M2203" s="196"/>
      <c r="N2203" s="196"/>
      <c r="O2203" s="196"/>
      <c r="P2203" s="196"/>
      <c r="Q2203" s="196"/>
      <c r="R2203" s="196"/>
      <c r="S2203" s="196"/>
      <c r="T2203" s="196"/>
      <c r="U2203" s="196"/>
      <c r="V2203" s="196"/>
    </row>
    <row r="2204" spans="1:22" x14ac:dyDescent="0.2">
      <c r="A2204" s="196"/>
      <c r="B2204" s="196"/>
      <c r="C2204" s="196"/>
      <c r="D2204" s="196"/>
      <c r="E2204" s="196"/>
      <c r="F2204" s="196"/>
      <c r="G2204" s="196"/>
      <c r="H2204" s="196"/>
      <c r="I2204" s="196"/>
      <c r="J2204" s="196"/>
      <c r="K2204" s="196"/>
      <c r="L2204" s="196"/>
      <c r="M2204" s="196"/>
      <c r="N2204" s="196"/>
      <c r="O2204" s="196"/>
      <c r="P2204" s="196"/>
      <c r="Q2204" s="196"/>
      <c r="R2204" s="196"/>
      <c r="S2204" s="196"/>
      <c r="T2204" s="196"/>
      <c r="U2204" s="196"/>
      <c r="V2204" s="196"/>
    </row>
    <row r="2205" spans="1:22" x14ac:dyDescent="0.2">
      <c r="A2205" s="196"/>
      <c r="B2205" s="196"/>
      <c r="C2205" s="196"/>
      <c r="D2205" s="196"/>
      <c r="E2205" s="196"/>
      <c r="F2205" s="196"/>
      <c r="G2205" s="196"/>
      <c r="H2205" s="196"/>
      <c r="I2205" s="196"/>
      <c r="J2205" s="196"/>
      <c r="K2205" s="196"/>
      <c r="L2205" s="196"/>
      <c r="M2205" s="196"/>
      <c r="N2205" s="196"/>
      <c r="O2205" s="196"/>
      <c r="P2205" s="196"/>
      <c r="Q2205" s="196"/>
      <c r="R2205" s="196"/>
      <c r="S2205" s="196"/>
      <c r="T2205" s="196"/>
      <c r="U2205" s="196"/>
      <c r="V2205" s="196"/>
    </row>
    <row r="2206" spans="1:22" x14ac:dyDescent="0.2">
      <c r="A2206" s="196"/>
      <c r="B2206" s="196"/>
      <c r="C2206" s="196"/>
      <c r="D2206" s="196"/>
      <c r="E2206" s="196"/>
      <c r="F2206" s="196"/>
      <c r="G2206" s="196"/>
      <c r="H2206" s="196"/>
      <c r="I2206" s="196"/>
      <c r="J2206" s="196"/>
      <c r="K2206" s="196"/>
      <c r="L2206" s="196"/>
      <c r="M2206" s="196"/>
      <c r="N2206" s="196"/>
      <c r="O2206" s="196"/>
      <c r="P2206" s="196"/>
      <c r="Q2206" s="196"/>
      <c r="R2206" s="196"/>
      <c r="S2206" s="196"/>
      <c r="T2206" s="196"/>
      <c r="U2206" s="196"/>
      <c r="V2206" s="196"/>
    </row>
    <row r="2207" spans="1:22" x14ac:dyDescent="0.2">
      <c r="A2207" s="196"/>
      <c r="B2207" s="196"/>
      <c r="C2207" s="196"/>
      <c r="D2207" s="196"/>
      <c r="E2207" s="196"/>
      <c r="F2207" s="196"/>
      <c r="G2207" s="196"/>
      <c r="H2207" s="196"/>
      <c r="I2207" s="196"/>
      <c r="J2207" s="196"/>
      <c r="K2207" s="196"/>
      <c r="L2207" s="196"/>
      <c r="M2207" s="196"/>
      <c r="N2207" s="196"/>
      <c r="O2207" s="196"/>
      <c r="P2207" s="196"/>
      <c r="Q2207" s="196"/>
      <c r="R2207" s="196"/>
      <c r="S2207" s="196"/>
      <c r="T2207" s="196"/>
      <c r="U2207" s="196"/>
      <c r="V2207" s="196"/>
    </row>
    <row r="2208" spans="1:22" x14ac:dyDescent="0.2">
      <c r="A2208" s="196"/>
      <c r="B2208" s="196"/>
      <c r="C2208" s="196"/>
      <c r="D2208" s="196"/>
      <c r="E2208" s="196"/>
      <c r="F2208" s="196"/>
      <c r="G2208" s="196"/>
      <c r="H2208" s="196"/>
      <c r="I2208" s="196"/>
      <c r="J2208" s="196"/>
      <c r="K2208" s="196"/>
      <c r="L2208" s="196"/>
      <c r="M2208" s="196"/>
      <c r="N2208" s="196"/>
      <c r="O2208" s="196"/>
      <c r="P2208" s="196"/>
      <c r="Q2208" s="196"/>
      <c r="R2208" s="196"/>
      <c r="S2208" s="196"/>
      <c r="T2208" s="196"/>
      <c r="U2208" s="196"/>
      <c r="V2208" s="196"/>
    </row>
    <row r="2209" spans="1:22" x14ac:dyDescent="0.2">
      <c r="A2209" s="196"/>
      <c r="B2209" s="196"/>
      <c r="C2209" s="196"/>
      <c r="D2209" s="196"/>
      <c r="E2209" s="196"/>
      <c r="F2209" s="196"/>
      <c r="G2209" s="196"/>
      <c r="H2209" s="196"/>
      <c r="I2209" s="196"/>
      <c r="J2209" s="196"/>
      <c r="K2209" s="196"/>
      <c r="L2209" s="196"/>
      <c r="M2209" s="196"/>
      <c r="N2209" s="196"/>
      <c r="O2209" s="196"/>
      <c r="P2209" s="196"/>
      <c r="Q2209" s="196"/>
      <c r="R2209" s="196"/>
      <c r="S2209" s="196"/>
      <c r="T2209" s="196"/>
      <c r="U2209" s="196"/>
      <c r="V2209" s="196"/>
    </row>
    <row r="2210" spans="1:22" x14ac:dyDescent="0.2">
      <c r="A2210" s="196"/>
      <c r="B2210" s="196"/>
      <c r="C2210" s="196"/>
      <c r="D2210" s="196"/>
      <c r="E2210" s="196"/>
      <c r="F2210" s="196"/>
      <c r="G2210" s="196"/>
      <c r="H2210" s="196"/>
      <c r="I2210" s="196"/>
      <c r="J2210" s="196"/>
      <c r="K2210" s="196"/>
      <c r="L2210" s="196"/>
      <c r="M2210" s="196"/>
      <c r="N2210" s="196"/>
      <c r="O2210" s="196"/>
      <c r="P2210" s="196"/>
      <c r="Q2210" s="196"/>
      <c r="R2210" s="196"/>
      <c r="S2210" s="196"/>
      <c r="T2210" s="196"/>
      <c r="U2210" s="196"/>
      <c r="V2210" s="196"/>
    </row>
    <row r="2211" spans="1:22" x14ac:dyDescent="0.2">
      <c r="A2211" s="196"/>
      <c r="B2211" s="196"/>
      <c r="C2211" s="196"/>
      <c r="D2211" s="196"/>
      <c r="E2211" s="196"/>
      <c r="F2211" s="196"/>
      <c r="G2211" s="196"/>
      <c r="H2211" s="196"/>
      <c r="I2211" s="196"/>
      <c r="J2211" s="196"/>
      <c r="K2211" s="196"/>
      <c r="L2211" s="196"/>
      <c r="M2211" s="196"/>
      <c r="N2211" s="196"/>
      <c r="O2211" s="196"/>
      <c r="P2211" s="196"/>
      <c r="Q2211" s="196"/>
      <c r="R2211" s="196"/>
      <c r="S2211" s="196"/>
      <c r="T2211" s="196"/>
      <c r="U2211" s="196"/>
      <c r="V2211" s="196"/>
    </row>
    <row r="2212" spans="1:22" x14ac:dyDescent="0.2">
      <c r="A2212" s="196"/>
      <c r="B2212" s="196"/>
      <c r="C2212" s="196"/>
      <c r="D2212" s="196"/>
      <c r="E2212" s="196"/>
      <c r="F2212" s="196"/>
      <c r="G2212" s="196"/>
      <c r="H2212" s="196"/>
      <c r="I2212" s="196"/>
      <c r="J2212" s="196"/>
      <c r="K2212" s="196"/>
      <c r="L2212" s="196"/>
      <c r="M2212" s="196"/>
      <c r="N2212" s="196"/>
      <c r="O2212" s="196"/>
      <c r="P2212" s="196"/>
      <c r="Q2212" s="196"/>
      <c r="R2212" s="196"/>
      <c r="S2212" s="196"/>
      <c r="T2212" s="196"/>
      <c r="U2212" s="196"/>
      <c r="V2212" s="196"/>
    </row>
    <row r="2213" spans="1:22" x14ac:dyDescent="0.2">
      <c r="A2213" s="196"/>
      <c r="B2213" s="196"/>
      <c r="C2213" s="196"/>
      <c r="D2213" s="196"/>
      <c r="E2213" s="196"/>
      <c r="F2213" s="196"/>
      <c r="G2213" s="196"/>
      <c r="H2213" s="196"/>
      <c r="I2213" s="196"/>
      <c r="J2213" s="196"/>
      <c r="K2213" s="196"/>
      <c r="L2213" s="196"/>
      <c r="M2213" s="196"/>
      <c r="N2213" s="196"/>
      <c r="O2213" s="196"/>
      <c r="P2213" s="196"/>
      <c r="Q2213" s="196"/>
      <c r="R2213" s="196"/>
      <c r="S2213" s="196"/>
      <c r="T2213" s="196"/>
      <c r="U2213" s="196"/>
      <c r="V2213" s="196"/>
    </row>
    <row r="2214" spans="1:22" x14ac:dyDescent="0.2">
      <c r="A2214" s="196"/>
      <c r="B2214" s="196"/>
      <c r="C2214" s="196"/>
      <c r="D2214" s="196"/>
      <c r="E2214" s="196"/>
      <c r="F2214" s="196"/>
      <c r="G2214" s="196"/>
      <c r="H2214" s="196"/>
      <c r="I2214" s="196"/>
      <c r="J2214" s="196"/>
      <c r="K2214" s="196"/>
      <c r="L2214" s="196"/>
      <c r="M2214" s="196"/>
      <c r="N2214" s="196"/>
      <c r="O2214" s="196"/>
      <c r="P2214" s="196"/>
      <c r="Q2214" s="196"/>
      <c r="R2214" s="196"/>
      <c r="S2214" s="196"/>
      <c r="T2214" s="196"/>
      <c r="U2214" s="196"/>
      <c r="V2214" s="196"/>
    </row>
    <row r="2215" spans="1:22" x14ac:dyDescent="0.2">
      <c r="A2215" s="196"/>
      <c r="B2215" s="196"/>
      <c r="C2215" s="196"/>
      <c r="D2215" s="196"/>
      <c r="E2215" s="196"/>
      <c r="F2215" s="196"/>
      <c r="G2215" s="196"/>
      <c r="H2215" s="196"/>
      <c r="I2215" s="196"/>
      <c r="J2215" s="196"/>
      <c r="K2215" s="196"/>
      <c r="L2215" s="196"/>
      <c r="M2215" s="196"/>
      <c r="N2215" s="196"/>
      <c r="O2215" s="196"/>
      <c r="P2215" s="196"/>
      <c r="Q2215" s="196"/>
      <c r="R2215" s="196"/>
      <c r="S2215" s="196"/>
      <c r="T2215" s="196"/>
      <c r="U2215" s="196"/>
      <c r="V2215" s="196"/>
    </row>
    <row r="2216" spans="1:22" x14ac:dyDescent="0.2">
      <c r="A2216" s="196"/>
      <c r="B2216" s="196"/>
      <c r="C2216" s="196"/>
      <c r="D2216" s="196"/>
      <c r="E2216" s="196"/>
      <c r="F2216" s="196"/>
      <c r="G2216" s="196"/>
      <c r="H2216" s="196"/>
      <c r="I2216" s="196"/>
      <c r="J2216" s="196"/>
      <c r="K2216" s="196"/>
      <c r="L2216" s="196"/>
      <c r="M2216" s="196"/>
      <c r="N2216" s="196"/>
      <c r="O2216" s="196"/>
      <c r="P2216" s="196"/>
      <c r="Q2216" s="196"/>
      <c r="R2216" s="196"/>
      <c r="S2216" s="196"/>
      <c r="T2216" s="196"/>
      <c r="U2216" s="196"/>
      <c r="V2216" s="196"/>
    </row>
    <row r="2217" spans="1:22" x14ac:dyDescent="0.2">
      <c r="A2217" s="196"/>
      <c r="B2217" s="196"/>
      <c r="C2217" s="196"/>
      <c r="D2217" s="196"/>
      <c r="E2217" s="196"/>
      <c r="F2217" s="196"/>
      <c r="G2217" s="196"/>
      <c r="H2217" s="196"/>
      <c r="I2217" s="196"/>
      <c r="J2217" s="196"/>
      <c r="K2217" s="196"/>
      <c r="L2217" s="196"/>
      <c r="M2217" s="196"/>
      <c r="N2217" s="196"/>
      <c r="O2217" s="196"/>
      <c r="P2217" s="196"/>
      <c r="Q2217" s="196"/>
      <c r="R2217" s="196"/>
      <c r="S2217" s="196"/>
      <c r="T2217" s="196"/>
      <c r="U2217" s="196"/>
      <c r="V2217" s="196"/>
    </row>
    <row r="2218" spans="1:22" x14ac:dyDescent="0.2">
      <c r="A2218" s="196"/>
      <c r="B2218" s="196"/>
      <c r="C2218" s="196"/>
      <c r="D2218" s="196"/>
      <c r="E2218" s="196"/>
      <c r="F2218" s="196"/>
      <c r="G2218" s="196"/>
      <c r="H2218" s="196"/>
      <c r="I2218" s="196"/>
      <c r="J2218" s="196"/>
      <c r="K2218" s="196"/>
      <c r="L2218" s="196"/>
      <c r="M2218" s="196"/>
      <c r="N2218" s="196"/>
      <c r="O2218" s="196"/>
      <c r="P2218" s="196"/>
      <c r="Q2218" s="196"/>
      <c r="R2218" s="196"/>
      <c r="S2218" s="196"/>
      <c r="T2218" s="196"/>
      <c r="U2218" s="196"/>
      <c r="V2218" s="196"/>
    </row>
    <row r="2219" spans="1:22" x14ac:dyDescent="0.2">
      <c r="A2219" s="196"/>
      <c r="B2219" s="196"/>
      <c r="C2219" s="196"/>
      <c r="D2219" s="196"/>
      <c r="E2219" s="196"/>
      <c r="F2219" s="196"/>
      <c r="G2219" s="196"/>
      <c r="H2219" s="196"/>
      <c r="I2219" s="196"/>
      <c r="J2219" s="196"/>
      <c r="K2219" s="196"/>
      <c r="L2219" s="196"/>
      <c r="M2219" s="196"/>
      <c r="N2219" s="196"/>
      <c r="O2219" s="196"/>
      <c r="P2219" s="196"/>
      <c r="Q2219" s="196"/>
      <c r="R2219" s="196"/>
      <c r="S2219" s="196"/>
      <c r="T2219" s="196"/>
      <c r="U2219" s="196"/>
      <c r="V2219" s="196"/>
    </row>
    <row r="2220" spans="1:22" x14ac:dyDescent="0.2">
      <c r="A2220" s="196"/>
      <c r="B2220" s="196"/>
      <c r="C2220" s="196"/>
      <c r="D2220" s="196"/>
      <c r="E2220" s="196"/>
      <c r="F2220" s="196"/>
      <c r="G2220" s="196"/>
      <c r="H2220" s="196"/>
      <c r="I2220" s="196"/>
      <c r="J2220" s="196"/>
      <c r="K2220" s="196"/>
      <c r="L2220" s="196"/>
      <c r="M2220" s="196"/>
      <c r="N2220" s="196"/>
      <c r="O2220" s="196"/>
      <c r="P2220" s="196"/>
      <c r="Q2220" s="196"/>
      <c r="R2220" s="196"/>
      <c r="S2220" s="196"/>
      <c r="T2220" s="196"/>
      <c r="U2220" s="196"/>
      <c r="V2220" s="196"/>
    </row>
    <row r="2221" spans="1:22" x14ac:dyDescent="0.2">
      <c r="A2221" s="196"/>
      <c r="B2221" s="196"/>
      <c r="C2221" s="196"/>
      <c r="D2221" s="196"/>
      <c r="E2221" s="196"/>
      <c r="F2221" s="196"/>
      <c r="G2221" s="196"/>
      <c r="H2221" s="196"/>
      <c r="I2221" s="196"/>
      <c r="J2221" s="196"/>
      <c r="K2221" s="196"/>
      <c r="L2221" s="196"/>
      <c r="M2221" s="196"/>
      <c r="N2221" s="196"/>
      <c r="O2221" s="196"/>
      <c r="P2221" s="196"/>
      <c r="Q2221" s="196"/>
      <c r="R2221" s="196"/>
      <c r="S2221" s="196"/>
      <c r="T2221" s="196"/>
      <c r="U2221" s="196"/>
      <c r="V2221" s="196"/>
    </row>
    <row r="2222" spans="1:22" x14ac:dyDescent="0.2">
      <c r="A2222" s="196"/>
      <c r="B2222" s="196"/>
      <c r="C2222" s="196"/>
      <c r="D2222" s="196"/>
      <c r="E2222" s="196"/>
      <c r="F2222" s="196"/>
      <c r="G2222" s="196"/>
      <c r="H2222" s="196"/>
      <c r="I2222" s="196"/>
      <c r="J2222" s="196"/>
      <c r="K2222" s="196"/>
      <c r="L2222" s="196"/>
      <c r="M2222" s="196"/>
      <c r="N2222" s="196"/>
      <c r="O2222" s="196"/>
      <c r="P2222" s="196"/>
      <c r="Q2222" s="196"/>
      <c r="R2222" s="196"/>
      <c r="S2222" s="196"/>
      <c r="T2222" s="196"/>
      <c r="U2222" s="196"/>
      <c r="V2222" s="196"/>
    </row>
    <row r="2223" spans="1:22" x14ac:dyDescent="0.2">
      <c r="A2223" s="196"/>
      <c r="B2223" s="196"/>
      <c r="C2223" s="196"/>
      <c r="D2223" s="196"/>
      <c r="E2223" s="196"/>
      <c r="F2223" s="196"/>
      <c r="G2223" s="196"/>
      <c r="H2223" s="196"/>
      <c r="I2223" s="196"/>
      <c r="J2223" s="196"/>
      <c r="K2223" s="196"/>
      <c r="L2223" s="196"/>
      <c r="M2223" s="196"/>
      <c r="N2223" s="196"/>
      <c r="O2223" s="196"/>
      <c r="P2223" s="196"/>
      <c r="Q2223" s="196"/>
      <c r="R2223" s="196"/>
      <c r="S2223" s="196"/>
      <c r="T2223" s="196"/>
      <c r="U2223" s="196"/>
      <c r="V2223" s="196"/>
    </row>
    <row r="2224" spans="1:22" x14ac:dyDescent="0.2">
      <c r="A2224" s="196"/>
      <c r="B2224" s="196"/>
      <c r="C2224" s="196"/>
      <c r="D2224" s="196"/>
      <c r="E2224" s="196"/>
      <c r="F2224" s="196"/>
      <c r="G2224" s="196"/>
      <c r="H2224" s="196"/>
      <c r="I2224" s="196"/>
      <c r="J2224" s="196"/>
      <c r="K2224" s="196"/>
      <c r="L2224" s="196"/>
      <c r="M2224" s="196"/>
      <c r="N2224" s="196"/>
      <c r="O2224" s="196"/>
      <c r="P2224" s="196"/>
      <c r="Q2224" s="196"/>
      <c r="R2224" s="196"/>
      <c r="S2224" s="196"/>
      <c r="T2224" s="196"/>
      <c r="U2224" s="196"/>
      <c r="V2224" s="196"/>
    </row>
    <row r="2225" spans="1:22" x14ac:dyDescent="0.2">
      <c r="A2225" s="196"/>
      <c r="B2225" s="196"/>
      <c r="C2225" s="196"/>
      <c r="D2225" s="196"/>
      <c r="E2225" s="196"/>
      <c r="F2225" s="196"/>
      <c r="G2225" s="196"/>
      <c r="H2225" s="196"/>
      <c r="I2225" s="196"/>
      <c r="J2225" s="196"/>
      <c r="K2225" s="196"/>
      <c r="L2225" s="196"/>
      <c r="M2225" s="196"/>
      <c r="N2225" s="196"/>
      <c r="O2225" s="196"/>
      <c r="P2225" s="196"/>
      <c r="Q2225" s="196"/>
      <c r="R2225" s="196"/>
      <c r="S2225" s="196"/>
      <c r="T2225" s="196"/>
      <c r="U2225" s="196"/>
      <c r="V2225" s="196"/>
    </row>
    <row r="2226" spans="1:22" x14ac:dyDescent="0.2">
      <c r="A2226" s="196"/>
      <c r="B2226" s="196"/>
      <c r="C2226" s="196"/>
      <c r="D2226" s="196"/>
      <c r="E2226" s="196"/>
      <c r="F2226" s="196"/>
      <c r="G2226" s="196"/>
      <c r="H2226" s="196"/>
      <c r="I2226" s="196"/>
      <c r="J2226" s="196"/>
      <c r="K2226" s="196"/>
      <c r="L2226" s="196"/>
      <c r="M2226" s="196"/>
      <c r="N2226" s="196"/>
      <c r="O2226" s="196"/>
      <c r="P2226" s="196"/>
      <c r="Q2226" s="196"/>
      <c r="R2226" s="196"/>
      <c r="S2226" s="196"/>
      <c r="T2226" s="196"/>
      <c r="U2226" s="196"/>
      <c r="V2226" s="196"/>
    </row>
    <row r="2227" spans="1:22" x14ac:dyDescent="0.2">
      <c r="A2227" s="196"/>
      <c r="B2227" s="196"/>
      <c r="C2227" s="196"/>
      <c r="D2227" s="196"/>
      <c r="E2227" s="196"/>
      <c r="F2227" s="196"/>
      <c r="G2227" s="196"/>
      <c r="H2227" s="196"/>
      <c r="I2227" s="196"/>
      <c r="J2227" s="196"/>
      <c r="K2227" s="196"/>
      <c r="L2227" s="196"/>
      <c r="M2227" s="196"/>
      <c r="N2227" s="196"/>
      <c r="O2227" s="196"/>
      <c r="P2227" s="196"/>
      <c r="Q2227" s="196"/>
      <c r="R2227" s="196"/>
      <c r="S2227" s="196"/>
      <c r="T2227" s="196"/>
      <c r="U2227" s="196"/>
      <c r="V2227" s="196"/>
    </row>
    <row r="2228" spans="1:22" x14ac:dyDescent="0.2">
      <c r="A2228" s="196"/>
      <c r="B2228" s="196"/>
      <c r="C2228" s="196"/>
      <c r="D2228" s="196"/>
      <c r="E2228" s="196"/>
      <c r="F2228" s="196"/>
      <c r="G2228" s="196"/>
      <c r="H2228" s="196"/>
      <c r="I2228" s="196"/>
      <c r="J2228" s="196"/>
      <c r="K2228" s="196"/>
      <c r="L2228" s="196"/>
      <c r="M2228" s="196"/>
      <c r="N2228" s="196"/>
      <c r="O2228" s="196"/>
      <c r="P2228" s="196"/>
      <c r="Q2228" s="196"/>
      <c r="R2228" s="196"/>
      <c r="S2228" s="196"/>
      <c r="T2228" s="196"/>
      <c r="U2228" s="196"/>
      <c r="V2228" s="196"/>
    </row>
    <row r="2229" spans="1:22" x14ac:dyDescent="0.2">
      <c r="A2229" s="196"/>
      <c r="B2229" s="196"/>
      <c r="C2229" s="196"/>
      <c r="D2229" s="196"/>
      <c r="E2229" s="196"/>
      <c r="F2229" s="196"/>
      <c r="G2229" s="196"/>
      <c r="H2229" s="196"/>
      <c r="I2229" s="196"/>
      <c r="J2229" s="196"/>
      <c r="K2229" s="196"/>
      <c r="L2229" s="196"/>
      <c r="M2229" s="196"/>
      <c r="N2229" s="196"/>
      <c r="O2229" s="196"/>
      <c r="P2229" s="196"/>
      <c r="Q2229" s="196"/>
      <c r="R2229" s="196"/>
      <c r="S2229" s="196"/>
      <c r="T2229" s="196"/>
      <c r="U2229" s="196"/>
      <c r="V2229" s="196"/>
    </row>
    <row r="2230" spans="1:22" x14ac:dyDescent="0.2">
      <c r="A2230" s="196"/>
      <c r="B2230" s="196"/>
      <c r="C2230" s="196"/>
      <c r="D2230" s="196"/>
      <c r="E2230" s="196"/>
      <c r="F2230" s="196"/>
      <c r="G2230" s="196"/>
      <c r="H2230" s="196"/>
      <c r="I2230" s="196"/>
      <c r="J2230" s="196"/>
      <c r="K2230" s="196"/>
      <c r="L2230" s="196"/>
      <c r="M2230" s="196"/>
      <c r="N2230" s="196"/>
      <c r="O2230" s="196"/>
      <c r="P2230" s="196"/>
      <c r="Q2230" s="196"/>
      <c r="R2230" s="196"/>
      <c r="S2230" s="196"/>
      <c r="T2230" s="196"/>
      <c r="U2230" s="196"/>
      <c r="V2230" s="196"/>
    </row>
    <row r="2231" spans="1:22" x14ac:dyDescent="0.2">
      <c r="A2231" s="196"/>
      <c r="B2231" s="196"/>
      <c r="C2231" s="196"/>
      <c r="D2231" s="196"/>
      <c r="E2231" s="196"/>
      <c r="F2231" s="196"/>
      <c r="G2231" s="196"/>
      <c r="H2231" s="196"/>
      <c r="I2231" s="196"/>
      <c r="J2231" s="196"/>
      <c r="K2231" s="196"/>
      <c r="L2231" s="196"/>
      <c r="M2231" s="196"/>
      <c r="N2231" s="196"/>
      <c r="O2231" s="196"/>
      <c r="P2231" s="196"/>
      <c r="Q2231" s="196"/>
      <c r="R2231" s="196"/>
      <c r="S2231" s="196"/>
      <c r="T2231" s="196"/>
      <c r="U2231" s="196"/>
      <c r="V2231" s="196"/>
    </row>
    <row r="2232" spans="1:22" x14ac:dyDescent="0.2">
      <c r="A2232" s="196"/>
      <c r="B2232" s="196"/>
      <c r="C2232" s="196"/>
      <c r="D2232" s="196"/>
      <c r="E2232" s="196"/>
      <c r="F2232" s="196"/>
      <c r="G2232" s="196"/>
      <c r="H2232" s="196"/>
      <c r="I2232" s="196"/>
      <c r="J2232" s="196"/>
      <c r="K2232" s="196"/>
      <c r="L2232" s="196"/>
      <c r="M2232" s="196"/>
      <c r="N2232" s="196"/>
      <c r="O2232" s="196"/>
      <c r="P2232" s="196"/>
      <c r="Q2232" s="196"/>
      <c r="R2232" s="196"/>
      <c r="S2232" s="196"/>
      <c r="T2232" s="196"/>
      <c r="U2232" s="196"/>
      <c r="V2232" s="196"/>
    </row>
    <row r="2233" spans="1:22" x14ac:dyDescent="0.2">
      <c r="A2233" s="196"/>
      <c r="B2233" s="196"/>
      <c r="C2233" s="196"/>
      <c r="D2233" s="196"/>
      <c r="E2233" s="196"/>
      <c r="F2233" s="196"/>
      <c r="G2233" s="196"/>
      <c r="H2233" s="196"/>
      <c r="I2233" s="196"/>
      <c r="J2233" s="196"/>
      <c r="K2233" s="196"/>
      <c r="L2233" s="196"/>
      <c r="M2233" s="196"/>
      <c r="N2233" s="196"/>
      <c r="O2233" s="196"/>
      <c r="P2233" s="196"/>
      <c r="Q2233" s="196"/>
      <c r="R2233" s="196"/>
      <c r="S2233" s="196"/>
      <c r="T2233" s="196"/>
      <c r="U2233" s="196"/>
      <c r="V2233" s="196"/>
    </row>
    <row r="2234" spans="1:22" x14ac:dyDescent="0.2">
      <c r="A2234" s="196"/>
      <c r="B2234" s="196"/>
      <c r="C2234" s="196"/>
      <c r="D2234" s="196"/>
      <c r="E2234" s="196"/>
      <c r="F2234" s="196"/>
      <c r="G2234" s="196"/>
      <c r="H2234" s="196"/>
      <c r="I2234" s="196"/>
      <c r="J2234" s="196"/>
      <c r="K2234" s="196"/>
      <c r="L2234" s="196"/>
      <c r="M2234" s="196"/>
      <c r="N2234" s="196"/>
      <c r="O2234" s="196"/>
      <c r="P2234" s="196"/>
      <c r="Q2234" s="196"/>
      <c r="R2234" s="196"/>
      <c r="S2234" s="196"/>
      <c r="T2234" s="196"/>
      <c r="U2234" s="196"/>
      <c r="V2234" s="196"/>
    </row>
    <row r="2235" spans="1:22" x14ac:dyDescent="0.2">
      <c r="A2235" s="196"/>
      <c r="B2235" s="196"/>
      <c r="C2235" s="196"/>
      <c r="D2235" s="196"/>
      <c r="E2235" s="196"/>
      <c r="F2235" s="196"/>
      <c r="G2235" s="196"/>
      <c r="H2235" s="196"/>
      <c r="I2235" s="196"/>
      <c r="J2235" s="196"/>
      <c r="K2235" s="196"/>
      <c r="L2235" s="196"/>
      <c r="M2235" s="196"/>
      <c r="N2235" s="196"/>
      <c r="O2235" s="196"/>
      <c r="P2235" s="196"/>
      <c r="Q2235" s="196"/>
      <c r="R2235" s="196"/>
      <c r="S2235" s="196"/>
      <c r="T2235" s="196"/>
      <c r="U2235" s="196"/>
      <c r="V2235" s="196"/>
    </row>
    <row r="2236" spans="1:22" x14ac:dyDescent="0.2">
      <c r="A2236" s="196"/>
      <c r="B2236" s="196"/>
      <c r="C2236" s="196"/>
      <c r="D2236" s="196"/>
      <c r="E2236" s="196"/>
      <c r="F2236" s="196"/>
      <c r="G2236" s="196"/>
      <c r="H2236" s="196"/>
      <c r="I2236" s="196"/>
      <c r="J2236" s="196"/>
      <c r="K2236" s="196"/>
      <c r="L2236" s="196"/>
      <c r="M2236" s="196"/>
      <c r="N2236" s="196"/>
      <c r="O2236" s="196"/>
      <c r="P2236" s="196"/>
      <c r="Q2236" s="196"/>
      <c r="R2236" s="196"/>
      <c r="S2236" s="196"/>
      <c r="T2236" s="196"/>
      <c r="U2236" s="196"/>
      <c r="V2236" s="196"/>
    </row>
    <row r="2237" spans="1:22" x14ac:dyDescent="0.2">
      <c r="A2237" s="196"/>
      <c r="B2237" s="196"/>
      <c r="C2237" s="196"/>
      <c r="D2237" s="196"/>
      <c r="E2237" s="196"/>
      <c r="F2237" s="196"/>
      <c r="G2237" s="196"/>
      <c r="H2237" s="196"/>
      <c r="I2237" s="196"/>
      <c r="J2237" s="196"/>
      <c r="K2237" s="196"/>
      <c r="L2237" s="196"/>
      <c r="M2237" s="196"/>
      <c r="N2237" s="196"/>
      <c r="O2237" s="196"/>
      <c r="P2237" s="196"/>
      <c r="Q2237" s="196"/>
      <c r="R2237" s="196"/>
      <c r="S2237" s="196"/>
      <c r="T2237" s="196"/>
      <c r="U2237" s="196"/>
      <c r="V2237" s="196"/>
    </row>
    <row r="2238" spans="1:22" x14ac:dyDescent="0.2">
      <c r="A2238" s="196"/>
      <c r="B2238" s="196"/>
      <c r="C2238" s="196"/>
      <c r="D2238" s="196"/>
      <c r="E2238" s="196"/>
      <c r="F2238" s="196"/>
      <c r="G2238" s="196"/>
      <c r="H2238" s="196"/>
      <c r="I2238" s="196"/>
      <c r="J2238" s="196"/>
      <c r="K2238" s="196"/>
      <c r="L2238" s="196"/>
      <c r="M2238" s="196"/>
      <c r="N2238" s="196"/>
      <c r="O2238" s="196"/>
      <c r="P2238" s="196"/>
      <c r="Q2238" s="196"/>
      <c r="R2238" s="196"/>
      <c r="S2238" s="196"/>
      <c r="T2238" s="196"/>
      <c r="U2238" s="196"/>
      <c r="V2238" s="196"/>
    </row>
    <row r="2239" spans="1:22" x14ac:dyDescent="0.2">
      <c r="A2239" s="196"/>
      <c r="B2239" s="196"/>
      <c r="C2239" s="196"/>
      <c r="D2239" s="196"/>
      <c r="E2239" s="196"/>
      <c r="F2239" s="196"/>
      <c r="G2239" s="196"/>
      <c r="H2239" s="196"/>
      <c r="I2239" s="196"/>
      <c r="J2239" s="196"/>
      <c r="K2239" s="196"/>
      <c r="L2239" s="196"/>
      <c r="M2239" s="196"/>
      <c r="N2239" s="196"/>
      <c r="O2239" s="196"/>
      <c r="P2239" s="196"/>
      <c r="Q2239" s="196"/>
      <c r="R2239" s="196"/>
      <c r="S2239" s="196"/>
      <c r="T2239" s="196"/>
      <c r="U2239" s="196"/>
      <c r="V2239" s="196"/>
    </row>
    <row r="2240" spans="1:22" x14ac:dyDescent="0.2">
      <c r="A2240" s="196"/>
      <c r="B2240" s="196"/>
      <c r="C2240" s="196"/>
      <c r="D2240" s="196"/>
      <c r="E2240" s="196"/>
      <c r="F2240" s="196"/>
      <c r="G2240" s="196"/>
      <c r="H2240" s="196"/>
      <c r="I2240" s="196"/>
      <c r="J2240" s="196"/>
      <c r="K2240" s="196"/>
      <c r="L2240" s="196"/>
      <c r="M2240" s="196"/>
      <c r="N2240" s="196"/>
      <c r="O2240" s="196"/>
      <c r="P2240" s="196"/>
      <c r="Q2240" s="196"/>
      <c r="R2240" s="196"/>
      <c r="S2240" s="196"/>
      <c r="T2240" s="196"/>
      <c r="U2240" s="196"/>
      <c r="V2240" s="196"/>
    </row>
    <row r="2241" spans="1:22" x14ac:dyDescent="0.2">
      <c r="A2241" s="196"/>
      <c r="B2241" s="196"/>
      <c r="C2241" s="196"/>
      <c r="D2241" s="196"/>
      <c r="E2241" s="196"/>
      <c r="F2241" s="196"/>
      <c r="G2241" s="196"/>
      <c r="H2241" s="196"/>
      <c r="I2241" s="196"/>
      <c r="J2241" s="196"/>
      <c r="K2241" s="196"/>
      <c r="L2241" s="196"/>
      <c r="M2241" s="196"/>
      <c r="N2241" s="196"/>
      <c r="O2241" s="196"/>
      <c r="P2241" s="196"/>
      <c r="Q2241" s="196"/>
      <c r="R2241" s="196"/>
      <c r="S2241" s="196"/>
      <c r="T2241" s="196"/>
      <c r="U2241" s="196"/>
      <c r="V2241" s="196"/>
    </row>
    <row r="2242" spans="1:22" x14ac:dyDescent="0.2">
      <c r="A2242" s="196"/>
      <c r="B2242" s="196"/>
      <c r="C2242" s="196"/>
      <c r="D2242" s="196"/>
      <c r="E2242" s="196"/>
      <c r="F2242" s="196"/>
      <c r="G2242" s="196"/>
      <c r="H2242" s="196"/>
      <c r="I2242" s="196"/>
      <c r="J2242" s="196"/>
      <c r="K2242" s="196"/>
      <c r="L2242" s="196"/>
      <c r="M2242" s="196"/>
      <c r="N2242" s="196"/>
      <c r="O2242" s="196"/>
      <c r="P2242" s="196"/>
      <c r="Q2242" s="196"/>
      <c r="R2242" s="196"/>
      <c r="S2242" s="196"/>
      <c r="T2242" s="196"/>
      <c r="U2242" s="196"/>
      <c r="V2242" s="196"/>
    </row>
    <row r="2243" spans="1:22" x14ac:dyDescent="0.2">
      <c r="A2243" s="196"/>
      <c r="B2243" s="196"/>
      <c r="C2243" s="196"/>
      <c r="D2243" s="196"/>
      <c r="E2243" s="196"/>
      <c r="F2243" s="196"/>
      <c r="G2243" s="196"/>
      <c r="H2243" s="196"/>
      <c r="I2243" s="196"/>
      <c r="J2243" s="196"/>
      <c r="K2243" s="196"/>
      <c r="L2243" s="196"/>
      <c r="M2243" s="196"/>
      <c r="N2243" s="196"/>
      <c r="O2243" s="196"/>
      <c r="P2243" s="196"/>
      <c r="Q2243" s="196"/>
      <c r="R2243" s="196"/>
      <c r="S2243" s="196"/>
      <c r="T2243" s="196"/>
      <c r="U2243" s="196"/>
      <c r="V2243" s="196"/>
    </row>
    <row r="2244" spans="1:22" x14ac:dyDescent="0.2">
      <c r="A2244" s="196"/>
      <c r="B2244" s="196"/>
      <c r="C2244" s="196"/>
      <c r="D2244" s="196"/>
      <c r="E2244" s="196"/>
      <c r="F2244" s="196"/>
      <c r="G2244" s="196"/>
      <c r="H2244" s="196"/>
      <c r="I2244" s="196"/>
      <c r="J2244" s="196"/>
      <c r="K2244" s="196"/>
      <c r="L2244" s="196"/>
      <c r="M2244" s="196"/>
      <c r="N2244" s="196"/>
      <c r="O2244" s="196"/>
      <c r="P2244" s="196"/>
      <c r="Q2244" s="196"/>
      <c r="R2244" s="196"/>
      <c r="S2244" s="196"/>
      <c r="T2244" s="196"/>
      <c r="U2244" s="196"/>
      <c r="V2244" s="196"/>
    </row>
    <row r="2245" spans="1:22" x14ac:dyDescent="0.2">
      <c r="A2245" s="196"/>
      <c r="B2245" s="196"/>
      <c r="C2245" s="196"/>
      <c r="D2245" s="196"/>
      <c r="E2245" s="196"/>
      <c r="F2245" s="196"/>
      <c r="G2245" s="196"/>
      <c r="H2245" s="196"/>
      <c r="I2245" s="196"/>
      <c r="J2245" s="196"/>
      <c r="K2245" s="196"/>
      <c r="L2245" s="196"/>
      <c r="M2245" s="196"/>
      <c r="N2245" s="196"/>
      <c r="O2245" s="196"/>
      <c r="P2245" s="196"/>
      <c r="Q2245" s="196"/>
      <c r="R2245" s="196"/>
      <c r="S2245" s="196"/>
      <c r="T2245" s="196"/>
      <c r="U2245" s="196"/>
      <c r="V2245" s="196"/>
    </row>
    <row r="2246" spans="1:22" x14ac:dyDescent="0.2">
      <c r="A2246" s="196"/>
      <c r="B2246" s="196"/>
      <c r="C2246" s="196"/>
      <c r="D2246" s="196"/>
      <c r="E2246" s="196"/>
      <c r="F2246" s="196"/>
      <c r="G2246" s="196"/>
      <c r="H2246" s="196"/>
      <c r="I2246" s="196"/>
      <c r="J2246" s="196"/>
      <c r="K2246" s="196"/>
      <c r="L2246" s="196"/>
      <c r="M2246" s="196"/>
      <c r="N2246" s="196"/>
      <c r="O2246" s="196"/>
      <c r="P2246" s="196"/>
      <c r="Q2246" s="196"/>
      <c r="R2246" s="196"/>
      <c r="S2246" s="196"/>
      <c r="T2246" s="196"/>
      <c r="U2246" s="196"/>
      <c r="V2246" s="196"/>
    </row>
    <row r="2247" spans="1:22" x14ac:dyDescent="0.2">
      <c r="A2247" s="196"/>
      <c r="B2247" s="196"/>
      <c r="C2247" s="196"/>
      <c r="D2247" s="196"/>
      <c r="E2247" s="196"/>
      <c r="F2247" s="196"/>
      <c r="G2247" s="196"/>
      <c r="H2247" s="196"/>
      <c r="I2247" s="196"/>
      <c r="J2247" s="196"/>
      <c r="K2247" s="196"/>
      <c r="L2247" s="196"/>
      <c r="M2247" s="196"/>
      <c r="N2247" s="196"/>
      <c r="O2247" s="196"/>
      <c r="P2247" s="196"/>
      <c r="Q2247" s="196"/>
      <c r="R2247" s="196"/>
      <c r="S2247" s="196"/>
      <c r="T2247" s="196"/>
      <c r="U2247" s="196"/>
      <c r="V2247" s="196"/>
    </row>
    <row r="2248" spans="1:22" x14ac:dyDescent="0.2">
      <c r="A2248" s="196"/>
      <c r="B2248" s="196"/>
      <c r="C2248" s="196"/>
      <c r="D2248" s="196"/>
      <c r="E2248" s="196"/>
      <c r="F2248" s="196"/>
      <c r="G2248" s="196"/>
      <c r="H2248" s="196"/>
      <c r="I2248" s="196"/>
      <c r="J2248" s="196"/>
      <c r="K2248" s="196"/>
      <c r="L2248" s="196"/>
      <c r="M2248" s="196"/>
      <c r="N2248" s="196"/>
      <c r="O2248" s="196"/>
      <c r="P2248" s="196"/>
      <c r="Q2248" s="196"/>
      <c r="R2248" s="196"/>
      <c r="S2248" s="196"/>
      <c r="T2248" s="196"/>
      <c r="U2248" s="196"/>
      <c r="V2248" s="196"/>
    </row>
    <row r="2249" spans="1:22" x14ac:dyDescent="0.2">
      <c r="A2249" s="196"/>
      <c r="B2249" s="196"/>
      <c r="C2249" s="196"/>
      <c r="D2249" s="196"/>
      <c r="E2249" s="196"/>
      <c r="F2249" s="196"/>
      <c r="G2249" s="196"/>
      <c r="H2249" s="196"/>
      <c r="I2249" s="196"/>
      <c r="J2249" s="196"/>
      <c r="K2249" s="196"/>
      <c r="L2249" s="196"/>
      <c r="M2249" s="196"/>
      <c r="N2249" s="196"/>
      <c r="O2249" s="196"/>
      <c r="P2249" s="196"/>
      <c r="Q2249" s="196"/>
      <c r="R2249" s="196"/>
      <c r="S2249" s="196"/>
      <c r="T2249" s="196"/>
      <c r="U2249" s="196"/>
      <c r="V2249" s="196"/>
    </row>
    <row r="2250" spans="1:22" x14ac:dyDescent="0.2">
      <c r="A2250" s="196"/>
      <c r="B2250" s="196"/>
      <c r="C2250" s="196"/>
      <c r="D2250" s="196"/>
      <c r="E2250" s="196"/>
      <c r="F2250" s="196"/>
      <c r="G2250" s="196"/>
      <c r="H2250" s="196"/>
      <c r="I2250" s="196"/>
      <c r="J2250" s="196"/>
      <c r="K2250" s="196"/>
      <c r="L2250" s="196"/>
      <c r="M2250" s="196"/>
      <c r="N2250" s="196"/>
      <c r="O2250" s="196"/>
      <c r="P2250" s="196"/>
      <c r="Q2250" s="196"/>
      <c r="R2250" s="196"/>
      <c r="S2250" s="196"/>
      <c r="T2250" s="196"/>
      <c r="U2250" s="196"/>
      <c r="V2250" s="196"/>
    </row>
    <row r="2251" spans="1:22" x14ac:dyDescent="0.2">
      <c r="A2251" s="196"/>
      <c r="B2251" s="196"/>
      <c r="C2251" s="196"/>
      <c r="D2251" s="196"/>
      <c r="E2251" s="196"/>
      <c r="F2251" s="196"/>
      <c r="G2251" s="196"/>
      <c r="H2251" s="196"/>
      <c r="I2251" s="196"/>
      <c r="J2251" s="196"/>
      <c r="K2251" s="196"/>
      <c r="L2251" s="196"/>
      <c r="M2251" s="196"/>
      <c r="N2251" s="196"/>
      <c r="O2251" s="196"/>
      <c r="P2251" s="196"/>
      <c r="Q2251" s="196"/>
      <c r="R2251" s="196"/>
      <c r="S2251" s="196"/>
      <c r="T2251" s="196"/>
      <c r="U2251" s="196"/>
      <c r="V2251" s="196"/>
    </row>
    <row r="2252" spans="1:22" x14ac:dyDescent="0.2">
      <c r="A2252" s="196"/>
      <c r="B2252" s="196"/>
      <c r="C2252" s="196"/>
      <c r="D2252" s="196"/>
      <c r="E2252" s="196"/>
      <c r="F2252" s="196"/>
      <c r="G2252" s="196"/>
      <c r="H2252" s="196"/>
      <c r="I2252" s="196"/>
      <c r="J2252" s="196"/>
      <c r="K2252" s="196"/>
      <c r="L2252" s="196"/>
      <c r="M2252" s="196"/>
      <c r="N2252" s="196"/>
      <c r="O2252" s="196"/>
      <c r="P2252" s="196"/>
      <c r="Q2252" s="196"/>
      <c r="R2252" s="196"/>
      <c r="S2252" s="196"/>
      <c r="T2252" s="196"/>
      <c r="U2252" s="196"/>
      <c r="V2252" s="196"/>
    </row>
    <row r="2253" spans="1:22" x14ac:dyDescent="0.2">
      <c r="A2253" s="196"/>
      <c r="B2253" s="196"/>
      <c r="C2253" s="196"/>
      <c r="D2253" s="196"/>
      <c r="E2253" s="196"/>
      <c r="F2253" s="196"/>
      <c r="G2253" s="196"/>
      <c r="H2253" s="196"/>
      <c r="I2253" s="196"/>
      <c r="J2253" s="196"/>
      <c r="K2253" s="196"/>
      <c r="L2253" s="196"/>
      <c r="M2253" s="196"/>
      <c r="N2253" s="196"/>
      <c r="O2253" s="196"/>
      <c r="P2253" s="196"/>
      <c r="Q2253" s="196"/>
      <c r="R2253" s="196"/>
      <c r="S2253" s="196"/>
      <c r="T2253" s="196"/>
      <c r="U2253" s="196"/>
      <c r="V2253" s="196"/>
    </row>
    <row r="2254" spans="1:22" x14ac:dyDescent="0.2">
      <c r="A2254" s="196"/>
      <c r="B2254" s="196"/>
      <c r="C2254" s="196"/>
      <c r="D2254" s="196"/>
      <c r="E2254" s="196"/>
      <c r="F2254" s="196"/>
      <c r="G2254" s="196"/>
      <c r="H2254" s="196"/>
      <c r="I2254" s="196"/>
      <c r="J2254" s="196"/>
      <c r="K2254" s="196"/>
      <c r="L2254" s="196"/>
      <c r="M2254" s="196"/>
      <c r="N2254" s="196"/>
      <c r="O2254" s="196"/>
      <c r="P2254" s="196"/>
      <c r="Q2254" s="196"/>
      <c r="R2254" s="196"/>
      <c r="S2254" s="196"/>
      <c r="T2254" s="196"/>
      <c r="U2254" s="196"/>
      <c r="V2254" s="196"/>
    </row>
    <row r="2255" spans="1:22" x14ac:dyDescent="0.2">
      <c r="A2255" s="196"/>
      <c r="B2255" s="196"/>
      <c r="C2255" s="196"/>
      <c r="D2255" s="196"/>
      <c r="E2255" s="196"/>
      <c r="F2255" s="196"/>
      <c r="G2255" s="196"/>
      <c r="H2255" s="196"/>
      <c r="I2255" s="196"/>
      <c r="J2255" s="196"/>
      <c r="K2255" s="196"/>
      <c r="L2255" s="196"/>
      <c r="M2255" s="196"/>
      <c r="N2255" s="196"/>
      <c r="O2255" s="196"/>
      <c r="P2255" s="196"/>
      <c r="Q2255" s="196"/>
      <c r="R2255" s="196"/>
      <c r="S2255" s="196"/>
      <c r="T2255" s="196"/>
      <c r="U2255" s="196"/>
      <c r="V2255" s="196"/>
    </row>
    <row r="2256" spans="1:22" x14ac:dyDescent="0.2">
      <c r="A2256" s="196"/>
      <c r="B2256" s="196"/>
      <c r="C2256" s="196"/>
      <c r="D2256" s="196"/>
      <c r="E2256" s="196"/>
      <c r="F2256" s="196"/>
      <c r="G2256" s="196"/>
      <c r="H2256" s="196"/>
      <c r="I2256" s="196"/>
      <c r="J2256" s="196"/>
      <c r="K2256" s="196"/>
      <c r="L2256" s="196"/>
      <c r="M2256" s="196"/>
      <c r="N2256" s="196"/>
      <c r="O2256" s="196"/>
      <c r="P2256" s="196"/>
      <c r="Q2256" s="196"/>
      <c r="R2256" s="196"/>
      <c r="S2256" s="196"/>
      <c r="T2256" s="196"/>
      <c r="U2256" s="196"/>
      <c r="V2256" s="196"/>
    </row>
    <row r="2257" spans="1:22" x14ac:dyDescent="0.2">
      <c r="A2257" s="196"/>
      <c r="B2257" s="196"/>
      <c r="C2257" s="196"/>
      <c r="D2257" s="196"/>
      <c r="E2257" s="196"/>
      <c r="F2257" s="196"/>
      <c r="G2257" s="196"/>
      <c r="H2257" s="196"/>
      <c r="I2257" s="196"/>
      <c r="J2257" s="196"/>
      <c r="K2257" s="196"/>
      <c r="L2257" s="196"/>
      <c r="M2257" s="196"/>
      <c r="N2257" s="196"/>
      <c r="O2257" s="196"/>
      <c r="P2257" s="196"/>
      <c r="Q2257" s="196"/>
      <c r="R2257" s="196"/>
      <c r="S2257" s="196"/>
      <c r="T2257" s="196"/>
      <c r="U2257" s="196"/>
      <c r="V2257" s="196"/>
    </row>
    <row r="2258" spans="1:22" x14ac:dyDescent="0.2">
      <c r="A2258" s="196"/>
      <c r="B2258" s="196"/>
      <c r="C2258" s="196"/>
      <c r="D2258" s="196"/>
      <c r="E2258" s="196"/>
      <c r="F2258" s="196"/>
      <c r="G2258" s="196"/>
      <c r="H2258" s="196"/>
      <c r="I2258" s="196"/>
      <c r="J2258" s="196"/>
      <c r="K2258" s="196"/>
      <c r="L2258" s="196"/>
      <c r="M2258" s="196"/>
      <c r="N2258" s="196"/>
      <c r="O2258" s="196"/>
      <c r="P2258" s="196"/>
      <c r="Q2258" s="196"/>
      <c r="R2258" s="196"/>
      <c r="S2258" s="196"/>
      <c r="T2258" s="196"/>
      <c r="U2258" s="196"/>
      <c r="V2258" s="196"/>
    </row>
    <row r="2259" spans="1:22" x14ac:dyDescent="0.2">
      <c r="A2259" s="196"/>
      <c r="B2259" s="196"/>
      <c r="C2259" s="196"/>
      <c r="D2259" s="196"/>
      <c r="E2259" s="196"/>
      <c r="F2259" s="196"/>
      <c r="G2259" s="196"/>
      <c r="H2259" s="196"/>
      <c r="I2259" s="196"/>
      <c r="J2259" s="196"/>
      <c r="K2259" s="196"/>
      <c r="L2259" s="196"/>
      <c r="M2259" s="196"/>
      <c r="N2259" s="196"/>
      <c r="O2259" s="196"/>
      <c r="P2259" s="196"/>
      <c r="Q2259" s="196"/>
      <c r="R2259" s="196"/>
      <c r="S2259" s="196"/>
      <c r="T2259" s="196"/>
      <c r="U2259" s="196"/>
      <c r="V2259" s="196"/>
    </row>
    <row r="2260" spans="1:22" x14ac:dyDescent="0.2">
      <c r="A2260" s="196"/>
      <c r="B2260" s="196"/>
      <c r="C2260" s="196"/>
      <c r="D2260" s="196"/>
      <c r="E2260" s="196"/>
      <c r="F2260" s="196"/>
      <c r="G2260" s="196"/>
      <c r="H2260" s="196"/>
      <c r="I2260" s="196"/>
      <c r="J2260" s="196"/>
      <c r="K2260" s="196"/>
      <c r="L2260" s="196"/>
      <c r="M2260" s="196"/>
      <c r="N2260" s="196"/>
      <c r="O2260" s="196"/>
      <c r="P2260" s="196"/>
      <c r="Q2260" s="196"/>
      <c r="R2260" s="196"/>
      <c r="S2260" s="196"/>
      <c r="T2260" s="196"/>
      <c r="U2260" s="196"/>
      <c r="V2260" s="196"/>
    </row>
    <row r="2261" spans="1:22" x14ac:dyDescent="0.2">
      <c r="A2261" s="196"/>
      <c r="B2261" s="196"/>
      <c r="C2261" s="196"/>
      <c r="D2261" s="196"/>
      <c r="E2261" s="196"/>
      <c r="F2261" s="196"/>
      <c r="G2261" s="196"/>
      <c r="H2261" s="196"/>
      <c r="I2261" s="196"/>
      <c r="J2261" s="196"/>
      <c r="K2261" s="196"/>
      <c r="L2261" s="196"/>
      <c r="M2261" s="196"/>
      <c r="N2261" s="196"/>
      <c r="O2261" s="196"/>
      <c r="P2261" s="196"/>
      <c r="Q2261" s="196"/>
      <c r="R2261" s="196"/>
      <c r="S2261" s="196"/>
      <c r="T2261" s="196"/>
      <c r="U2261" s="196"/>
      <c r="V2261" s="196"/>
    </row>
    <row r="2262" spans="1:22" x14ac:dyDescent="0.2">
      <c r="A2262" s="196"/>
      <c r="B2262" s="196"/>
      <c r="C2262" s="196"/>
      <c r="D2262" s="196"/>
      <c r="E2262" s="196"/>
      <c r="F2262" s="196"/>
      <c r="G2262" s="196"/>
      <c r="H2262" s="196"/>
      <c r="I2262" s="196"/>
      <c r="J2262" s="196"/>
      <c r="K2262" s="196"/>
      <c r="L2262" s="196"/>
      <c r="M2262" s="196"/>
      <c r="N2262" s="196"/>
      <c r="O2262" s="196"/>
      <c r="P2262" s="196"/>
      <c r="Q2262" s="196"/>
      <c r="R2262" s="196"/>
      <c r="S2262" s="196"/>
      <c r="T2262" s="196"/>
      <c r="U2262" s="196"/>
      <c r="V2262" s="196"/>
    </row>
    <row r="2263" spans="1:22" x14ac:dyDescent="0.2">
      <c r="A2263" s="196"/>
      <c r="B2263" s="196"/>
      <c r="C2263" s="196"/>
      <c r="D2263" s="196"/>
      <c r="E2263" s="196"/>
      <c r="F2263" s="196"/>
      <c r="G2263" s="196"/>
      <c r="H2263" s="196"/>
      <c r="I2263" s="196"/>
      <c r="J2263" s="196"/>
      <c r="K2263" s="196"/>
      <c r="L2263" s="196"/>
      <c r="M2263" s="196"/>
      <c r="N2263" s="196"/>
      <c r="O2263" s="196"/>
      <c r="P2263" s="196"/>
      <c r="Q2263" s="196"/>
      <c r="R2263" s="196"/>
      <c r="S2263" s="196"/>
      <c r="T2263" s="196"/>
      <c r="U2263" s="196"/>
      <c r="V2263" s="196"/>
    </row>
    <row r="2264" spans="1:22" x14ac:dyDescent="0.2">
      <c r="A2264" s="196"/>
      <c r="B2264" s="196"/>
      <c r="C2264" s="196"/>
      <c r="D2264" s="196"/>
      <c r="E2264" s="196"/>
      <c r="F2264" s="196"/>
      <c r="G2264" s="196"/>
      <c r="H2264" s="196"/>
      <c r="I2264" s="196"/>
      <c r="J2264" s="196"/>
      <c r="K2264" s="196"/>
      <c r="L2264" s="196"/>
      <c r="M2264" s="196"/>
      <c r="N2264" s="196"/>
      <c r="O2264" s="196"/>
      <c r="P2264" s="196"/>
      <c r="Q2264" s="196"/>
      <c r="R2264" s="196"/>
      <c r="S2264" s="196"/>
      <c r="T2264" s="196"/>
      <c r="U2264" s="196"/>
      <c r="V2264" s="196"/>
    </row>
    <row r="2265" spans="1:22" x14ac:dyDescent="0.2">
      <c r="A2265" s="196"/>
      <c r="B2265" s="196"/>
      <c r="C2265" s="196"/>
      <c r="D2265" s="196"/>
      <c r="E2265" s="196"/>
      <c r="F2265" s="196"/>
      <c r="G2265" s="196"/>
      <c r="H2265" s="196"/>
      <c r="I2265" s="196"/>
      <c r="J2265" s="196"/>
      <c r="K2265" s="196"/>
      <c r="L2265" s="196"/>
      <c r="M2265" s="196"/>
      <c r="N2265" s="196"/>
      <c r="O2265" s="196"/>
      <c r="P2265" s="196"/>
      <c r="Q2265" s="196"/>
      <c r="R2265" s="196"/>
      <c r="S2265" s="196"/>
      <c r="T2265" s="196"/>
      <c r="U2265" s="196"/>
      <c r="V2265" s="196"/>
    </row>
    <row r="2266" spans="1:22" x14ac:dyDescent="0.2">
      <c r="A2266" s="196"/>
      <c r="B2266" s="196"/>
      <c r="C2266" s="196"/>
      <c r="D2266" s="196"/>
      <c r="E2266" s="196"/>
      <c r="F2266" s="196"/>
      <c r="G2266" s="196"/>
      <c r="H2266" s="196"/>
      <c r="I2266" s="196"/>
      <c r="J2266" s="196"/>
      <c r="K2266" s="196"/>
      <c r="L2266" s="196"/>
      <c r="M2266" s="196"/>
      <c r="N2266" s="196"/>
      <c r="O2266" s="196"/>
      <c r="P2266" s="196"/>
      <c r="Q2266" s="196"/>
      <c r="R2266" s="196"/>
      <c r="S2266" s="196"/>
      <c r="T2266" s="196"/>
      <c r="U2266" s="196"/>
      <c r="V2266" s="196"/>
    </row>
    <row r="2267" spans="1:22" x14ac:dyDescent="0.2">
      <c r="A2267" s="196"/>
      <c r="B2267" s="196"/>
      <c r="C2267" s="196"/>
      <c r="D2267" s="196"/>
      <c r="E2267" s="196"/>
      <c r="F2267" s="196"/>
      <c r="G2267" s="196"/>
      <c r="H2267" s="196"/>
      <c r="I2267" s="196"/>
      <c r="J2267" s="196"/>
      <c r="K2267" s="196"/>
      <c r="L2267" s="196"/>
      <c r="M2267" s="196"/>
      <c r="N2267" s="196"/>
      <c r="O2267" s="196"/>
      <c r="P2267" s="196"/>
      <c r="Q2267" s="196"/>
      <c r="R2267" s="196"/>
      <c r="S2267" s="196"/>
      <c r="T2267" s="196"/>
      <c r="U2267" s="196"/>
      <c r="V2267" s="196"/>
    </row>
    <row r="2268" spans="1:22" x14ac:dyDescent="0.2">
      <c r="A2268" s="196"/>
      <c r="B2268" s="196"/>
      <c r="C2268" s="196"/>
      <c r="D2268" s="196"/>
      <c r="E2268" s="196"/>
      <c r="F2268" s="196"/>
      <c r="G2268" s="196"/>
      <c r="H2268" s="196"/>
      <c r="I2268" s="196"/>
      <c r="J2268" s="196"/>
      <c r="K2268" s="196"/>
      <c r="L2268" s="196"/>
      <c r="M2268" s="196"/>
      <c r="N2268" s="196"/>
      <c r="O2268" s="196"/>
      <c r="P2268" s="196"/>
      <c r="Q2268" s="196"/>
      <c r="R2268" s="196"/>
      <c r="S2268" s="196"/>
      <c r="T2268" s="196"/>
      <c r="U2268" s="196"/>
      <c r="V2268" s="196"/>
    </row>
    <row r="2269" spans="1:22" x14ac:dyDescent="0.2">
      <c r="A2269" s="196"/>
      <c r="B2269" s="196"/>
      <c r="C2269" s="196"/>
      <c r="D2269" s="196"/>
      <c r="E2269" s="196"/>
      <c r="F2269" s="196"/>
      <c r="G2269" s="196"/>
      <c r="H2269" s="196"/>
      <c r="I2269" s="196"/>
      <c r="J2269" s="196"/>
      <c r="K2269" s="196"/>
      <c r="L2269" s="196"/>
      <c r="M2269" s="196"/>
      <c r="N2269" s="196"/>
      <c r="O2269" s="196"/>
      <c r="P2269" s="196"/>
      <c r="Q2269" s="196"/>
      <c r="R2269" s="196"/>
      <c r="S2269" s="196"/>
      <c r="T2269" s="196"/>
      <c r="U2269" s="196"/>
      <c r="V2269" s="196"/>
    </row>
    <row r="2270" spans="1:22" x14ac:dyDescent="0.2">
      <c r="A2270" s="196"/>
      <c r="B2270" s="196"/>
      <c r="C2270" s="196"/>
      <c r="D2270" s="196"/>
      <c r="E2270" s="196"/>
      <c r="F2270" s="196"/>
      <c r="G2270" s="196"/>
      <c r="H2270" s="196"/>
      <c r="I2270" s="196"/>
      <c r="J2270" s="196"/>
      <c r="K2270" s="196"/>
      <c r="L2270" s="196"/>
      <c r="M2270" s="196"/>
      <c r="N2270" s="196"/>
      <c r="O2270" s="196"/>
      <c r="P2270" s="196"/>
      <c r="Q2270" s="196"/>
      <c r="R2270" s="196"/>
      <c r="S2270" s="196"/>
      <c r="T2270" s="196"/>
      <c r="U2270" s="196"/>
      <c r="V2270" s="196"/>
    </row>
    <row r="2271" spans="1:22" x14ac:dyDescent="0.2">
      <c r="A2271" s="196"/>
      <c r="B2271" s="196"/>
      <c r="C2271" s="196"/>
      <c r="D2271" s="196"/>
      <c r="E2271" s="196"/>
      <c r="F2271" s="196"/>
      <c r="G2271" s="196"/>
      <c r="H2271" s="196"/>
      <c r="I2271" s="196"/>
      <c r="J2271" s="196"/>
      <c r="K2271" s="196"/>
      <c r="L2271" s="196"/>
      <c r="M2271" s="196"/>
      <c r="N2271" s="196"/>
      <c r="O2271" s="196"/>
      <c r="P2271" s="196"/>
      <c r="Q2271" s="196"/>
      <c r="R2271" s="196"/>
      <c r="S2271" s="196"/>
      <c r="T2271" s="196"/>
      <c r="U2271" s="196"/>
      <c r="V2271" s="196"/>
    </row>
    <row r="2272" spans="1:22" x14ac:dyDescent="0.2">
      <c r="A2272" s="196"/>
      <c r="B2272" s="196"/>
      <c r="C2272" s="196"/>
      <c r="D2272" s="196"/>
      <c r="E2272" s="196"/>
      <c r="F2272" s="196"/>
      <c r="G2272" s="196"/>
      <c r="H2272" s="196"/>
      <c r="I2272" s="196"/>
      <c r="J2272" s="196"/>
      <c r="K2272" s="196"/>
      <c r="L2272" s="196"/>
      <c r="M2272" s="196"/>
      <c r="N2272" s="196"/>
      <c r="O2272" s="196"/>
      <c r="P2272" s="196"/>
      <c r="Q2272" s="196"/>
      <c r="R2272" s="196"/>
      <c r="S2272" s="196"/>
      <c r="T2272" s="196"/>
      <c r="U2272" s="196"/>
      <c r="V2272" s="196"/>
    </row>
    <row r="2273" spans="1:22" x14ac:dyDescent="0.2">
      <c r="A2273" s="196"/>
      <c r="B2273" s="196"/>
      <c r="C2273" s="196"/>
      <c r="D2273" s="196"/>
      <c r="E2273" s="196"/>
      <c r="F2273" s="196"/>
      <c r="G2273" s="196"/>
      <c r="H2273" s="196"/>
      <c r="I2273" s="196"/>
      <c r="J2273" s="196"/>
      <c r="K2273" s="196"/>
      <c r="L2273" s="196"/>
      <c r="M2273" s="196"/>
      <c r="N2273" s="196"/>
      <c r="O2273" s="196"/>
      <c r="P2273" s="196"/>
      <c r="Q2273" s="196"/>
      <c r="R2273" s="196"/>
      <c r="S2273" s="196"/>
      <c r="T2273" s="196"/>
      <c r="U2273" s="196"/>
      <c r="V2273" s="196"/>
    </row>
    <row r="2274" spans="1:22" x14ac:dyDescent="0.2">
      <c r="A2274" s="196"/>
      <c r="B2274" s="196"/>
      <c r="C2274" s="196"/>
      <c r="D2274" s="196"/>
      <c r="E2274" s="196"/>
      <c r="F2274" s="196"/>
      <c r="G2274" s="196"/>
      <c r="H2274" s="196"/>
      <c r="I2274" s="196"/>
      <c r="J2274" s="196"/>
      <c r="K2274" s="196"/>
      <c r="L2274" s="196"/>
      <c r="M2274" s="196"/>
      <c r="N2274" s="196"/>
      <c r="O2274" s="196"/>
      <c r="P2274" s="196"/>
      <c r="Q2274" s="196"/>
      <c r="R2274" s="196"/>
      <c r="S2274" s="196"/>
      <c r="T2274" s="196"/>
      <c r="U2274" s="196"/>
      <c r="V2274" s="196"/>
    </row>
    <row r="2275" spans="1:22" x14ac:dyDescent="0.2">
      <c r="A2275" s="196"/>
      <c r="B2275" s="196"/>
      <c r="C2275" s="196"/>
      <c r="D2275" s="196"/>
      <c r="E2275" s="196"/>
      <c r="F2275" s="196"/>
      <c r="G2275" s="196"/>
      <c r="H2275" s="196"/>
      <c r="I2275" s="196"/>
      <c r="J2275" s="196"/>
      <c r="K2275" s="196"/>
      <c r="L2275" s="196"/>
      <c r="M2275" s="196"/>
      <c r="N2275" s="196"/>
      <c r="O2275" s="196"/>
      <c r="P2275" s="196"/>
      <c r="Q2275" s="196"/>
      <c r="R2275" s="196"/>
      <c r="S2275" s="196"/>
      <c r="T2275" s="196"/>
      <c r="U2275" s="196"/>
      <c r="V2275" s="196"/>
    </row>
    <row r="2276" spans="1:22" x14ac:dyDescent="0.2">
      <c r="A2276" s="196"/>
      <c r="B2276" s="196"/>
      <c r="C2276" s="196"/>
      <c r="D2276" s="196"/>
      <c r="E2276" s="196"/>
      <c r="F2276" s="196"/>
      <c r="G2276" s="196"/>
      <c r="H2276" s="196"/>
      <c r="I2276" s="196"/>
      <c r="J2276" s="196"/>
      <c r="K2276" s="196"/>
      <c r="L2276" s="196"/>
      <c r="M2276" s="196"/>
      <c r="N2276" s="196"/>
      <c r="O2276" s="196"/>
      <c r="P2276" s="196"/>
      <c r="Q2276" s="196"/>
      <c r="R2276" s="196"/>
      <c r="S2276" s="196"/>
      <c r="T2276" s="196"/>
      <c r="U2276" s="196"/>
      <c r="V2276" s="196"/>
    </row>
    <row r="2277" spans="1:22" x14ac:dyDescent="0.2">
      <c r="A2277" s="196"/>
      <c r="B2277" s="196"/>
      <c r="C2277" s="196"/>
      <c r="D2277" s="196"/>
      <c r="E2277" s="196"/>
      <c r="F2277" s="196"/>
      <c r="G2277" s="196"/>
      <c r="H2277" s="196"/>
      <c r="I2277" s="196"/>
      <c r="J2277" s="196"/>
      <c r="K2277" s="196"/>
      <c r="L2277" s="196"/>
      <c r="M2277" s="196"/>
      <c r="N2277" s="196"/>
      <c r="O2277" s="196"/>
      <c r="P2277" s="196"/>
      <c r="Q2277" s="196"/>
      <c r="R2277" s="196"/>
      <c r="S2277" s="196"/>
      <c r="T2277" s="196"/>
      <c r="U2277" s="196"/>
      <c r="V2277" s="196"/>
    </row>
    <row r="2278" spans="1:22" x14ac:dyDescent="0.2">
      <c r="A2278" s="196"/>
      <c r="B2278" s="196"/>
      <c r="C2278" s="196"/>
      <c r="D2278" s="196"/>
      <c r="E2278" s="196"/>
      <c r="F2278" s="196"/>
      <c r="G2278" s="196"/>
      <c r="H2278" s="196"/>
      <c r="I2278" s="196"/>
      <c r="J2278" s="196"/>
      <c r="K2278" s="196"/>
      <c r="L2278" s="196"/>
      <c r="M2278" s="196"/>
      <c r="N2278" s="196"/>
      <c r="O2278" s="196"/>
      <c r="P2278" s="196"/>
      <c r="Q2278" s="196"/>
      <c r="R2278" s="196"/>
      <c r="S2278" s="196"/>
      <c r="T2278" s="196"/>
      <c r="U2278" s="196"/>
      <c r="V2278" s="196"/>
    </row>
    <row r="2279" spans="1:22" x14ac:dyDescent="0.2">
      <c r="A2279" s="196"/>
      <c r="B2279" s="196"/>
      <c r="C2279" s="196"/>
      <c r="D2279" s="196"/>
      <c r="E2279" s="196"/>
      <c r="F2279" s="196"/>
      <c r="G2279" s="196"/>
      <c r="H2279" s="196"/>
      <c r="I2279" s="196"/>
      <c r="J2279" s="196"/>
      <c r="K2279" s="196"/>
      <c r="L2279" s="196"/>
      <c r="M2279" s="196"/>
      <c r="N2279" s="196"/>
      <c r="O2279" s="196"/>
      <c r="P2279" s="196"/>
      <c r="Q2279" s="196"/>
      <c r="R2279" s="196"/>
      <c r="S2279" s="196"/>
      <c r="T2279" s="196"/>
      <c r="U2279" s="196"/>
      <c r="V2279" s="196"/>
    </row>
    <row r="2280" spans="1:22" x14ac:dyDescent="0.2">
      <c r="A2280" s="196"/>
      <c r="B2280" s="196"/>
      <c r="C2280" s="196"/>
      <c r="D2280" s="196"/>
      <c r="E2280" s="196"/>
      <c r="F2280" s="196"/>
      <c r="G2280" s="196"/>
      <c r="H2280" s="196"/>
      <c r="I2280" s="196"/>
      <c r="J2280" s="196"/>
      <c r="K2280" s="196"/>
      <c r="L2280" s="196"/>
      <c r="M2280" s="196"/>
      <c r="N2280" s="196"/>
      <c r="O2280" s="196"/>
      <c r="P2280" s="196"/>
      <c r="Q2280" s="196"/>
      <c r="R2280" s="196"/>
      <c r="S2280" s="196"/>
      <c r="T2280" s="196"/>
      <c r="U2280" s="196"/>
      <c r="V2280" s="196"/>
    </row>
    <row r="2281" spans="1:22" x14ac:dyDescent="0.2">
      <c r="A2281" s="196"/>
      <c r="B2281" s="196"/>
      <c r="C2281" s="196"/>
      <c r="D2281" s="196"/>
      <c r="E2281" s="196"/>
      <c r="F2281" s="196"/>
      <c r="G2281" s="196"/>
      <c r="H2281" s="196"/>
      <c r="I2281" s="196"/>
      <c r="J2281" s="196"/>
      <c r="K2281" s="196"/>
      <c r="L2281" s="196"/>
      <c r="M2281" s="196"/>
      <c r="N2281" s="196"/>
      <c r="O2281" s="196"/>
      <c r="P2281" s="196"/>
      <c r="Q2281" s="196"/>
      <c r="R2281" s="196"/>
      <c r="S2281" s="196"/>
      <c r="T2281" s="196"/>
      <c r="U2281" s="196"/>
      <c r="V2281" s="196"/>
    </row>
    <row r="2282" spans="1:22" x14ac:dyDescent="0.2">
      <c r="A2282" s="196"/>
      <c r="B2282" s="196"/>
      <c r="C2282" s="196"/>
      <c r="D2282" s="196"/>
      <c r="E2282" s="196"/>
      <c r="F2282" s="196"/>
      <c r="G2282" s="196"/>
      <c r="H2282" s="196"/>
      <c r="I2282" s="196"/>
      <c r="J2282" s="196"/>
      <c r="K2282" s="196"/>
      <c r="L2282" s="196"/>
      <c r="M2282" s="196"/>
      <c r="N2282" s="196"/>
      <c r="O2282" s="196"/>
      <c r="P2282" s="196"/>
      <c r="Q2282" s="196"/>
      <c r="R2282" s="196"/>
      <c r="S2282" s="196"/>
      <c r="T2282" s="196"/>
      <c r="U2282" s="196"/>
      <c r="V2282" s="196"/>
    </row>
    <row r="2283" spans="1:22" x14ac:dyDescent="0.2">
      <c r="A2283" s="196"/>
      <c r="B2283" s="196"/>
      <c r="C2283" s="196"/>
      <c r="D2283" s="196"/>
      <c r="E2283" s="196"/>
      <c r="F2283" s="196"/>
      <c r="G2283" s="196"/>
      <c r="H2283" s="196"/>
      <c r="I2283" s="196"/>
      <c r="J2283" s="196"/>
      <c r="K2283" s="196"/>
      <c r="L2283" s="196"/>
      <c r="M2283" s="196"/>
      <c r="N2283" s="196"/>
      <c r="O2283" s="196"/>
      <c r="P2283" s="196"/>
      <c r="Q2283" s="196"/>
      <c r="R2283" s="196"/>
      <c r="S2283" s="196"/>
      <c r="T2283" s="196"/>
      <c r="U2283" s="196"/>
      <c r="V2283" s="196"/>
    </row>
    <row r="2284" spans="1:22" x14ac:dyDescent="0.2">
      <c r="A2284" s="196"/>
      <c r="B2284" s="196"/>
      <c r="C2284" s="196"/>
      <c r="D2284" s="196"/>
      <c r="E2284" s="196"/>
      <c r="F2284" s="196"/>
      <c r="G2284" s="196"/>
      <c r="H2284" s="196"/>
      <c r="I2284" s="196"/>
      <c r="J2284" s="196"/>
      <c r="K2284" s="196"/>
      <c r="L2284" s="196"/>
      <c r="M2284" s="196"/>
      <c r="N2284" s="196"/>
      <c r="O2284" s="196"/>
      <c r="P2284" s="196"/>
      <c r="Q2284" s="196"/>
      <c r="R2284" s="196"/>
      <c r="S2284" s="196"/>
      <c r="T2284" s="196"/>
      <c r="U2284" s="196"/>
      <c r="V2284" s="196"/>
    </row>
    <row r="2285" spans="1:22" x14ac:dyDescent="0.2">
      <c r="A2285" s="196"/>
      <c r="B2285" s="196"/>
      <c r="C2285" s="196"/>
      <c r="D2285" s="196"/>
      <c r="E2285" s="196"/>
      <c r="F2285" s="196"/>
      <c r="G2285" s="196"/>
      <c r="H2285" s="196"/>
      <c r="I2285" s="196"/>
      <c r="J2285" s="196"/>
      <c r="K2285" s="196"/>
      <c r="L2285" s="196"/>
      <c r="M2285" s="196"/>
      <c r="N2285" s="196"/>
      <c r="O2285" s="196"/>
      <c r="P2285" s="196"/>
      <c r="Q2285" s="196"/>
      <c r="R2285" s="196"/>
      <c r="S2285" s="196"/>
      <c r="T2285" s="196"/>
      <c r="U2285" s="196"/>
      <c r="V2285" s="196"/>
    </row>
    <row r="2286" spans="1:22" x14ac:dyDescent="0.2">
      <c r="A2286" s="196"/>
      <c r="B2286" s="196"/>
      <c r="C2286" s="196"/>
      <c r="D2286" s="196"/>
      <c r="E2286" s="196"/>
      <c r="F2286" s="196"/>
      <c r="G2286" s="196"/>
      <c r="H2286" s="196"/>
      <c r="I2286" s="196"/>
      <c r="J2286" s="196"/>
      <c r="K2286" s="196"/>
      <c r="L2286" s="196"/>
      <c r="M2286" s="196"/>
      <c r="N2286" s="196"/>
      <c r="O2286" s="196"/>
      <c r="P2286" s="196"/>
      <c r="Q2286" s="196"/>
      <c r="R2286" s="196"/>
      <c r="S2286" s="196"/>
      <c r="T2286" s="196"/>
      <c r="U2286" s="196"/>
      <c r="V2286" s="196"/>
    </row>
    <row r="2287" spans="1:22" x14ac:dyDescent="0.2">
      <c r="A2287" s="196"/>
      <c r="B2287" s="196"/>
      <c r="C2287" s="196"/>
      <c r="D2287" s="196"/>
      <c r="E2287" s="196"/>
      <c r="F2287" s="196"/>
      <c r="G2287" s="196"/>
      <c r="H2287" s="196"/>
      <c r="I2287" s="196"/>
      <c r="J2287" s="196"/>
      <c r="K2287" s="196"/>
      <c r="L2287" s="196"/>
      <c r="M2287" s="196"/>
      <c r="N2287" s="196"/>
      <c r="O2287" s="196"/>
      <c r="P2287" s="196"/>
      <c r="Q2287" s="196"/>
      <c r="R2287" s="196"/>
      <c r="S2287" s="196"/>
      <c r="T2287" s="196"/>
      <c r="U2287" s="196"/>
      <c r="V2287" s="196"/>
    </row>
    <row r="2288" spans="1:22" x14ac:dyDescent="0.2">
      <c r="A2288" s="196"/>
      <c r="B2288" s="196"/>
      <c r="C2288" s="196"/>
      <c r="D2288" s="196"/>
      <c r="E2288" s="196"/>
      <c r="F2288" s="196"/>
      <c r="G2288" s="196"/>
      <c r="H2288" s="196"/>
      <c r="I2288" s="196"/>
      <c r="J2288" s="196"/>
      <c r="K2288" s="196"/>
      <c r="L2288" s="196"/>
      <c r="M2288" s="196"/>
      <c r="N2288" s="196"/>
      <c r="O2288" s="196"/>
      <c r="P2288" s="196"/>
      <c r="Q2288" s="196"/>
      <c r="R2288" s="196"/>
      <c r="S2288" s="196"/>
      <c r="T2288" s="196"/>
      <c r="U2288" s="196"/>
      <c r="V2288" s="196"/>
    </row>
    <row r="2289" spans="1:22" x14ac:dyDescent="0.2">
      <c r="A2289" s="196"/>
      <c r="B2289" s="196"/>
      <c r="C2289" s="196"/>
      <c r="D2289" s="196"/>
      <c r="E2289" s="196"/>
      <c r="F2289" s="196"/>
      <c r="G2289" s="196"/>
      <c r="H2289" s="196"/>
      <c r="I2289" s="196"/>
      <c r="J2289" s="196"/>
      <c r="K2289" s="196"/>
      <c r="L2289" s="196"/>
      <c r="M2289" s="196"/>
      <c r="N2289" s="196"/>
      <c r="O2289" s="196"/>
      <c r="P2289" s="196"/>
      <c r="Q2289" s="196"/>
      <c r="R2289" s="196"/>
      <c r="S2289" s="196"/>
      <c r="T2289" s="196"/>
      <c r="U2289" s="196"/>
      <c r="V2289" s="196"/>
    </row>
    <row r="2290" spans="1:22" x14ac:dyDescent="0.2">
      <c r="A2290" s="196"/>
      <c r="B2290" s="196"/>
      <c r="C2290" s="196"/>
      <c r="D2290" s="196"/>
      <c r="E2290" s="196"/>
      <c r="F2290" s="196"/>
      <c r="G2290" s="196"/>
      <c r="H2290" s="196"/>
      <c r="I2290" s="196"/>
      <c r="J2290" s="196"/>
      <c r="K2290" s="196"/>
      <c r="L2290" s="196"/>
      <c r="M2290" s="196"/>
      <c r="N2290" s="196"/>
      <c r="O2290" s="196"/>
      <c r="P2290" s="196"/>
      <c r="Q2290" s="196"/>
      <c r="R2290" s="196"/>
      <c r="S2290" s="196"/>
      <c r="T2290" s="196"/>
      <c r="U2290" s="196"/>
      <c r="V2290" s="196"/>
    </row>
    <row r="2291" spans="1:22" x14ac:dyDescent="0.2">
      <c r="A2291" s="196"/>
      <c r="B2291" s="196"/>
      <c r="C2291" s="196"/>
      <c r="D2291" s="196"/>
      <c r="E2291" s="196"/>
      <c r="F2291" s="196"/>
      <c r="G2291" s="196"/>
      <c r="H2291" s="196"/>
      <c r="I2291" s="196"/>
      <c r="J2291" s="196"/>
      <c r="K2291" s="196"/>
      <c r="L2291" s="196"/>
      <c r="M2291" s="196"/>
      <c r="N2291" s="196"/>
      <c r="O2291" s="196"/>
      <c r="P2291" s="196"/>
      <c r="Q2291" s="196"/>
      <c r="R2291" s="196"/>
      <c r="S2291" s="196"/>
      <c r="T2291" s="196"/>
      <c r="U2291" s="196"/>
      <c r="V2291" s="196"/>
    </row>
    <row r="2292" spans="1:22" x14ac:dyDescent="0.2">
      <c r="A2292" s="196"/>
      <c r="B2292" s="196"/>
      <c r="C2292" s="196"/>
      <c r="D2292" s="196"/>
      <c r="E2292" s="196"/>
      <c r="F2292" s="196"/>
      <c r="G2292" s="196"/>
      <c r="H2292" s="196"/>
      <c r="I2292" s="196"/>
      <c r="J2292" s="196"/>
      <c r="K2292" s="196"/>
      <c r="L2292" s="196"/>
      <c r="M2292" s="196"/>
      <c r="N2292" s="196"/>
      <c r="O2292" s="196"/>
      <c r="P2292" s="196"/>
      <c r="Q2292" s="196"/>
      <c r="R2292" s="196"/>
      <c r="S2292" s="196"/>
      <c r="T2292" s="196"/>
      <c r="U2292" s="196"/>
      <c r="V2292" s="196"/>
    </row>
    <row r="2293" spans="1:22" x14ac:dyDescent="0.2">
      <c r="A2293" s="196"/>
      <c r="B2293" s="196"/>
      <c r="C2293" s="196"/>
      <c r="D2293" s="196"/>
      <c r="E2293" s="196"/>
      <c r="F2293" s="196"/>
      <c r="G2293" s="196"/>
      <c r="H2293" s="196"/>
      <c r="I2293" s="196"/>
      <c r="J2293" s="196"/>
      <c r="K2293" s="196"/>
      <c r="L2293" s="196"/>
      <c r="M2293" s="196"/>
      <c r="N2293" s="196"/>
      <c r="O2293" s="196"/>
      <c r="P2293" s="196"/>
      <c r="Q2293" s="196"/>
      <c r="R2293" s="196"/>
      <c r="S2293" s="196"/>
      <c r="T2293" s="196"/>
      <c r="U2293" s="196"/>
      <c r="V2293" s="196"/>
    </row>
    <row r="2294" spans="1:22" x14ac:dyDescent="0.2">
      <c r="A2294" s="196"/>
      <c r="B2294" s="196"/>
      <c r="C2294" s="196"/>
      <c r="D2294" s="196"/>
      <c r="E2294" s="196"/>
      <c r="F2294" s="196"/>
      <c r="G2294" s="196"/>
      <c r="H2294" s="196"/>
      <c r="I2294" s="196"/>
      <c r="J2294" s="196"/>
      <c r="K2294" s="196"/>
      <c r="L2294" s="196"/>
      <c r="M2294" s="196"/>
      <c r="N2294" s="196"/>
      <c r="O2294" s="196"/>
      <c r="P2294" s="196"/>
      <c r="Q2294" s="196"/>
      <c r="R2294" s="196"/>
      <c r="S2294" s="196"/>
      <c r="T2294" s="196"/>
      <c r="U2294" s="196"/>
      <c r="V2294" s="196"/>
    </row>
    <row r="2295" spans="1:22" x14ac:dyDescent="0.2">
      <c r="A2295" s="196"/>
      <c r="B2295" s="196"/>
      <c r="C2295" s="196"/>
      <c r="D2295" s="196"/>
      <c r="E2295" s="196"/>
      <c r="F2295" s="196"/>
      <c r="G2295" s="196"/>
      <c r="H2295" s="196"/>
      <c r="I2295" s="196"/>
      <c r="J2295" s="196"/>
      <c r="K2295" s="196"/>
      <c r="L2295" s="196"/>
      <c r="M2295" s="196"/>
      <c r="N2295" s="196"/>
      <c r="O2295" s="196"/>
      <c r="P2295" s="196"/>
      <c r="Q2295" s="196"/>
      <c r="R2295" s="196"/>
      <c r="S2295" s="196"/>
      <c r="T2295" s="196"/>
      <c r="U2295" s="196"/>
      <c r="V2295" s="196"/>
    </row>
    <row r="2296" spans="1:22" x14ac:dyDescent="0.2">
      <c r="A2296" s="196"/>
      <c r="B2296" s="196"/>
      <c r="C2296" s="196"/>
      <c r="D2296" s="196"/>
      <c r="E2296" s="196"/>
      <c r="F2296" s="196"/>
      <c r="G2296" s="196"/>
      <c r="H2296" s="196"/>
      <c r="I2296" s="196"/>
      <c r="J2296" s="196"/>
      <c r="K2296" s="196"/>
      <c r="L2296" s="196"/>
      <c r="M2296" s="196"/>
      <c r="N2296" s="196"/>
      <c r="O2296" s="196"/>
      <c r="P2296" s="196"/>
      <c r="Q2296" s="196"/>
      <c r="R2296" s="196"/>
      <c r="S2296" s="196"/>
      <c r="T2296" s="196"/>
      <c r="U2296" s="196"/>
      <c r="V2296" s="196"/>
    </row>
    <row r="2297" spans="1:22" x14ac:dyDescent="0.2">
      <c r="A2297" s="196"/>
      <c r="B2297" s="196"/>
      <c r="C2297" s="196"/>
      <c r="D2297" s="196"/>
      <c r="E2297" s="196"/>
      <c r="F2297" s="196"/>
      <c r="G2297" s="196"/>
      <c r="H2297" s="196"/>
      <c r="I2297" s="196"/>
      <c r="J2297" s="196"/>
      <c r="K2297" s="196"/>
      <c r="L2297" s="196"/>
      <c r="M2297" s="196"/>
      <c r="N2297" s="196"/>
      <c r="O2297" s="196"/>
      <c r="P2297" s="196"/>
      <c r="Q2297" s="196"/>
      <c r="R2297" s="196"/>
      <c r="S2297" s="196"/>
      <c r="T2297" s="196"/>
      <c r="U2297" s="196"/>
      <c r="V2297" s="196"/>
    </row>
    <row r="2298" spans="1:22" x14ac:dyDescent="0.2">
      <c r="A2298" s="196"/>
      <c r="B2298" s="196"/>
      <c r="C2298" s="196"/>
      <c r="D2298" s="196"/>
      <c r="E2298" s="196"/>
      <c r="F2298" s="196"/>
      <c r="G2298" s="196"/>
      <c r="H2298" s="196"/>
      <c r="I2298" s="196"/>
      <c r="J2298" s="196"/>
      <c r="K2298" s="196"/>
      <c r="L2298" s="196"/>
      <c r="M2298" s="196"/>
      <c r="N2298" s="196"/>
      <c r="O2298" s="196"/>
      <c r="P2298" s="196"/>
      <c r="Q2298" s="196"/>
      <c r="R2298" s="196"/>
      <c r="S2298" s="196"/>
      <c r="T2298" s="196"/>
      <c r="U2298" s="196"/>
      <c r="V2298" s="196"/>
    </row>
    <row r="2299" spans="1:22" x14ac:dyDescent="0.2">
      <c r="A2299" s="196"/>
      <c r="B2299" s="196"/>
      <c r="C2299" s="196"/>
      <c r="D2299" s="196"/>
      <c r="E2299" s="196"/>
      <c r="F2299" s="196"/>
      <c r="G2299" s="196"/>
      <c r="H2299" s="196"/>
      <c r="I2299" s="196"/>
      <c r="J2299" s="196"/>
      <c r="K2299" s="196"/>
      <c r="L2299" s="196"/>
      <c r="M2299" s="196"/>
      <c r="N2299" s="196"/>
      <c r="O2299" s="196"/>
      <c r="P2299" s="196"/>
      <c r="Q2299" s="196"/>
      <c r="R2299" s="196"/>
      <c r="S2299" s="196"/>
      <c r="T2299" s="196"/>
      <c r="U2299" s="196"/>
      <c r="V2299" s="196"/>
    </row>
    <row r="2300" spans="1:22" x14ac:dyDescent="0.2">
      <c r="A2300" s="196"/>
      <c r="B2300" s="196"/>
      <c r="C2300" s="196"/>
      <c r="D2300" s="196"/>
      <c r="E2300" s="196"/>
      <c r="F2300" s="196"/>
      <c r="G2300" s="196"/>
      <c r="H2300" s="196"/>
      <c r="I2300" s="196"/>
      <c r="J2300" s="196"/>
      <c r="K2300" s="196"/>
      <c r="L2300" s="196"/>
      <c r="M2300" s="196"/>
      <c r="N2300" s="196"/>
      <c r="O2300" s="196"/>
      <c r="P2300" s="196"/>
      <c r="Q2300" s="196"/>
      <c r="R2300" s="196"/>
      <c r="S2300" s="196"/>
      <c r="T2300" s="196"/>
      <c r="U2300" s="196"/>
      <c r="V2300" s="196"/>
    </row>
    <row r="2301" spans="1:22" x14ac:dyDescent="0.2">
      <c r="A2301" s="196"/>
      <c r="B2301" s="196"/>
      <c r="C2301" s="196"/>
      <c r="D2301" s="196"/>
      <c r="E2301" s="196"/>
      <c r="F2301" s="196"/>
      <c r="G2301" s="196"/>
      <c r="H2301" s="196"/>
      <c r="I2301" s="196"/>
      <c r="J2301" s="196"/>
      <c r="K2301" s="196"/>
      <c r="L2301" s="196"/>
      <c r="M2301" s="196"/>
      <c r="N2301" s="196"/>
      <c r="O2301" s="196"/>
      <c r="P2301" s="196"/>
      <c r="Q2301" s="196"/>
      <c r="R2301" s="196"/>
      <c r="S2301" s="196"/>
      <c r="T2301" s="196"/>
      <c r="U2301" s="196"/>
      <c r="V2301" s="196"/>
    </row>
    <row r="2302" spans="1:22" x14ac:dyDescent="0.2">
      <c r="A2302" s="196"/>
      <c r="B2302" s="196"/>
      <c r="C2302" s="196"/>
      <c r="D2302" s="196"/>
      <c r="E2302" s="196"/>
      <c r="F2302" s="196"/>
      <c r="G2302" s="196"/>
      <c r="H2302" s="196"/>
      <c r="I2302" s="196"/>
      <c r="J2302" s="196"/>
      <c r="K2302" s="196"/>
      <c r="L2302" s="196"/>
      <c r="M2302" s="196"/>
      <c r="N2302" s="196"/>
      <c r="O2302" s="196"/>
      <c r="P2302" s="196"/>
      <c r="Q2302" s="196"/>
      <c r="R2302" s="196"/>
      <c r="S2302" s="196"/>
      <c r="T2302" s="196"/>
      <c r="U2302" s="196"/>
      <c r="V2302" s="196"/>
    </row>
    <row r="2303" spans="1:22" x14ac:dyDescent="0.2">
      <c r="A2303" s="196"/>
      <c r="B2303" s="196"/>
      <c r="C2303" s="196"/>
      <c r="D2303" s="196"/>
      <c r="E2303" s="196"/>
      <c r="F2303" s="196"/>
      <c r="G2303" s="196"/>
      <c r="H2303" s="196"/>
      <c r="I2303" s="196"/>
      <c r="J2303" s="196"/>
      <c r="K2303" s="196"/>
      <c r="L2303" s="196"/>
      <c r="M2303" s="196"/>
      <c r="N2303" s="196"/>
      <c r="O2303" s="196"/>
      <c r="P2303" s="196"/>
      <c r="Q2303" s="196"/>
      <c r="R2303" s="196"/>
      <c r="S2303" s="196"/>
      <c r="T2303" s="196"/>
      <c r="U2303" s="196"/>
      <c r="V2303" s="196"/>
    </row>
    <row r="2304" spans="1:22" x14ac:dyDescent="0.2">
      <c r="A2304" s="196"/>
      <c r="B2304" s="196"/>
      <c r="C2304" s="196"/>
      <c r="D2304" s="196"/>
      <c r="E2304" s="196"/>
      <c r="F2304" s="196"/>
      <c r="G2304" s="196"/>
      <c r="H2304" s="196"/>
      <c r="I2304" s="196"/>
      <c r="J2304" s="196"/>
      <c r="K2304" s="196"/>
      <c r="L2304" s="196"/>
      <c r="M2304" s="196"/>
      <c r="N2304" s="196"/>
      <c r="O2304" s="196"/>
      <c r="P2304" s="196"/>
      <c r="Q2304" s="196"/>
      <c r="R2304" s="196"/>
      <c r="S2304" s="196"/>
      <c r="T2304" s="196"/>
      <c r="U2304" s="196"/>
      <c r="V2304" s="196"/>
    </row>
    <row r="2305" spans="1:22" x14ac:dyDescent="0.2">
      <c r="A2305" s="196"/>
      <c r="B2305" s="196"/>
      <c r="C2305" s="196"/>
      <c r="D2305" s="196"/>
      <c r="E2305" s="196"/>
      <c r="F2305" s="196"/>
      <c r="G2305" s="196"/>
      <c r="H2305" s="196"/>
      <c r="I2305" s="196"/>
      <c r="J2305" s="196"/>
      <c r="K2305" s="196"/>
      <c r="L2305" s="196"/>
      <c r="M2305" s="196"/>
      <c r="N2305" s="196"/>
      <c r="O2305" s="196"/>
      <c r="P2305" s="196"/>
      <c r="Q2305" s="196"/>
      <c r="R2305" s="196"/>
      <c r="S2305" s="196"/>
      <c r="T2305" s="196"/>
      <c r="U2305" s="196"/>
      <c r="V2305" s="196"/>
    </row>
    <row r="2306" spans="1:22" x14ac:dyDescent="0.2">
      <c r="A2306" s="196"/>
      <c r="B2306" s="196"/>
      <c r="C2306" s="196"/>
      <c r="D2306" s="196"/>
      <c r="E2306" s="196"/>
      <c r="F2306" s="196"/>
      <c r="G2306" s="196"/>
      <c r="H2306" s="196"/>
      <c r="I2306" s="196"/>
      <c r="J2306" s="196"/>
      <c r="K2306" s="196"/>
      <c r="L2306" s="196"/>
      <c r="M2306" s="196"/>
      <c r="N2306" s="196"/>
      <c r="O2306" s="196"/>
      <c r="P2306" s="196"/>
      <c r="Q2306" s="196"/>
      <c r="R2306" s="196"/>
      <c r="S2306" s="196"/>
      <c r="T2306" s="196"/>
      <c r="U2306" s="196"/>
      <c r="V2306" s="196"/>
    </row>
    <row r="2307" spans="1:22" x14ac:dyDescent="0.2">
      <c r="A2307" s="196"/>
      <c r="B2307" s="196"/>
      <c r="C2307" s="196"/>
      <c r="D2307" s="196"/>
      <c r="E2307" s="196"/>
      <c r="F2307" s="196"/>
      <c r="G2307" s="196"/>
      <c r="H2307" s="196"/>
      <c r="I2307" s="196"/>
      <c r="J2307" s="196"/>
      <c r="K2307" s="196"/>
      <c r="L2307" s="196"/>
      <c r="M2307" s="196"/>
      <c r="N2307" s="196"/>
      <c r="O2307" s="196"/>
      <c r="P2307" s="196"/>
      <c r="Q2307" s="196"/>
      <c r="R2307" s="196"/>
      <c r="S2307" s="196"/>
      <c r="T2307" s="196"/>
      <c r="U2307" s="196"/>
      <c r="V2307" s="196"/>
    </row>
    <row r="2308" spans="1:22" x14ac:dyDescent="0.2">
      <c r="A2308" s="196"/>
      <c r="B2308" s="196"/>
      <c r="C2308" s="196"/>
      <c r="D2308" s="196"/>
      <c r="E2308" s="196"/>
      <c r="F2308" s="196"/>
      <c r="G2308" s="196"/>
      <c r="H2308" s="196"/>
      <c r="I2308" s="196"/>
      <c r="J2308" s="196"/>
      <c r="K2308" s="196"/>
      <c r="L2308" s="196"/>
      <c r="M2308" s="196"/>
      <c r="N2308" s="196"/>
      <c r="O2308" s="196"/>
      <c r="P2308" s="196"/>
      <c r="Q2308" s="196"/>
      <c r="R2308" s="196"/>
      <c r="S2308" s="196"/>
      <c r="T2308" s="196"/>
      <c r="U2308" s="196"/>
      <c r="V2308" s="196"/>
    </row>
    <row r="2309" spans="1:22" x14ac:dyDescent="0.2">
      <c r="A2309" s="196"/>
      <c r="B2309" s="196"/>
      <c r="C2309" s="196"/>
      <c r="D2309" s="196"/>
      <c r="E2309" s="196"/>
      <c r="F2309" s="196"/>
      <c r="G2309" s="196"/>
      <c r="H2309" s="196"/>
      <c r="I2309" s="196"/>
      <c r="J2309" s="196"/>
      <c r="K2309" s="196"/>
      <c r="L2309" s="196"/>
      <c r="M2309" s="196"/>
      <c r="N2309" s="196"/>
      <c r="O2309" s="196"/>
      <c r="P2309" s="196"/>
      <c r="Q2309" s="196"/>
      <c r="R2309" s="196"/>
      <c r="S2309" s="196"/>
      <c r="T2309" s="196"/>
      <c r="U2309" s="196"/>
      <c r="V2309" s="196"/>
    </row>
    <row r="2310" spans="1:22" x14ac:dyDescent="0.2">
      <c r="A2310" s="196"/>
      <c r="B2310" s="196"/>
      <c r="C2310" s="196"/>
      <c r="D2310" s="196"/>
      <c r="E2310" s="196"/>
      <c r="F2310" s="196"/>
      <c r="G2310" s="196"/>
      <c r="H2310" s="196"/>
      <c r="I2310" s="196"/>
      <c r="J2310" s="196"/>
      <c r="K2310" s="196"/>
      <c r="L2310" s="196"/>
      <c r="M2310" s="196"/>
      <c r="N2310" s="196"/>
      <c r="O2310" s="196"/>
      <c r="P2310" s="196"/>
      <c r="Q2310" s="196"/>
      <c r="R2310" s="196"/>
      <c r="S2310" s="196"/>
      <c r="T2310" s="196"/>
      <c r="U2310" s="196"/>
      <c r="V2310" s="196"/>
    </row>
    <row r="2311" spans="1:22" x14ac:dyDescent="0.2">
      <c r="A2311" s="196"/>
      <c r="B2311" s="196"/>
      <c r="C2311" s="196"/>
      <c r="D2311" s="196"/>
      <c r="E2311" s="196"/>
      <c r="F2311" s="196"/>
      <c r="G2311" s="196"/>
      <c r="H2311" s="196"/>
      <c r="I2311" s="196"/>
      <c r="J2311" s="196"/>
      <c r="K2311" s="196"/>
      <c r="L2311" s="196"/>
      <c r="M2311" s="196"/>
      <c r="N2311" s="196"/>
      <c r="O2311" s="196"/>
      <c r="P2311" s="196"/>
      <c r="Q2311" s="196"/>
      <c r="R2311" s="196"/>
      <c r="S2311" s="196"/>
      <c r="T2311" s="196"/>
      <c r="U2311" s="196"/>
      <c r="V2311" s="196"/>
    </row>
    <row r="2312" spans="1:22" x14ac:dyDescent="0.2">
      <c r="A2312" s="196"/>
      <c r="B2312" s="196"/>
      <c r="C2312" s="196"/>
      <c r="D2312" s="196"/>
      <c r="E2312" s="196"/>
      <c r="F2312" s="196"/>
      <c r="G2312" s="196"/>
      <c r="H2312" s="196"/>
      <c r="I2312" s="196"/>
      <c r="J2312" s="196"/>
      <c r="K2312" s="196"/>
      <c r="L2312" s="196"/>
      <c r="M2312" s="196"/>
      <c r="N2312" s="196"/>
      <c r="O2312" s="196"/>
      <c r="P2312" s="196"/>
      <c r="Q2312" s="196"/>
      <c r="R2312" s="196"/>
      <c r="S2312" s="196"/>
      <c r="T2312" s="196"/>
      <c r="U2312" s="196"/>
      <c r="V2312" s="196"/>
    </row>
    <row r="2313" spans="1:22" x14ac:dyDescent="0.2">
      <c r="A2313" s="196"/>
      <c r="B2313" s="196"/>
      <c r="C2313" s="196"/>
      <c r="D2313" s="196"/>
      <c r="E2313" s="196"/>
      <c r="F2313" s="196"/>
      <c r="G2313" s="196"/>
      <c r="H2313" s="196"/>
      <c r="I2313" s="196"/>
      <c r="J2313" s="196"/>
      <c r="K2313" s="196"/>
      <c r="L2313" s="196"/>
      <c r="M2313" s="196"/>
      <c r="N2313" s="196"/>
      <c r="O2313" s="196"/>
      <c r="P2313" s="196"/>
      <c r="Q2313" s="196"/>
      <c r="R2313" s="196"/>
      <c r="S2313" s="196"/>
      <c r="T2313" s="196"/>
      <c r="U2313" s="196"/>
      <c r="V2313" s="196"/>
    </row>
    <row r="2314" spans="1:22" x14ac:dyDescent="0.2">
      <c r="A2314" s="196"/>
      <c r="B2314" s="196"/>
      <c r="C2314" s="196"/>
      <c r="D2314" s="196"/>
      <c r="E2314" s="196"/>
      <c r="F2314" s="196"/>
      <c r="G2314" s="196"/>
      <c r="H2314" s="196"/>
      <c r="I2314" s="196"/>
      <c r="J2314" s="196"/>
      <c r="K2314" s="196"/>
      <c r="L2314" s="196"/>
      <c r="M2314" s="196"/>
      <c r="N2314" s="196"/>
      <c r="O2314" s="196"/>
      <c r="P2314" s="196"/>
      <c r="Q2314" s="196"/>
      <c r="R2314" s="196"/>
      <c r="S2314" s="196"/>
      <c r="T2314" s="196"/>
      <c r="U2314" s="196"/>
      <c r="V2314" s="196"/>
    </row>
    <row r="2315" spans="1:22" x14ac:dyDescent="0.2">
      <c r="A2315" s="196"/>
      <c r="B2315" s="196"/>
      <c r="C2315" s="196"/>
      <c r="D2315" s="196"/>
      <c r="E2315" s="196"/>
      <c r="F2315" s="196"/>
      <c r="G2315" s="196"/>
      <c r="H2315" s="196"/>
      <c r="I2315" s="196"/>
      <c r="J2315" s="196"/>
      <c r="K2315" s="196"/>
      <c r="L2315" s="196"/>
      <c r="M2315" s="196"/>
      <c r="N2315" s="196"/>
      <c r="O2315" s="196"/>
      <c r="P2315" s="196"/>
      <c r="Q2315" s="196"/>
      <c r="R2315" s="196"/>
      <c r="S2315" s="196"/>
      <c r="T2315" s="196"/>
      <c r="U2315" s="196"/>
      <c r="V2315" s="196"/>
    </row>
    <row r="2316" spans="1:22" x14ac:dyDescent="0.2">
      <c r="A2316" s="196"/>
      <c r="B2316" s="196"/>
      <c r="C2316" s="196"/>
      <c r="D2316" s="196"/>
      <c r="E2316" s="196"/>
      <c r="F2316" s="196"/>
      <c r="G2316" s="196"/>
      <c r="H2316" s="196"/>
      <c r="I2316" s="196"/>
      <c r="J2316" s="196"/>
      <c r="K2316" s="196"/>
      <c r="L2316" s="196"/>
      <c r="M2316" s="196"/>
      <c r="N2316" s="196"/>
      <c r="O2316" s="196"/>
      <c r="P2316" s="196"/>
      <c r="Q2316" s="196"/>
      <c r="R2316" s="196"/>
      <c r="S2316" s="196"/>
      <c r="T2316" s="196"/>
      <c r="U2316" s="196"/>
      <c r="V2316" s="196"/>
    </row>
    <row r="2317" spans="1:22" x14ac:dyDescent="0.2">
      <c r="A2317" s="196"/>
      <c r="B2317" s="196"/>
      <c r="C2317" s="196"/>
      <c r="D2317" s="196"/>
      <c r="E2317" s="196"/>
      <c r="F2317" s="196"/>
      <c r="G2317" s="196"/>
      <c r="H2317" s="196"/>
      <c r="I2317" s="196"/>
      <c r="J2317" s="196"/>
      <c r="K2317" s="196"/>
      <c r="L2317" s="196"/>
      <c r="M2317" s="196"/>
      <c r="N2317" s="196"/>
      <c r="O2317" s="196"/>
      <c r="P2317" s="196"/>
      <c r="Q2317" s="196"/>
      <c r="R2317" s="196"/>
      <c r="S2317" s="196"/>
      <c r="T2317" s="196"/>
      <c r="U2317" s="196"/>
      <c r="V2317" s="196"/>
    </row>
    <row r="2318" spans="1:22" x14ac:dyDescent="0.2">
      <c r="A2318" s="196"/>
      <c r="B2318" s="196"/>
      <c r="C2318" s="196"/>
      <c r="D2318" s="196"/>
      <c r="E2318" s="196"/>
      <c r="F2318" s="196"/>
      <c r="G2318" s="196"/>
      <c r="H2318" s="196"/>
      <c r="I2318" s="196"/>
      <c r="J2318" s="196"/>
      <c r="K2318" s="196"/>
      <c r="L2318" s="196"/>
      <c r="M2318" s="196"/>
      <c r="N2318" s="196"/>
      <c r="O2318" s="196"/>
      <c r="P2318" s="196"/>
      <c r="Q2318" s="196"/>
      <c r="R2318" s="196"/>
      <c r="S2318" s="196"/>
      <c r="T2318" s="196"/>
      <c r="U2318" s="196"/>
      <c r="V2318" s="196"/>
    </row>
    <row r="2319" spans="1:22" x14ac:dyDescent="0.2">
      <c r="A2319" s="196"/>
      <c r="B2319" s="196"/>
      <c r="C2319" s="196"/>
      <c r="D2319" s="196"/>
      <c r="E2319" s="196"/>
      <c r="F2319" s="196"/>
      <c r="G2319" s="196"/>
      <c r="H2319" s="196"/>
      <c r="I2319" s="196"/>
      <c r="J2319" s="196"/>
      <c r="K2319" s="196"/>
      <c r="L2319" s="196"/>
      <c r="M2319" s="196"/>
      <c r="N2319" s="196"/>
      <c r="O2319" s="196"/>
      <c r="P2319" s="196"/>
      <c r="Q2319" s="196"/>
      <c r="R2319" s="196"/>
      <c r="S2319" s="196"/>
      <c r="T2319" s="196"/>
      <c r="U2319" s="196"/>
      <c r="V2319" s="196"/>
    </row>
    <row r="2320" spans="1:22" x14ac:dyDescent="0.2">
      <c r="A2320" s="196"/>
      <c r="B2320" s="196"/>
      <c r="C2320" s="196"/>
      <c r="D2320" s="196"/>
      <c r="E2320" s="196"/>
      <c r="F2320" s="196"/>
      <c r="G2320" s="196"/>
      <c r="H2320" s="196"/>
      <c r="I2320" s="196"/>
      <c r="J2320" s="196"/>
      <c r="K2320" s="196"/>
      <c r="L2320" s="196"/>
      <c r="M2320" s="196"/>
      <c r="N2320" s="196"/>
      <c r="O2320" s="196"/>
      <c r="P2320" s="196"/>
      <c r="Q2320" s="196"/>
      <c r="R2320" s="196"/>
      <c r="S2320" s="196"/>
      <c r="T2320" s="196"/>
      <c r="U2320" s="196"/>
      <c r="V2320" s="196"/>
    </row>
    <row r="2321" spans="1:22" x14ac:dyDescent="0.2">
      <c r="A2321" s="196"/>
      <c r="B2321" s="196"/>
      <c r="C2321" s="196"/>
      <c r="D2321" s="196"/>
      <c r="E2321" s="196"/>
      <c r="F2321" s="196"/>
      <c r="G2321" s="196"/>
      <c r="H2321" s="196"/>
      <c r="I2321" s="196"/>
      <c r="J2321" s="196"/>
      <c r="K2321" s="196"/>
      <c r="L2321" s="196"/>
      <c r="M2321" s="196"/>
      <c r="N2321" s="196"/>
      <c r="O2321" s="196"/>
      <c r="P2321" s="196"/>
      <c r="Q2321" s="196"/>
      <c r="R2321" s="196"/>
      <c r="S2321" s="196"/>
      <c r="T2321" s="196"/>
      <c r="U2321" s="196"/>
      <c r="V2321" s="196"/>
    </row>
    <row r="2322" spans="1:22" x14ac:dyDescent="0.2">
      <c r="A2322" s="196"/>
      <c r="B2322" s="196"/>
      <c r="C2322" s="196"/>
      <c r="D2322" s="196"/>
      <c r="E2322" s="196"/>
      <c r="F2322" s="196"/>
      <c r="G2322" s="196"/>
      <c r="H2322" s="196"/>
      <c r="I2322" s="196"/>
      <c r="J2322" s="196"/>
      <c r="K2322" s="196"/>
      <c r="L2322" s="196"/>
      <c r="M2322" s="196"/>
      <c r="N2322" s="196"/>
      <c r="O2322" s="196"/>
      <c r="P2322" s="196"/>
      <c r="Q2322" s="196"/>
      <c r="R2322" s="196"/>
      <c r="S2322" s="196"/>
      <c r="T2322" s="196"/>
      <c r="U2322" s="196"/>
      <c r="V2322" s="196"/>
    </row>
    <row r="2323" spans="1:22" x14ac:dyDescent="0.2">
      <c r="A2323" s="196"/>
      <c r="B2323" s="196"/>
      <c r="C2323" s="196"/>
      <c r="D2323" s="196"/>
      <c r="E2323" s="196"/>
      <c r="F2323" s="196"/>
      <c r="G2323" s="196"/>
      <c r="H2323" s="196"/>
      <c r="I2323" s="196"/>
      <c r="J2323" s="196"/>
      <c r="K2323" s="196"/>
      <c r="L2323" s="196"/>
      <c r="M2323" s="196"/>
      <c r="N2323" s="196"/>
      <c r="O2323" s="196"/>
      <c r="P2323" s="196"/>
      <c r="Q2323" s="196"/>
      <c r="R2323" s="196"/>
      <c r="S2323" s="196"/>
      <c r="T2323" s="196"/>
      <c r="U2323" s="196"/>
      <c r="V2323" s="196"/>
    </row>
    <row r="2324" spans="1:22" x14ac:dyDescent="0.2">
      <c r="A2324" s="196"/>
      <c r="B2324" s="196"/>
      <c r="C2324" s="196"/>
      <c r="D2324" s="196"/>
      <c r="E2324" s="196"/>
      <c r="F2324" s="196"/>
      <c r="G2324" s="196"/>
      <c r="H2324" s="196"/>
      <c r="I2324" s="196"/>
      <c r="J2324" s="196"/>
      <c r="K2324" s="196"/>
      <c r="L2324" s="196"/>
      <c r="M2324" s="196"/>
      <c r="N2324" s="196"/>
      <c r="O2324" s="196"/>
      <c r="P2324" s="196"/>
      <c r="Q2324" s="196"/>
      <c r="R2324" s="196"/>
      <c r="S2324" s="196"/>
      <c r="T2324" s="196"/>
      <c r="U2324" s="196"/>
      <c r="V2324" s="196"/>
    </row>
    <row r="2325" spans="1:22" x14ac:dyDescent="0.2">
      <c r="A2325" s="196"/>
      <c r="B2325" s="196"/>
      <c r="C2325" s="196"/>
      <c r="D2325" s="196"/>
      <c r="E2325" s="196"/>
      <c r="F2325" s="196"/>
      <c r="G2325" s="196"/>
      <c r="H2325" s="196"/>
      <c r="I2325" s="196"/>
      <c r="J2325" s="196"/>
      <c r="K2325" s="196"/>
      <c r="L2325" s="196"/>
      <c r="M2325" s="196"/>
      <c r="N2325" s="196"/>
      <c r="O2325" s="196"/>
      <c r="P2325" s="196"/>
      <c r="Q2325" s="196"/>
      <c r="R2325" s="196"/>
      <c r="S2325" s="196"/>
      <c r="T2325" s="196"/>
      <c r="U2325" s="196"/>
      <c r="V2325" s="196"/>
    </row>
    <row r="2326" spans="1:22" x14ac:dyDescent="0.2">
      <c r="A2326" s="196"/>
      <c r="B2326" s="196"/>
      <c r="C2326" s="196"/>
      <c r="D2326" s="196"/>
      <c r="E2326" s="196"/>
      <c r="F2326" s="196"/>
      <c r="G2326" s="196"/>
      <c r="H2326" s="196"/>
      <c r="I2326" s="196"/>
      <c r="J2326" s="196"/>
      <c r="K2326" s="196"/>
      <c r="L2326" s="196"/>
      <c r="M2326" s="196"/>
      <c r="N2326" s="196"/>
      <c r="O2326" s="196"/>
      <c r="P2326" s="196"/>
      <c r="Q2326" s="196"/>
      <c r="R2326" s="196"/>
      <c r="S2326" s="196"/>
      <c r="T2326" s="196"/>
      <c r="U2326" s="196"/>
      <c r="V2326" s="196"/>
    </row>
    <row r="2327" spans="1:22" x14ac:dyDescent="0.2">
      <c r="A2327" s="196"/>
      <c r="B2327" s="196"/>
      <c r="C2327" s="196"/>
      <c r="D2327" s="196"/>
      <c r="E2327" s="196"/>
      <c r="F2327" s="196"/>
      <c r="G2327" s="196"/>
      <c r="H2327" s="196"/>
      <c r="I2327" s="196"/>
      <c r="J2327" s="196"/>
      <c r="K2327" s="196"/>
      <c r="L2327" s="196"/>
      <c r="M2327" s="196"/>
      <c r="N2327" s="196"/>
      <c r="O2327" s="196"/>
      <c r="P2327" s="196"/>
      <c r="Q2327" s="196"/>
      <c r="R2327" s="196"/>
      <c r="S2327" s="196"/>
      <c r="T2327" s="196"/>
      <c r="U2327" s="196"/>
      <c r="V2327" s="196"/>
    </row>
    <row r="2328" spans="1:22" x14ac:dyDescent="0.2">
      <c r="A2328" s="196"/>
      <c r="B2328" s="196"/>
      <c r="C2328" s="196"/>
      <c r="D2328" s="196"/>
      <c r="E2328" s="196"/>
      <c r="F2328" s="196"/>
      <c r="G2328" s="196"/>
      <c r="H2328" s="196"/>
      <c r="I2328" s="196"/>
      <c r="J2328" s="196"/>
      <c r="K2328" s="196"/>
      <c r="L2328" s="196"/>
      <c r="M2328" s="196"/>
      <c r="N2328" s="196"/>
      <c r="O2328" s="196"/>
      <c r="P2328" s="196"/>
      <c r="Q2328" s="196"/>
      <c r="R2328" s="196"/>
      <c r="S2328" s="196"/>
      <c r="T2328" s="196"/>
      <c r="U2328" s="196"/>
      <c r="V2328" s="196"/>
    </row>
    <row r="2329" spans="1:22" x14ac:dyDescent="0.2">
      <c r="A2329" s="196"/>
      <c r="B2329" s="196"/>
      <c r="C2329" s="196"/>
      <c r="D2329" s="196"/>
      <c r="E2329" s="196"/>
      <c r="F2329" s="196"/>
      <c r="G2329" s="196"/>
      <c r="H2329" s="196"/>
      <c r="I2329" s="196"/>
      <c r="J2329" s="196"/>
      <c r="K2329" s="196"/>
      <c r="L2329" s="196"/>
      <c r="M2329" s="196"/>
      <c r="N2329" s="196"/>
      <c r="O2329" s="196"/>
      <c r="P2329" s="196"/>
      <c r="Q2329" s="196"/>
      <c r="R2329" s="196"/>
      <c r="S2329" s="196"/>
      <c r="T2329" s="196"/>
      <c r="U2329" s="196"/>
      <c r="V2329" s="196"/>
    </row>
    <row r="2330" spans="1:22" x14ac:dyDescent="0.2">
      <c r="A2330" s="196"/>
      <c r="B2330" s="196"/>
      <c r="C2330" s="196"/>
      <c r="D2330" s="196"/>
      <c r="E2330" s="196"/>
      <c r="F2330" s="196"/>
      <c r="G2330" s="196"/>
      <c r="H2330" s="196"/>
      <c r="I2330" s="196"/>
      <c r="J2330" s="196"/>
      <c r="K2330" s="196"/>
      <c r="L2330" s="196"/>
      <c r="M2330" s="196"/>
      <c r="N2330" s="196"/>
      <c r="O2330" s="196"/>
      <c r="P2330" s="196"/>
      <c r="Q2330" s="196"/>
      <c r="R2330" s="196"/>
      <c r="S2330" s="196"/>
      <c r="T2330" s="196"/>
      <c r="U2330" s="196"/>
      <c r="V2330" s="196"/>
    </row>
    <row r="2331" spans="1:22" x14ac:dyDescent="0.2">
      <c r="A2331" s="196"/>
      <c r="B2331" s="196"/>
      <c r="C2331" s="196"/>
      <c r="D2331" s="196"/>
      <c r="E2331" s="196"/>
      <c r="F2331" s="196"/>
      <c r="G2331" s="196"/>
      <c r="H2331" s="196"/>
      <c r="I2331" s="196"/>
      <c r="J2331" s="196"/>
      <c r="K2331" s="196"/>
      <c r="L2331" s="196"/>
      <c r="M2331" s="196"/>
      <c r="N2331" s="196"/>
      <c r="O2331" s="196"/>
      <c r="P2331" s="196"/>
      <c r="Q2331" s="196"/>
      <c r="R2331" s="196"/>
      <c r="S2331" s="196"/>
      <c r="T2331" s="196"/>
      <c r="U2331" s="196"/>
      <c r="V2331" s="196"/>
    </row>
    <row r="2332" spans="1:22" x14ac:dyDescent="0.2">
      <c r="A2332" s="196"/>
      <c r="B2332" s="196"/>
      <c r="C2332" s="196"/>
      <c r="D2332" s="196"/>
      <c r="E2332" s="196"/>
      <c r="F2332" s="196"/>
      <c r="G2332" s="196"/>
      <c r="H2332" s="196"/>
      <c r="I2332" s="196"/>
      <c r="J2332" s="196"/>
      <c r="K2332" s="196"/>
      <c r="L2332" s="196"/>
      <c r="M2332" s="196"/>
      <c r="N2332" s="196"/>
      <c r="O2332" s="196"/>
      <c r="P2332" s="196"/>
      <c r="Q2332" s="196"/>
      <c r="R2332" s="196"/>
      <c r="S2332" s="196"/>
      <c r="T2332" s="196"/>
      <c r="U2332" s="196"/>
      <c r="V2332" s="196"/>
    </row>
    <row r="2333" spans="1:22" x14ac:dyDescent="0.2">
      <c r="A2333" s="196"/>
      <c r="B2333" s="196"/>
      <c r="C2333" s="196"/>
      <c r="D2333" s="196"/>
      <c r="E2333" s="196"/>
      <c r="F2333" s="196"/>
      <c r="G2333" s="196"/>
      <c r="H2333" s="196"/>
      <c r="I2333" s="196"/>
      <c r="J2333" s="196"/>
      <c r="K2333" s="196"/>
      <c r="L2333" s="196"/>
      <c r="M2333" s="196"/>
      <c r="N2333" s="196"/>
      <c r="O2333" s="196"/>
      <c r="P2333" s="196"/>
      <c r="Q2333" s="196"/>
      <c r="R2333" s="196"/>
      <c r="S2333" s="196"/>
      <c r="T2333" s="196"/>
      <c r="U2333" s="196"/>
      <c r="V2333" s="196"/>
    </row>
    <row r="2334" spans="1:22" x14ac:dyDescent="0.2">
      <c r="A2334" s="196"/>
      <c r="B2334" s="196"/>
      <c r="C2334" s="196"/>
      <c r="D2334" s="196"/>
      <c r="E2334" s="196"/>
      <c r="F2334" s="196"/>
      <c r="G2334" s="196"/>
      <c r="H2334" s="196"/>
      <c r="I2334" s="196"/>
      <c r="J2334" s="196"/>
      <c r="K2334" s="196"/>
      <c r="L2334" s="196"/>
      <c r="M2334" s="196"/>
      <c r="N2334" s="196"/>
      <c r="O2334" s="196"/>
      <c r="P2334" s="196"/>
      <c r="Q2334" s="196"/>
      <c r="R2334" s="196"/>
      <c r="S2334" s="196"/>
      <c r="T2334" s="196"/>
      <c r="U2334" s="196"/>
      <c r="V2334" s="196"/>
    </row>
    <row r="2335" spans="1:22" x14ac:dyDescent="0.2">
      <c r="A2335" s="196"/>
      <c r="B2335" s="196"/>
      <c r="C2335" s="196"/>
      <c r="D2335" s="196"/>
      <c r="E2335" s="196"/>
      <c r="F2335" s="196"/>
      <c r="G2335" s="196"/>
      <c r="H2335" s="196"/>
      <c r="I2335" s="196"/>
      <c r="J2335" s="196"/>
      <c r="K2335" s="196"/>
      <c r="L2335" s="196"/>
      <c r="M2335" s="196"/>
      <c r="N2335" s="196"/>
      <c r="O2335" s="196"/>
      <c r="P2335" s="196"/>
      <c r="Q2335" s="196"/>
      <c r="R2335" s="196"/>
      <c r="S2335" s="196"/>
      <c r="T2335" s="196"/>
      <c r="U2335" s="196"/>
      <c r="V2335" s="196"/>
    </row>
    <row r="2336" spans="1:22" x14ac:dyDescent="0.2">
      <c r="A2336" s="196"/>
      <c r="B2336" s="196"/>
      <c r="C2336" s="196"/>
      <c r="D2336" s="196"/>
      <c r="E2336" s="196"/>
      <c r="F2336" s="196"/>
      <c r="G2336" s="196"/>
      <c r="H2336" s="196"/>
      <c r="I2336" s="196"/>
      <c r="J2336" s="196"/>
      <c r="K2336" s="196"/>
      <c r="L2336" s="196"/>
      <c r="M2336" s="196"/>
      <c r="N2336" s="196"/>
      <c r="O2336" s="196"/>
      <c r="P2336" s="196"/>
      <c r="Q2336" s="196"/>
      <c r="R2336" s="196"/>
      <c r="S2336" s="196"/>
      <c r="T2336" s="196"/>
      <c r="U2336" s="196"/>
      <c r="V2336" s="196"/>
    </row>
    <row r="2337" spans="1:22" x14ac:dyDescent="0.2">
      <c r="A2337" s="196"/>
      <c r="B2337" s="196"/>
      <c r="C2337" s="196"/>
      <c r="D2337" s="196"/>
      <c r="E2337" s="196"/>
      <c r="F2337" s="196"/>
      <c r="G2337" s="196"/>
      <c r="H2337" s="196"/>
      <c r="I2337" s="196"/>
      <c r="J2337" s="196"/>
      <c r="K2337" s="196"/>
      <c r="L2337" s="196"/>
      <c r="M2337" s="196"/>
      <c r="N2337" s="196"/>
      <c r="O2337" s="196"/>
      <c r="P2337" s="196"/>
      <c r="Q2337" s="196"/>
      <c r="R2337" s="196"/>
      <c r="S2337" s="196"/>
      <c r="T2337" s="196"/>
      <c r="U2337" s="196"/>
      <c r="V2337" s="196"/>
    </row>
    <row r="2338" spans="1:22" x14ac:dyDescent="0.2">
      <c r="A2338" s="196"/>
      <c r="B2338" s="196"/>
      <c r="C2338" s="196"/>
      <c r="D2338" s="196"/>
      <c r="E2338" s="196"/>
      <c r="F2338" s="196"/>
      <c r="G2338" s="196"/>
      <c r="H2338" s="196"/>
      <c r="I2338" s="196"/>
      <c r="J2338" s="196"/>
      <c r="K2338" s="196"/>
      <c r="L2338" s="196"/>
      <c r="M2338" s="196"/>
      <c r="N2338" s="196"/>
      <c r="O2338" s="196"/>
      <c r="P2338" s="196"/>
      <c r="Q2338" s="196"/>
      <c r="R2338" s="196"/>
      <c r="S2338" s="196"/>
      <c r="T2338" s="196"/>
      <c r="U2338" s="196"/>
      <c r="V2338" s="196"/>
    </row>
    <row r="2339" spans="1:22" x14ac:dyDescent="0.2">
      <c r="A2339" s="196"/>
      <c r="B2339" s="196"/>
      <c r="C2339" s="196"/>
      <c r="D2339" s="196"/>
      <c r="E2339" s="196"/>
      <c r="F2339" s="196"/>
      <c r="G2339" s="196"/>
      <c r="H2339" s="196"/>
      <c r="I2339" s="196"/>
      <c r="J2339" s="196"/>
      <c r="K2339" s="196"/>
      <c r="L2339" s="196"/>
      <c r="M2339" s="196"/>
      <c r="N2339" s="196"/>
      <c r="O2339" s="196"/>
      <c r="P2339" s="196"/>
      <c r="Q2339" s="196"/>
      <c r="R2339" s="196"/>
      <c r="S2339" s="196"/>
      <c r="T2339" s="196"/>
      <c r="U2339" s="196"/>
      <c r="V2339" s="196"/>
    </row>
    <row r="2340" spans="1:22" x14ac:dyDescent="0.2">
      <c r="A2340" s="196"/>
      <c r="B2340" s="196"/>
      <c r="C2340" s="196"/>
      <c r="D2340" s="196"/>
      <c r="E2340" s="196"/>
      <c r="F2340" s="196"/>
      <c r="G2340" s="196"/>
      <c r="H2340" s="196"/>
      <c r="I2340" s="196"/>
      <c r="J2340" s="196"/>
      <c r="K2340" s="196"/>
      <c r="L2340" s="196"/>
      <c r="M2340" s="196"/>
      <c r="N2340" s="196"/>
      <c r="O2340" s="196"/>
      <c r="P2340" s="196"/>
      <c r="Q2340" s="196"/>
      <c r="R2340" s="196"/>
      <c r="S2340" s="196"/>
      <c r="T2340" s="196"/>
      <c r="U2340" s="196"/>
      <c r="V2340" s="196"/>
    </row>
    <row r="2341" spans="1:22" x14ac:dyDescent="0.2">
      <c r="A2341" s="196"/>
      <c r="B2341" s="196"/>
      <c r="C2341" s="196"/>
      <c r="D2341" s="196"/>
      <c r="E2341" s="196"/>
      <c r="F2341" s="196"/>
      <c r="G2341" s="196"/>
      <c r="H2341" s="196"/>
      <c r="I2341" s="196"/>
      <c r="J2341" s="196"/>
      <c r="K2341" s="196"/>
      <c r="L2341" s="196"/>
      <c r="M2341" s="196"/>
      <c r="N2341" s="196"/>
      <c r="O2341" s="196"/>
      <c r="P2341" s="196"/>
      <c r="Q2341" s="196"/>
      <c r="R2341" s="196"/>
      <c r="S2341" s="196"/>
      <c r="T2341" s="196"/>
      <c r="U2341" s="196"/>
      <c r="V2341" s="196"/>
    </row>
    <row r="2342" spans="1:22" x14ac:dyDescent="0.2">
      <c r="A2342" s="196"/>
      <c r="B2342" s="196"/>
      <c r="C2342" s="196"/>
      <c r="D2342" s="196"/>
      <c r="E2342" s="196"/>
      <c r="F2342" s="196"/>
      <c r="G2342" s="196"/>
      <c r="H2342" s="196"/>
      <c r="I2342" s="196"/>
      <c r="J2342" s="196"/>
      <c r="K2342" s="196"/>
      <c r="L2342" s="196"/>
      <c r="M2342" s="196"/>
      <c r="N2342" s="196"/>
      <c r="O2342" s="196"/>
      <c r="P2342" s="196"/>
      <c r="Q2342" s="196"/>
      <c r="R2342" s="196"/>
      <c r="S2342" s="196"/>
      <c r="T2342" s="196"/>
      <c r="U2342" s="196"/>
      <c r="V2342" s="196"/>
    </row>
    <row r="2343" spans="1:22" x14ac:dyDescent="0.2">
      <c r="A2343" s="196"/>
      <c r="B2343" s="196"/>
      <c r="C2343" s="196"/>
      <c r="D2343" s="196"/>
      <c r="E2343" s="196"/>
      <c r="F2343" s="196"/>
      <c r="G2343" s="196"/>
      <c r="H2343" s="196"/>
      <c r="I2343" s="196"/>
      <c r="J2343" s="196"/>
      <c r="K2343" s="196"/>
      <c r="L2343" s="196"/>
      <c r="M2343" s="196"/>
      <c r="N2343" s="196"/>
      <c r="O2343" s="196"/>
      <c r="P2343" s="196"/>
      <c r="Q2343" s="196"/>
      <c r="R2343" s="196"/>
      <c r="S2343" s="196"/>
      <c r="T2343" s="196"/>
      <c r="U2343" s="196"/>
      <c r="V2343" s="196"/>
    </row>
    <row r="2344" spans="1:22" x14ac:dyDescent="0.2">
      <c r="A2344" s="196"/>
      <c r="B2344" s="196"/>
      <c r="C2344" s="196"/>
      <c r="D2344" s="196"/>
      <c r="E2344" s="196"/>
      <c r="F2344" s="196"/>
      <c r="G2344" s="196"/>
      <c r="H2344" s="196"/>
      <c r="I2344" s="196"/>
      <c r="J2344" s="196"/>
      <c r="K2344" s="196"/>
      <c r="L2344" s="196"/>
      <c r="M2344" s="196"/>
      <c r="N2344" s="196"/>
      <c r="O2344" s="196"/>
      <c r="P2344" s="196"/>
      <c r="Q2344" s="196"/>
      <c r="R2344" s="196"/>
      <c r="S2344" s="196"/>
      <c r="T2344" s="196"/>
      <c r="U2344" s="196"/>
      <c r="V2344" s="196"/>
    </row>
    <row r="2345" spans="1:22" x14ac:dyDescent="0.2">
      <c r="A2345" s="196"/>
      <c r="B2345" s="196"/>
      <c r="C2345" s="196"/>
      <c r="D2345" s="196"/>
      <c r="E2345" s="196"/>
      <c r="F2345" s="196"/>
      <c r="G2345" s="196"/>
      <c r="H2345" s="196"/>
      <c r="I2345" s="196"/>
      <c r="J2345" s="196"/>
      <c r="K2345" s="196"/>
      <c r="L2345" s="196"/>
      <c r="M2345" s="196"/>
      <c r="N2345" s="196"/>
      <c r="O2345" s="196"/>
      <c r="P2345" s="196"/>
      <c r="Q2345" s="196"/>
      <c r="R2345" s="196"/>
      <c r="S2345" s="196"/>
      <c r="T2345" s="196"/>
      <c r="U2345" s="196"/>
      <c r="V2345" s="196"/>
    </row>
    <row r="2346" spans="1:22" x14ac:dyDescent="0.2">
      <c r="A2346" s="196"/>
      <c r="B2346" s="196"/>
      <c r="C2346" s="196"/>
      <c r="D2346" s="196"/>
      <c r="E2346" s="196"/>
      <c r="F2346" s="196"/>
      <c r="G2346" s="196"/>
      <c r="H2346" s="196"/>
      <c r="I2346" s="196"/>
      <c r="J2346" s="196"/>
      <c r="K2346" s="196"/>
      <c r="L2346" s="196"/>
      <c r="M2346" s="196"/>
      <c r="N2346" s="196"/>
      <c r="O2346" s="196"/>
      <c r="P2346" s="196"/>
      <c r="Q2346" s="196"/>
      <c r="R2346" s="196"/>
      <c r="S2346" s="196"/>
      <c r="T2346" s="196"/>
      <c r="U2346" s="196"/>
      <c r="V2346" s="196"/>
    </row>
    <row r="2347" spans="1:22" x14ac:dyDescent="0.2">
      <c r="A2347" s="196"/>
      <c r="B2347" s="196"/>
      <c r="C2347" s="196"/>
      <c r="D2347" s="196"/>
      <c r="E2347" s="196"/>
      <c r="F2347" s="196"/>
      <c r="G2347" s="196"/>
      <c r="H2347" s="196"/>
      <c r="I2347" s="196"/>
      <c r="J2347" s="196"/>
      <c r="K2347" s="196"/>
      <c r="L2347" s="196"/>
      <c r="M2347" s="196"/>
      <c r="N2347" s="196"/>
      <c r="O2347" s="196"/>
      <c r="P2347" s="196"/>
      <c r="Q2347" s="196"/>
      <c r="R2347" s="196"/>
      <c r="S2347" s="196"/>
      <c r="T2347" s="196"/>
      <c r="U2347" s="196"/>
      <c r="V2347" s="196"/>
    </row>
    <row r="2348" spans="1:22" x14ac:dyDescent="0.2">
      <c r="A2348" s="196"/>
      <c r="B2348" s="196"/>
      <c r="C2348" s="196"/>
      <c r="D2348" s="196"/>
      <c r="E2348" s="196"/>
      <c r="F2348" s="196"/>
      <c r="G2348" s="196"/>
      <c r="H2348" s="196"/>
      <c r="I2348" s="196"/>
      <c r="J2348" s="196"/>
      <c r="K2348" s="196"/>
      <c r="L2348" s="196"/>
      <c r="M2348" s="196"/>
      <c r="N2348" s="196"/>
      <c r="O2348" s="196"/>
      <c r="P2348" s="196"/>
      <c r="Q2348" s="196"/>
      <c r="R2348" s="196"/>
      <c r="S2348" s="196"/>
      <c r="T2348" s="196"/>
      <c r="U2348" s="196"/>
      <c r="V2348" s="196"/>
    </row>
    <row r="2349" spans="1:22" x14ac:dyDescent="0.2">
      <c r="A2349" s="196"/>
      <c r="B2349" s="196"/>
      <c r="C2349" s="196"/>
      <c r="D2349" s="196"/>
      <c r="E2349" s="196"/>
      <c r="F2349" s="196"/>
      <c r="G2349" s="196"/>
      <c r="H2349" s="196"/>
      <c r="I2349" s="196"/>
      <c r="J2349" s="196"/>
      <c r="K2349" s="196"/>
      <c r="L2349" s="196"/>
      <c r="M2349" s="196"/>
      <c r="N2349" s="196"/>
      <c r="O2349" s="196"/>
      <c r="P2349" s="196"/>
      <c r="Q2349" s="196"/>
      <c r="R2349" s="196"/>
      <c r="S2349" s="196"/>
      <c r="T2349" s="196"/>
      <c r="U2349" s="196"/>
      <c r="V2349" s="196"/>
    </row>
    <row r="2350" spans="1:22" x14ac:dyDescent="0.2">
      <c r="A2350" s="196"/>
      <c r="B2350" s="196"/>
      <c r="C2350" s="196"/>
      <c r="D2350" s="196"/>
      <c r="E2350" s="196"/>
      <c r="F2350" s="196"/>
      <c r="G2350" s="196"/>
      <c r="H2350" s="196"/>
      <c r="I2350" s="196"/>
      <c r="J2350" s="196"/>
      <c r="K2350" s="196"/>
      <c r="L2350" s="196"/>
      <c r="M2350" s="196"/>
      <c r="N2350" s="196"/>
      <c r="O2350" s="196"/>
      <c r="P2350" s="196"/>
      <c r="Q2350" s="196"/>
      <c r="R2350" s="196"/>
      <c r="S2350" s="196"/>
      <c r="T2350" s="196"/>
      <c r="U2350" s="196"/>
      <c r="V2350" s="196"/>
    </row>
    <row r="2351" spans="1:22" x14ac:dyDescent="0.2">
      <c r="A2351" s="196"/>
      <c r="B2351" s="196"/>
      <c r="C2351" s="196"/>
      <c r="D2351" s="196"/>
      <c r="E2351" s="196"/>
      <c r="F2351" s="196"/>
      <c r="G2351" s="196"/>
      <c r="H2351" s="196"/>
      <c r="I2351" s="196"/>
      <c r="J2351" s="196"/>
      <c r="K2351" s="196"/>
      <c r="L2351" s="196"/>
      <c r="M2351" s="196"/>
      <c r="N2351" s="196"/>
      <c r="O2351" s="196"/>
      <c r="P2351" s="196"/>
      <c r="Q2351" s="196"/>
      <c r="R2351" s="196"/>
      <c r="S2351" s="196"/>
      <c r="T2351" s="196"/>
      <c r="U2351" s="196"/>
      <c r="V2351" s="196"/>
    </row>
    <row r="2352" spans="1:22" x14ac:dyDescent="0.2">
      <c r="A2352" s="196"/>
      <c r="B2352" s="196"/>
      <c r="C2352" s="196"/>
      <c r="D2352" s="196"/>
      <c r="E2352" s="196"/>
      <c r="F2352" s="196"/>
      <c r="G2352" s="196"/>
      <c r="H2352" s="196"/>
      <c r="I2352" s="196"/>
      <c r="J2352" s="196"/>
      <c r="K2352" s="196"/>
      <c r="L2352" s="196"/>
      <c r="M2352" s="196"/>
      <c r="N2352" s="196"/>
      <c r="O2352" s="196"/>
      <c r="P2352" s="196"/>
      <c r="Q2352" s="196"/>
      <c r="R2352" s="196"/>
      <c r="S2352" s="196"/>
      <c r="T2352" s="196"/>
      <c r="U2352" s="196"/>
      <c r="V2352" s="196"/>
    </row>
    <row r="2353" spans="1:22" x14ac:dyDescent="0.2">
      <c r="A2353" s="196"/>
      <c r="B2353" s="196"/>
      <c r="C2353" s="196"/>
      <c r="D2353" s="196"/>
      <c r="E2353" s="196"/>
      <c r="F2353" s="196"/>
      <c r="G2353" s="196"/>
      <c r="H2353" s="196"/>
      <c r="I2353" s="196"/>
      <c r="J2353" s="196"/>
      <c r="K2353" s="196"/>
      <c r="L2353" s="196"/>
      <c r="M2353" s="196"/>
      <c r="N2353" s="196"/>
      <c r="O2353" s="196"/>
      <c r="P2353" s="196"/>
      <c r="Q2353" s="196"/>
      <c r="R2353" s="196"/>
      <c r="S2353" s="196"/>
      <c r="T2353" s="196"/>
      <c r="U2353" s="196"/>
      <c r="V2353" s="196"/>
    </row>
    <row r="2354" spans="1:22" x14ac:dyDescent="0.2">
      <c r="A2354" s="196"/>
      <c r="B2354" s="196"/>
      <c r="C2354" s="196"/>
      <c r="D2354" s="196"/>
      <c r="E2354" s="196"/>
      <c r="F2354" s="196"/>
      <c r="G2354" s="196"/>
      <c r="H2354" s="196"/>
      <c r="I2354" s="196"/>
      <c r="J2354" s="196"/>
      <c r="K2354" s="196"/>
      <c r="L2354" s="196"/>
      <c r="M2354" s="196"/>
      <c r="N2354" s="196"/>
      <c r="O2354" s="196"/>
      <c r="P2354" s="196"/>
      <c r="Q2354" s="196"/>
      <c r="R2354" s="196"/>
      <c r="S2354" s="196"/>
      <c r="T2354" s="196"/>
      <c r="U2354" s="196"/>
      <c r="V2354" s="196"/>
    </row>
    <row r="2355" spans="1:22" x14ac:dyDescent="0.2">
      <c r="A2355" s="196"/>
      <c r="B2355" s="196"/>
      <c r="C2355" s="196"/>
      <c r="D2355" s="196"/>
      <c r="E2355" s="196"/>
      <c r="F2355" s="196"/>
      <c r="G2355" s="196"/>
      <c r="H2355" s="196"/>
      <c r="I2355" s="196"/>
      <c r="J2355" s="196"/>
      <c r="K2355" s="196"/>
      <c r="L2355" s="196"/>
      <c r="M2355" s="196"/>
      <c r="N2355" s="196"/>
      <c r="O2355" s="196"/>
      <c r="P2355" s="196"/>
      <c r="Q2355" s="196"/>
      <c r="R2355" s="196"/>
      <c r="S2355" s="196"/>
      <c r="T2355" s="196"/>
      <c r="U2355" s="196"/>
      <c r="V2355" s="196"/>
    </row>
    <row r="2356" spans="1:22" x14ac:dyDescent="0.2">
      <c r="A2356" s="196"/>
      <c r="B2356" s="196"/>
      <c r="C2356" s="196"/>
      <c r="D2356" s="196"/>
      <c r="E2356" s="196"/>
      <c r="F2356" s="196"/>
      <c r="G2356" s="196"/>
      <c r="H2356" s="196"/>
      <c r="I2356" s="196"/>
      <c r="J2356" s="196"/>
      <c r="K2356" s="196"/>
      <c r="L2356" s="196"/>
      <c r="M2356" s="196"/>
      <c r="N2356" s="196"/>
      <c r="O2356" s="196"/>
      <c r="P2356" s="196"/>
      <c r="Q2356" s="196"/>
      <c r="R2356" s="196"/>
      <c r="S2356" s="196"/>
      <c r="T2356" s="196"/>
      <c r="U2356" s="196"/>
      <c r="V2356" s="196"/>
    </row>
    <row r="2357" spans="1:22" x14ac:dyDescent="0.2">
      <c r="A2357" s="196"/>
      <c r="B2357" s="196"/>
      <c r="C2357" s="196"/>
      <c r="D2357" s="196"/>
      <c r="E2357" s="196"/>
      <c r="F2357" s="196"/>
      <c r="G2357" s="196"/>
      <c r="H2357" s="196"/>
      <c r="I2357" s="196"/>
      <c r="J2357" s="196"/>
      <c r="K2357" s="196"/>
      <c r="L2357" s="196"/>
      <c r="M2357" s="196"/>
      <c r="N2357" s="196"/>
      <c r="O2357" s="196"/>
      <c r="P2357" s="196"/>
      <c r="Q2357" s="196"/>
      <c r="R2357" s="196"/>
      <c r="S2357" s="196"/>
      <c r="T2357" s="196"/>
      <c r="U2357" s="196"/>
      <c r="V2357" s="196"/>
    </row>
    <row r="2358" spans="1:22" x14ac:dyDescent="0.2">
      <c r="A2358" s="196"/>
      <c r="B2358" s="196"/>
      <c r="C2358" s="196"/>
      <c r="D2358" s="196"/>
      <c r="E2358" s="196"/>
      <c r="F2358" s="196"/>
      <c r="G2358" s="196"/>
      <c r="H2358" s="196"/>
      <c r="I2358" s="196"/>
      <c r="J2358" s="196"/>
      <c r="K2358" s="196"/>
      <c r="L2358" s="196"/>
      <c r="M2358" s="196"/>
      <c r="N2358" s="196"/>
      <c r="O2358" s="196"/>
      <c r="P2358" s="196"/>
      <c r="Q2358" s="196"/>
      <c r="R2358" s="196"/>
      <c r="S2358" s="196"/>
      <c r="T2358" s="196"/>
      <c r="U2358" s="196"/>
      <c r="V2358" s="196"/>
    </row>
    <row r="2359" spans="1:22" x14ac:dyDescent="0.2">
      <c r="A2359" s="196"/>
      <c r="B2359" s="196"/>
      <c r="C2359" s="196"/>
      <c r="D2359" s="196"/>
      <c r="E2359" s="196"/>
      <c r="F2359" s="196"/>
      <c r="G2359" s="196"/>
      <c r="H2359" s="196"/>
      <c r="I2359" s="196"/>
      <c r="J2359" s="196"/>
      <c r="K2359" s="196"/>
      <c r="L2359" s="196"/>
      <c r="M2359" s="196"/>
      <c r="N2359" s="196"/>
      <c r="O2359" s="196"/>
      <c r="P2359" s="196"/>
      <c r="Q2359" s="196"/>
      <c r="R2359" s="196"/>
      <c r="S2359" s="196"/>
      <c r="T2359" s="196"/>
      <c r="U2359" s="196"/>
      <c r="V2359" s="196"/>
    </row>
    <row r="2360" spans="1:22" x14ac:dyDescent="0.2">
      <c r="A2360" s="196"/>
      <c r="B2360" s="196"/>
      <c r="C2360" s="196"/>
      <c r="D2360" s="196"/>
      <c r="E2360" s="196"/>
      <c r="F2360" s="196"/>
      <c r="G2360" s="196"/>
      <c r="H2360" s="196"/>
      <c r="I2360" s="196"/>
      <c r="J2360" s="196"/>
      <c r="K2360" s="196"/>
      <c r="L2360" s="196"/>
      <c r="M2360" s="196"/>
      <c r="N2360" s="196"/>
      <c r="O2360" s="196"/>
      <c r="P2360" s="196"/>
      <c r="Q2360" s="196"/>
      <c r="R2360" s="196"/>
      <c r="S2360" s="196"/>
      <c r="T2360" s="196"/>
      <c r="U2360" s="196"/>
      <c r="V2360" s="196"/>
    </row>
    <row r="2361" spans="1:22" x14ac:dyDescent="0.2">
      <c r="A2361" s="196"/>
      <c r="B2361" s="196"/>
      <c r="C2361" s="196"/>
      <c r="D2361" s="196"/>
      <c r="E2361" s="196"/>
      <c r="F2361" s="196"/>
      <c r="G2361" s="196"/>
      <c r="H2361" s="196"/>
      <c r="I2361" s="196"/>
      <c r="J2361" s="196"/>
      <c r="K2361" s="196"/>
      <c r="L2361" s="196"/>
      <c r="M2361" s="196"/>
      <c r="N2361" s="196"/>
      <c r="O2361" s="196"/>
      <c r="P2361" s="196"/>
      <c r="Q2361" s="196"/>
      <c r="R2361" s="196"/>
      <c r="S2361" s="196"/>
      <c r="T2361" s="196"/>
      <c r="U2361" s="196"/>
      <c r="V2361" s="196"/>
    </row>
    <row r="2362" spans="1:22" x14ac:dyDescent="0.2">
      <c r="A2362" s="196"/>
      <c r="B2362" s="196"/>
      <c r="C2362" s="196"/>
      <c r="D2362" s="196"/>
      <c r="E2362" s="196"/>
      <c r="F2362" s="196"/>
      <c r="G2362" s="196"/>
      <c r="H2362" s="196"/>
      <c r="I2362" s="196"/>
      <c r="J2362" s="196"/>
      <c r="K2362" s="196"/>
      <c r="L2362" s="196"/>
      <c r="M2362" s="196"/>
      <c r="N2362" s="196"/>
      <c r="O2362" s="196"/>
      <c r="P2362" s="196"/>
      <c r="Q2362" s="196"/>
      <c r="R2362" s="196"/>
      <c r="S2362" s="196"/>
      <c r="T2362" s="196"/>
      <c r="U2362" s="196"/>
      <c r="V2362" s="196"/>
    </row>
    <row r="2363" spans="1:22" x14ac:dyDescent="0.2">
      <c r="A2363" s="196"/>
      <c r="B2363" s="196"/>
      <c r="C2363" s="196"/>
      <c r="D2363" s="196"/>
      <c r="E2363" s="196"/>
      <c r="F2363" s="196"/>
      <c r="G2363" s="196"/>
      <c r="H2363" s="196"/>
      <c r="I2363" s="196"/>
      <c r="J2363" s="196"/>
      <c r="K2363" s="196"/>
      <c r="L2363" s="196"/>
      <c r="M2363" s="196"/>
      <c r="N2363" s="196"/>
      <c r="O2363" s="196"/>
      <c r="P2363" s="196"/>
      <c r="Q2363" s="196"/>
      <c r="R2363" s="196"/>
      <c r="S2363" s="196"/>
      <c r="T2363" s="196"/>
      <c r="U2363" s="196"/>
      <c r="V2363" s="196"/>
    </row>
    <row r="2364" spans="1:22" x14ac:dyDescent="0.2">
      <c r="A2364" s="196"/>
      <c r="B2364" s="196"/>
      <c r="C2364" s="196"/>
      <c r="D2364" s="196"/>
      <c r="E2364" s="196"/>
      <c r="F2364" s="196"/>
      <c r="G2364" s="196"/>
      <c r="H2364" s="196"/>
      <c r="I2364" s="196"/>
      <c r="J2364" s="196"/>
      <c r="K2364" s="196"/>
      <c r="L2364" s="196"/>
      <c r="M2364" s="196"/>
      <c r="N2364" s="196"/>
      <c r="O2364" s="196"/>
      <c r="P2364" s="196"/>
      <c r="Q2364" s="196"/>
      <c r="R2364" s="196"/>
      <c r="S2364" s="196"/>
      <c r="T2364" s="196"/>
      <c r="U2364" s="196"/>
      <c r="V2364" s="196"/>
    </row>
    <row r="2365" spans="1:22" x14ac:dyDescent="0.2">
      <c r="A2365" s="196"/>
      <c r="B2365" s="196"/>
      <c r="C2365" s="196"/>
      <c r="D2365" s="196"/>
      <c r="E2365" s="196"/>
      <c r="F2365" s="196"/>
      <c r="G2365" s="196"/>
      <c r="H2365" s="196"/>
      <c r="I2365" s="196"/>
      <c r="J2365" s="196"/>
      <c r="K2365" s="196"/>
      <c r="L2365" s="196"/>
      <c r="M2365" s="196"/>
      <c r="N2365" s="196"/>
      <c r="O2365" s="196"/>
      <c r="P2365" s="196"/>
      <c r="Q2365" s="196"/>
      <c r="R2365" s="196"/>
      <c r="S2365" s="196"/>
      <c r="T2365" s="196"/>
      <c r="U2365" s="196"/>
      <c r="V2365" s="196"/>
    </row>
    <row r="2366" spans="1:22" x14ac:dyDescent="0.2">
      <c r="A2366" s="196"/>
      <c r="B2366" s="196"/>
      <c r="C2366" s="196"/>
      <c r="D2366" s="196"/>
      <c r="E2366" s="196"/>
      <c r="F2366" s="196"/>
      <c r="G2366" s="196"/>
      <c r="H2366" s="196"/>
      <c r="I2366" s="196"/>
      <c r="J2366" s="196"/>
      <c r="K2366" s="196"/>
      <c r="L2366" s="196"/>
      <c r="M2366" s="196"/>
      <c r="N2366" s="196"/>
      <c r="O2366" s="196"/>
      <c r="P2366" s="196"/>
      <c r="Q2366" s="196"/>
      <c r="R2366" s="196"/>
      <c r="S2366" s="196"/>
      <c r="T2366" s="196"/>
      <c r="U2366" s="196"/>
      <c r="V2366" s="196"/>
    </row>
    <row r="2367" spans="1:22" x14ac:dyDescent="0.2">
      <c r="A2367" s="196"/>
      <c r="B2367" s="196"/>
      <c r="C2367" s="196"/>
      <c r="D2367" s="196"/>
      <c r="E2367" s="196"/>
      <c r="F2367" s="196"/>
      <c r="G2367" s="196"/>
      <c r="H2367" s="196"/>
      <c r="I2367" s="196"/>
      <c r="J2367" s="196"/>
      <c r="K2367" s="196"/>
      <c r="L2367" s="196"/>
      <c r="M2367" s="196"/>
      <c r="N2367" s="196"/>
      <c r="O2367" s="196"/>
      <c r="P2367" s="196"/>
      <c r="Q2367" s="196"/>
      <c r="R2367" s="196"/>
      <c r="S2367" s="196"/>
      <c r="T2367" s="196"/>
      <c r="U2367" s="196"/>
      <c r="V2367" s="196"/>
    </row>
    <row r="2368" spans="1:22" x14ac:dyDescent="0.2">
      <c r="A2368" s="196"/>
      <c r="B2368" s="196"/>
      <c r="C2368" s="196"/>
      <c r="D2368" s="196"/>
      <c r="E2368" s="196"/>
      <c r="F2368" s="196"/>
      <c r="G2368" s="196"/>
      <c r="H2368" s="196"/>
      <c r="I2368" s="196"/>
      <c r="J2368" s="196"/>
      <c r="K2368" s="196"/>
      <c r="L2368" s="196"/>
      <c r="M2368" s="196"/>
      <c r="N2368" s="196"/>
      <c r="O2368" s="196"/>
      <c r="P2368" s="196"/>
      <c r="Q2368" s="196"/>
      <c r="R2368" s="196"/>
      <c r="S2368" s="196"/>
      <c r="T2368" s="196"/>
      <c r="U2368" s="196"/>
      <c r="V2368" s="196"/>
    </row>
    <row r="2369" spans="1:22" x14ac:dyDescent="0.2">
      <c r="A2369" s="196"/>
      <c r="B2369" s="196"/>
      <c r="C2369" s="196"/>
      <c r="D2369" s="196"/>
      <c r="E2369" s="196"/>
      <c r="F2369" s="196"/>
      <c r="G2369" s="196"/>
      <c r="H2369" s="196"/>
      <c r="I2369" s="196"/>
      <c r="J2369" s="196"/>
      <c r="K2369" s="196"/>
      <c r="L2369" s="196"/>
      <c r="M2369" s="196"/>
      <c r="N2369" s="196"/>
      <c r="O2369" s="196"/>
      <c r="P2369" s="196"/>
      <c r="Q2369" s="196"/>
      <c r="R2369" s="196"/>
      <c r="S2369" s="196"/>
      <c r="T2369" s="196"/>
      <c r="U2369" s="196"/>
      <c r="V2369" s="196"/>
    </row>
    <row r="2370" spans="1:22" x14ac:dyDescent="0.2">
      <c r="A2370" s="196"/>
      <c r="B2370" s="196"/>
      <c r="C2370" s="196"/>
      <c r="D2370" s="196"/>
      <c r="E2370" s="196"/>
      <c r="F2370" s="196"/>
      <c r="G2370" s="196"/>
      <c r="H2370" s="196"/>
      <c r="I2370" s="196"/>
      <c r="J2370" s="196"/>
      <c r="K2370" s="196"/>
      <c r="L2370" s="196"/>
      <c r="M2370" s="196"/>
      <c r="N2370" s="196"/>
      <c r="O2370" s="196"/>
      <c r="P2370" s="196"/>
      <c r="Q2370" s="196"/>
      <c r="R2370" s="196"/>
      <c r="S2370" s="196"/>
      <c r="T2370" s="196"/>
      <c r="U2370" s="196"/>
      <c r="V2370" s="196"/>
    </row>
    <row r="2371" spans="1:22" x14ac:dyDescent="0.2">
      <c r="A2371" s="196"/>
      <c r="B2371" s="196"/>
      <c r="C2371" s="196"/>
      <c r="D2371" s="196"/>
      <c r="E2371" s="196"/>
      <c r="F2371" s="196"/>
      <c r="G2371" s="196"/>
      <c r="H2371" s="196"/>
      <c r="I2371" s="196"/>
      <c r="J2371" s="196"/>
      <c r="K2371" s="196"/>
      <c r="L2371" s="196"/>
      <c r="M2371" s="196"/>
      <c r="N2371" s="196"/>
      <c r="O2371" s="196"/>
      <c r="P2371" s="196"/>
      <c r="Q2371" s="196"/>
      <c r="R2371" s="196"/>
      <c r="S2371" s="196"/>
      <c r="T2371" s="196"/>
      <c r="U2371" s="196"/>
      <c r="V2371" s="196"/>
    </row>
    <row r="2372" spans="1:22" x14ac:dyDescent="0.2">
      <c r="A2372" s="196"/>
      <c r="B2372" s="196"/>
      <c r="C2372" s="196"/>
      <c r="D2372" s="196"/>
      <c r="E2372" s="196"/>
      <c r="F2372" s="196"/>
      <c r="G2372" s="196"/>
      <c r="H2372" s="196"/>
      <c r="I2372" s="196"/>
      <c r="J2372" s="196"/>
      <c r="K2372" s="196"/>
      <c r="L2372" s="196"/>
      <c r="M2372" s="196"/>
      <c r="N2372" s="196"/>
      <c r="O2372" s="196"/>
      <c r="P2372" s="196"/>
      <c r="Q2372" s="196"/>
      <c r="R2372" s="196"/>
      <c r="S2372" s="196"/>
      <c r="T2372" s="196"/>
      <c r="U2372" s="196"/>
      <c r="V2372" s="196"/>
    </row>
    <row r="2373" spans="1:22" x14ac:dyDescent="0.2">
      <c r="A2373" s="196"/>
      <c r="B2373" s="196"/>
      <c r="C2373" s="196"/>
      <c r="D2373" s="196"/>
      <c r="E2373" s="196"/>
      <c r="F2373" s="196"/>
      <c r="G2373" s="196"/>
      <c r="H2373" s="196"/>
      <c r="I2373" s="196"/>
      <c r="J2373" s="196"/>
      <c r="K2373" s="196"/>
      <c r="L2373" s="196"/>
      <c r="M2373" s="196"/>
      <c r="N2373" s="196"/>
      <c r="O2373" s="196"/>
      <c r="P2373" s="196"/>
      <c r="Q2373" s="196"/>
      <c r="R2373" s="196"/>
      <c r="S2373" s="196"/>
      <c r="T2373" s="196"/>
      <c r="U2373" s="196"/>
      <c r="V2373" s="196"/>
    </row>
    <row r="2374" spans="1:22" x14ac:dyDescent="0.2">
      <c r="A2374" s="196"/>
      <c r="B2374" s="196"/>
      <c r="C2374" s="196"/>
      <c r="D2374" s="196"/>
      <c r="E2374" s="196"/>
      <c r="F2374" s="196"/>
      <c r="G2374" s="196"/>
      <c r="H2374" s="196"/>
      <c r="I2374" s="196"/>
      <c r="J2374" s="196"/>
      <c r="K2374" s="196"/>
      <c r="L2374" s="196"/>
      <c r="M2374" s="196"/>
      <c r="N2374" s="196"/>
      <c r="O2374" s="196"/>
      <c r="P2374" s="196"/>
      <c r="Q2374" s="196"/>
      <c r="R2374" s="196"/>
      <c r="S2374" s="196"/>
      <c r="T2374" s="196"/>
      <c r="U2374" s="196"/>
      <c r="V2374" s="196"/>
    </row>
    <row r="2375" spans="1:22" x14ac:dyDescent="0.2">
      <c r="A2375" s="196"/>
      <c r="B2375" s="196"/>
      <c r="C2375" s="196"/>
      <c r="D2375" s="196"/>
      <c r="E2375" s="196"/>
      <c r="F2375" s="196"/>
      <c r="G2375" s="196"/>
      <c r="H2375" s="196"/>
      <c r="I2375" s="196"/>
      <c r="J2375" s="196"/>
      <c r="K2375" s="196"/>
      <c r="L2375" s="196"/>
      <c r="M2375" s="196"/>
      <c r="N2375" s="196"/>
      <c r="O2375" s="196"/>
      <c r="P2375" s="196"/>
      <c r="Q2375" s="196"/>
      <c r="R2375" s="196"/>
      <c r="S2375" s="196"/>
      <c r="T2375" s="196"/>
      <c r="U2375" s="196"/>
      <c r="V2375" s="196"/>
    </row>
    <row r="2376" spans="1:22" x14ac:dyDescent="0.2">
      <c r="A2376" s="196"/>
      <c r="B2376" s="196"/>
      <c r="C2376" s="196"/>
      <c r="D2376" s="196"/>
      <c r="E2376" s="196"/>
      <c r="F2376" s="196"/>
      <c r="G2376" s="196"/>
      <c r="H2376" s="196"/>
      <c r="I2376" s="196"/>
      <c r="J2376" s="196"/>
      <c r="K2376" s="196"/>
      <c r="L2376" s="196"/>
      <c r="M2376" s="196"/>
      <c r="N2376" s="196"/>
      <c r="O2376" s="196"/>
      <c r="P2376" s="196"/>
      <c r="Q2376" s="196"/>
      <c r="R2376" s="196"/>
      <c r="S2376" s="196"/>
      <c r="T2376" s="196"/>
      <c r="U2376" s="196"/>
      <c r="V2376" s="196"/>
    </row>
    <row r="2377" spans="1:22" x14ac:dyDescent="0.2">
      <c r="A2377" s="196"/>
      <c r="B2377" s="196"/>
      <c r="C2377" s="196"/>
      <c r="D2377" s="196"/>
      <c r="E2377" s="196"/>
      <c r="F2377" s="196"/>
      <c r="G2377" s="196"/>
      <c r="H2377" s="196"/>
      <c r="I2377" s="196"/>
      <c r="J2377" s="196"/>
      <c r="K2377" s="196"/>
      <c r="L2377" s="196"/>
      <c r="M2377" s="196"/>
      <c r="N2377" s="196"/>
      <c r="O2377" s="196"/>
      <c r="P2377" s="196"/>
      <c r="Q2377" s="196"/>
      <c r="R2377" s="196"/>
      <c r="S2377" s="196"/>
      <c r="T2377" s="196"/>
      <c r="U2377" s="196"/>
      <c r="V2377" s="196"/>
    </row>
    <row r="2378" spans="1:22" x14ac:dyDescent="0.2">
      <c r="A2378" s="196"/>
      <c r="B2378" s="196"/>
      <c r="C2378" s="196"/>
      <c r="D2378" s="196"/>
      <c r="E2378" s="196"/>
      <c r="F2378" s="196"/>
      <c r="G2378" s="196"/>
      <c r="H2378" s="196"/>
      <c r="I2378" s="196"/>
      <c r="J2378" s="196"/>
      <c r="K2378" s="196"/>
      <c r="L2378" s="196"/>
      <c r="M2378" s="196"/>
      <c r="N2378" s="196"/>
      <c r="O2378" s="196"/>
      <c r="P2378" s="196"/>
      <c r="Q2378" s="196"/>
      <c r="R2378" s="196"/>
      <c r="S2378" s="196"/>
      <c r="T2378" s="196"/>
      <c r="U2378" s="196"/>
      <c r="V2378" s="196"/>
    </row>
    <row r="2379" spans="1:22" x14ac:dyDescent="0.2">
      <c r="A2379" s="196"/>
      <c r="B2379" s="196"/>
      <c r="C2379" s="196"/>
      <c r="D2379" s="196"/>
      <c r="E2379" s="196"/>
      <c r="F2379" s="196"/>
      <c r="G2379" s="196"/>
      <c r="H2379" s="196"/>
      <c r="I2379" s="196"/>
      <c r="J2379" s="196"/>
      <c r="K2379" s="196"/>
      <c r="L2379" s="196"/>
      <c r="M2379" s="196"/>
      <c r="N2379" s="196"/>
      <c r="O2379" s="196"/>
      <c r="P2379" s="196"/>
      <c r="Q2379" s="196"/>
      <c r="R2379" s="196"/>
      <c r="S2379" s="196"/>
      <c r="T2379" s="196"/>
      <c r="U2379" s="196"/>
      <c r="V2379" s="196"/>
    </row>
    <row r="2380" spans="1:22" x14ac:dyDescent="0.2">
      <c r="A2380" s="196"/>
      <c r="B2380" s="196"/>
      <c r="C2380" s="196"/>
      <c r="D2380" s="196"/>
      <c r="E2380" s="196"/>
      <c r="F2380" s="196"/>
      <c r="G2380" s="196"/>
      <c r="H2380" s="196"/>
      <c r="I2380" s="196"/>
      <c r="J2380" s="196"/>
      <c r="K2380" s="196"/>
      <c r="L2380" s="196"/>
      <c r="M2380" s="196"/>
      <c r="N2380" s="196"/>
      <c r="O2380" s="196"/>
      <c r="P2380" s="196"/>
      <c r="Q2380" s="196"/>
      <c r="R2380" s="196"/>
      <c r="S2380" s="196"/>
      <c r="T2380" s="196"/>
      <c r="U2380" s="196"/>
      <c r="V2380" s="196"/>
    </row>
    <row r="2381" spans="1:22" x14ac:dyDescent="0.2">
      <c r="A2381" s="196"/>
      <c r="B2381" s="196"/>
      <c r="C2381" s="196"/>
      <c r="D2381" s="196"/>
      <c r="E2381" s="196"/>
      <c r="F2381" s="196"/>
      <c r="G2381" s="196"/>
      <c r="H2381" s="196"/>
      <c r="I2381" s="196"/>
      <c r="J2381" s="196"/>
      <c r="K2381" s="196"/>
      <c r="L2381" s="196"/>
      <c r="M2381" s="196"/>
      <c r="N2381" s="196"/>
      <c r="O2381" s="196"/>
      <c r="P2381" s="196"/>
      <c r="Q2381" s="196"/>
      <c r="R2381" s="196"/>
      <c r="S2381" s="196"/>
      <c r="T2381" s="196"/>
      <c r="U2381" s="196"/>
      <c r="V2381" s="196"/>
    </row>
    <row r="2382" spans="1:22" x14ac:dyDescent="0.2">
      <c r="A2382" s="196"/>
      <c r="B2382" s="196"/>
      <c r="C2382" s="196"/>
      <c r="D2382" s="196"/>
      <c r="E2382" s="196"/>
      <c r="F2382" s="196"/>
      <c r="G2382" s="196"/>
      <c r="H2382" s="196"/>
      <c r="I2382" s="196"/>
      <c r="J2382" s="196"/>
      <c r="K2382" s="196"/>
      <c r="L2382" s="196"/>
      <c r="M2382" s="196"/>
      <c r="N2382" s="196"/>
      <c r="O2382" s="196"/>
      <c r="P2382" s="196"/>
      <c r="Q2382" s="196"/>
      <c r="R2382" s="196"/>
      <c r="S2382" s="196"/>
      <c r="T2382" s="196"/>
      <c r="U2382" s="196"/>
      <c r="V2382" s="196"/>
    </row>
    <row r="2383" spans="1:22" x14ac:dyDescent="0.2">
      <c r="A2383" s="196"/>
      <c r="B2383" s="196"/>
      <c r="C2383" s="196"/>
      <c r="D2383" s="196"/>
      <c r="E2383" s="196"/>
      <c r="F2383" s="196"/>
      <c r="G2383" s="196"/>
      <c r="H2383" s="196"/>
      <c r="I2383" s="196"/>
      <c r="J2383" s="196"/>
      <c r="K2383" s="196"/>
      <c r="L2383" s="196"/>
      <c r="M2383" s="196"/>
      <c r="N2383" s="196"/>
      <c r="O2383" s="196"/>
      <c r="P2383" s="196"/>
      <c r="Q2383" s="196"/>
      <c r="R2383" s="196"/>
      <c r="S2383" s="196"/>
      <c r="T2383" s="196"/>
      <c r="U2383" s="196"/>
      <c r="V2383" s="196"/>
    </row>
    <row r="2384" spans="1:22" x14ac:dyDescent="0.2">
      <c r="A2384" s="196"/>
      <c r="B2384" s="196"/>
      <c r="C2384" s="196"/>
      <c r="D2384" s="196"/>
      <c r="E2384" s="196"/>
      <c r="F2384" s="196"/>
      <c r="G2384" s="196"/>
      <c r="H2384" s="196"/>
      <c r="I2384" s="196"/>
      <c r="J2384" s="196"/>
      <c r="K2384" s="196"/>
      <c r="L2384" s="196"/>
      <c r="M2384" s="196"/>
      <c r="N2384" s="196"/>
      <c r="O2384" s="196"/>
      <c r="P2384" s="196"/>
      <c r="Q2384" s="196"/>
      <c r="R2384" s="196"/>
      <c r="S2384" s="196"/>
      <c r="T2384" s="196"/>
      <c r="U2384" s="196"/>
      <c r="V2384" s="196"/>
    </row>
    <row r="2385" spans="1:22" x14ac:dyDescent="0.2">
      <c r="A2385" s="196"/>
      <c r="B2385" s="196"/>
      <c r="C2385" s="196"/>
      <c r="D2385" s="196"/>
      <c r="E2385" s="196"/>
      <c r="F2385" s="196"/>
      <c r="G2385" s="196"/>
      <c r="H2385" s="196"/>
      <c r="I2385" s="196"/>
      <c r="J2385" s="196"/>
      <c r="K2385" s="196"/>
      <c r="L2385" s="196"/>
      <c r="M2385" s="196"/>
      <c r="N2385" s="196"/>
      <c r="O2385" s="196"/>
      <c r="P2385" s="196"/>
      <c r="Q2385" s="196"/>
      <c r="R2385" s="196"/>
      <c r="S2385" s="196"/>
      <c r="T2385" s="196"/>
      <c r="U2385" s="196"/>
      <c r="V2385" s="196"/>
    </row>
    <row r="2386" spans="1:22" x14ac:dyDescent="0.2">
      <c r="A2386" s="196"/>
      <c r="B2386" s="196"/>
      <c r="C2386" s="196"/>
      <c r="D2386" s="196"/>
      <c r="E2386" s="196"/>
      <c r="F2386" s="196"/>
      <c r="G2386" s="196"/>
      <c r="H2386" s="196"/>
      <c r="I2386" s="196"/>
      <c r="J2386" s="196"/>
      <c r="K2386" s="196"/>
      <c r="L2386" s="196"/>
      <c r="M2386" s="196"/>
      <c r="N2386" s="196"/>
      <c r="O2386" s="196"/>
      <c r="P2386" s="196"/>
      <c r="Q2386" s="196"/>
      <c r="R2386" s="196"/>
      <c r="S2386" s="196"/>
      <c r="T2386" s="196"/>
      <c r="U2386" s="196"/>
      <c r="V2386" s="196"/>
    </row>
    <row r="2387" spans="1:22" x14ac:dyDescent="0.2">
      <c r="A2387" s="196"/>
      <c r="B2387" s="196"/>
      <c r="C2387" s="196"/>
      <c r="D2387" s="196"/>
      <c r="E2387" s="196"/>
      <c r="F2387" s="196"/>
      <c r="G2387" s="196"/>
      <c r="H2387" s="196"/>
      <c r="I2387" s="196"/>
      <c r="J2387" s="196"/>
      <c r="K2387" s="196"/>
      <c r="L2387" s="196"/>
      <c r="M2387" s="196"/>
      <c r="N2387" s="196"/>
      <c r="O2387" s="196"/>
      <c r="P2387" s="196"/>
      <c r="Q2387" s="196"/>
      <c r="R2387" s="196"/>
      <c r="S2387" s="196"/>
      <c r="T2387" s="196"/>
      <c r="U2387" s="196"/>
      <c r="V2387" s="196"/>
    </row>
    <row r="2388" spans="1:22" x14ac:dyDescent="0.2">
      <c r="A2388" s="196"/>
      <c r="B2388" s="196"/>
      <c r="C2388" s="196"/>
      <c r="D2388" s="196"/>
      <c r="E2388" s="196"/>
      <c r="F2388" s="196"/>
      <c r="G2388" s="196"/>
      <c r="H2388" s="196"/>
      <c r="I2388" s="196"/>
      <c r="J2388" s="196"/>
      <c r="K2388" s="196"/>
      <c r="L2388" s="196"/>
      <c r="M2388" s="196"/>
      <c r="N2388" s="196"/>
      <c r="O2388" s="196"/>
      <c r="P2388" s="196"/>
      <c r="Q2388" s="196"/>
      <c r="R2388" s="196"/>
      <c r="S2388" s="196"/>
      <c r="T2388" s="196"/>
      <c r="U2388" s="196"/>
      <c r="V2388" s="196"/>
    </row>
    <row r="2389" spans="1:22" x14ac:dyDescent="0.2">
      <c r="A2389" s="196"/>
      <c r="B2389" s="196"/>
      <c r="C2389" s="196"/>
      <c r="D2389" s="196"/>
      <c r="E2389" s="196"/>
      <c r="F2389" s="196"/>
      <c r="G2389" s="196"/>
      <c r="H2389" s="196"/>
      <c r="I2389" s="196"/>
      <c r="J2389" s="196"/>
      <c r="K2389" s="196"/>
      <c r="L2389" s="196"/>
      <c r="M2389" s="196"/>
      <c r="N2389" s="196"/>
      <c r="O2389" s="196"/>
      <c r="P2389" s="196"/>
      <c r="Q2389" s="196"/>
      <c r="R2389" s="196"/>
      <c r="S2389" s="196"/>
      <c r="T2389" s="196"/>
      <c r="U2389" s="196"/>
      <c r="V2389" s="196"/>
    </row>
    <row r="2390" spans="1:22" x14ac:dyDescent="0.2">
      <c r="A2390" s="196"/>
      <c r="B2390" s="196"/>
      <c r="C2390" s="196"/>
      <c r="D2390" s="196"/>
      <c r="E2390" s="196"/>
      <c r="F2390" s="196"/>
      <c r="G2390" s="196"/>
      <c r="H2390" s="196"/>
      <c r="I2390" s="196"/>
      <c r="J2390" s="196"/>
      <c r="K2390" s="196"/>
      <c r="L2390" s="196"/>
      <c r="M2390" s="196"/>
      <c r="N2390" s="196"/>
      <c r="O2390" s="196"/>
      <c r="P2390" s="196"/>
      <c r="Q2390" s="196"/>
      <c r="R2390" s="196"/>
      <c r="S2390" s="196"/>
      <c r="T2390" s="196"/>
      <c r="U2390" s="196"/>
      <c r="V2390" s="196"/>
    </row>
    <row r="2391" spans="1:22" x14ac:dyDescent="0.2">
      <c r="A2391" s="196"/>
      <c r="B2391" s="196"/>
      <c r="C2391" s="196"/>
      <c r="D2391" s="196"/>
      <c r="E2391" s="196"/>
      <c r="F2391" s="196"/>
      <c r="G2391" s="196"/>
      <c r="H2391" s="196"/>
      <c r="I2391" s="196"/>
      <c r="J2391" s="196"/>
      <c r="K2391" s="196"/>
      <c r="L2391" s="196"/>
      <c r="M2391" s="196"/>
      <c r="N2391" s="196"/>
      <c r="O2391" s="196"/>
      <c r="P2391" s="196"/>
      <c r="Q2391" s="196"/>
      <c r="R2391" s="196"/>
      <c r="S2391" s="196"/>
      <c r="T2391" s="196"/>
      <c r="U2391" s="196"/>
      <c r="V2391" s="196"/>
    </row>
    <row r="2392" spans="1:22" x14ac:dyDescent="0.2">
      <c r="A2392" s="196"/>
      <c r="B2392" s="196"/>
      <c r="C2392" s="196"/>
      <c r="D2392" s="196"/>
      <c r="E2392" s="196"/>
      <c r="F2392" s="196"/>
      <c r="G2392" s="196"/>
      <c r="H2392" s="196"/>
      <c r="I2392" s="196"/>
      <c r="J2392" s="196"/>
      <c r="K2392" s="196"/>
      <c r="L2392" s="196"/>
      <c r="M2392" s="196"/>
      <c r="N2392" s="196"/>
      <c r="O2392" s="196"/>
      <c r="P2392" s="196"/>
      <c r="Q2392" s="196"/>
      <c r="R2392" s="196"/>
      <c r="S2392" s="196"/>
      <c r="T2392" s="196"/>
      <c r="U2392" s="196"/>
      <c r="V2392" s="196"/>
    </row>
    <row r="2393" spans="1:22" x14ac:dyDescent="0.2">
      <c r="A2393" s="196"/>
      <c r="B2393" s="196"/>
      <c r="C2393" s="196"/>
      <c r="D2393" s="196"/>
      <c r="E2393" s="196"/>
      <c r="F2393" s="196"/>
      <c r="G2393" s="196"/>
      <c r="H2393" s="196"/>
      <c r="I2393" s="196"/>
      <c r="J2393" s="196"/>
      <c r="K2393" s="196"/>
      <c r="L2393" s="196"/>
      <c r="M2393" s="196"/>
      <c r="N2393" s="196"/>
      <c r="O2393" s="196"/>
      <c r="P2393" s="196"/>
      <c r="Q2393" s="196"/>
      <c r="R2393" s="196"/>
      <c r="S2393" s="196"/>
      <c r="T2393" s="196"/>
      <c r="U2393" s="196"/>
      <c r="V2393" s="196"/>
    </row>
    <row r="2394" spans="1:22" x14ac:dyDescent="0.2">
      <c r="A2394" s="196"/>
      <c r="B2394" s="196"/>
      <c r="C2394" s="196"/>
      <c r="D2394" s="196"/>
      <c r="E2394" s="196"/>
      <c r="F2394" s="196"/>
      <c r="G2394" s="196"/>
      <c r="H2394" s="196"/>
      <c r="I2394" s="196"/>
      <c r="J2394" s="196"/>
      <c r="K2394" s="196"/>
      <c r="L2394" s="196"/>
      <c r="M2394" s="196"/>
      <c r="N2394" s="196"/>
      <c r="O2394" s="196"/>
      <c r="P2394" s="196"/>
      <c r="Q2394" s="196"/>
      <c r="R2394" s="196"/>
      <c r="S2394" s="196"/>
      <c r="T2394" s="196"/>
      <c r="U2394" s="196"/>
      <c r="V2394" s="196"/>
    </row>
    <row r="2395" spans="1:22" x14ac:dyDescent="0.2">
      <c r="A2395" s="196"/>
      <c r="B2395" s="196"/>
      <c r="C2395" s="196"/>
      <c r="D2395" s="196"/>
      <c r="E2395" s="196"/>
      <c r="F2395" s="196"/>
      <c r="G2395" s="196"/>
      <c r="H2395" s="196"/>
      <c r="I2395" s="196"/>
      <c r="J2395" s="196"/>
      <c r="K2395" s="196"/>
      <c r="L2395" s="196"/>
      <c r="M2395" s="196"/>
      <c r="N2395" s="196"/>
      <c r="O2395" s="196"/>
      <c r="P2395" s="196"/>
      <c r="Q2395" s="196"/>
      <c r="R2395" s="196"/>
      <c r="S2395" s="196"/>
      <c r="T2395" s="196"/>
      <c r="U2395" s="196"/>
      <c r="V2395" s="196"/>
    </row>
    <row r="2396" spans="1:22" x14ac:dyDescent="0.2">
      <c r="A2396" s="196"/>
      <c r="B2396" s="196"/>
      <c r="C2396" s="196"/>
      <c r="D2396" s="196"/>
      <c r="E2396" s="196"/>
      <c r="F2396" s="196"/>
      <c r="G2396" s="196"/>
      <c r="H2396" s="196"/>
      <c r="I2396" s="196"/>
      <c r="J2396" s="196"/>
      <c r="K2396" s="196"/>
      <c r="L2396" s="196"/>
      <c r="M2396" s="196"/>
      <c r="N2396" s="196"/>
      <c r="O2396" s="196"/>
      <c r="P2396" s="196"/>
      <c r="Q2396" s="196"/>
      <c r="R2396" s="196"/>
      <c r="S2396" s="196"/>
      <c r="T2396" s="196"/>
      <c r="U2396" s="196"/>
      <c r="V2396" s="196"/>
    </row>
    <row r="2397" spans="1:22" x14ac:dyDescent="0.2">
      <c r="A2397" s="196"/>
      <c r="B2397" s="196"/>
      <c r="C2397" s="196"/>
      <c r="D2397" s="196"/>
      <c r="E2397" s="196"/>
      <c r="F2397" s="196"/>
      <c r="G2397" s="196"/>
      <c r="H2397" s="196"/>
      <c r="I2397" s="196"/>
      <c r="J2397" s="196"/>
      <c r="K2397" s="196"/>
      <c r="L2397" s="196"/>
      <c r="M2397" s="196"/>
      <c r="N2397" s="196"/>
      <c r="O2397" s="196"/>
      <c r="P2397" s="196"/>
      <c r="Q2397" s="196"/>
      <c r="R2397" s="196"/>
      <c r="S2397" s="196"/>
      <c r="T2397" s="196"/>
      <c r="U2397" s="196"/>
      <c r="V2397" s="196"/>
    </row>
    <row r="2398" spans="1:22" x14ac:dyDescent="0.2">
      <c r="A2398" s="196"/>
      <c r="B2398" s="196"/>
      <c r="C2398" s="196"/>
      <c r="D2398" s="196"/>
      <c r="E2398" s="196"/>
      <c r="F2398" s="196"/>
      <c r="G2398" s="196"/>
      <c r="H2398" s="196"/>
      <c r="I2398" s="196"/>
      <c r="J2398" s="196"/>
      <c r="K2398" s="196"/>
      <c r="L2398" s="196"/>
      <c r="M2398" s="196"/>
      <c r="N2398" s="196"/>
      <c r="O2398" s="196"/>
      <c r="P2398" s="196"/>
      <c r="Q2398" s="196"/>
      <c r="R2398" s="196"/>
      <c r="S2398" s="196"/>
      <c r="T2398" s="196"/>
      <c r="U2398" s="196"/>
      <c r="V2398" s="196"/>
    </row>
    <row r="2399" spans="1:22" x14ac:dyDescent="0.2">
      <c r="A2399" s="196"/>
      <c r="B2399" s="196"/>
      <c r="C2399" s="196"/>
      <c r="D2399" s="196"/>
      <c r="E2399" s="196"/>
      <c r="F2399" s="196"/>
      <c r="G2399" s="196"/>
      <c r="H2399" s="196"/>
      <c r="I2399" s="196"/>
      <c r="J2399" s="196"/>
      <c r="K2399" s="196"/>
      <c r="L2399" s="196"/>
      <c r="M2399" s="196"/>
      <c r="N2399" s="196"/>
      <c r="O2399" s="196"/>
      <c r="P2399" s="196"/>
      <c r="Q2399" s="196"/>
      <c r="R2399" s="196"/>
      <c r="S2399" s="196"/>
      <c r="T2399" s="196"/>
      <c r="U2399" s="196"/>
      <c r="V2399" s="196"/>
    </row>
    <row r="2400" spans="1:22" x14ac:dyDescent="0.2">
      <c r="A2400" s="196"/>
      <c r="B2400" s="196"/>
      <c r="C2400" s="196"/>
      <c r="D2400" s="196"/>
      <c r="E2400" s="196"/>
      <c r="F2400" s="196"/>
      <c r="G2400" s="196"/>
      <c r="H2400" s="196"/>
      <c r="I2400" s="196"/>
      <c r="J2400" s="196"/>
      <c r="K2400" s="196"/>
      <c r="L2400" s="196"/>
      <c r="M2400" s="196"/>
      <c r="N2400" s="196"/>
      <c r="O2400" s="196"/>
      <c r="P2400" s="196"/>
      <c r="Q2400" s="196"/>
      <c r="R2400" s="196"/>
      <c r="S2400" s="196"/>
      <c r="T2400" s="196"/>
      <c r="U2400" s="196"/>
      <c r="V2400" s="196"/>
    </row>
    <row r="2401" spans="1:22" x14ac:dyDescent="0.2">
      <c r="A2401" s="196"/>
      <c r="B2401" s="196"/>
      <c r="C2401" s="196"/>
      <c r="D2401" s="196"/>
      <c r="E2401" s="196"/>
      <c r="F2401" s="196"/>
      <c r="G2401" s="196"/>
      <c r="H2401" s="196"/>
      <c r="I2401" s="196"/>
      <c r="J2401" s="196"/>
      <c r="K2401" s="196"/>
      <c r="L2401" s="196"/>
      <c r="M2401" s="196"/>
      <c r="N2401" s="196"/>
      <c r="O2401" s="196"/>
      <c r="P2401" s="196"/>
      <c r="Q2401" s="196"/>
      <c r="R2401" s="196"/>
      <c r="S2401" s="196"/>
      <c r="T2401" s="196"/>
      <c r="U2401" s="196"/>
      <c r="V2401" s="196"/>
    </row>
    <row r="2402" spans="1:22" x14ac:dyDescent="0.2">
      <c r="A2402" s="196"/>
      <c r="B2402" s="196"/>
      <c r="C2402" s="196"/>
      <c r="D2402" s="196"/>
      <c r="E2402" s="196"/>
      <c r="F2402" s="196"/>
      <c r="G2402" s="196"/>
      <c r="H2402" s="196"/>
      <c r="I2402" s="196"/>
      <c r="J2402" s="196"/>
      <c r="K2402" s="196"/>
      <c r="L2402" s="196"/>
      <c r="M2402" s="196"/>
      <c r="N2402" s="196"/>
      <c r="O2402" s="196"/>
      <c r="P2402" s="196"/>
      <c r="Q2402" s="196"/>
      <c r="R2402" s="196"/>
      <c r="S2402" s="196"/>
      <c r="T2402" s="196"/>
      <c r="U2402" s="196"/>
      <c r="V2402" s="196"/>
    </row>
    <row r="2403" spans="1:22" x14ac:dyDescent="0.2">
      <c r="A2403" s="196"/>
      <c r="B2403" s="196"/>
      <c r="C2403" s="196"/>
      <c r="D2403" s="196"/>
      <c r="E2403" s="196"/>
      <c r="F2403" s="196"/>
      <c r="G2403" s="196"/>
      <c r="H2403" s="196"/>
      <c r="I2403" s="196"/>
      <c r="J2403" s="196"/>
      <c r="K2403" s="196"/>
      <c r="L2403" s="196"/>
      <c r="M2403" s="196"/>
      <c r="N2403" s="196"/>
      <c r="O2403" s="196"/>
      <c r="P2403" s="196"/>
      <c r="Q2403" s="196"/>
      <c r="R2403" s="196"/>
      <c r="S2403" s="196"/>
      <c r="T2403" s="196"/>
      <c r="U2403" s="196"/>
      <c r="V2403" s="196"/>
    </row>
    <row r="2404" spans="1:22" x14ac:dyDescent="0.2">
      <c r="A2404" s="196"/>
      <c r="B2404" s="196"/>
      <c r="C2404" s="196"/>
      <c r="D2404" s="196"/>
      <c r="E2404" s="196"/>
      <c r="F2404" s="196"/>
      <c r="G2404" s="196"/>
      <c r="H2404" s="196"/>
      <c r="I2404" s="196"/>
      <c r="J2404" s="196"/>
      <c r="K2404" s="196"/>
      <c r="L2404" s="196"/>
      <c r="M2404" s="196"/>
      <c r="N2404" s="196"/>
      <c r="O2404" s="196"/>
      <c r="P2404" s="196"/>
      <c r="Q2404" s="196"/>
      <c r="R2404" s="196"/>
      <c r="S2404" s="196"/>
      <c r="T2404" s="196"/>
      <c r="U2404" s="196"/>
      <c r="V2404" s="196"/>
    </row>
    <row r="2405" spans="1:22" x14ac:dyDescent="0.2">
      <c r="A2405" s="196"/>
      <c r="B2405" s="196"/>
      <c r="C2405" s="196"/>
      <c r="D2405" s="196"/>
      <c r="E2405" s="196"/>
      <c r="F2405" s="196"/>
      <c r="G2405" s="196"/>
      <c r="H2405" s="196"/>
      <c r="I2405" s="196"/>
      <c r="J2405" s="196"/>
      <c r="K2405" s="196"/>
      <c r="L2405" s="196"/>
      <c r="M2405" s="196"/>
      <c r="N2405" s="196"/>
      <c r="O2405" s="196"/>
      <c r="P2405" s="196"/>
      <c r="Q2405" s="196"/>
      <c r="R2405" s="196"/>
      <c r="S2405" s="196"/>
      <c r="T2405" s="196"/>
      <c r="U2405" s="196"/>
      <c r="V2405" s="196"/>
    </row>
    <row r="2406" spans="1:22" x14ac:dyDescent="0.2">
      <c r="A2406" s="196"/>
      <c r="B2406" s="196"/>
      <c r="C2406" s="196"/>
      <c r="D2406" s="196"/>
      <c r="E2406" s="196"/>
      <c r="F2406" s="196"/>
      <c r="G2406" s="196"/>
      <c r="H2406" s="196"/>
      <c r="I2406" s="196"/>
      <c r="J2406" s="196"/>
      <c r="K2406" s="196"/>
      <c r="L2406" s="196"/>
      <c r="M2406" s="196"/>
      <c r="N2406" s="196"/>
      <c r="O2406" s="196"/>
      <c r="P2406" s="196"/>
      <c r="Q2406" s="196"/>
      <c r="R2406" s="196"/>
      <c r="S2406" s="196"/>
      <c r="T2406" s="196"/>
      <c r="U2406" s="196"/>
      <c r="V2406" s="196"/>
    </row>
    <row r="2407" spans="1:22" x14ac:dyDescent="0.2">
      <c r="A2407" s="196"/>
      <c r="B2407" s="196"/>
      <c r="C2407" s="196"/>
      <c r="D2407" s="196"/>
      <c r="E2407" s="196"/>
      <c r="F2407" s="196"/>
      <c r="G2407" s="196"/>
      <c r="H2407" s="196"/>
      <c r="I2407" s="196"/>
      <c r="J2407" s="196"/>
      <c r="K2407" s="196"/>
      <c r="L2407" s="196"/>
      <c r="M2407" s="196"/>
      <c r="N2407" s="196"/>
      <c r="O2407" s="196"/>
      <c r="P2407" s="196"/>
      <c r="Q2407" s="196"/>
      <c r="R2407" s="196"/>
      <c r="S2407" s="196"/>
      <c r="T2407" s="196"/>
      <c r="U2407" s="196"/>
      <c r="V2407" s="196"/>
    </row>
    <row r="2408" spans="1:22" x14ac:dyDescent="0.2">
      <c r="A2408" s="196"/>
      <c r="B2408" s="196"/>
      <c r="C2408" s="196"/>
      <c r="D2408" s="196"/>
      <c r="E2408" s="196"/>
      <c r="F2408" s="196"/>
      <c r="G2408" s="196"/>
      <c r="H2408" s="196"/>
      <c r="I2408" s="196"/>
      <c r="J2408" s="196"/>
      <c r="K2408" s="196"/>
      <c r="L2408" s="196"/>
      <c r="M2408" s="196"/>
      <c r="N2408" s="196"/>
      <c r="O2408" s="196"/>
      <c r="P2408" s="196"/>
      <c r="Q2408" s="196"/>
      <c r="R2408" s="196"/>
      <c r="S2408" s="196"/>
      <c r="T2408" s="196"/>
      <c r="U2408" s="196"/>
      <c r="V2408" s="196"/>
    </row>
    <row r="2409" spans="1:22" x14ac:dyDescent="0.2">
      <c r="A2409" s="196"/>
      <c r="B2409" s="196"/>
      <c r="C2409" s="196"/>
      <c r="D2409" s="196"/>
      <c r="E2409" s="196"/>
      <c r="F2409" s="196"/>
      <c r="G2409" s="196"/>
      <c r="H2409" s="196"/>
      <c r="I2409" s="196"/>
      <c r="J2409" s="196"/>
      <c r="K2409" s="196"/>
      <c r="L2409" s="196"/>
      <c r="M2409" s="196"/>
      <c r="N2409" s="196"/>
      <c r="O2409" s="196"/>
      <c r="P2409" s="196"/>
      <c r="Q2409" s="196"/>
      <c r="R2409" s="196"/>
      <c r="S2409" s="196"/>
      <c r="T2409" s="196"/>
      <c r="U2409" s="196"/>
      <c r="V2409" s="196"/>
    </row>
    <row r="2410" spans="1:22" x14ac:dyDescent="0.2">
      <c r="A2410" s="196"/>
      <c r="B2410" s="196"/>
      <c r="C2410" s="196"/>
      <c r="D2410" s="196"/>
      <c r="E2410" s="196"/>
      <c r="F2410" s="196"/>
      <c r="G2410" s="196"/>
      <c r="H2410" s="196"/>
      <c r="I2410" s="196"/>
      <c r="J2410" s="196"/>
      <c r="K2410" s="196"/>
      <c r="L2410" s="196"/>
      <c r="M2410" s="196"/>
      <c r="N2410" s="196"/>
      <c r="O2410" s="196"/>
      <c r="P2410" s="196"/>
      <c r="Q2410" s="196"/>
      <c r="R2410" s="196"/>
      <c r="S2410" s="196"/>
      <c r="T2410" s="196"/>
      <c r="U2410" s="196"/>
      <c r="V2410" s="196"/>
    </row>
    <row r="2411" spans="1:22" x14ac:dyDescent="0.2">
      <c r="A2411" s="196"/>
      <c r="B2411" s="196"/>
      <c r="C2411" s="196"/>
      <c r="D2411" s="196"/>
      <c r="E2411" s="196"/>
      <c r="F2411" s="196"/>
      <c r="G2411" s="196"/>
      <c r="H2411" s="196"/>
      <c r="I2411" s="196"/>
      <c r="J2411" s="196"/>
      <c r="K2411" s="196"/>
      <c r="L2411" s="196"/>
      <c r="M2411" s="196"/>
      <c r="N2411" s="196"/>
      <c r="O2411" s="196"/>
      <c r="P2411" s="196"/>
      <c r="Q2411" s="196"/>
      <c r="R2411" s="196"/>
      <c r="S2411" s="196"/>
      <c r="T2411" s="196"/>
      <c r="U2411" s="196"/>
      <c r="V2411" s="196"/>
    </row>
    <row r="2412" spans="1:22" x14ac:dyDescent="0.2">
      <c r="A2412" s="196"/>
      <c r="B2412" s="196"/>
      <c r="C2412" s="196"/>
      <c r="D2412" s="196"/>
      <c r="E2412" s="196"/>
      <c r="F2412" s="196"/>
      <c r="G2412" s="196"/>
      <c r="H2412" s="196"/>
      <c r="I2412" s="196"/>
      <c r="J2412" s="196"/>
      <c r="K2412" s="196"/>
      <c r="L2412" s="196"/>
      <c r="M2412" s="196"/>
      <c r="N2412" s="196"/>
      <c r="O2412" s="196"/>
      <c r="P2412" s="196"/>
      <c r="Q2412" s="196"/>
      <c r="R2412" s="196"/>
      <c r="S2412" s="196"/>
      <c r="T2412" s="196"/>
      <c r="U2412" s="196"/>
      <c r="V2412" s="196"/>
    </row>
    <row r="2413" spans="1:22" x14ac:dyDescent="0.2">
      <c r="A2413" s="196"/>
      <c r="B2413" s="196"/>
      <c r="C2413" s="196"/>
      <c r="D2413" s="196"/>
      <c r="E2413" s="196"/>
      <c r="F2413" s="196"/>
      <c r="G2413" s="196"/>
      <c r="H2413" s="196"/>
      <c r="I2413" s="196"/>
      <c r="J2413" s="196"/>
      <c r="K2413" s="196"/>
      <c r="L2413" s="196"/>
      <c r="M2413" s="196"/>
      <c r="N2413" s="196"/>
      <c r="O2413" s="196"/>
      <c r="P2413" s="196"/>
      <c r="Q2413" s="196"/>
      <c r="R2413" s="196"/>
      <c r="S2413" s="196"/>
      <c r="T2413" s="196"/>
      <c r="U2413" s="196"/>
      <c r="V2413" s="196"/>
    </row>
    <row r="2414" spans="1:22" x14ac:dyDescent="0.2">
      <c r="A2414" s="196"/>
      <c r="B2414" s="196"/>
      <c r="C2414" s="196"/>
      <c r="D2414" s="196"/>
      <c r="E2414" s="196"/>
      <c r="F2414" s="196"/>
      <c r="G2414" s="196"/>
      <c r="H2414" s="196"/>
      <c r="I2414" s="196"/>
      <c r="J2414" s="196"/>
      <c r="K2414" s="196"/>
      <c r="L2414" s="196"/>
      <c r="M2414" s="196"/>
      <c r="N2414" s="196"/>
      <c r="O2414" s="196"/>
      <c r="P2414" s="196"/>
      <c r="Q2414" s="196"/>
      <c r="R2414" s="196"/>
      <c r="S2414" s="196"/>
      <c r="T2414" s="196"/>
      <c r="U2414" s="196"/>
      <c r="V2414" s="196"/>
    </row>
    <row r="2415" spans="1:22" x14ac:dyDescent="0.2">
      <c r="A2415" s="196"/>
      <c r="B2415" s="196"/>
      <c r="C2415" s="196"/>
      <c r="D2415" s="196"/>
      <c r="E2415" s="196"/>
      <c r="F2415" s="196"/>
      <c r="G2415" s="196"/>
      <c r="H2415" s="196"/>
      <c r="I2415" s="196"/>
      <c r="J2415" s="196"/>
      <c r="K2415" s="196"/>
      <c r="L2415" s="196"/>
      <c r="M2415" s="196"/>
      <c r="N2415" s="196"/>
      <c r="O2415" s="196"/>
      <c r="P2415" s="196"/>
      <c r="Q2415" s="196"/>
      <c r="R2415" s="196"/>
      <c r="S2415" s="196"/>
      <c r="T2415" s="196"/>
      <c r="U2415" s="196"/>
      <c r="V2415" s="196"/>
    </row>
    <row r="2416" spans="1:22" x14ac:dyDescent="0.2">
      <c r="A2416" s="196"/>
      <c r="B2416" s="196"/>
      <c r="C2416" s="196"/>
      <c r="D2416" s="196"/>
      <c r="E2416" s="196"/>
      <c r="F2416" s="196"/>
      <c r="G2416" s="196"/>
      <c r="H2416" s="196"/>
      <c r="I2416" s="196"/>
      <c r="J2416" s="196"/>
      <c r="K2416" s="196"/>
      <c r="L2416" s="196"/>
      <c r="M2416" s="196"/>
      <c r="N2416" s="196"/>
      <c r="O2416" s="196"/>
      <c r="P2416" s="196"/>
      <c r="Q2416" s="196"/>
      <c r="R2416" s="196"/>
      <c r="S2416" s="196"/>
      <c r="T2416" s="196"/>
      <c r="U2416" s="196"/>
      <c r="V2416" s="196"/>
    </row>
    <row r="2417" spans="1:22" x14ac:dyDescent="0.2">
      <c r="A2417" s="196"/>
      <c r="B2417" s="196"/>
      <c r="C2417" s="196"/>
      <c r="D2417" s="196"/>
      <c r="E2417" s="196"/>
      <c r="F2417" s="196"/>
      <c r="G2417" s="196"/>
      <c r="H2417" s="196"/>
      <c r="I2417" s="196"/>
      <c r="J2417" s="196"/>
      <c r="K2417" s="196"/>
      <c r="L2417" s="196"/>
      <c r="M2417" s="196"/>
      <c r="N2417" s="196"/>
      <c r="O2417" s="196"/>
      <c r="P2417" s="196"/>
      <c r="Q2417" s="196"/>
      <c r="R2417" s="196"/>
      <c r="S2417" s="196"/>
      <c r="T2417" s="196"/>
      <c r="U2417" s="196"/>
      <c r="V2417" s="196"/>
    </row>
    <row r="2418" spans="1:22" x14ac:dyDescent="0.2">
      <c r="A2418" s="196"/>
      <c r="B2418" s="196"/>
      <c r="C2418" s="196"/>
      <c r="D2418" s="196"/>
      <c r="E2418" s="196"/>
      <c r="F2418" s="196"/>
      <c r="G2418" s="196"/>
      <c r="H2418" s="196"/>
      <c r="I2418" s="196"/>
      <c r="J2418" s="196"/>
      <c r="K2418" s="196"/>
      <c r="L2418" s="196"/>
      <c r="M2418" s="196"/>
      <c r="N2418" s="196"/>
      <c r="O2418" s="196"/>
      <c r="P2418" s="196"/>
      <c r="Q2418" s="196"/>
      <c r="R2418" s="196"/>
      <c r="S2418" s="196"/>
      <c r="T2418" s="196"/>
      <c r="U2418" s="196"/>
      <c r="V2418" s="196"/>
    </row>
    <row r="2419" spans="1:22" x14ac:dyDescent="0.2">
      <c r="A2419" s="196"/>
      <c r="B2419" s="196"/>
      <c r="C2419" s="196"/>
      <c r="D2419" s="196"/>
      <c r="E2419" s="196"/>
      <c r="F2419" s="196"/>
      <c r="G2419" s="196"/>
      <c r="H2419" s="196"/>
      <c r="I2419" s="196"/>
      <c r="J2419" s="196"/>
      <c r="K2419" s="196"/>
      <c r="L2419" s="196"/>
      <c r="M2419" s="196"/>
      <c r="N2419" s="196"/>
      <c r="O2419" s="196"/>
      <c r="P2419" s="196"/>
      <c r="Q2419" s="196"/>
      <c r="R2419" s="196"/>
      <c r="S2419" s="196"/>
      <c r="T2419" s="196"/>
      <c r="U2419" s="196"/>
      <c r="V2419" s="196"/>
    </row>
    <row r="2420" spans="1:22" x14ac:dyDescent="0.2">
      <c r="A2420" s="196"/>
      <c r="B2420" s="196"/>
      <c r="C2420" s="196"/>
      <c r="D2420" s="196"/>
      <c r="E2420" s="196"/>
      <c r="F2420" s="196"/>
      <c r="G2420" s="196"/>
      <c r="H2420" s="196"/>
      <c r="I2420" s="196"/>
      <c r="J2420" s="196"/>
      <c r="K2420" s="196"/>
      <c r="L2420" s="196"/>
      <c r="M2420" s="196"/>
      <c r="N2420" s="196"/>
      <c r="O2420" s="196"/>
      <c r="P2420" s="196"/>
      <c r="Q2420" s="196"/>
      <c r="R2420" s="196"/>
      <c r="S2420" s="196"/>
      <c r="T2420" s="196"/>
      <c r="U2420" s="196"/>
      <c r="V2420" s="196"/>
    </row>
    <row r="2421" spans="1:22" x14ac:dyDescent="0.2">
      <c r="A2421" s="196"/>
      <c r="B2421" s="196"/>
      <c r="C2421" s="196"/>
      <c r="D2421" s="196"/>
      <c r="E2421" s="196"/>
      <c r="F2421" s="196"/>
      <c r="G2421" s="196"/>
      <c r="H2421" s="196"/>
      <c r="I2421" s="196"/>
      <c r="J2421" s="196"/>
      <c r="K2421" s="196"/>
      <c r="L2421" s="196"/>
      <c r="M2421" s="196"/>
      <c r="N2421" s="196"/>
      <c r="O2421" s="196"/>
      <c r="P2421" s="196"/>
      <c r="Q2421" s="196"/>
      <c r="R2421" s="196"/>
      <c r="S2421" s="196"/>
      <c r="T2421" s="196"/>
      <c r="U2421" s="196"/>
      <c r="V2421" s="196"/>
    </row>
    <row r="2422" spans="1:22" x14ac:dyDescent="0.2">
      <c r="A2422" s="196"/>
      <c r="B2422" s="196"/>
      <c r="C2422" s="196"/>
      <c r="D2422" s="196"/>
      <c r="E2422" s="196"/>
      <c r="F2422" s="196"/>
      <c r="G2422" s="196"/>
      <c r="H2422" s="196"/>
      <c r="I2422" s="196"/>
      <c r="J2422" s="196"/>
      <c r="K2422" s="196"/>
      <c r="L2422" s="196"/>
      <c r="M2422" s="196"/>
      <c r="N2422" s="196"/>
      <c r="O2422" s="196"/>
      <c r="P2422" s="196"/>
      <c r="Q2422" s="196"/>
      <c r="R2422" s="196"/>
      <c r="S2422" s="196"/>
      <c r="T2422" s="196"/>
      <c r="U2422" s="196"/>
      <c r="V2422" s="196"/>
    </row>
    <row r="2423" spans="1:22" x14ac:dyDescent="0.2">
      <c r="A2423" s="196"/>
      <c r="B2423" s="196"/>
      <c r="C2423" s="196"/>
      <c r="D2423" s="196"/>
      <c r="E2423" s="196"/>
      <c r="F2423" s="196"/>
      <c r="G2423" s="196"/>
      <c r="H2423" s="196"/>
      <c r="I2423" s="196"/>
      <c r="J2423" s="196"/>
      <c r="K2423" s="196"/>
      <c r="L2423" s="196"/>
      <c r="M2423" s="196"/>
      <c r="N2423" s="196"/>
      <c r="O2423" s="196"/>
      <c r="P2423" s="196"/>
      <c r="Q2423" s="196"/>
      <c r="R2423" s="196"/>
      <c r="S2423" s="196"/>
      <c r="T2423" s="196"/>
      <c r="U2423" s="196"/>
      <c r="V2423" s="196"/>
    </row>
    <row r="2424" spans="1:22" x14ac:dyDescent="0.2">
      <c r="A2424" s="196"/>
      <c r="B2424" s="196"/>
      <c r="C2424" s="196"/>
      <c r="D2424" s="196"/>
      <c r="E2424" s="196"/>
      <c r="F2424" s="196"/>
      <c r="G2424" s="196"/>
      <c r="H2424" s="196"/>
      <c r="I2424" s="196"/>
      <c r="J2424" s="196"/>
      <c r="K2424" s="196"/>
      <c r="L2424" s="196"/>
      <c r="M2424" s="196"/>
      <c r="N2424" s="196"/>
      <c r="O2424" s="196"/>
      <c r="P2424" s="196"/>
      <c r="Q2424" s="196"/>
      <c r="R2424" s="196"/>
      <c r="S2424" s="196"/>
      <c r="T2424" s="196"/>
      <c r="U2424" s="196"/>
      <c r="V2424" s="196"/>
    </row>
    <row r="2425" spans="1:22" x14ac:dyDescent="0.2">
      <c r="A2425" s="196"/>
      <c r="B2425" s="196"/>
      <c r="C2425" s="196"/>
      <c r="D2425" s="196"/>
      <c r="E2425" s="196"/>
      <c r="F2425" s="196"/>
      <c r="G2425" s="196"/>
      <c r="H2425" s="196"/>
      <c r="I2425" s="196"/>
      <c r="J2425" s="196"/>
      <c r="K2425" s="196"/>
      <c r="L2425" s="196"/>
      <c r="M2425" s="196"/>
      <c r="N2425" s="196"/>
      <c r="O2425" s="196"/>
      <c r="P2425" s="196"/>
      <c r="Q2425" s="196"/>
      <c r="R2425" s="196"/>
      <c r="S2425" s="196"/>
      <c r="T2425" s="196"/>
      <c r="U2425" s="196"/>
      <c r="V2425" s="196"/>
    </row>
    <row r="2426" spans="1:22" x14ac:dyDescent="0.2">
      <c r="A2426" s="196"/>
      <c r="B2426" s="196"/>
      <c r="C2426" s="196"/>
      <c r="D2426" s="196"/>
      <c r="E2426" s="196"/>
      <c r="F2426" s="196"/>
      <c r="G2426" s="196"/>
      <c r="H2426" s="196"/>
      <c r="I2426" s="196"/>
      <c r="J2426" s="196"/>
      <c r="K2426" s="196"/>
      <c r="L2426" s="196"/>
      <c r="M2426" s="196"/>
      <c r="N2426" s="196"/>
      <c r="O2426" s="196"/>
      <c r="P2426" s="196"/>
      <c r="Q2426" s="196"/>
      <c r="R2426" s="196"/>
      <c r="S2426" s="196"/>
      <c r="T2426" s="196"/>
      <c r="U2426" s="196"/>
      <c r="V2426" s="196"/>
    </row>
    <row r="2427" spans="1:22" x14ac:dyDescent="0.2">
      <c r="A2427" s="196"/>
      <c r="B2427" s="196"/>
      <c r="C2427" s="196"/>
      <c r="D2427" s="196"/>
      <c r="E2427" s="196"/>
      <c r="F2427" s="196"/>
      <c r="G2427" s="196"/>
      <c r="H2427" s="196"/>
      <c r="I2427" s="196"/>
      <c r="J2427" s="196"/>
      <c r="K2427" s="196"/>
      <c r="L2427" s="196"/>
      <c r="M2427" s="196"/>
      <c r="N2427" s="196"/>
      <c r="O2427" s="196"/>
      <c r="P2427" s="196"/>
      <c r="Q2427" s="196"/>
      <c r="R2427" s="196"/>
      <c r="S2427" s="196"/>
      <c r="T2427" s="196"/>
      <c r="U2427" s="196"/>
      <c r="V2427" s="196"/>
    </row>
    <row r="2428" spans="1:22" x14ac:dyDescent="0.2">
      <c r="A2428" s="196"/>
      <c r="B2428" s="196"/>
      <c r="C2428" s="196"/>
      <c r="D2428" s="196"/>
      <c r="E2428" s="196"/>
      <c r="F2428" s="196"/>
      <c r="G2428" s="196"/>
      <c r="H2428" s="196"/>
      <c r="I2428" s="196"/>
      <c r="J2428" s="196"/>
      <c r="K2428" s="196"/>
      <c r="L2428" s="196"/>
      <c r="M2428" s="196"/>
      <c r="N2428" s="196"/>
      <c r="O2428" s="196"/>
      <c r="P2428" s="196"/>
      <c r="Q2428" s="196"/>
      <c r="R2428" s="196"/>
      <c r="S2428" s="196"/>
      <c r="T2428" s="196"/>
      <c r="U2428" s="196"/>
      <c r="V2428" s="196"/>
    </row>
    <row r="2429" spans="1:22" x14ac:dyDescent="0.2">
      <c r="A2429" s="196"/>
      <c r="B2429" s="196"/>
      <c r="C2429" s="196"/>
      <c r="D2429" s="196"/>
      <c r="E2429" s="196"/>
      <c r="F2429" s="196"/>
      <c r="G2429" s="196"/>
      <c r="H2429" s="196"/>
      <c r="I2429" s="196"/>
      <c r="J2429" s="196"/>
      <c r="K2429" s="196"/>
      <c r="L2429" s="196"/>
      <c r="M2429" s="196"/>
      <c r="N2429" s="196"/>
      <c r="O2429" s="196"/>
      <c r="P2429" s="196"/>
      <c r="Q2429" s="196"/>
      <c r="R2429" s="196"/>
      <c r="S2429" s="196"/>
      <c r="T2429" s="196"/>
      <c r="U2429" s="196"/>
      <c r="V2429" s="196"/>
    </row>
    <row r="2430" spans="1:22" x14ac:dyDescent="0.2">
      <c r="A2430" s="196"/>
      <c r="B2430" s="196"/>
      <c r="C2430" s="196"/>
      <c r="D2430" s="196"/>
      <c r="E2430" s="196"/>
      <c r="F2430" s="196"/>
      <c r="G2430" s="196"/>
      <c r="H2430" s="196"/>
      <c r="I2430" s="196"/>
      <c r="J2430" s="196"/>
      <c r="K2430" s="196"/>
      <c r="L2430" s="196"/>
      <c r="M2430" s="196"/>
      <c r="N2430" s="196"/>
      <c r="O2430" s="196"/>
      <c r="P2430" s="196"/>
      <c r="Q2430" s="196"/>
      <c r="R2430" s="196"/>
      <c r="S2430" s="196"/>
      <c r="T2430" s="196"/>
      <c r="U2430" s="196"/>
      <c r="V2430" s="196"/>
    </row>
    <row r="2431" spans="1:22" x14ac:dyDescent="0.2">
      <c r="A2431" s="196"/>
      <c r="B2431" s="196"/>
      <c r="C2431" s="196"/>
      <c r="D2431" s="196"/>
      <c r="E2431" s="196"/>
      <c r="F2431" s="196"/>
      <c r="G2431" s="196"/>
      <c r="H2431" s="196"/>
      <c r="I2431" s="196"/>
      <c r="J2431" s="196"/>
      <c r="K2431" s="196"/>
      <c r="L2431" s="196"/>
      <c r="M2431" s="196"/>
      <c r="N2431" s="196"/>
      <c r="O2431" s="196"/>
      <c r="P2431" s="196"/>
      <c r="Q2431" s="196"/>
      <c r="R2431" s="196"/>
      <c r="S2431" s="196"/>
      <c r="T2431" s="196"/>
      <c r="U2431" s="196"/>
      <c r="V2431" s="196"/>
    </row>
    <row r="2432" spans="1:22" x14ac:dyDescent="0.2">
      <c r="A2432" s="196"/>
      <c r="B2432" s="196"/>
      <c r="C2432" s="196"/>
      <c r="D2432" s="196"/>
      <c r="E2432" s="196"/>
      <c r="F2432" s="196"/>
      <c r="G2432" s="196"/>
      <c r="H2432" s="196"/>
      <c r="I2432" s="196"/>
      <c r="J2432" s="196"/>
      <c r="K2432" s="196"/>
      <c r="L2432" s="196"/>
      <c r="M2432" s="196"/>
      <c r="N2432" s="196"/>
      <c r="O2432" s="196"/>
      <c r="P2432" s="196"/>
      <c r="Q2432" s="196"/>
      <c r="R2432" s="196"/>
      <c r="S2432" s="196"/>
      <c r="T2432" s="196"/>
      <c r="U2432" s="196"/>
      <c r="V2432" s="196"/>
    </row>
    <row r="2433" spans="1:22" x14ac:dyDescent="0.2">
      <c r="A2433" s="196"/>
      <c r="B2433" s="196"/>
      <c r="C2433" s="196"/>
      <c r="D2433" s="196"/>
      <c r="E2433" s="196"/>
      <c r="F2433" s="196"/>
      <c r="G2433" s="196"/>
      <c r="H2433" s="196"/>
      <c r="I2433" s="196"/>
      <c r="J2433" s="196"/>
      <c r="K2433" s="196"/>
      <c r="L2433" s="196"/>
      <c r="M2433" s="196"/>
      <c r="N2433" s="196"/>
      <c r="O2433" s="196"/>
      <c r="P2433" s="196"/>
      <c r="Q2433" s="196"/>
      <c r="R2433" s="196"/>
      <c r="S2433" s="196"/>
      <c r="T2433" s="196"/>
      <c r="U2433" s="196"/>
      <c r="V2433" s="196"/>
    </row>
    <row r="2434" spans="1:22" x14ac:dyDescent="0.2">
      <c r="A2434" s="196"/>
      <c r="B2434" s="196"/>
      <c r="C2434" s="196"/>
      <c r="D2434" s="196"/>
      <c r="E2434" s="196"/>
      <c r="F2434" s="196"/>
      <c r="G2434" s="196"/>
      <c r="H2434" s="196"/>
      <c r="I2434" s="196"/>
      <c r="J2434" s="196"/>
      <c r="K2434" s="196"/>
      <c r="L2434" s="196"/>
      <c r="M2434" s="196"/>
      <c r="N2434" s="196"/>
      <c r="O2434" s="196"/>
      <c r="P2434" s="196"/>
      <c r="Q2434" s="196"/>
      <c r="R2434" s="196"/>
      <c r="S2434" s="196"/>
      <c r="T2434" s="196"/>
      <c r="U2434" s="196"/>
      <c r="V2434" s="196"/>
    </row>
    <row r="2435" spans="1:22" x14ac:dyDescent="0.2">
      <c r="A2435" s="196"/>
      <c r="B2435" s="196"/>
      <c r="C2435" s="196"/>
      <c r="D2435" s="196"/>
      <c r="E2435" s="196"/>
      <c r="F2435" s="196"/>
      <c r="G2435" s="196"/>
      <c r="H2435" s="196"/>
      <c r="I2435" s="196"/>
      <c r="J2435" s="196"/>
      <c r="K2435" s="196"/>
      <c r="L2435" s="196"/>
      <c r="M2435" s="196"/>
      <c r="N2435" s="196"/>
      <c r="O2435" s="196"/>
      <c r="P2435" s="196"/>
      <c r="Q2435" s="196"/>
      <c r="R2435" s="196"/>
      <c r="S2435" s="196"/>
      <c r="T2435" s="196"/>
      <c r="U2435" s="196"/>
      <c r="V2435" s="196"/>
    </row>
    <row r="2436" spans="1:22" x14ac:dyDescent="0.2">
      <c r="A2436" s="196"/>
      <c r="B2436" s="196"/>
      <c r="C2436" s="196"/>
      <c r="D2436" s="196"/>
      <c r="E2436" s="196"/>
      <c r="F2436" s="196"/>
      <c r="G2436" s="196"/>
      <c r="H2436" s="196"/>
      <c r="I2436" s="196"/>
      <c r="J2436" s="196"/>
      <c r="K2436" s="196"/>
      <c r="L2436" s="196"/>
      <c r="M2436" s="196"/>
      <c r="N2436" s="196"/>
      <c r="O2436" s="196"/>
      <c r="P2436" s="196"/>
      <c r="Q2436" s="196"/>
      <c r="R2436" s="196"/>
      <c r="S2436" s="196"/>
      <c r="T2436" s="196"/>
      <c r="U2436" s="196"/>
      <c r="V2436" s="196"/>
    </row>
    <row r="2437" spans="1:22" x14ac:dyDescent="0.2">
      <c r="A2437" s="196"/>
      <c r="B2437" s="196"/>
      <c r="C2437" s="196"/>
      <c r="D2437" s="196"/>
      <c r="E2437" s="196"/>
      <c r="F2437" s="196"/>
      <c r="G2437" s="196"/>
      <c r="H2437" s="196"/>
      <c r="I2437" s="196"/>
      <c r="J2437" s="196"/>
      <c r="K2437" s="196"/>
      <c r="L2437" s="196"/>
      <c r="M2437" s="196"/>
      <c r="N2437" s="196"/>
      <c r="O2437" s="196"/>
      <c r="P2437" s="196"/>
      <c r="Q2437" s="196"/>
      <c r="R2437" s="196"/>
      <c r="S2437" s="196"/>
      <c r="T2437" s="196"/>
      <c r="U2437" s="196"/>
      <c r="V2437" s="196"/>
    </row>
    <row r="2438" spans="1:22" x14ac:dyDescent="0.2">
      <c r="A2438" s="196"/>
      <c r="B2438" s="196"/>
      <c r="C2438" s="196"/>
      <c r="D2438" s="196"/>
      <c r="E2438" s="196"/>
      <c r="F2438" s="196"/>
      <c r="G2438" s="196"/>
      <c r="H2438" s="196"/>
      <c r="I2438" s="196"/>
      <c r="J2438" s="196"/>
      <c r="K2438" s="196"/>
      <c r="L2438" s="196"/>
      <c r="M2438" s="196"/>
      <c r="N2438" s="196"/>
      <c r="O2438" s="196"/>
      <c r="P2438" s="196"/>
      <c r="Q2438" s="196"/>
      <c r="R2438" s="196"/>
      <c r="S2438" s="196"/>
      <c r="T2438" s="196"/>
      <c r="U2438" s="196"/>
      <c r="V2438" s="196"/>
    </row>
    <row r="2439" spans="1:22" x14ac:dyDescent="0.2">
      <c r="A2439" s="196"/>
      <c r="B2439" s="196"/>
      <c r="C2439" s="196"/>
      <c r="D2439" s="196"/>
      <c r="E2439" s="196"/>
      <c r="F2439" s="196"/>
      <c r="G2439" s="196"/>
      <c r="H2439" s="196"/>
      <c r="I2439" s="196"/>
      <c r="J2439" s="196"/>
      <c r="K2439" s="196"/>
      <c r="L2439" s="196"/>
      <c r="M2439" s="196"/>
      <c r="N2439" s="196"/>
      <c r="O2439" s="196"/>
      <c r="P2439" s="196"/>
      <c r="Q2439" s="196"/>
      <c r="R2439" s="196"/>
      <c r="S2439" s="196"/>
      <c r="T2439" s="196"/>
      <c r="U2439" s="196"/>
      <c r="V2439" s="196"/>
    </row>
    <row r="2440" spans="1:22" x14ac:dyDescent="0.2">
      <c r="A2440" s="196"/>
      <c r="B2440" s="196"/>
      <c r="C2440" s="196"/>
      <c r="D2440" s="196"/>
      <c r="E2440" s="196"/>
      <c r="F2440" s="196"/>
      <c r="G2440" s="196"/>
      <c r="H2440" s="196"/>
      <c r="I2440" s="196"/>
      <c r="J2440" s="196"/>
      <c r="K2440" s="196"/>
      <c r="L2440" s="196"/>
      <c r="M2440" s="196"/>
      <c r="N2440" s="196"/>
      <c r="O2440" s="196"/>
      <c r="P2440" s="196"/>
      <c r="Q2440" s="196"/>
      <c r="R2440" s="196"/>
      <c r="S2440" s="196"/>
      <c r="T2440" s="196"/>
      <c r="U2440" s="196"/>
      <c r="V2440" s="196"/>
    </row>
    <row r="2441" spans="1:22" x14ac:dyDescent="0.2">
      <c r="A2441" s="196"/>
      <c r="B2441" s="196"/>
      <c r="C2441" s="196"/>
      <c r="D2441" s="196"/>
      <c r="E2441" s="196"/>
      <c r="F2441" s="196"/>
      <c r="G2441" s="196"/>
      <c r="H2441" s="196"/>
      <c r="I2441" s="196"/>
      <c r="J2441" s="196"/>
      <c r="K2441" s="196"/>
      <c r="L2441" s="196"/>
      <c r="M2441" s="196"/>
      <c r="N2441" s="196"/>
      <c r="O2441" s="196"/>
      <c r="P2441" s="196"/>
      <c r="Q2441" s="196"/>
      <c r="R2441" s="196"/>
      <c r="S2441" s="196"/>
      <c r="T2441" s="196"/>
      <c r="U2441" s="196"/>
      <c r="V2441" s="196"/>
    </row>
    <row r="2442" spans="1:22" x14ac:dyDescent="0.2">
      <c r="A2442" s="196"/>
      <c r="B2442" s="196"/>
      <c r="C2442" s="196"/>
      <c r="D2442" s="196"/>
      <c r="E2442" s="196"/>
      <c r="F2442" s="196"/>
      <c r="G2442" s="196"/>
      <c r="H2442" s="196"/>
      <c r="I2442" s="196"/>
      <c r="J2442" s="196"/>
      <c r="K2442" s="196"/>
      <c r="L2442" s="196"/>
      <c r="M2442" s="196"/>
      <c r="N2442" s="196"/>
      <c r="O2442" s="196"/>
      <c r="P2442" s="196"/>
      <c r="Q2442" s="196"/>
      <c r="R2442" s="196"/>
      <c r="S2442" s="196"/>
      <c r="T2442" s="196"/>
      <c r="U2442" s="196"/>
      <c r="V2442" s="196"/>
    </row>
    <row r="2443" spans="1:22" x14ac:dyDescent="0.2">
      <c r="A2443" s="196"/>
      <c r="B2443" s="196"/>
      <c r="C2443" s="196"/>
      <c r="D2443" s="196"/>
      <c r="E2443" s="196"/>
      <c r="F2443" s="196"/>
      <c r="G2443" s="196"/>
      <c r="H2443" s="196"/>
      <c r="I2443" s="196"/>
      <c r="J2443" s="196"/>
      <c r="K2443" s="196"/>
      <c r="L2443" s="196"/>
      <c r="M2443" s="196"/>
      <c r="N2443" s="196"/>
      <c r="O2443" s="196"/>
      <c r="P2443" s="196"/>
      <c r="Q2443" s="196"/>
      <c r="R2443" s="196"/>
      <c r="S2443" s="196"/>
      <c r="T2443" s="196"/>
      <c r="U2443" s="196"/>
      <c r="V2443" s="196"/>
    </row>
    <row r="2444" spans="1:22" x14ac:dyDescent="0.2">
      <c r="A2444" s="196"/>
      <c r="B2444" s="196"/>
      <c r="C2444" s="196"/>
      <c r="D2444" s="196"/>
      <c r="E2444" s="196"/>
      <c r="F2444" s="196"/>
      <c r="G2444" s="196"/>
      <c r="H2444" s="196"/>
      <c r="I2444" s="196"/>
      <c r="J2444" s="196"/>
      <c r="K2444" s="196"/>
      <c r="L2444" s="196"/>
      <c r="M2444" s="196"/>
      <c r="N2444" s="196"/>
      <c r="O2444" s="196"/>
      <c r="P2444" s="196"/>
      <c r="Q2444" s="196"/>
      <c r="R2444" s="196"/>
      <c r="S2444" s="196"/>
      <c r="T2444" s="196"/>
      <c r="U2444" s="196"/>
      <c r="V2444" s="196"/>
    </row>
    <row r="2445" spans="1:22" x14ac:dyDescent="0.2">
      <c r="A2445" s="196"/>
      <c r="B2445" s="196"/>
      <c r="C2445" s="196"/>
      <c r="D2445" s="196"/>
      <c r="E2445" s="196"/>
      <c r="F2445" s="196"/>
      <c r="G2445" s="196"/>
      <c r="H2445" s="196"/>
      <c r="I2445" s="196"/>
      <c r="J2445" s="196"/>
      <c r="K2445" s="196"/>
      <c r="L2445" s="196"/>
      <c r="M2445" s="196"/>
      <c r="N2445" s="196"/>
      <c r="O2445" s="196"/>
      <c r="P2445" s="196"/>
      <c r="Q2445" s="196"/>
      <c r="R2445" s="196"/>
      <c r="S2445" s="196"/>
      <c r="T2445" s="196"/>
      <c r="U2445" s="196"/>
      <c r="V2445" s="196"/>
    </row>
    <row r="2446" spans="1:22" x14ac:dyDescent="0.2">
      <c r="A2446" s="196"/>
      <c r="B2446" s="196"/>
      <c r="C2446" s="196"/>
      <c r="D2446" s="196"/>
      <c r="E2446" s="196"/>
      <c r="F2446" s="196"/>
      <c r="G2446" s="196"/>
      <c r="H2446" s="196"/>
      <c r="I2446" s="196"/>
      <c r="J2446" s="196"/>
      <c r="K2446" s="196"/>
      <c r="L2446" s="196"/>
      <c r="M2446" s="196"/>
      <c r="N2446" s="196"/>
      <c r="O2446" s="196"/>
      <c r="P2446" s="196"/>
      <c r="Q2446" s="196"/>
      <c r="R2446" s="196"/>
      <c r="S2446" s="196"/>
      <c r="T2446" s="196"/>
      <c r="U2446" s="196"/>
      <c r="V2446" s="196"/>
    </row>
    <row r="2447" spans="1:22" x14ac:dyDescent="0.2">
      <c r="A2447" s="196"/>
      <c r="B2447" s="196"/>
      <c r="C2447" s="196"/>
      <c r="D2447" s="196"/>
      <c r="E2447" s="196"/>
      <c r="F2447" s="196"/>
      <c r="G2447" s="196"/>
      <c r="H2447" s="196"/>
      <c r="I2447" s="196"/>
      <c r="J2447" s="196"/>
      <c r="K2447" s="196"/>
      <c r="L2447" s="196"/>
      <c r="M2447" s="196"/>
      <c r="N2447" s="196"/>
      <c r="O2447" s="196"/>
      <c r="P2447" s="196"/>
      <c r="Q2447" s="196"/>
      <c r="R2447" s="196"/>
      <c r="S2447" s="196"/>
      <c r="T2447" s="196"/>
      <c r="U2447" s="196"/>
      <c r="V2447" s="196"/>
    </row>
    <row r="2448" spans="1:22" x14ac:dyDescent="0.2">
      <c r="A2448" s="196"/>
      <c r="B2448" s="196"/>
      <c r="C2448" s="196"/>
      <c r="D2448" s="196"/>
      <c r="E2448" s="196"/>
      <c r="F2448" s="196"/>
      <c r="G2448" s="196"/>
      <c r="H2448" s="196"/>
      <c r="I2448" s="196"/>
      <c r="J2448" s="196"/>
      <c r="K2448" s="196"/>
      <c r="L2448" s="196"/>
      <c r="M2448" s="196"/>
      <c r="N2448" s="196"/>
      <c r="O2448" s="196"/>
      <c r="P2448" s="196"/>
      <c r="Q2448" s="196"/>
      <c r="R2448" s="196"/>
      <c r="S2448" s="196"/>
      <c r="T2448" s="196"/>
      <c r="U2448" s="196"/>
      <c r="V2448" s="196"/>
    </row>
    <row r="2449" spans="1:22" x14ac:dyDescent="0.2">
      <c r="A2449" s="196"/>
      <c r="B2449" s="196"/>
      <c r="C2449" s="196"/>
      <c r="D2449" s="196"/>
      <c r="E2449" s="196"/>
      <c r="F2449" s="196"/>
      <c r="G2449" s="196"/>
      <c r="H2449" s="196"/>
      <c r="I2449" s="196"/>
      <c r="J2449" s="196"/>
      <c r="K2449" s="196"/>
      <c r="L2449" s="196"/>
      <c r="M2449" s="196"/>
      <c r="N2449" s="196"/>
      <c r="O2449" s="196"/>
      <c r="P2449" s="196"/>
      <c r="Q2449" s="196"/>
      <c r="R2449" s="196"/>
      <c r="S2449" s="196"/>
      <c r="T2449" s="196"/>
      <c r="U2449" s="196"/>
      <c r="V2449" s="196"/>
    </row>
    <row r="2450" spans="1:22" x14ac:dyDescent="0.2">
      <c r="A2450" s="196"/>
      <c r="B2450" s="196"/>
      <c r="C2450" s="196"/>
      <c r="D2450" s="196"/>
      <c r="E2450" s="196"/>
      <c r="F2450" s="196"/>
      <c r="G2450" s="196"/>
      <c r="H2450" s="196"/>
      <c r="I2450" s="196"/>
      <c r="J2450" s="196"/>
      <c r="K2450" s="196"/>
      <c r="L2450" s="196"/>
      <c r="M2450" s="196"/>
      <c r="N2450" s="196"/>
      <c r="O2450" s="196"/>
      <c r="P2450" s="196"/>
      <c r="Q2450" s="196"/>
      <c r="R2450" s="196"/>
      <c r="S2450" s="196"/>
      <c r="T2450" s="196"/>
      <c r="U2450" s="196"/>
      <c r="V2450" s="196"/>
    </row>
    <row r="2451" spans="1:22" x14ac:dyDescent="0.2">
      <c r="A2451" s="196"/>
      <c r="B2451" s="196"/>
      <c r="C2451" s="196"/>
      <c r="D2451" s="196"/>
      <c r="E2451" s="196"/>
      <c r="F2451" s="196"/>
      <c r="G2451" s="196"/>
      <c r="H2451" s="196"/>
      <c r="I2451" s="196"/>
      <c r="J2451" s="196"/>
      <c r="K2451" s="196"/>
      <c r="L2451" s="196"/>
      <c r="M2451" s="196"/>
      <c r="N2451" s="196"/>
      <c r="O2451" s="196"/>
      <c r="P2451" s="196"/>
      <c r="Q2451" s="196"/>
      <c r="R2451" s="196"/>
      <c r="S2451" s="196"/>
      <c r="T2451" s="196"/>
      <c r="U2451" s="196"/>
      <c r="V2451" s="196"/>
    </row>
    <row r="2452" spans="1:22" x14ac:dyDescent="0.2">
      <c r="A2452" s="196"/>
      <c r="B2452" s="196"/>
      <c r="C2452" s="196"/>
      <c r="D2452" s="196"/>
      <c r="E2452" s="196"/>
      <c r="F2452" s="196"/>
      <c r="G2452" s="196"/>
      <c r="H2452" s="196"/>
      <c r="I2452" s="196"/>
      <c r="J2452" s="196"/>
      <c r="K2452" s="196"/>
      <c r="L2452" s="196"/>
      <c r="M2452" s="196"/>
      <c r="N2452" s="196"/>
      <c r="O2452" s="196"/>
      <c r="P2452" s="196"/>
      <c r="Q2452" s="196"/>
      <c r="R2452" s="196"/>
      <c r="S2452" s="196"/>
      <c r="T2452" s="196"/>
      <c r="U2452" s="196"/>
      <c r="V2452" s="196"/>
    </row>
    <row r="2453" spans="1:22" x14ac:dyDescent="0.2">
      <c r="A2453" s="196"/>
      <c r="B2453" s="196"/>
      <c r="C2453" s="196"/>
      <c r="D2453" s="196"/>
      <c r="E2453" s="196"/>
      <c r="F2453" s="196"/>
      <c r="G2453" s="196"/>
      <c r="H2453" s="196"/>
      <c r="I2453" s="196"/>
      <c r="J2453" s="196"/>
      <c r="K2453" s="196"/>
      <c r="L2453" s="196"/>
      <c r="M2453" s="196"/>
      <c r="N2453" s="196"/>
      <c r="O2453" s="196"/>
      <c r="P2453" s="196"/>
      <c r="Q2453" s="196"/>
      <c r="R2453" s="196"/>
      <c r="S2453" s="196"/>
      <c r="T2453" s="196"/>
      <c r="U2453" s="196"/>
      <c r="V2453" s="196"/>
    </row>
    <row r="2454" spans="1:22" x14ac:dyDescent="0.2">
      <c r="A2454" s="196"/>
      <c r="B2454" s="196"/>
      <c r="C2454" s="196"/>
      <c r="D2454" s="196"/>
      <c r="E2454" s="196"/>
      <c r="F2454" s="196"/>
      <c r="G2454" s="196"/>
      <c r="H2454" s="196"/>
      <c r="I2454" s="196"/>
      <c r="J2454" s="196"/>
      <c r="K2454" s="196"/>
      <c r="L2454" s="196"/>
      <c r="M2454" s="196"/>
      <c r="N2454" s="196"/>
      <c r="O2454" s="196"/>
      <c r="P2454" s="196"/>
      <c r="Q2454" s="196"/>
      <c r="R2454" s="196"/>
      <c r="S2454" s="196"/>
      <c r="T2454" s="196"/>
      <c r="U2454" s="196"/>
      <c r="V2454" s="196"/>
    </row>
    <row r="2455" spans="1:22" x14ac:dyDescent="0.2">
      <c r="A2455" s="196"/>
      <c r="B2455" s="196"/>
      <c r="C2455" s="196"/>
      <c r="D2455" s="196"/>
      <c r="E2455" s="196"/>
      <c r="F2455" s="196"/>
      <c r="G2455" s="196"/>
      <c r="H2455" s="196"/>
      <c r="I2455" s="196"/>
      <c r="J2455" s="196"/>
      <c r="K2455" s="196"/>
      <c r="L2455" s="196"/>
      <c r="M2455" s="196"/>
      <c r="N2455" s="196"/>
      <c r="O2455" s="196"/>
      <c r="P2455" s="196"/>
      <c r="Q2455" s="196"/>
      <c r="R2455" s="196"/>
      <c r="S2455" s="196"/>
      <c r="T2455" s="196"/>
      <c r="U2455" s="196"/>
      <c r="V2455" s="196"/>
    </row>
    <row r="2456" spans="1:22" x14ac:dyDescent="0.2">
      <c r="A2456" s="196"/>
      <c r="B2456" s="196"/>
      <c r="C2456" s="196"/>
      <c r="D2456" s="196"/>
      <c r="E2456" s="196"/>
      <c r="F2456" s="196"/>
      <c r="G2456" s="196"/>
      <c r="H2456" s="196"/>
      <c r="I2456" s="196"/>
      <c r="J2456" s="196"/>
      <c r="K2456" s="196"/>
      <c r="L2456" s="196"/>
      <c r="M2456" s="196"/>
      <c r="N2456" s="196"/>
      <c r="O2456" s="196"/>
      <c r="P2456" s="196"/>
      <c r="Q2456" s="196"/>
      <c r="R2456" s="196"/>
      <c r="S2456" s="196"/>
      <c r="T2456" s="196"/>
      <c r="U2456" s="196"/>
      <c r="V2456" s="196"/>
    </row>
    <row r="2457" spans="1:22" x14ac:dyDescent="0.2">
      <c r="A2457" s="196"/>
      <c r="B2457" s="196"/>
      <c r="C2457" s="196"/>
      <c r="D2457" s="196"/>
      <c r="E2457" s="196"/>
      <c r="F2457" s="196"/>
      <c r="G2457" s="196"/>
      <c r="H2457" s="196"/>
      <c r="I2457" s="196"/>
      <c r="J2457" s="196"/>
      <c r="K2457" s="196"/>
      <c r="L2457" s="196"/>
      <c r="M2457" s="196"/>
      <c r="N2457" s="196"/>
      <c r="O2457" s="196"/>
      <c r="P2457" s="196"/>
      <c r="Q2457" s="196"/>
      <c r="R2457" s="196"/>
      <c r="S2457" s="196"/>
      <c r="T2457" s="196"/>
      <c r="U2457" s="196"/>
      <c r="V2457" s="196"/>
    </row>
    <row r="2458" spans="1:22" x14ac:dyDescent="0.2">
      <c r="A2458" s="196"/>
      <c r="B2458" s="196"/>
      <c r="C2458" s="196"/>
      <c r="D2458" s="196"/>
      <c r="E2458" s="196"/>
      <c r="F2458" s="196"/>
      <c r="G2458" s="196"/>
      <c r="H2458" s="196"/>
      <c r="I2458" s="196"/>
      <c r="J2458" s="196"/>
      <c r="K2458" s="196"/>
      <c r="L2458" s="196"/>
      <c r="M2458" s="196"/>
      <c r="N2458" s="196"/>
      <c r="O2458" s="196"/>
      <c r="P2458" s="196"/>
      <c r="Q2458" s="196"/>
      <c r="R2458" s="196"/>
      <c r="S2458" s="196"/>
      <c r="T2458" s="196"/>
      <c r="U2458" s="196"/>
      <c r="V2458" s="196"/>
    </row>
    <row r="2459" spans="1:22" x14ac:dyDescent="0.2">
      <c r="A2459" s="196"/>
      <c r="B2459" s="196"/>
      <c r="C2459" s="196"/>
      <c r="D2459" s="196"/>
      <c r="E2459" s="196"/>
      <c r="F2459" s="196"/>
      <c r="G2459" s="196"/>
      <c r="H2459" s="196"/>
      <c r="I2459" s="196"/>
      <c r="J2459" s="196"/>
      <c r="K2459" s="196"/>
      <c r="L2459" s="196"/>
      <c r="M2459" s="196"/>
      <c r="N2459" s="196"/>
      <c r="O2459" s="196"/>
      <c r="P2459" s="196"/>
      <c r="Q2459" s="196"/>
      <c r="R2459" s="196"/>
      <c r="S2459" s="196"/>
      <c r="T2459" s="196"/>
      <c r="U2459" s="196"/>
      <c r="V2459" s="196"/>
    </row>
    <row r="2460" spans="1:22" x14ac:dyDescent="0.2">
      <c r="A2460" s="196"/>
      <c r="B2460" s="196"/>
      <c r="C2460" s="196"/>
      <c r="D2460" s="196"/>
      <c r="E2460" s="196"/>
      <c r="F2460" s="196"/>
      <c r="G2460" s="196"/>
      <c r="H2460" s="196"/>
      <c r="I2460" s="196"/>
      <c r="J2460" s="196"/>
      <c r="K2460" s="196"/>
      <c r="L2460" s="196"/>
      <c r="M2460" s="196"/>
      <c r="N2460" s="196"/>
      <c r="O2460" s="196"/>
      <c r="P2460" s="196"/>
      <c r="Q2460" s="196"/>
      <c r="R2460" s="196"/>
      <c r="S2460" s="196"/>
      <c r="T2460" s="196"/>
      <c r="U2460" s="196"/>
      <c r="V2460" s="196"/>
    </row>
    <row r="2461" spans="1:22" x14ac:dyDescent="0.2">
      <c r="A2461" s="196"/>
      <c r="B2461" s="196"/>
      <c r="C2461" s="196"/>
      <c r="D2461" s="196"/>
      <c r="E2461" s="196"/>
      <c r="F2461" s="196"/>
      <c r="G2461" s="196"/>
      <c r="H2461" s="196"/>
      <c r="I2461" s="196"/>
      <c r="J2461" s="196"/>
      <c r="K2461" s="196"/>
      <c r="L2461" s="196"/>
      <c r="M2461" s="196"/>
      <c r="N2461" s="196"/>
      <c r="O2461" s="196"/>
      <c r="P2461" s="196"/>
      <c r="Q2461" s="196"/>
      <c r="R2461" s="196"/>
      <c r="S2461" s="196"/>
      <c r="T2461" s="196"/>
      <c r="U2461" s="196"/>
      <c r="V2461" s="196"/>
    </row>
    <row r="2462" spans="1:22" x14ac:dyDescent="0.2">
      <c r="A2462" s="196"/>
      <c r="B2462" s="196"/>
      <c r="C2462" s="196"/>
      <c r="D2462" s="196"/>
      <c r="E2462" s="196"/>
      <c r="F2462" s="196"/>
      <c r="G2462" s="196"/>
      <c r="H2462" s="196"/>
      <c r="I2462" s="196"/>
      <c r="J2462" s="196"/>
      <c r="K2462" s="196"/>
      <c r="L2462" s="196"/>
      <c r="M2462" s="196"/>
      <c r="N2462" s="196"/>
      <c r="O2462" s="196"/>
      <c r="P2462" s="196"/>
      <c r="Q2462" s="196"/>
      <c r="R2462" s="196"/>
      <c r="S2462" s="196"/>
      <c r="T2462" s="196"/>
      <c r="U2462" s="196"/>
      <c r="V2462" s="196"/>
    </row>
    <row r="2463" spans="1:22" x14ac:dyDescent="0.2">
      <c r="A2463" s="196"/>
      <c r="B2463" s="196"/>
      <c r="C2463" s="196"/>
      <c r="D2463" s="196"/>
      <c r="E2463" s="196"/>
      <c r="F2463" s="196"/>
      <c r="G2463" s="196"/>
      <c r="H2463" s="196"/>
      <c r="I2463" s="196"/>
      <c r="J2463" s="196"/>
      <c r="K2463" s="196"/>
      <c r="L2463" s="196"/>
      <c r="M2463" s="196"/>
      <c r="N2463" s="196"/>
      <c r="O2463" s="196"/>
      <c r="P2463" s="196"/>
      <c r="Q2463" s="196"/>
      <c r="R2463" s="196"/>
      <c r="S2463" s="196"/>
      <c r="T2463" s="196"/>
      <c r="U2463" s="196"/>
      <c r="V2463" s="196"/>
    </row>
    <row r="2464" spans="1:22" x14ac:dyDescent="0.2">
      <c r="A2464" s="196"/>
      <c r="B2464" s="196"/>
      <c r="C2464" s="196"/>
      <c r="D2464" s="196"/>
      <c r="E2464" s="196"/>
      <c r="F2464" s="196"/>
      <c r="G2464" s="196"/>
      <c r="H2464" s="196"/>
      <c r="I2464" s="196"/>
      <c r="J2464" s="196"/>
      <c r="K2464" s="196"/>
      <c r="L2464" s="196"/>
      <c r="M2464" s="196"/>
      <c r="N2464" s="196"/>
      <c r="O2464" s="196"/>
      <c r="P2464" s="196"/>
      <c r="Q2464" s="196"/>
      <c r="R2464" s="196"/>
      <c r="S2464" s="196"/>
      <c r="T2464" s="196"/>
      <c r="U2464" s="196"/>
      <c r="V2464" s="196"/>
    </row>
    <row r="2465" spans="1:22" x14ac:dyDescent="0.2">
      <c r="A2465" s="196"/>
      <c r="B2465" s="196"/>
      <c r="C2465" s="196"/>
      <c r="D2465" s="196"/>
      <c r="E2465" s="196"/>
      <c r="F2465" s="196"/>
      <c r="G2465" s="196"/>
      <c r="H2465" s="196"/>
      <c r="I2465" s="196"/>
      <c r="J2465" s="196"/>
      <c r="K2465" s="196"/>
      <c r="L2465" s="196"/>
      <c r="M2465" s="196"/>
      <c r="N2465" s="196"/>
      <c r="O2465" s="196"/>
      <c r="P2465" s="196"/>
      <c r="Q2465" s="196"/>
      <c r="R2465" s="196"/>
      <c r="S2465" s="196"/>
      <c r="T2465" s="196"/>
      <c r="U2465" s="196"/>
      <c r="V2465" s="196"/>
    </row>
    <row r="2466" spans="1:22" x14ac:dyDescent="0.2">
      <c r="A2466" s="196"/>
      <c r="B2466" s="196"/>
      <c r="C2466" s="196"/>
      <c r="D2466" s="196"/>
      <c r="E2466" s="196"/>
      <c r="F2466" s="196"/>
      <c r="G2466" s="196"/>
      <c r="H2466" s="196"/>
      <c r="I2466" s="196"/>
      <c r="J2466" s="196"/>
      <c r="K2466" s="196"/>
      <c r="L2466" s="196"/>
      <c r="M2466" s="196"/>
      <c r="N2466" s="196"/>
      <c r="O2466" s="196"/>
      <c r="P2466" s="196"/>
      <c r="Q2466" s="196"/>
      <c r="R2466" s="196"/>
      <c r="S2466" s="196"/>
      <c r="T2466" s="196"/>
      <c r="U2466" s="196"/>
      <c r="V2466" s="196"/>
    </row>
    <row r="2467" spans="1:22" x14ac:dyDescent="0.2">
      <c r="A2467" s="196"/>
      <c r="B2467" s="196"/>
      <c r="C2467" s="196"/>
      <c r="D2467" s="196"/>
      <c r="E2467" s="196"/>
      <c r="F2467" s="196"/>
      <c r="G2467" s="196"/>
      <c r="H2467" s="196"/>
      <c r="I2467" s="196"/>
      <c r="J2467" s="196"/>
      <c r="K2467" s="196"/>
      <c r="L2467" s="196"/>
      <c r="M2467" s="196"/>
      <c r="N2467" s="196"/>
      <c r="O2467" s="196"/>
      <c r="P2467" s="196"/>
      <c r="Q2467" s="196"/>
      <c r="R2467" s="196"/>
      <c r="S2467" s="196"/>
      <c r="T2467" s="196"/>
      <c r="U2467" s="196"/>
      <c r="V2467" s="196"/>
    </row>
    <row r="2468" spans="1:22" x14ac:dyDescent="0.2">
      <c r="A2468" s="196"/>
      <c r="B2468" s="196"/>
      <c r="C2468" s="196"/>
      <c r="D2468" s="196"/>
      <c r="E2468" s="196"/>
      <c r="F2468" s="196"/>
      <c r="G2468" s="196"/>
      <c r="H2468" s="196"/>
      <c r="I2468" s="196"/>
      <c r="J2468" s="196"/>
      <c r="K2468" s="196"/>
      <c r="L2468" s="196"/>
      <c r="M2468" s="196"/>
      <c r="N2468" s="196"/>
      <c r="O2468" s="196"/>
      <c r="P2468" s="196"/>
      <c r="Q2468" s="196"/>
      <c r="R2468" s="196"/>
      <c r="S2468" s="196"/>
      <c r="T2468" s="196"/>
      <c r="U2468" s="196"/>
      <c r="V2468" s="196"/>
    </row>
    <row r="2469" spans="1:22" x14ac:dyDescent="0.2">
      <c r="A2469" s="196"/>
      <c r="B2469" s="196"/>
      <c r="C2469" s="196"/>
      <c r="D2469" s="196"/>
      <c r="E2469" s="196"/>
      <c r="F2469" s="196"/>
      <c r="G2469" s="196"/>
      <c r="H2469" s="196"/>
      <c r="I2469" s="196"/>
      <c r="J2469" s="196"/>
      <c r="K2469" s="196"/>
      <c r="L2469" s="196"/>
      <c r="M2469" s="196"/>
      <c r="N2469" s="196"/>
      <c r="O2469" s="196"/>
      <c r="P2469" s="196"/>
      <c r="Q2469" s="196"/>
      <c r="R2469" s="196"/>
      <c r="S2469" s="196"/>
      <c r="T2469" s="196"/>
      <c r="U2469" s="196"/>
      <c r="V2469" s="196"/>
    </row>
    <row r="2470" spans="1:22" x14ac:dyDescent="0.2">
      <c r="A2470" s="196"/>
      <c r="B2470" s="196"/>
      <c r="C2470" s="196"/>
      <c r="D2470" s="196"/>
      <c r="E2470" s="196"/>
      <c r="F2470" s="196"/>
      <c r="G2470" s="196"/>
      <c r="H2470" s="196"/>
      <c r="I2470" s="196"/>
      <c r="J2470" s="196"/>
      <c r="K2470" s="196"/>
      <c r="L2470" s="196"/>
      <c r="M2470" s="196"/>
      <c r="N2470" s="196"/>
      <c r="O2470" s="196"/>
      <c r="P2470" s="196"/>
      <c r="Q2470" s="196"/>
      <c r="R2470" s="196"/>
      <c r="S2470" s="196"/>
      <c r="T2470" s="196"/>
      <c r="U2470" s="196"/>
      <c r="V2470" s="196"/>
    </row>
    <row r="2471" spans="1:22" x14ac:dyDescent="0.2">
      <c r="A2471" s="196"/>
      <c r="B2471" s="196"/>
      <c r="C2471" s="196"/>
      <c r="D2471" s="196"/>
      <c r="E2471" s="196"/>
      <c r="F2471" s="196"/>
      <c r="G2471" s="196"/>
      <c r="H2471" s="196"/>
      <c r="I2471" s="196"/>
      <c r="J2471" s="196"/>
      <c r="K2471" s="196"/>
      <c r="L2471" s="196"/>
      <c r="M2471" s="196"/>
      <c r="N2471" s="196"/>
      <c r="O2471" s="196"/>
      <c r="P2471" s="196"/>
      <c r="Q2471" s="196"/>
      <c r="R2471" s="196"/>
      <c r="S2471" s="196"/>
      <c r="T2471" s="196"/>
      <c r="U2471" s="196"/>
      <c r="V2471" s="196"/>
    </row>
    <row r="2472" spans="1:22" x14ac:dyDescent="0.2">
      <c r="A2472" s="196"/>
      <c r="B2472" s="196"/>
      <c r="C2472" s="196"/>
      <c r="D2472" s="196"/>
      <c r="E2472" s="196"/>
      <c r="F2472" s="196"/>
      <c r="G2472" s="196"/>
      <c r="H2472" s="196"/>
      <c r="I2472" s="196"/>
      <c r="J2472" s="196"/>
      <c r="K2472" s="196"/>
      <c r="L2472" s="196"/>
      <c r="M2472" s="196"/>
      <c r="N2472" s="196"/>
      <c r="O2472" s="196"/>
      <c r="P2472" s="196"/>
      <c r="Q2472" s="196"/>
      <c r="R2472" s="196"/>
      <c r="S2472" s="196"/>
      <c r="T2472" s="196"/>
      <c r="U2472" s="196"/>
      <c r="V2472" s="196"/>
    </row>
    <row r="2473" spans="1:22" x14ac:dyDescent="0.2">
      <c r="A2473" s="196"/>
      <c r="B2473" s="196"/>
      <c r="C2473" s="196"/>
      <c r="D2473" s="196"/>
      <c r="E2473" s="196"/>
      <c r="F2473" s="196"/>
      <c r="G2473" s="196"/>
      <c r="H2473" s="196"/>
      <c r="I2473" s="196"/>
      <c r="J2473" s="196"/>
      <c r="K2473" s="196"/>
      <c r="L2473" s="196"/>
      <c r="M2473" s="196"/>
      <c r="N2473" s="196"/>
      <c r="O2473" s="196"/>
      <c r="P2473" s="196"/>
      <c r="Q2473" s="196"/>
      <c r="R2473" s="196"/>
      <c r="S2473" s="196"/>
      <c r="T2473" s="196"/>
      <c r="U2473" s="196"/>
      <c r="V2473" s="196"/>
    </row>
    <row r="2474" spans="1:22" x14ac:dyDescent="0.2">
      <c r="A2474" s="196"/>
      <c r="B2474" s="196"/>
      <c r="C2474" s="196"/>
      <c r="D2474" s="196"/>
      <c r="E2474" s="196"/>
      <c r="F2474" s="196"/>
      <c r="G2474" s="196"/>
      <c r="H2474" s="196"/>
      <c r="I2474" s="196"/>
      <c r="J2474" s="196"/>
      <c r="K2474" s="196"/>
      <c r="L2474" s="196"/>
      <c r="M2474" s="196"/>
      <c r="N2474" s="196"/>
      <c r="O2474" s="196"/>
      <c r="P2474" s="196"/>
      <c r="Q2474" s="196"/>
      <c r="R2474" s="196"/>
      <c r="S2474" s="196"/>
      <c r="T2474" s="196"/>
      <c r="U2474" s="196"/>
      <c r="V2474" s="196"/>
    </row>
    <row r="2475" spans="1:22" x14ac:dyDescent="0.2">
      <c r="A2475" s="196"/>
      <c r="B2475" s="196"/>
      <c r="C2475" s="196"/>
      <c r="D2475" s="196"/>
      <c r="E2475" s="196"/>
      <c r="F2475" s="196"/>
      <c r="G2475" s="196"/>
      <c r="H2475" s="196"/>
      <c r="I2475" s="196"/>
      <c r="J2475" s="196"/>
      <c r="K2475" s="196"/>
      <c r="L2475" s="196"/>
      <c r="M2475" s="196"/>
      <c r="N2475" s="196"/>
      <c r="O2475" s="196"/>
      <c r="P2475" s="196"/>
      <c r="Q2475" s="196"/>
      <c r="R2475" s="196"/>
      <c r="S2475" s="196"/>
      <c r="T2475" s="196"/>
      <c r="U2475" s="196"/>
      <c r="V2475" s="196"/>
    </row>
    <row r="2476" spans="1:22" x14ac:dyDescent="0.2">
      <c r="A2476" s="196"/>
      <c r="B2476" s="196"/>
      <c r="C2476" s="196"/>
      <c r="D2476" s="196"/>
      <c r="E2476" s="196"/>
      <c r="F2476" s="196"/>
      <c r="G2476" s="196"/>
      <c r="H2476" s="196"/>
      <c r="I2476" s="196"/>
      <c r="J2476" s="196"/>
      <c r="K2476" s="196"/>
      <c r="L2476" s="196"/>
      <c r="M2476" s="196"/>
      <c r="N2476" s="196"/>
      <c r="O2476" s="196"/>
      <c r="P2476" s="196"/>
      <c r="Q2476" s="196"/>
      <c r="R2476" s="196"/>
      <c r="S2476" s="196"/>
      <c r="T2476" s="196"/>
      <c r="U2476" s="196"/>
      <c r="V2476" s="196"/>
    </row>
    <row r="2477" spans="1:22" x14ac:dyDescent="0.2">
      <c r="A2477" s="196"/>
      <c r="B2477" s="196"/>
      <c r="C2477" s="196"/>
      <c r="D2477" s="196"/>
      <c r="E2477" s="196"/>
      <c r="F2477" s="196"/>
      <c r="G2477" s="196"/>
      <c r="H2477" s="196"/>
      <c r="I2477" s="196"/>
      <c r="J2477" s="196"/>
      <c r="K2477" s="196"/>
      <c r="L2477" s="196"/>
      <c r="M2477" s="196"/>
      <c r="N2477" s="196"/>
      <c r="O2477" s="196"/>
      <c r="P2477" s="196"/>
      <c r="Q2477" s="196"/>
      <c r="R2477" s="196"/>
      <c r="S2477" s="196"/>
      <c r="T2477" s="196"/>
      <c r="U2477" s="196"/>
      <c r="V2477" s="196"/>
    </row>
    <row r="2478" spans="1:22" x14ac:dyDescent="0.2">
      <c r="A2478" s="196"/>
      <c r="B2478" s="196"/>
      <c r="C2478" s="196"/>
      <c r="D2478" s="196"/>
      <c r="E2478" s="196"/>
      <c r="F2478" s="196"/>
      <c r="G2478" s="196"/>
      <c r="H2478" s="196"/>
      <c r="I2478" s="196"/>
      <c r="J2478" s="196"/>
      <c r="K2478" s="196"/>
      <c r="L2478" s="196"/>
      <c r="M2478" s="196"/>
      <c r="N2478" s="196"/>
      <c r="O2478" s="196"/>
      <c r="P2478" s="196"/>
      <c r="Q2478" s="196"/>
      <c r="R2478" s="196"/>
      <c r="S2478" s="196"/>
      <c r="T2478" s="196"/>
      <c r="U2478" s="196"/>
      <c r="V2478" s="196"/>
    </row>
    <row r="2479" spans="1:22" x14ac:dyDescent="0.2">
      <c r="A2479" s="196"/>
      <c r="B2479" s="196"/>
      <c r="C2479" s="196"/>
      <c r="D2479" s="196"/>
      <c r="E2479" s="196"/>
      <c r="F2479" s="196"/>
      <c r="G2479" s="196"/>
      <c r="H2479" s="196"/>
      <c r="I2479" s="196"/>
      <c r="J2479" s="196"/>
      <c r="K2479" s="196"/>
      <c r="L2479" s="196"/>
      <c r="M2479" s="196"/>
      <c r="N2479" s="196"/>
      <c r="O2479" s="196"/>
      <c r="P2479" s="196"/>
      <c r="Q2479" s="196"/>
      <c r="R2479" s="196"/>
      <c r="S2479" s="196"/>
      <c r="T2479" s="196"/>
      <c r="U2479" s="196"/>
      <c r="V2479" s="196"/>
    </row>
    <row r="2480" spans="1:22" x14ac:dyDescent="0.2">
      <c r="A2480" s="196"/>
      <c r="B2480" s="196"/>
      <c r="C2480" s="196"/>
      <c r="D2480" s="196"/>
      <c r="E2480" s="196"/>
      <c r="F2480" s="196"/>
      <c r="G2480" s="196"/>
      <c r="H2480" s="196"/>
      <c r="I2480" s="196"/>
      <c r="J2480" s="196"/>
      <c r="K2480" s="196"/>
      <c r="L2480" s="196"/>
      <c r="M2480" s="196"/>
      <c r="N2480" s="196"/>
      <c r="O2480" s="196"/>
      <c r="P2480" s="196"/>
      <c r="Q2480" s="196"/>
      <c r="R2480" s="196"/>
      <c r="S2480" s="196"/>
      <c r="T2480" s="196"/>
      <c r="U2480" s="196"/>
      <c r="V2480" s="196"/>
    </row>
    <row r="2481" spans="1:22" x14ac:dyDescent="0.2">
      <c r="A2481" s="196"/>
      <c r="B2481" s="196"/>
      <c r="C2481" s="196"/>
      <c r="D2481" s="196"/>
      <c r="E2481" s="196"/>
      <c r="F2481" s="196"/>
      <c r="G2481" s="196"/>
      <c r="H2481" s="196"/>
      <c r="I2481" s="196"/>
      <c r="J2481" s="196"/>
      <c r="K2481" s="196"/>
      <c r="L2481" s="196"/>
      <c r="M2481" s="196"/>
      <c r="N2481" s="196"/>
      <c r="O2481" s="196"/>
      <c r="P2481" s="196"/>
      <c r="Q2481" s="196"/>
      <c r="R2481" s="196"/>
      <c r="S2481" s="196"/>
      <c r="T2481" s="196"/>
      <c r="U2481" s="196"/>
      <c r="V2481" s="196"/>
    </row>
    <row r="2482" spans="1:22" x14ac:dyDescent="0.2">
      <c r="A2482" s="196"/>
      <c r="B2482" s="196"/>
      <c r="C2482" s="196"/>
      <c r="D2482" s="196"/>
      <c r="E2482" s="196"/>
      <c r="F2482" s="196"/>
      <c r="G2482" s="196"/>
      <c r="H2482" s="196"/>
      <c r="I2482" s="196"/>
      <c r="J2482" s="196"/>
      <c r="K2482" s="196"/>
      <c r="L2482" s="196"/>
      <c r="M2482" s="196"/>
      <c r="N2482" s="196"/>
      <c r="O2482" s="196"/>
      <c r="P2482" s="196"/>
      <c r="Q2482" s="196"/>
      <c r="R2482" s="196"/>
      <c r="S2482" s="196"/>
      <c r="T2482" s="196"/>
      <c r="U2482" s="196"/>
      <c r="V2482" s="196"/>
    </row>
    <row r="2483" spans="1:22" x14ac:dyDescent="0.2">
      <c r="A2483" s="196"/>
      <c r="B2483" s="196"/>
      <c r="C2483" s="196"/>
      <c r="D2483" s="196"/>
      <c r="E2483" s="196"/>
      <c r="F2483" s="196"/>
      <c r="G2483" s="196"/>
      <c r="H2483" s="196"/>
      <c r="I2483" s="196"/>
      <c r="J2483" s="196"/>
      <c r="K2483" s="196"/>
      <c r="L2483" s="196"/>
      <c r="M2483" s="196"/>
      <c r="N2483" s="196"/>
      <c r="O2483" s="196"/>
      <c r="P2483" s="196"/>
      <c r="Q2483" s="196"/>
      <c r="R2483" s="196"/>
      <c r="S2483" s="196"/>
      <c r="T2483" s="196"/>
      <c r="U2483" s="196"/>
      <c r="V2483" s="196"/>
    </row>
    <row r="2484" spans="1:22" x14ac:dyDescent="0.2">
      <c r="A2484" s="196"/>
      <c r="B2484" s="196"/>
      <c r="C2484" s="196"/>
      <c r="D2484" s="196"/>
      <c r="E2484" s="196"/>
      <c r="F2484" s="196"/>
      <c r="G2484" s="196"/>
      <c r="H2484" s="196"/>
      <c r="I2484" s="196"/>
      <c r="J2484" s="196"/>
      <c r="K2484" s="196"/>
      <c r="L2484" s="196"/>
      <c r="M2484" s="196"/>
      <c r="N2484" s="196"/>
      <c r="O2484" s="196"/>
      <c r="P2484" s="196"/>
      <c r="Q2484" s="196"/>
      <c r="R2484" s="196"/>
      <c r="S2484" s="196"/>
      <c r="T2484" s="196"/>
      <c r="U2484" s="196"/>
      <c r="V2484" s="196"/>
    </row>
    <row r="2485" spans="1:22" x14ac:dyDescent="0.2">
      <c r="A2485" s="196"/>
      <c r="B2485" s="196"/>
      <c r="C2485" s="196"/>
      <c r="D2485" s="196"/>
      <c r="E2485" s="196"/>
      <c r="F2485" s="196"/>
      <c r="G2485" s="196"/>
      <c r="H2485" s="196"/>
      <c r="I2485" s="196"/>
      <c r="J2485" s="196"/>
      <c r="K2485" s="196"/>
      <c r="L2485" s="196"/>
      <c r="M2485" s="196"/>
      <c r="N2485" s="196"/>
      <c r="O2485" s="196"/>
      <c r="P2485" s="196"/>
      <c r="Q2485" s="196"/>
      <c r="R2485" s="196"/>
      <c r="S2485" s="196"/>
      <c r="T2485" s="196"/>
      <c r="U2485" s="196"/>
      <c r="V2485" s="196"/>
    </row>
    <row r="2486" spans="1:22" x14ac:dyDescent="0.2">
      <c r="A2486" s="196"/>
      <c r="B2486" s="196"/>
      <c r="C2486" s="196"/>
      <c r="D2486" s="196"/>
      <c r="E2486" s="196"/>
      <c r="F2486" s="196"/>
      <c r="G2486" s="196"/>
      <c r="H2486" s="196"/>
      <c r="I2486" s="196"/>
      <c r="J2486" s="196"/>
      <c r="K2486" s="196"/>
      <c r="L2486" s="196"/>
      <c r="M2486" s="196"/>
      <c r="N2486" s="196"/>
      <c r="O2486" s="196"/>
      <c r="P2486" s="196"/>
      <c r="Q2486" s="196"/>
      <c r="R2486" s="196"/>
      <c r="S2486" s="196"/>
      <c r="T2486" s="196"/>
      <c r="U2486" s="196"/>
      <c r="V2486" s="196"/>
    </row>
    <row r="2487" spans="1:22" x14ac:dyDescent="0.2">
      <c r="A2487" s="196"/>
      <c r="B2487" s="196"/>
      <c r="C2487" s="196"/>
      <c r="D2487" s="196"/>
      <c r="E2487" s="196"/>
      <c r="F2487" s="196"/>
      <c r="G2487" s="196"/>
      <c r="H2487" s="196"/>
      <c r="I2487" s="196"/>
      <c r="J2487" s="196"/>
      <c r="K2487" s="196"/>
      <c r="L2487" s="196"/>
      <c r="M2487" s="196"/>
      <c r="N2487" s="196"/>
      <c r="O2487" s="196"/>
      <c r="P2487" s="196"/>
      <c r="Q2487" s="196"/>
      <c r="R2487" s="196"/>
      <c r="S2487" s="196"/>
      <c r="T2487" s="196"/>
      <c r="U2487" s="196"/>
      <c r="V2487" s="196"/>
    </row>
    <row r="2488" spans="1:22" x14ac:dyDescent="0.2">
      <c r="A2488" s="196"/>
      <c r="B2488" s="196"/>
      <c r="C2488" s="196"/>
      <c r="D2488" s="196"/>
      <c r="E2488" s="196"/>
      <c r="F2488" s="196"/>
      <c r="G2488" s="196"/>
      <c r="H2488" s="196"/>
      <c r="I2488" s="196"/>
      <c r="J2488" s="196"/>
      <c r="K2488" s="196"/>
      <c r="L2488" s="196"/>
      <c r="M2488" s="196"/>
      <c r="N2488" s="196"/>
      <c r="O2488" s="196"/>
      <c r="P2488" s="196"/>
      <c r="Q2488" s="196"/>
      <c r="R2488" s="196"/>
      <c r="S2488" s="196"/>
      <c r="T2488" s="196"/>
      <c r="U2488" s="196"/>
      <c r="V2488" s="196"/>
    </row>
    <row r="2489" spans="1:22" x14ac:dyDescent="0.2">
      <c r="A2489" s="196"/>
      <c r="B2489" s="196"/>
      <c r="C2489" s="196"/>
      <c r="D2489" s="196"/>
      <c r="E2489" s="196"/>
      <c r="F2489" s="196"/>
      <c r="G2489" s="196"/>
      <c r="H2489" s="196"/>
      <c r="I2489" s="196"/>
      <c r="J2489" s="196"/>
      <c r="K2489" s="196"/>
      <c r="L2489" s="196"/>
      <c r="M2489" s="196"/>
      <c r="N2489" s="196"/>
      <c r="O2489" s="196"/>
      <c r="P2489" s="196"/>
      <c r="Q2489" s="196"/>
      <c r="R2489" s="196"/>
      <c r="S2489" s="196"/>
      <c r="T2489" s="196"/>
      <c r="U2489" s="196"/>
      <c r="V2489" s="196"/>
    </row>
    <row r="2490" spans="1:22" x14ac:dyDescent="0.2">
      <c r="A2490" s="196"/>
      <c r="B2490" s="196"/>
      <c r="C2490" s="196"/>
      <c r="D2490" s="196"/>
      <c r="E2490" s="196"/>
      <c r="F2490" s="196"/>
      <c r="G2490" s="196"/>
      <c r="H2490" s="196"/>
      <c r="I2490" s="196"/>
      <c r="J2490" s="196"/>
      <c r="K2490" s="196"/>
      <c r="L2490" s="196"/>
      <c r="M2490" s="196"/>
      <c r="N2490" s="196"/>
      <c r="O2490" s="196"/>
      <c r="P2490" s="196"/>
      <c r="Q2490" s="196"/>
      <c r="R2490" s="196"/>
      <c r="S2490" s="196"/>
      <c r="T2490" s="196"/>
      <c r="U2490" s="196"/>
      <c r="V2490" s="196"/>
    </row>
    <row r="2491" spans="1:22" x14ac:dyDescent="0.2">
      <c r="A2491" s="196"/>
      <c r="B2491" s="196"/>
      <c r="C2491" s="196"/>
      <c r="D2491" s="196"/>
      <c r="E2491" s="196"/>
      <c r="F2491" s="196"/>
      <c r="G2491" s="196"/>
      <c r="H2491" s="196"/>
      <c r="I2491" s="196"/>
      <c r="J2491" s="196"/>
      <c r="K2491" s="196"/>
      <c r="L2491" s="196"/>
      <c r="M2491" s="196"/>
      <c r="N2491" s="196"/>
      <c r="O2491" s="196"/>
      <c r="P2491" s="196"/>
      <c r="Q2491" s="196"/>
      <c r="R2491" s="196"/>
      <c r="S2491" s="196"/>
      <c r="T2491" s="196"/>
      <c r="U2491" s="196"/>
      <c r="V2491" s="196"/>
    </row>
    <row r="2492" spans="1:22" x14ac:dyDescent="0.2">
      <c r="A2492" s="196"/>
      <c r="B2492" s="196"/>
      <c r="C2492" s="196"/>
      <c r="D2492" s="196"/>
      <c r="E2492" s="196"/>
      <c r="F2492" s="196"/>
      <c r="G2492" s="196"/>
      <c r="H2492" s="196"/>
      <c r="I2492" s="196"/>
      <c r="J2492" s="196"/>
      <c r="K2492" s="196"/>
      <c r="L2492" s="196"/>
      <c r="M2492" s="196"/>
      <c r="N2492" s="196"/>
      <c r="O2492" s="196"/>
      <c r="P2492" s="196"/>
      <c r="Q2492" s="196"/>
      <c r="R2492" s="196"/>
      <c r="S2492" s="196"/>
      <c r="T2492" s="196"/>
      <c r="U2492" s="196"/>
      <c r="V2492" s="196"/>
    </row>
    <row r="2493" spans="1:22" x14ac:dyDescent="0.2">
      <c r="A2493" s="196"/>
      <c r="B2493" s="196"/>
      <c r="C2493" s="196"/>
      <c r="D2493" s="196"/>
      <c r="E2493" s="196"/>
      <c r="F2493" s="196"/>
      <c r="G2493" s="196"/>
      <c r="H2493" s="196"/>
      <c r="I2493" s="196"/>
      <c r="J2493" s="196"/>
      <c r="K2493" s="196"/>
      <c r="L2493" s="196"/>
      <c r="M2493" s="196"/>
      <c r="N2493" s="196"/>
      <c r="O2493" s="196"/>
      <c r="P2493" s="196"/>
      <c r="Q2493" s="196"/>
      <c r="R2493" s="196"/>
      <c r="S2493" s="196"/>
      <c r="T2493" s="196"/>
      <c r="U2493" s="196"/>
      <c r="V2493" s="196"/>
    </row>
    <row r="2494" spans="1:22" x14ac:dyDescent="0.2">
      <c r="A2494" s="196"/>
      <c r="B2494" s="196"/>
      <c r="C2494" s="196"/>
      <c r="D2494" s="196"/>
      <c r="E2494" s="196"/>
      <c r="F2494" s="196"/>
      <c r="G2494" s="196"/>
      <c r="H2494" s="196"/>
      <c r="I2494" s="196"/>
      <c r="J2494" s="196"/>
      <c r="K2494" s="196"/>
      <c r="L2494" s="196"/>
      <c r="M2494" s="196"/>
      <c r="N2494" s="196"/>
      <c r="O2494" s="196"/>
      <c r="P2494" s="196"/>
      <c r="Q2494" s="196"/>
      <c r="R2494" s="196"/>
      <c r="S2494" s="196"/>
      <c r="T2494" s="196"/>
      <c r="U2494" s="196"/>
      <c r="V2494" s="196"/>
    </row>
    <row r="2495" spans="1:22" x14ac:dyDescent="0.2">
      <c r="A2495" s="196"/>
      <c r="B2495" s="196"/>
      <c r="C2495" s="196"/>
      <c r="D2495" s="196"/>
      <c r="E2495" s="196"/>
      <c r="F2495" s="196"/>
      <c r="G2495" s="196"/>
      <c r="H2495" s="196"/>
      <c r="I2495" s="196"/>
      <c r="J2495" s="196"/>
      <c r="K2495" s="196"/>
      <c r="L2495" s="196"/>
      <c r="M2495" s="196"/>
      <c r="N2495" s="196"/>
      <c r="O2495" s="196"/>
      <c r="P2495" s="196"/>
      <c r="Q2495" s="196"/>
      <c r="R2495" s="196"/>
      <c r="S2495" s="196"/>
      <c r="T2495" s="196"/>
      <c r="U2495" s="196"/>
      <c r="V2495" s="196"/>
    </row>
    <row r="2496" spans="1:22" x14ac:dyDescent="0.2">
      <c r="A2496" s="196"/>
      <c r="B2496" s="196"/>
      <c r="C2496" s="196"/>
      <c r="D2496" s="196"/>
      <c r="E2496" s="196"/>
      <c r="F2496" s="196"/>
      <c r="G2496" s="196"/>
      <c r="H2496" s="196"/>
      <c r="I2496" s="196"/>
      <c r="J2496" s="196"/>
      <c r="K2496" s="196"/>
      <c r="L2496" s="196"/>
      <c r="M2496" s="196"/>
      <c r="N2496" s="196"/>
      <c r="O2496" s="196"/>
      <c r="P2496" s="196"/>
      <c r="Q2496" s="196"/>
      <c r="R2496" s="196"/>
      <c r="S2496" s="196"/>
      <c r="T2496" s="196"/>
      <c r="U2496" s="196"/>
      <c r="V2496" s="196"/>
    </row>
    <row r="2497" spans="1:22" x14ac:dyDescent="0.2">
      <c r="A2497" s="196"/>
      <c r="B2497" s="196"/>
      <c r="C2497" s="196"/>
      <c r="D2497" s="196"/>
      <c r="E2497" s="196"/>
      <c r="F2497" s="196"/>
      <c r="G2497" s="196"/>
      <c r="H2497" s="196"/>
      <c r="I2497" s="196"/>
      <c r="J2497" s="196"/>
      <c r="K2497" s="196"/>
      <c r="L2497" s="196"/>
      <c r="M2497" s="196"/>
      <c r="N2497" s="196"/>
      <c r="O2497" s="196"/>
      <c r="P2497" s="196"/>
      <c r="Q2497" s="196"/>
      <c r="R2497" s="196"/>
      <c r="S2497" s="196"/>
      <c r="T2497" s="196"/>
      <c r="U2497" s="196"/>
      <c r="V2497" s="196"/>
    </row>
    <row r="2498" spans="1:22" x14ac:dyDescent="0.2">
      <c r="A2498" s="196"/>
      <c r="B2498" s="196"/>
      <c r="C2498" s="196"/>
      <c r="D2498" s="196"/>
      <c r="E2498" s="196"/>
      <c r="F2498" s="196"/>
      <c r="G2498" s="196"/>
      <c r="H2498" s="196"/>
      <c r="I2498" s="196"/>
      <c r="J2498" s="196"/>
      <c r="K2498" s="196"/>
      <c r="L2498" s="196"/>
      <c r="M2498" s="196"/>
      <c r="N2498" s="196"/>
      <c r="O2498" s="196"/>
      <c r="P2498" s="196"/>
      <c r="Q2498" s="196"/>
      <c r="R2498" s="196"/>
      <c r="S2498" s="196"/>
      <c r="T2498" s="196"/>
      <c r="U2498" s="196"/>
      <c r="V2498" s="196"/>
    </row>
    <row r="2499" spans="1:22" x14ac:dyDescent="0.2">
      <c r="A2499" s="196"/>
      <c r="B2499" s="196"/>
      <c r="C2499" s="196"/>
      <c r="D2499" s="196"/>
      <c r="E2499" s="196"/>
      <c r="F2499" s="196"/>
      <c r="G2499" s="196"/>
      <c r="H2499" s="196"/>
      <c r="I2499" s="196"/>
      <c r="J2499" s="196"/>
      <c r="K2499" s="196"/>
      <c r="L2499" s="196"/>
      <c r="M2499" s="196"/>
      <c r="N2499" s="196"/>
      <c r="O2499" s="196"/>
      <c r="P2499" s="196"/>
      <c r="Q2499" s="196"/>
      <c r="R2499" s="196"/>
      <c r="S2499" s="196"/>
      <c r="T2499" s="196"/>
      <c r="U2499" s="196"/>
      <c r="V2499" s="196"/>
    </row>
    <row r="2500" spans="1:22" x14ac:dyDescent="0.2">
      <c r="A2500" s="196"/>
      <c r="B2500" s="196"/>
      <c r="C2500" s="196"/>
      <c r="D2500" s="196"/>
      <c r="E2500" s="196"/>
      <c r="F2500" s="196"/>
      <c r="G2500" s="196"/>
      <c r="H2500" s="196"/>
      <c r="I2500" s="196"/>
      <c r="J2500" s="196"/>
      <c r="K2500" s="196"/>
      <c r="L2500" s="196"/>
      <c r="M2500" s="196"/>
      <c r="N2500" s="196"/>
      <c r="O2500" s="196"/>
      <c r="P2500" s="196"/>
      <c r="Q2500" s="196"/>
      <c r="R2500" s="196"/>
      <c r="S2500" s="196"/>
      <c r="T2500" s="196"/>
      <c r="U2500" s="196"/>
      <c r="V2500" s="196"/>
    </row>
    <row r="2501" spans="1:22" x14ac:dyDescent="0.2">
      <c r="A2501" s="196"/>
      <c r="B2501" s="196"/>
      <c r="C2501" s="196"/>
      <c r="D2501" s="196"/>
      <c r="E2501" s="196"/>
      <c r="F2501" s="196"/>
      <c r="G2501" s="196"/>
      <c r="H2501" s="196"/>
      <c r="I2501" s="196"/>
      <c r="J2501" s="196"/>
      <c r="K2501" s="196"/>
      <c r="L2501" s="196"/>
      <c r="M2501" s="196"/>
      <c r="N2501" s="196"/>
      <c r="O2501" s="196"/>
      <c r="P2501" s="196"/>
      <c r="Q2501" s="196"/>
      <c r="R2501" s="196"/>
      <c r="S2501" s="196"/>
      <c r="T2501" s="196"/>
      <c r="U2501" s="196"/>
      <c r="V2501" s="196"/>
    </row>
    <row r="2502" spans="1:22" x14ac:dyDescent="0.2">
      <c r="A2502" s="196"/>
      <c r="B2502" s="196"/>
      <c r="C2502" s="196"/>
      <c r="D2502" s="196"/>
      <c r="E2502" s="196"/>
      <c r="F2502" s="196"/>
      <c r="G2502" s="196"/>
      <c r="H2502" s="196"/>
      <c r="I2502" s="196"/>
      <c r="J2502" s="196"/>
      <c r="K2502" s="196"/>
      <c r="L2502" s="196"/>
      <c r="M2502" s="196"/>
      <c r="N2502" s="196"/>
      <c r="O2502" s="196"/>
      <c r="P2502" s="196"/>
      <c r="Q2502" s="196"/>
      <c r="R2502" s="196"/>
      <c r="S2502" s="196"/>
      <c r="T2502" s="196"/>
      <c r="U2502" s="196"/>
      <c r="V2502" s="196"/>
    </row>
    <row r="2503" spans="1:22" x14ac:dyDescent="0.2">
      <c r="A2503" s="196"/>
      <c r="B2503" s="196"/>
      <c r="C2503" s="196"/>
      <c r="D2503" s="196"/>
      <c r="E2503" s="196"/>
      <c r="F2503" s="196"/>
      <c r="G2503" s="196"/>
      <c r="H2503" s="196"/>
      <c r="I2503" s="196"/>
      <c r="J2503" s="196"/>
      <c r="K2503" s="196"/>
      <c r="L2503" s="196"/>
      <c r="M2503" s="196"/>
      <c r="N2503" s="196"/>
      <c r="O2503" s="196"/>
      <c r="P2503" s="196"/>
      <c r="Q2503" s="196"/>
      <c r="R2503" s="196"/>
      <c r="S2503" s="196"/>
      <c r="T2503" s="196"/>
      <c r="U2503" s="196"/>
      <c r="V2503" s="196"/>
    </row>
    <row r="2504" spans="1:22" x14ac:dyDescent="0.2">
      <c r="A2504" s="196"/>
      <c r="B2504" s="196"/>
      <c r="C2504" s="196"/>
      <c r="D2504" s="196"/>
      <c r="E2504" s="196"/>
      <c r="F2504" s="196"/>
      <c r="G2504" s="196"/>
      <c r="H2504" s="196"/>
      <c r="I2504" s="196"/>
      <c r="J2504" s="196"/>
      <c r="K2504" s="196"/>
      <c r="L2504" s="196"/>
      <c r="M2504" s="196"/>
      <c r="N2504" s="196"/>
      <c r="O2504" s="196"/>
      <c r="P2504" s="196"/>
      <c r="Q2504" s="196"/>
      <c r="R2504" s="196"/>
      <c r="S2504" s="196"/>
      <c r="T2504" s="196"/>
      <c r="U2504" s="196"/>
      <c r="V2504" s="196"/>
    </row>
    <row r="2505" spans="1:22" x14ac:dyDescent="0.2">
      <c r="A2505" s="196"/>
      <c r="B2505" s="196"/>
      <c r="C2505" s="196"/>
      <c r="D2505" s="196"/>
      <c r="E2505" s="196"/>
      <c r="F2505" s="196"/>
      <c r="G2505" s="196"/>
      <c r="H2505" s="196"/>
      <c r="I2505" s="196"/>
      <c r="J2505" s="196"/>
      <c r="K2505" s="196"/>
      <c r="L2505" s="196"/>
      <c r="M2505" s="196"/>
      <c r="N2505" s="196"/>
      <c r="O2505" s="196"/>
      <c r="P2505" s="196"/>
      <c r="Q2505" s="196"/>
      <c r="R2505" s="196"/>
      <c r="S2505" s="196"/>
      <c r="T2505" s="196"/>
      <c r="U2505" s="196"/>
      <c r="V2505" s="196"/>
    </row>
    <row r="2506" spans="1:22" x14ac:dyDescent="0.2">
      <c r="A2506" s="196"/>
      <c r="B2506" s="196"/>
      <c r="C2506" s="196"/>
      <c r="D2506" s="196"/>
      <c r="E2506" s="196"/>
      <c r="F2506" s="196"/>
      <c r="G2506" s="196"/>
      <c r="H2506" s="196"/>
      <c r="I2506" s="196"/>
      <c r="J2506" s="196"/>
      <c r="K2506" s="196"/>
      <c r="L2506" s="196"/>
      <c r="M2506" s="196"/>
      <c r="N2506" s="196"/>
      <c r="O2506" s="196"/>
      <c r="P2506" s="196"/>
      <c r="Q2506" s="196"/>
      <c r="R2506" s="196"/>
      <c r="S2506" s="196"/>
      <c r="T2506" s="196"/>
      <c r="U2506" s="196"/>
      <c r="V2506" s="196"/>
    </row>
    <row r="2507" spans="1:22" x14ac:dyDescent="0.2">
      <c r="A2507" s="196"/>
      <c r="B2507" s="196"/>
      <c r="C2507" s="196"/>
      <c r="D2507" s="196"/>
      <c r="E2507" s="196"/>
      <c r="F2507" s="196"/>
      <c r="G2507" s="196"/>
      <c r="H2507" s="196"/>
      <c r="I2507" s="196"/>
      <c r="J2507" s="196"/>
      <c r="K2507" s="196"/>
      <c r="L2507" s="196"/>
      <c r="M2507" s="196"/>
      <c r="N2507" s="196"/>
      <c r="O2507" s="196"/>
      <c r="P2507" s="196"/>
      <c r="Q2507" s="196"/>
      <c r="R2507" s="196"/>
      <c r="S2507" s="196"/>
      <c r="T2507" s="196"/>
      <c r="U2507" s="196"/>
      <c r="V2507" s="196"/>
    </row>
    <row r="2508" spans="1:22" x14ac:dyDescent="0.2">
      <c r="A2508" s="196"/>
      <c r="B2508" s="196"/>
      <c r="C2508" s="196"/>
      <c r="D2508" s="196"/>
      <c r="E2508" s="196"/>
      <c r="F2508" s="196"/>
      <c r="G2508" s="196"/>
      <c r="H2508" s="196"/>
      <c r="I2508" s="196"/>
      <c r="J2508" s="196"/>
      <c r="K2508" s="196"/>
      <c r="L2508" s="196"/>
      <c r="M2508" s="196"/>
      <c r="N2508" s="196"/>
      <c r="O2508" s="196"/>
      <c r="P2508" s="196"/>
      <c r="Q2508" s="196"/>
      <c r="R2508" s="196"/>
      <c r="S2508" s="196"/>
      <c r="T2508" s="196"/>
      <c r="U2508" s="196"/>
      <c r="V2508" s="196"/>
    </row>
    <row r="2509" spans="1:22" x14ac:dyDescent="0.2">
      <c r="A2509" s="196"/>
      <c r="B2509" s="196"/>
      <c r="C2509" s="196"/>
      <c r="D2509" s="196"/>
      <c r="E2509" s="196"/>
      <c r="F2509" s="196"/>
      <c r="G2509" s="196"/>
      <c r="H2509" s="196"/>
      <c r="I2509" s="196"/>
      <c r="J2509" s="196"/>
      <c r="K2509" s="196"/>
      <c r="L2509" s="196"/>
      <c r="M2509" s="196"/>
      <c r="N2509" s="196"/>
      <c r="O2509" s="196"/>
      <c r="P2509" s="196"/>
      <c r="Q2509" s="196"/>
      <c r="R2509" s="196"/>
      <c r="S2509" s="196"/>
      <c r="T2509" s="196"/>
      <c r="U2509" s="196"/>
      <c r="V2509" s="196"/>
    </row>
    <row r="2510" spans="1:22" x14ac:dyDescent="0.2">
      <c r="A2510" s="196"/>
      <c r="B2510" s="196"/>
      <c r="C2510" s="196"/>
      <c r="D2510" s="196"/>
      <c r="E2510" s="196"/>
      <c r="F2510" s="196"/>
      <c r="G2510" s="196"/>
      <c r="H2510" s="196"/>
      <c r="I2510" s="196"/>
      <c r="J2510" s="196"/>
      <c r="K2510" s="196"/>
      <c r="L2510" s="196"/>
      <c r="M2510" s="196"/>
      <c r="N2510" s="196"/>
      <c r="O2510" s="196"/>
      <c r="P2510" s="196"/>
      <c r="Q2510" s="196"/>
      <c r="R2510" s="196"/>
      <c r="S2510" s="196"/>
      <c r="T2510" s="196"/>
      <c r="U2510" s="196"/>
      <c r="V2510" s="196"/>
    </row>
    <row r="2511" spans="1:22" x14ac:dyDescent="0.2">
      <c r="A2511" s="196"/>
      <c r="B2511" s="196"/>
      <c r="C2511" s="196"/>
      <c r="D2511" s="196"/>
      <c r="E2511" s="196"/>
      <c r="F2511" s="196"/>
      <c r="G2511" s="196"/>
      <c r="H2511" s="196"/>
      <c r="I2511" s="196"/>
      <c r="J2511" s="196"/>
      <c r="K2511" s="196"/>
      <c r="L2511" s="196"/>
      <c r="M2511" s="196"/>
      <c r="N2511" s="196"/>
      <c r="O2511" s="196"/>
      <c r="P2511" s="196"/>
      <c r="Q2511" s="196"/>
      <c r="R2511" s="196"/>
      <c r="S2511" s="196"/>
      <c r="T2511" s="196"/>
      <c r="U2511" s="196"/>
      <c r="V2511" s="196"/>
    </row>
    <row r="2512" spans="1:22" x14ac:dyDescent="0.2">
      <c r="A2512" s="196"/>
      <c r="B2512" s="196"/>
      <c r="C2512" s="196"/>
      <c r="D2512" s="196"/>
      <c r="E2512" s="196"/>
      <c r="F2512" s="196"/>
      <c r="G2512" s="196"/>
      <c r="H2512" s="196"/>
      <c r="I2512" s="196"/>
      <c r="J2512" s="196"/>
      <c r="K2512" s="196"/>
      <c r="L2512" s="196"/>
      <c r="M2512" s="196"/>
      <c r="N2512" s="196"/>
      <c r="O2512" s="196"/>
      <c r="P2512" s="196"/>
      <c r="Q2512" s="196"/>
      <c r="R2512" s="196"/>
      <c r="S2512" s="196"/>
      <c r="T2512" s="196"/>
      <c r="U2512" s="196"/>
      <c r="V2512" s="196"/>
    </row>
    <row r="2513" spans="1:22" x14ac:dyDescent="0.2">
      <c r="A2513" s="196"/>
      <c r="B2513" s="196"/>
      <c r="C2513" s="196"/>
      <c r="D2513" s="196"/>
      <c r="E2513" s="196"/>
      <c r="F2513" s="196"/>
      <c r="G2513" s="196"/>
      <c r="H2513" s="196"/>
      <c r="I2513" s="196"/>
      <c r="J2513" s="196"/>
      <c r="K2513" s="196"/>
      <c r="L2513" s="196"/>
      <c r="M2513" s="196"/>
      <c r="N2513" s="196"/>
      <c r="O2513" s="196"/>
      <c r="P2513" s="196"/>
      <c r="Q2513" s="196"/>
      <c r="R2513" s="196"/>
      <c r="S2513" s="196"/>
      <c r="T2513" s="196"/>
      <c r="U2513" s="196"/>
      <c r="V2513" s="196"/>
    </row>
    <row r="2514" spans="1:22" x14ac:dyDescent="0.2">
      <c r="A2514" s="196"/>
      <c r="B2514" s="196"/>
      <c r="C2514" s="196"/>
      <c r="D2514" s="196"/>
      <c r="E2514" s="196"/>
      <c r="F2514" s="196"/>
      <c r="G2514" s="196"/>
      <c r="H2514" s="196"/>
      <c r="I2514" s="196"/>
      <c r="J2514" s="196"/>
      <c r="K2514" s="196"/>
      <c r="L2514" s="196"/>
      <c r="M2514" s="196"/>
      <c r="N2514" s="196"/>
      <c r="O2514" s="196"/>
      <c r="P2514" s="196"/>
      <c r="Q2514" s="196"/>
      <c r="R2514" s="196"/>
      <c r="S2514" s="196"/>
      <c r="T2514" s="196"/>
      <c r="U2514" s="196"/>
      <c r="V2514" s="196"/>
    </row>
    <row r="2515" spans="1:22" x14ac:dyDescent="0.2">
      <c r="A2515" s="196"/>
      <c r="B2515" s="196"/>
      <c r="C2515" s="196"/>
      <c r="D2515" s="196"/>
      <c r="E2515" s="196"/>
      <c r="F2515" s="196"/>
      <c r="G2515" s="196"/>
      <c r="H2515" s="196"/>
      <c r="I2515" s="196"/>
      <c r="J2515" s="196"/>
      <c r="K2515" s="196"/>
      <c r="L2515" s="196"/>
      <c r="M2515" s="196"/>
      <c r="N2515" s="196"/>
      <c r="O2515" s="196"/>
      <c r="P2515" s="196"/>
      <c r="Q2515" s="196"/>
      <c r="R2515" s="196"/>
      <c r="S2515" s="196"/>
      <c r="T2515" s="196"/>
      <c r="U2515" s="196"/>
      <c r="V2515" s="196"/>
    </row>
    <row r="2516" spans="1:22" x14ac:dyDescent="0.2">
      <c r="A2516" s="196"/>
      <c r="B2516" s="196"/>
      <c r="C2516" s="196"/>
      <c r="D2516" s="196"/>
      <c r="E2516" s="196"/>
      <c r="F2516" s="196"/>
      <c r="G2516" s="196"/>
      <c r="H2516" s="196"/>
      <c r="I2516" s="196"/>
      <c r="J2516" s="196"/>
      <c r="K2516" s="196"/>
      <c r="L2516" s="196"/>
      <c r="M2516" s="196"/>
      <c r="N2516" s="196"/>
      <c r="O2516" s="196"/>
      <c r="P2516" s="196"/>
      <c r="Q2516" s="196"/>
      <c r="R2516" s="196"/>
      <c r="S2516" s="196"/>
      <c r="T2516" s="196"/>
      <c r="U2516" s="196"/>
      <c r="V2516" s="196"/>
    </row>
    <row r="2517" spans="1:22" x14ac:dyDescent="0.2">
      <c r="A2517" s="196"/>
      <c r="B2517" s="196"/>
      <c r="C2517" s="196"/>
      <c r="D2517" s="196"/>
      <c r="E2517" s="196"/>
      <c r="F2517" s="196"/>
      <c r="G2517" s="196"/>
      <c r="H2517" s="196"/>
      <c r="I2517" s="196"/>
      <c r="J2517" s="196"/>
      <c r="K2517" s="196"/>
      <c r="L2517" s="196"/>
      <c r="M2517" s="196"/>
      <c r="N2517" s="196"/>
      <c r="O2517" s="196"/>
      <c r="P2517" s="196"/>
      <c r="Q2517" s="196"/>
      <c r="R2517" s="196"/>
      <c r="S2517" s="196"/>
      <c r="T2517" s="196"/>
      <c r="U2517" s="196"/>
      <c r="V2517" s="196"/>
    </row>
    <row r="2518" spans="1:22" x14ac:dyDescent="0.2">
      <c r="A2518" s="196"/>
      <c r="B2518" s="196"/>
      <c r="C2518" s="196"/>
      <c r="D2518" s="196"/>
      <c r="E2518" s="196"/>
      <c r="F2518" s="196"/>
      <c r="G2518" s="196"/>
      <c r="H2518" s="196"/>
      <c r="I2518" s="196"/>
      <c r="J2518" s="196"/>
      <c r="K2518" s="196"/>
      <c r="L2518" s="196"/>
      <c r="M2518" s="196"/>
      <c r="N2518" s="196"/>
      <c r="O2518" s="196"/>
      <c r="P2518" s="196"/>
      <c r="Q2518" s="196"/>
      <c r="R2518" s="196"/>
      <c r="S2518" s="196"/>
      <c r="T2518" s="196"/>
      <c r="U2518" s="196"/>
      <c r="V2518" s="196"/>
    </row>
    <row r="2519" spans="1:22" x14ac:dyDescent="0.2">
      <c r="A2519" s="196"/>
      <c r="B2519" s="196"/>
      <c r="C2519" s="196"/>
      <c r="D2519" s="196"/>
      <c r="E2519" s="196"/>
      <c r="F2519" s="196"/>
      <c r="G2519" s="196"/>
      <c r="H2519" s="196"/>
      <c r="I2519" s="196"/>
      <c r="J2519" s="196"/>
      <c r="K2519" s="196"/>
      <c r="L2519" s="196"/>
      <c r="M2519" s="196"/>
      <c r="N2519" s="196"/>
      <c r="O2519" s="196"/>
      <c r="P2519" s="196"/>
      <c r="Q2519" s="196"/>
      <c r="R2519" s="196"/>
      <c r="S2519" s="196"/>
      <c r="T2519" s="196"/>
      <c r="U2519" s="196"/>
      <c r="V2519" s="196"/>
    </row>
    <row r="2520" spans="1:22" x14ac:dyDescent="0.2">
      <c r="A2520" s="196"/>
      <c r="B2520" s="196"/>
      <c r="C2520" s="196"/>
      <c r="D2520" s="196"/>
      <c r="E2520" s="196"/>
      <c r="F2520" s="196"/>
      <c r="G2520" s="196"/>
      <c r="H2520" s="196"/>
      <c r="I2520" s="196"/>
      <c r="J2520" s="196"/>
      <c r="K2520" s="196"/>
      <c r="L2520" s="196"/>
      <c r="M2520" s="196"/>
      <c r="N2520" s="196"/>
      <c r="O2520" s="196"/>
      <c r="P2520" s="196"/>
      <c r="Q2520" s="196"/>
      <c r="R2520" s="196"/>
      <c r="S2520" s="196"/>
      <c r="T2520" s="196"/>
      <c r="U2520" s="196"/>
      <c r="V2520" s="196"/>
    </row>
    <row r="2521" spans="1:22" x14ac:dyDescent="0.2">
      <c r="A2521" s="196"/>
      <c r="B2521" s="196"/>
      <c r="C2521" s="196"/>
      <c r="D2521" s="196"/>
      <c r="E2521" s="196"/>
      <c r="F2521" s="196"/>
      <c r="G2521" s="196"/>
      <c r="H2521" s="196"/>
      <c r="I2521" s="196"/>
      <c r="J2521" s="196"/>
      <c r="K2521" s="196"/>
      <c r="L2521" s="196"/>
      <c r="M2521" s="196"/>
      <c r="N2521" s="196"/>
      <c r="O2521" s="196"/>
      <c r="P2521" s="196"/>
      <c r="Q2521" s="196"/>
      <c r="R2521" s="196"/>
      <c r="S2521" s="196"/>
      <c r="T2521" s="196"/>
      <c r="U2521" s="196"/>
      <c r="V2521" s="196"/>
    </row>
    <row r="2522" spans="1:22" x14ac:dyDescent="0.2">
      <c r="A2522" s="196"/>
      <c r="B2522" s="196"/>
      <c r="C2522" s="196"/>
      <c r="D2522" s="196"/>
      <c r="E2522" s="196"/>
      <c r="F2522" s="196"/>
      <c r="G2522" s="196"/>
      <c r="H2522" s="196"/>
      <c r="I2522" s="196"/>
      <c r="J2522" s="196"/>
      <c r="K2522" s="196"/>
      <c r="L2522" s="196"/>
      <c r="M2522" s="196"/>
      <c r="N2522" s="196"/>
      <c r="O2522" s="196"/>
      <c r="P2522" s="196"/>
      <c r="Q2522" s="196"/>
      <c r="R2522" s="196"/>
      <c r="S2522" s="196"/>
      <c r="T2522" s="196"/>
      <c r="U2522" s="196"/>
      <c r="V2522" s="196"/>
    </row>
    <row r="2523" spans="1:22" x14ac:dyDescent="0.2">
      <c r="A2523" s="196"/>
      <c r="B2523" s="196"/>
      <c r="C2523" s="196"/>
      <c r="D2523" s="196"/>
      <c r="E2523" s="196"/>
      <c r="F2523" s="196"/>
      <c r="G2523" s="196"/>
      <c r="H2523" s="196"/>
      <c r="I2523" s="196"/>
      <c r="J2523" s="196"/>
      <c r="K2523" s="196"/>
      <c r="L2523" s="196"/>
      <c r="M2523" s="196"/>
      <c r="N2523" s="196"/>
      <c r="O2523" s="196"/>
      <c r="P2523" s="196"/>
      <c r="Q2523" s="196"/>
      <c r="R2523" s="196"/>
      <c r="S2523" s="196"/>
      <c r="T2523" s="196"/>
      <c r="U2523" s="196"/>
      <c r="V2523" s="196"/>
    </row>
    <row r="2524" spans="1:22" x14ac:dyDescent="0.2">
      <c r="A2524" s="196"/>
      <c r="B2524" s="196"/>
      <c r="C2524" s="196"/>
      <c r="D2524" s="196"/>
      <c r="E2524" s="196"/>
      <c r="F2524" s="196"/>
      <c r="G2524" s="196"/>
      <c r="H2524" s="196"/>
      <c r="I2524" s="196"/>
      <c r="J2524" s="196"/>
      <c r="K2524" s="196"/>
      <c r="L2524" s="196"/>
      <c r="M2524" s="196"/>
      <c r="N2524" s="196"/>
      <c r="O2524" s="196"/>
      <c r="P2524" s="196"/>
      <c r="Q2524" s="196"/>
      <c r="R2524" s="196"/>
      <c r="S2524" s="196"/>
      <c r="T2524" s="196"/>
      <c r="U2524" s="196"/>
      <c r="V2524" s="196"/>
    </row>
    <row r="2525" spans="1:22" x14ac:dyDescent="0.2">
      <c r="A2525" s="196"/>
      <c r="B2525" s="196"/>
      <c r="C2525" s="196"/>
      <c r="D2525" s="196"/>
      <c r="E2525" s="196"/>
      <c r="F2525" s="196"/>
      <c r="G2525" s="196"/>
      <c r="H2525" s="196"/>
      <c r="I2525" s="196"/>
      <c r="J2525" s="196"/>
      <c r="K2525" s="196"/>
      <c r="L2525" s="196"/>
      <c r="M2525" s="196"/>
      <c r="N2525" s="196"/>
      <c r="O2525" s="196"/>
      <c r="P2525" s="196"/>
      <c r="Q2525" s="196"/>
      <c r="R2525" s="196"/>
      <c r="S2525" s="196"/>
      <c r="T2525" s="196"/>
      <c r="U2525" s="196"/>
      <c r="V2525" s="196"/>
    </row>
    <row r="2526" spans="1:22" x14ac:dyDescent="0.2">
      <c r="A2526" s="196"/>
      <c r="B2526" s="196"/>
      <c r="C2526" s="196"/>
      <c r="D2526" s="196"/>
      <c r="E2526" s="196"/>
      <c r="F2526" s="196"/>
      <c r="G2526" s="196"/>
      <c r="H2526" s="196"/>
      <c r="I2526" s="196"/>
      <c r="J2526" s="196"/>
      <c r="K2526" s="196"/>
      <c r="L2526" s="196"/>
      <c r="M2526" s="196"/>
      <c r="N2526" s="196"/>
      <c r="O2526" s="196"/>
      <c r="P2526" s="196"/>
      <c r="Q2526" s="196"/>
      <c r="R2526" s="196"/>
      <c r="S2526" s="196"/>
      <c r="T2526" s="196"/>
      <c r="U2526" s="196"/>
      <c r="V2526" s="196"/>
    </row>
    <row r="2527" spans="1:22" x14ac:dyDescent="0.2">
      <c r="A2527" s="196"/>
      <c r="B2527" s="196"/>
      <c r="C2527" s="196"/>
      <c r="D2527" s="196"/>
      <c r="E2527" s="196"/>
      <c r="F2527" s="196"/>
      <c r="G2527" s="196"/>
      <c r="H2527" s="196"/>
      <c r="I2527" s="196"/>
      <c r="J2527" s="196"/>
      <c r="K2527" s="196"/>
      <c r="L2527" s="196"/>
      <c r="M2527" s="196"/>
      <c r="N2527" s="196"/>
      <c r="O2527" s="196"/>
      <c r="P2527" s="196"/>
      <c r="Q2527" s="196"/>
      <c r="R2527" s="196"/>
      <c r="S2527" s="196"/>
      <c r="T2527" s="196"/>
      <c r="U2527" s="196"/>
      <c r="V2527" s="196"/>
    </row>
    <row r="2528" spans="1:22" x14ac:dyDescent="0.2">
      <c r="A2528" s="196"/>
      <c r="B2528" s="196"/>
      <c r="C2528" s="196"/>
      <c r="D2528" s="196"/>
      <c r="E2528" s="196"/>
      <c r="F2528" s="196"/>
      <c r="G2528" s="196"/>
      <c r="H2528" s="196"/>
      <c r="I2528" s="196"/>
      <c r="J2528" s="196"/>
      <c r="K2528" s="196"/>
      <c r="L2528" s="196"/>
      <c r="M2528" s="196"/>
      <c r="N2528" s="196"/>
      <c r="O2528" s="196"/>
      <c r="P2528" s="196"/>
      <c r="Q2528" s="196"/>
      <c r="R2528" s="196"/>
      <c r="S2528" s="196"/>
      <c r="T2528" s="196"/>
      <c r="U2528" s="196"/>
      <c r="V2528" s="196"/>
    </row>
    <row r="2529" spans="1:22" x14ac:dyDescent="0.2">
      <c r="A2529" s="196"/>
      <c r="B2529" s="196"/>
      <c r="C2529" s="196"/>
      <c r="D2529" s="196"/>
      <c r="E2529" s="196"/>
      <c r="F2529" s="196"/>
      <c r="G2529" s="196"/>
      <c r="H2529" s="196"/>
      <c r="I2529" s="196"/>
      <c r="J2529" s="196"/>
      <c r="K2529" s="196"/>
      <c r="L2529" s="196"/>
      <c r="M2529" s="196"/>
      <c r="N2529" s="196"/>
      <c r="O2529" s="196"/>
      <c r="P2529" s="196"/>
      <c r="Q2529" s="196"/>
      <c r="R2529" s="196"/>
      <c r="S2529" s="196"/>
      <c r="T2529" s="196"/>
      <c r="U2529" s="196"/>
      <c r="V2529" s="196"/>
    </row>
    <row r="2530" spans="1:22" x14ac:dyDescent="0.2">
      <c r="A2530" s="196"/>
      <c r="B2530" s="196"/>
      <c r="C2530" s="196"/>
      <c r="D2530" s="196"/>
      <c r="E2530" s="196"/>
      <c r="F2530" s="196"/>
      <c r="G2530" s="196"/>
      <c r="H2530" s="196"/>
      <c r="I2530" s="196"/>
      <c r="J2530" s="196"/>
      <c r="K2530" s="196"/>
      <c r="L2530" s="196"/>
      <c r="M2530" s="196"/>
      <c r="N2530" s="196"/>
      <c r="O2530" s="196"/>
      <c r="P2530" s="196"/>
      <c r="Q2530" s="196"/>
      <c r="R2530" s="196"/>
      <c r="S2530" s="196"/>
      <c r="T2530" s="196"/>
      <c r="U2530" s="196"/>
      <c r="V2530" s="196"/>
    </row>
    <row r="2531" spans="1:22" x14ac:dyDescent="0.2">
      <c r="A2531" s="196"/>
      <c r="B2531" s="196"/>
      <c r="C2531" s="196"/>
      <c r="D2531" s="196"/>
      <c r="E2531" s="196"/>
      <c r="F2531" s="196"/>
      <c r="G2531" s="196"/>
      <c r="H2531" s="196"/>
      <c r="I2531" s="196"/>
      <c r="J2531" s="196"/>
      <c r="K2531" s="196"/>
      <c r="L2531" s="196"/>
      <c r="M2531" s="196"/>
      <c r="N2531" s="196"/>
      <c r="O2531" s="196"/>
      <c r="P2531" s="196"/>
      <c r="Q2531" s="196"/>
      <c r="R2531" s="196"/>
      <c r="S2531" s="196"/>
      <c r="T2531" s="196"/>
      <c r="U2531" s="196"/>
      <c r="V2531" s="196"/>
    </row>
    <row r="2532" spans="1:22" x14ac:dyDescent="0.2">
      <c r="A2532" s="196"/>
      <c r="B2532" s="196"/>
      <c r="C2532" s="196"/>
      <c r="D2532" s="196"/>
      <c r="E2532" s="196"/>
      <c r="F2532" s="196"/>
      <c r="G2532" s="196"/>
      <c r="H2532" s="196"/>
      <c r="I2532" s="196"/>
      <c r="J2532" s="196"/>
      <c r="K2532" s="196"/>
      <c r="L2532" s="196"/>
      <c r="M2532" s="196"/>
      <c r="N2532" s="196"/>
      <c r="O2532" s="196"/>
      <c r="P2532" s="196"/>
      <c r="Q2532" s="196"/>
      <c r="R2532" s="196"/>
      <c r="S2532" s="196"/>
      <c r="T2532" s="196"/>
      <c r="U2532" s="196"/>
      <c r="V2532" s="196"/>
    </row>
    <row r="2533" spans="1:22" x14ac:dyDescent="0.2">
      <c r="A2533" s="196"/>
      <c r="B2533" s="196"/>
      <c r="C2533" s="196"/>
      <c r="D2533" s="196"/>
      <c r="E2533" s="196"/>
      <c r="F2533" s="196"/>
      <c r="G2533" s="196"/>
      <c r="H2533" s="196"/>
      <c r="I2533" s="196"/>
      <c r="J2533" s="196"/>
      <c r="K2533" s="196"/>
      <c r="L2533" s="196"/>
      <c r="M2533" s="196"/>
      <c r="N2533" s="196"/>
      <c r="O2533" s="196"/>
      <c r="P2533" s="196"/>
      <c r="Q2533" s="196"/>
      <c r="R2533" s="196"/>
      <c r="S2533" s="196"/>
      <c r="T2533" s="196"/>
      <c r="U2533" s="196"/>
      <c r="V2533" s="196"/>
    </row>
    <row r="2534" spans="1:22" x14ac:dyDescent="0.2">
      <c r="A2534" s="196"/>
      <c r="B2534" s="196"/>
      <c r="C2534" s="196"/>
      <c r="D2534" s="196"/>
      <c r="E2534" s="196"/>
      <c r="F2534" s="196"/>
      <c r="G2534" s="196"/>
      <c r="H2534" s="196"/>
      <c r="I2534" s="196"/>
      <c r="J2534" s="196"/>
      <c r="K2534" s="196"/>
      <c r="L2534" s="196"/>
      <c r="M2534" s="196"/>
      <c r="N2534" s="196"/>
      <c r="O2534" s="196"/>
      <c r="P2534" s="196"/>
      <c r="Q2534" s="196"/>
      <c r="R2534" s="196"/>
      <c r="S2534" s="196"/>
      <c r="T2534" s="196"/>
      <c r="U2534" s="196"/>
      <c r="V2534" s="196"/>
    </row>
    <row r="2535" spans="1:22" x14ac:dyDescent="0.2">
      <c r="A2535" s="196"/>
      <c r="B2535" s="196"/>
      <c r="C2535" s="196"/>
      <c r="D2535" s="196"/>
      <c r="E2535" s="196"/>
      <c r="F2535" s="196"/>
      <c r="G2535" s="196"/>
      <c r="H2535" s="196"/>
      <c r="I2535" s="196"/>
      <c r="J2535" s="196"/>
      <c r="K2535" s="196"/>
      <c r="L2535" s="196"/>
      <c r="M2535" s="196"/>
      <c r="N2535" s="196"/>
      <c r="O2535" s="196"/>
      <c r="P2535" s="196"/>
      <c r="Q2535" s="196"/>
      <c r="R2535" s="196"/>
      <c r="S2535" s="196"/>
      <c r="T2535" s="196"/>
      <c r="U2535" s="196"/>
      <c r="V2535" s="196"/>
    </row>
    <row r="2536" spans="1:22" x14ac:dyDescent="0.2">
      <c r="A2536" s="196"/>
      <c r="B2536" s="196"/>
      <c r="C2536" s="196"/>
      <c r="D2536" s="196"/>
      <c r="E2536" s="196"/>
      <c r="F2536" s="196"/>
      <c r="G2536" s="196"/>
      <c r="H2536" s="196"/>
      <c r="I2536" s="196"/>
      <c r="J2536" s="196"/>
      <c r="K2536" s="196"/>
      <c r="L2536" s="196"/>
      <c r="M2536" s="196"/>
      <c r="N2536" s="196"/>
      <c r="O2536" s="196"/>
      <c r="P2536" s="196"/>
      <c r="Q2536" s="196"/>
      <c r="R2536" s="196"/>
      <c r="S2536" s="196"/>
      <c r="T2536" s="196"/>
      <c r="U2536" s="196"/>
      <c r="V2536" s="196"/>
    </row>
    <row r="2537" spans="1:22" x14ac:dyDescent="0.2">
      <c r="A2537" s="196"/>
      <c r="B2537" s="196"/>
      <c r="C2537" s="196"/>
      <c r="D2537" s="196"/>
      <c r="E2537" s="196"/>
      <c r="F2537" s="196"/>
      <c r="G2537" s="196"/>
      <c r="H2537" s="196"/>
      <c r="I2537" s="196"/>
      <c r="J2537" s="196"/>
      <c r="K2537" s="196"/>
      <c r="L2537" s="196"/>
      <c r="M2537" s="196"/>
      <c r="N2537" s="196"/>
      <c r="O2537" s="196"/>
      <c r="P2537" s="196"/>
      <c r="Q2537" s="196"/>
      <c r="R2537" s="196"/>
      <c r="S2537" s="196"/>
      <c r="T2537" s="196"/>
      <c r="U2537" s="196"/>
      <c r="V2537" s="196"/>
    </row>
    <row r="2538" spans="1:22" x14ac:dyDescent="0.2">
      <c r="A2538" s="196"/>
      <c r="B2538" s="196"/>
      <c r="C2538" s="196"/>
      <c r="D2538" s="196"/>
      <c r="E2538" s="196"/>
      <c r="F2538" s="196"/>
      <c r="G2538" s="196"/>
      <c r="H2538" s="196"/>
      <c r="I2538" s="196"/>
      <c r="J2538" s="196"/>
      <c r="K2538" s="196"/>
      <c r="L2538" s="196"/>
      <c r="M2538" s="196"/>
      <c r="N2538" s="196"/>
      <c r="O2538" s="196"/>
      <c r="P2538" s="196"/>
      <c r="Q2538" s="196"/>
      <c r="R2538" s="196"/>
      <c r="S2538" s="196"/>
      <c r="T2538" s="196"/>
      <c r="U2538" s="196"/>
      <c r="V2538" s="196"/>
    </row>
    <row r="2539" spans="1:22" x14ac:dyDescent="0.2">
      <c r="A2539" s="196"/>
      <c r="B2539" s="196"/>
      <c r="C2539" s="196"/>
      <c r="D2539" s="196"/>
      <c r="E2539" s="196"/>
      <c r="F2539" s="196"/>
      <c r="G2539" s="196"/>
      <c r="H2539" s="196"/>
      <c r="I2539" s="196"/>
      <c r="J2539" s="196"/>
      <c r="K2539" s="196"/>
      <c r="L2539" s="196"/>
      <c r="M2539" s="196"/>
      <c r="N2539" s="196"/>
      <c r="O2539" s="196"/>
      <c r="P2539" s="196"/>
      <c r="Q2539" s="196"/>
      <c r="R2539" s="196"/>
      <c r="S2539" s="196"/>
      <c r="T2539" s="196"/>
      <c r="U2539" s="196"/>
      <c r="V2539" s="196"/>
    </row>
    <row r="2540" spans="1:22" x14ac:dyDescent="0.2">
      <c r="A2540" s="196"/>
      <c r="B2540" s="196"/>
      <c r="C2540" s="196"/>
      <c r="D2540" s="196"/>
      <c r="E2540" s="196"/>
      <c r="F2540" s="196"/>
      <c r="G2540" s="196"/>
      <c r="H2540" s="196"/>
      <c r="I2540" s="196"/>
      <c r="J2540" s="196"/>
      <c r="K2540" s="196"/>
      <c r="L2540" s="196"/>
      <c r="M2540" s="196"/>
      <c r="N2540" s="196"/>
      <c r="O2540" s="196"/>
      <c r="P2540" s="196"/>
      <c r="Q2540" s="196"/>
      <c r="R2540" s="196"/>
      <c r="S2540" s="196"/>
      <c r="T2540" s="196"/>
      <c r="U2540" s="196"/>
      <c r="V2540" s="196"/>
    </row>
    <row r="2541" spans="1:22" x14ac:dyDescent="0.2">
      <c r="A2541" s="196"/>
      <c r="B2541" s="196"/>
      <c r="C2541" s="196"/>
      <c r="D2541" s="196"/>
      <c r="E2541" s="196"/>
      <c r="F2541" s="196"/>
      <c r="G2541" s="196"/>
      <c r="H2541" s="196"/>
      <c r="I2541" s="196"/>
      <c r="J2541" s="196"/>
      <c r="K2541" s="196"/>
      <c r="L2541" s="196"/>
      <c r="M2541" s="196"/>
      <c r="N2541" s="196"/>
      <c r="O2541" s="196"/>
      <c r="P2541" s="196"/>
      <c r="Q2541" s="196"/>
      <c r="R2541" s="196"/>
      <c r="S2541" s="196"/>
      <c r="T2541" s="196"/>
      <c r="U2541" s="196"/>
      <c r="V2541" s="196"/>
    </row>
    <row r="2542" spans="1:22" x14ac:dyDescent="0.2">
      <c r="A2542" s="196"/>
      <c r="B2542" s="196"/>
      <c r="C2542" s="196"/>
      <c r="D2542" s="196"/>
      <c r="E2542" s="196"/>
      <c r="F2542" s="196"/>
      <c r="G2542" s="196"/>
      <c r="H2542" s="196"/>
      <c r="I2542" s="196"/>
      <c r="J2542" s="196"/>
      <c r="K2542" s="196"/>
      <c r="L2542" s="196"/>
      <c r="M2542" s="196"/>
      <c r="N2542" s="196"/>
      <c r="O2542" s="196"/>
      <c r="P2542" s="196"/>
      <c r="Q2542" s="196"/>
      <c r="R2542" s="196"/>
      <c r="S2542" s="196"/>
      <c r="T2542" s="196"/>
      <c r="U2542" s="196"/>
      <c r="V2542" s="196"/>
    </row>
    <row r="2543" spans="1:22" x14ac:dyDescent="0.2">
      <c r="A2543" s="196"/>
      <c r="B2543" s="196"/>
      <c r="C2543" s="196"/>
      <c r="D2543" s="196"/>
      <c r="E2543" s="196"/>
      <c r="F2543" s="196"/>
      <c r="G2543" s="196"/>
      <c r="H2543" s="196"/>
      <c r="I2543" s="196"/>
      <c r="J2543" s="196"/>
      <c r="K2543" s="196"/>
      <c r="L2543" s="196"/>
      <c r="M2543" s="196"/>
      <c r="N2543" s="196"/>
      <c r="O2543" s="196"/>
      <c r="P2543" s="196"/>
      <c r="Q2543" s="196"/>
      <c r="R2543" s="196"/>
      <c r="S2543" s="196"/>
      <c r="T2543" s="196"/>
      <c r="U2543" s="196"/>
      <c r="V2543" s="196"/>
    </row>
    <row r="2544" spans="1:22" x14ac:dyDescent="0.2">
      <c r="A2544" s="196"/>
      <c r="B2544" s="196"/>
      <c r="C2544" s="196"/>
      <c r="D2544" s="196"/>
      <c r="E2544" s="196"/>
      <c r="F2544" s="196"/>
      <c r="G2544" s="196"/>
      <c r="H2544" s="196"/>
      <c r="I2544" s="196"/>
      <c r="J2544" s="196"/>
      <c r="K2544" s="196"/>
      <c r="L2544" s="196"/>
      <c r="M2544" s="196"/>
      <c r="N2544" s="196"/>
      <c r="O2544" s="196"/>
      <c r="P2544" s="196"/>
      <c r="Q2544" s="196"/>
      <c r="R2544" s="196"/>
      <c r="S2544" s="196"/>
      <c r="T2544" s="196"/>
      <c r="U2544" s="196"/>
      <c r="V2544" s="196"/>
    </row>
    <row r="2545" spans="1:22" x14ac:dyDescent="0.2">
      <c r="A2545" s="196"/>
      <c r="B2545" s="196"/>
      <c r="C2545" s="196"/>
      <c r="D2545" s="196"/>
      <c r="E2545" s="196"/>
      <c r="F2545" s="196"/>
      <c r="G2545" s="196"/>
      <c r="H2545" s="196"/>
      <c r="I2545" s="196"/>
      <c r="J2545" s="196"/>
      <c r="K2545" s="196"/>
      <c r="L2545" s="196"/>
      <c r="M2545" s="196"/>
      <c r="N2545" s="196"/>
      <c r="O2545" s="196"/>
      <c r="P2545" s="196"/>
      <c r="Q2545" s="196"/>
      <c r="R2545" s="196"/>
      <c r="S2545" s="196"/>
      <c r="T2545" s="196"/>
      <c r="U2545" s="196"/>
      <c r="V2545" s="196"/>
    </row>
    <row r="2546" spans="1:22" x14ac:dyDescent="0.2">
      <c r="A2546" s="196"/>
      <c r="B2546" s="196"/>
      <c r="C2546" s="196"/>
      <c r="D2546" s="196"/>
      <c r="E2546" s="196"/>
      <c r="F2546" s="196"/>
      <c r="G2546" s="196"/>
      <c r="H2546" s="196"/>
      <c r="I2546" s="196"/>
      <c r="J2546" s="196"/>
      <c r="K2546" s="196"/>
      <c r="L2546" s="196"/>
      <c r="M2546" s="196"/>
      <c r="N2546" s="196"/>
      <c r="O2546" s="196"/>
      <c r="P2546" s="196"/>
      <c r="Q2546" s="196"/>
      <c r="R2546" s="196"/>
      <c r="S2546" s="196"/>
      <c r="T2546" s="196"/>
      <c r="U2546" s="196"/>
      <c r="V2546" s="196"/>
    </row>
    <row r="2547" spans="1:22" x14ac:dyDescent="0.2">
      <c r="A2547" s="196"/>
      <c r="B2547" s="196"/>
      <c r="C2547" s="196"/>
      <c r="D2547" s="196"/>
      <c r="E2547" s="196"/>
      <c r="F2547" s="196"/>
      <c r="G2547" s="196"/>
      <c r="H2547" s="196"/>
      <c r="I2547" s="196"/>
      <c r="J2547" s="196"/>
      <c r="K2547" s="196"/>
      <c r="L2547" s="196"/>
      <c r="M2547" s="196"/>
      <c r="N2547" s="196"/>
      <c r="O2547" s="196"/>
      <c r="P2547" s="196"/>
      <c r="Q2547" s="196"/>
      <c r="R2547" s="196"/>
      <c r="S2547" s="196"/>
      <c r="T2547" s="196"/>
      <c r="U2547" s="196"/>
      <c r="V2547" s="196"/>
    </row>
    <row r="2548" spans="1:22" x14ac:dyDescent="0.2">
      <c r="A2548" s="196"/>
      <c r="B2548" s="196"/>
      <c r="C2548" s="196"/>
      <c r="D2548" s="196"/>
      <c r="E2548" s="196"/>
      <c r="F2548" s="196"/>
      <c r="G2548" s="196"/>
      <c r="H2548" s="196"/>
      <c r="I2548" s="196"/>
      <c r="J2548" s="196"/>
      <c r="K2548" s="196"/>
      <c r="L2548" s="196"/>
      <c r="M2548" s="196"/>
      <c r="N2548" s="196"/>
      <c r="O2548" s="196"/>
      <c r="P2548" s="196"/>
      <c r="Q2548" s="196"/>
      <c r="R2548" s="196"/>
      <c r="S2548" s="196"/>
      <c r="T2548" s="196"/>
      <c r="U2548" s="196"/>
      <c r="V2548" s="196"/>
    </row>
    <row r="2549" spans="1:22" x14ac:dyDescent="0.2">
      <c r="A2549" s="196"/>
      <c r="B2549" s="196"/>
      <c r="C2549" s="196"/>
      <c r="D2549" s="196"/>
      <c r="E2549" s="196"/>
      <c r="F2549" s="196"/>
      <c r="G2549" s="196"/>
      <c r="H2549" s="196"/>
      <c r="I2549" s="196"/>
      <c r="J2549" s="196"/>
      <c r="K2549" s="196"/>
      <c r="L2549" s="196"/>
      <c r="M2549" s="196"/>
      <c r="N2549" s="196"/>
      <c r="O2549" s="196"/>
      <c r="P2549" s="196"/>
      <c r="Q2549" s="196"/>
      <c r="R2549" s="196"/>
      <c r="S2549" s="196"/>
      <c r="T2549" s="196"/>
      <c r="U2549" s="196"/>
      <c r="V2549" s="196"/>
    </row>
    <row r="2550" spans="1:22" x14ac:dyDescent="0.2">
      <c r="A2550" s="196"/>
      <c r="B2550" s="196"/>
      <c r="C2550" s="196"/>
      <c r="D2550" s="196"/>
      <c r="E2550" s="196"/>
      <c r="F2550" s="196"/>
      <c r="G2550" s="196"/>
      <c r="H2550" s="196"/>
      <c r="I2550" s="196"/>
      <c r="J2550" s="196"/>
      <c r="K2550" s="196"/>
      <c r="L2550" s="196"/>
      <c r="M2550" s="196"/>
      <c r="N2550" s="196"/>
      <c r="O2550" s="196"/>
      <c r="P2550" s="196"/>
      <c r="Q2550" s="196"/>
      <c r="R2550" s="196"/>
      <c r="S2550" s="196"/>
      <c r="T2550" s="196"/>
      <c r="U2550" s="196"/>
      <c r="V2550" s="196"/>
    </row>
    <row r="2551" spans="1:22" x14ac:dyDescent="0.2">
      <c r="A2551" s="196"/>
      <c r="B2551" s="196"/>
      <c r="C2551" s="196"/>
      <c r="D2551" s="196"/>
      <c r="E2551" s="196"/>
      <c r="F2551" s="196"/>
      <c r="G2551" s="196"/>
      <c r="H2551" s="196"/>
      <c r="I2551" s="196"/>
      <c r="J2551" s="196"/>
      <c r="K2551" s="196"/>
      <c r="L2551" s="196"/>
      <c r="M2551" s="196"/>
      <c r="N2551" s="196"/>
      <c r="O2551" s="196"/>
      <c r="P2551" s="196"/>
      <c r="Q2551" s="196"/>
      <c r="R2551" s="196"/>
      <c r="S2551" s="196"/>
      <c r="T2551" s="196"/>
      <c r="U2551" s="196"/>
      <c r="V2551" s="196"/>
    </row>
    <row r="2552" spans="1:22" x14ac:dyDescent="0.2">
      <c r="A2552" s="196"/>
      <c r="B2552" s="196"/>
      <c r="C2552" s="196"/>
      <c r="D2552" s="196"/>
      <c r="E2552" s="196"/>
      <c r="F2552" s="196"/>
      <c r="G2552" s="196"/>
      <c r="H2552" s="196"/>
      <c r="I2552" s="196"/>
      <c r="J2552" s="196"/>
      <c r="K2552" s="196"/>
      <c r="L2552" s="196"/>
      <c r="M2552" s="196"/>
      <c r="N2552" s="196"/>
      <c r="O2552" s="196"/>
      <c r="P2552" s="196"/>
      <c r="Q2552" s="196"/>
      <c r="R2552" s="196"/>
      <c r="S2552" s="196"/>
      <c r="T2552" s="196"/>
      <c r="U2552" s="196"/>
      <c r="V2552" s="196"/>
    </row>
    <row r="2553" spans="1:22" x14ac:dyDescent="0.2">
      <c r="A2553" s="196"/>
      <c r="B2553" s="196"/>
      <c r="C2553" s="196"/>
      <c r="D2553" s="196"/>
      <c r="E2553" s="196"/>
      <c r="F2553" s="196"/>
      <c r="G2553" s="196"/>
      <c r="H2553" s="196"/>
      <c r="I2553" s="196"/>
      <c r="J2553" s="196"/>
      <c r="K2553" s="196"/>
      <c r="L2553" s="196"/>
      <c r="M2553" s="196"/>
      <c r="N2553" s="196"/>
      <c r="O2553" s="196"/>
      <c r="P2553" s="196"/>
      <c r="Q2553" s="196"/>
      <c r="R2553" s="196"/>
      <c r="S2553" s="196"/>
      <c r="T2553" s="196"/>
      <c r="U2553" s="196"/>
      <c r="V2553" s="196"/>
    </row>
    <row r="2554" spans="1:22" x14ac:dyDescent="0.2">
      <c r="A2554" s="196"/>
      <c r="B2554" s="196"/>
      <c r="C2554" s="196"/>
      <c r="D2554" s="196"/>
      <c r="E2554" s="196"/>
      <c r="F2554" s="196"/>
      <c r="G2554" s="196"/>
      <c r="H2554" s="196"/>
      <c r="I2554" s="196"/>
      <c r="J2554" s="196"/>
      <c r="K2554" s="196"/>
      <c r="L2554" s="196"/>
      <c r="M2554" s="196"/>
      <c r="N2554" s="196"/>
      <c r="O2554" s="196"/>
      <c r="P2554" s="196"/>
      <c r="Q2554" s="196"/>
      <c r="R2554" s="196"/>
      <c r="S2554" s="196"/>
      <c r="T2554" s="196"/>
      <c r="U2554" s="196"/>
      <c r="V2554" s="196"/>
    </row>
    <row r="2555" spans="1:22" x14ac:dyDescent="0.2">
      <c r="A2555" s="196"/>
      <c r="B2555" s="196"/>
      <c r="C2555" s="196"/>
      <c r="D2555" s="196"/>
      <c r="E2555" s="196"/>
      <c r="F2555" s="196"/>
      <c r="G2555" s="196"/>
      <c r="H2555" s="196"/>
      <c r="I2555" s="196"/>
      <c r="J2555" s="196"/>
      <c r="K2555" s="196"/>
      <c r="L2555" s="196"/>
      <c r="M2555" s="196"/>
      <c r="N2555" s="196"/>
      <c r="O2555" s="196"/>
      <c r="P2555" s="196"/>
      <c r="Q2555" s="196"/>
      <c r="R2555" s="196"/>
      <c r="S2555" s="196"/>
      <c r="T2555" s="196"/>
      <c r="U2555" s="196"/>
      <c r="V2555" s="196"/>
    </row>
    <row r="2556" spans="1:22" x14ac:dyDescent="0.2">
      <c r="A2556" s="196"/>
      <c r="B2556" s="196"/>
      <c r="C2556" s="196"/>
      <c r="D2556" s="196"/>
      <c r="E2556" s="196"/>
      <c r="F2556" s="196"/>
      <c r="G2556" s="196"/>
      <c r="H2556" s="196"/>
      <c r="I2556" s="196"/>
      <c r="J2556" s="196"/>
      <c r="K2556" s="196"/>
      <c r="L2556" s="196"/>
      <c r="M2556" s="196"/>
      <c r="N2556" s="196"/>
      <c r="O2556" s="196"/>
      <c r="P2556" s="196"/>
      <c r="Q2556" s="196"/>
      <c r="R2556" s="196"/>
      <c r="S2556" s="196"/>
      <c r="T2556" s="196"/>
      <c r="U2556" s="196"/>
      <c r="V2556" s="196"/>
    </row>
    <row r="2557" spans="1:22" x14ac:dyDescent="0.2">
      <c r="A2557" s="196"/>
      <c r="B2557" s="196"/>
      <c r="C2557" s="196"/>
      <c r="D2557" s="196"/>
      <c r="E2557" s="196"/>
      <c r="F2557" s="196"/>
      <c r="G2557" s="196"/>
      <c r="H2557" s="196"/>
      <c r="I2557" s="196"/>
      <c r="J2557" s="196"/>
      <c r="K2557" s="196"/>
      <c r="L2557" s="196"/>
      <c r="M2557" s="196"/>
      <c r="N2557" s="196"/>
      <c r="O2557" s="196"/>
      <c r="P2557" s="196"/>
      <c r="Q2557" s="196"/>
      <c r="R2557" s="196"/>
      <c r="S2557" s="196"/>
      <c r="T2557" s="196"/>
      <c r="U2557" s="196"/>
      <c r="V2557" s="196"/>
    </row>
    <row r="2558" spans="1:22" x14ac:dyDescent="0.2">
      <c r="A2558" s="196"/>
      <c r="B2558" s="196"/>
      <c r="C2558" s="196"/>
      <c r="D2558" s="196"/>
      <c r="E2558" s="196"/>
      <c r="F2558" s="196"/>
      <c r="G2558" s="196"/>
      <c r="H2558" s="196"/>
      <c r="I2558" s="196"/>
      <c r="J2558" s="196"/>
      <c r="K2558" s="196"/>
      <c r="L2558" s="196"/>
      <c r="M2558" s="196"/>
      <c r="N2558" s="196"/>
      <c r="O2558" s="196"/>
      <c r="P2558" s="196"/>
      <c r="Q2558" s="196"/>
      <c r="R2558" s="196"/>
      <c r="S2558" s="196"/>
      <c r="T2558" s="196"/>
      <c r="U2558" s="196"/>
      <c r="V2558" s="196"/>
    </row>
    <row r="2559" spans="1:22" x14ac:dyDescent="0.2">
      <c r="A2559" s="196"/>
      <c r="B2559" s="196"/>
      <c r="C2559" s="196"/>
      <c r="D2559" s="196"/>
      <c r="E2559" s="196"/>
      <c r="F2559" s="196"/>
      <c r="G2559" s="196"/>
      <c r="H2559" s="196"/>
      <c r="I2559" s="196"/>
      <c r="J2559" s="196"/>
      <c r="K2559" s="196"/>
      <c r="L2559" s="196"/>
      <c r="M2559" s="196"/>
      <c r="N2559" s="196"/>
      <c r="O2559" s="196"/>
      <c r="P2559" s="196"/>
      <c r="Q2559" s="196"/>
      <c r="R2559" s="196"/>
      <c r="S2559" s="196"/>
      <c r="T2559" s="196"/>
      <c r="U2559" s="196"/>
      <c r="V2559" s="196"/>
    </row>
    <row r="2560" spans="1:22" x14ac:dyDescent="0.2">
      <c r="A2560" s="196"/>
      <c r="B2560" s="196"/>
      <c r="C2560" s="196"/>
      <c r="D2560" s="196"/>
      <c r="E2560" s="196"/>
      <c r="F2560" s="196"/>
      <c r="G2560" s="196"/>
      <c r="H2560" s="196"/>
      <c r="I2560" s="196"/>
      <c r="J2560" s="196"/>
      <c r="K2560" s="196"/>
      <c r="L2560" s="196"/>
      <c r="M2560" s="196"/>
      <c r="N2560" s="196"/>
      <c r="O2560" s="196"/>
      <c r="P2560" s="196"/>
      <c r="Q2560" s="196"/>
      <c r="R2560" s="196"/>
      <c r="S2560" s="196"/>
      <c r="T2560" s="196"/>
      <c r="U2560" s="196"/>
      <c r="V2560" s="196"/>
    </row>
    <row r="2561" spans="1:22" x14ac:dyDescent="0.2">
      <c r="A2561" s="196"/>
      <c r="B2561" s="196"/>
      <c r="C2561" s="196"/>
      <c r="D2561" s="196"/>
      <c r="E2561" s="196"/>
      <c r="F2561" s="196"/>
      <c r="G2561" s="196"/>
      <c r="H2561" s="196"/>
      <c r="I2561" s="196"/>
      <c r="J2561" s="196"/>
      <c r="K2561" s="196"/>
      <c r="L2561" s="196"/>
      <c r="M2561" s="196"/>
      <c r="N2561" s="196"/>
      <c r="O2561" s="196"/>
      <c r="P2561" s="196"/>
      <c r="Q2561" s="196"/>
      <c r="R2561" s="196"/>
      <c r="S2561" s="196"/>
      <c r="T2561" s="196"/>
      <c r="U2561" s="196"/>
      <c r="V2561" s="196"/>
    </row>
    <row r="2562" spans="1:22" x14ac:dyDescent="0.2">
      <c r="A2562" s="196"/>
      <c r="B2562" s="196"/>
      <c r="C2562" s="196"/>
      <c r="D2562" s="196"/>
      <c r="E2562" s="196"/>
      <c r="F2562" s="196"/>
      <c r="G2562" s="196"/>
      <c r="H2562" s="196"/>
      <c r="I2562" s="196"/>
      <c r="J2562" s="196"/>
      <c r="K2562" s="196"/>
      <c r="L2562" s="196"/>
      <c r="M2562" s="196"/>
      <c r="N2562" s="196"/>
      <c r="O2562" s="196"/>
      <c r="P2562" s="196"/>
      <c r="Q2562" s="196"/>
      <c r="R2562" s="196"/>
      <c r="S2562" s="196"/>
      <c r="T2562" s="196"/>
      <c r="U2562" s="196"/>
      <c r="V2562" s="196"/>
    </row>
    <row r="2563" spans="1:22" x14ac:dyDescent="0.2">
      <c r="A2563" s="196"/>
      <c r="B2563" s="196"/>
      <c r="C2563" s="196"/>
      <c r="D2563" s="196"/>
      <c r="E2563" s="196"/>
      <c r="F2563" s="196"/>
      <c r="G2563" s="196"/>
      <c r="H2563" s="196"/>
      <c r="I2563" s="196"/>
      <c r="J2563" s="196"/>
      <c r="K2563" s="196"/>
      <c r="L2563" s="196"/>
      <c r="M2563" s="196"/>
      <c r="N2563" s="196"/>
      <c r="O2563" s="196"/>
      <c r="P2563" s="196"/>
      <c r="Q2563" s="196"/>
      <c r="R2563" s="196"/>
      <c r="S2563" s="196"/>
      <c r="T2563" s="196"/>
      <c r="U2563" s="196"/>
      <c r="V2563" s="196"/>
    </row>
    <row r="2564" spans="1:22" x14ac:dyDescent="0.2">
      <c r="A2564" s="196"/>
      <c r="B2564" s="196"/>
      <c r="C2564" s="196"/>
      <c r="D2564" s="196"/>
      <c r="E2564" s="196"/>
      <c r="F2564" s="196"/>
      <c r="G2564" s="196"/>
      <c r="H2564" s="196"/>
      <c r="I2564" s="196"/>
      <c r="J2564" s="196"/>
      <c r="K2564" s="196"/>
      <c r="L2564" s="196"/>
      <c r="M2564" s="196"/>
      <c r="N2564" s="196"/>
      <c r="O2564" s="196"/>
      <c r="P2564" s="196"/>
      <c r="Q2564" s="196"/>
      <c r="R2564" s="196"/>
      <c r="S2564" s="196"/>
      <c r="T2564" s="196"/>
      <c r="U2564" s="196"/>
      <c r="V2564" s="196"/>
    </row>
    <row r="2565" spans="1:22" x14ac:dyDescent="0.2">
      <c r="A2565" s="196"/>
      <c r="B2565" s="196"/>
      <c r="C2565" s="196"/>
      <c r="D2565" s="196"/>
      <c r="E2565" s="196"/>
      <c r="F2565" s="196"/>
      <c r="G2565" s="196"/>
      <c r="H2565" s="196"/>
      <c r="I2565" s="196"/>
      <c r="J2565" s="196"/>
      <c r="K2565" s="196"/>
      <c r="L2565" s="196"/>
      <c r="M2565" s="196"/>
      <c r="N2565" s="196"/>
      <c r="O2565" s="196"/>
      <c r="P2565" s="196"/>
      <c r="Q2565" s="196"/>
      <c r="R2565" s="196"/>
      <c r="S2565" s="196"/>
      <c r="T2565" s="196"/>
      <c r="U2565" s="196"/>
      <c r="V2565" s="196"/>
    </row>
    <row r="2566" spans="1:22" x14ac:dyDescent="0.2">
      <c r="A2566" s="196"/>
      <c r="B2566" s="196"/>
      <c r="C2566" s="196"/>
      <c r="D2566" s="196"/>
      <c r="E2566" s="196"/>
      <c r="F2566" s="196"/>
      <c r="G2566" s="196"/>
      <c r="H2566" s="196"/>
      <c r="I2566" s="196"/>
      <c r="J2566" s="196"/>
      <c r="K2566" s="196"/>
      <c r="L2566" s="196"/>
      <c r="M2566" s="196"/>
      <c r="N2566" s="196"/>
      <c r="O2566" s="196"/>
      <c r="P2566" s="196"/>
      <c r="Q2566" s="196"/>
      <c r="R2566" s="196"/>
      <c r="S2566" s="196"/>
      <c r="T2566" s="196"/>
      <c r="U2566" s="196"/>
      <c r="V2566" s="196"/>
    </row>
    <row r="2567" spans="1:22" x14ac:dyDescent="0.2">
      <c r="A2567" s="196"/>
      <c r="B2567" s="196"/>
      <c r="C2567" s="196"/>
      <c r="D2567" s="196"/>
      <c r="E2567" s="196"/>
      <c r="F2567" s="196"/>
      <c r="G2567" s="196"/>
      <c r="H2567" s="196"/>
      <c r="I2567" s="196"/>
      <c r="J2567" s="196"/>
      <c r="K2567" s="196"/>
      <c r="L2567" s="196"/>
      <c r="M2567" s="196"/>
      <c r="N2567" s="196"/>
      <c r="O2567" s="196"/>
      <c r="P2567" s="196"/>
      <c r="Q2567" s="196"/>
      <c r="R2567" s="196"/>
      <c r="S2567" s="196"/>
      <c r="T2567" s="196"/>
      <c r="U2567" s="196"/>
      <c r="V2567" s="196"/>
    </row>
    <row r="2568" spans="1:22" x14ac:dyDescent="0.2">
      <c r="A2568" s="196"/>
      <c r="B2568" s="196"/>
      <c r="C2568" s="196"/>
      <c r="D2568" s="196"/>
      <c r="E2568" s="196"/>
      <c r="F2568" s="196"/>
      <c r="G2568" s="196"/>
      <c r="H2568" s="196"/>
      <c r="I2568" s="196"/>
      <c r="J2568" s="196"/>
      <c r="K2568" s="196"/>
      <c r="L2568" s="196"/>
      <c r="M2568" s="196"/>
      <c r="N2568" s="196"/>
      <c r="O2568" s="196"/>
      <c r="P2568" s="196"/>
      <c r="Q2568" s="196"/>
      <c r="R2568" s="196"/>
      <c r="S2568" s="196"/>
      <c r="T2568" s="196"/>
      <c r="U2568" s="196"/>
      <c r="V2568" s="196"/>
    </row>
    <row r="2569" spans="1:22" x14ac:dyDescent="0.2">
      <c r="A2569" s="196"/>
      <c r="B2569" s="196"/>
      <c r="C2569" s="196"/>
      <c r="D2569" s="196"/>
      <c r="E2569" s="196"/>
      <c r="F2569" s="196"/>
      <c r="G2569" s="196"/>
      <c r="H2569" s="196"/>
      <c r="I2569" s="196"/>
      <c r="J2569" s="196"/>
      <c r="K2569" s="196"/>
      <c r="L2569" s="196"/>
      <c r="M2569" s="196"/>
      <c r="N2569" s="196"/>
      <c r="O2569" s="196"/>
      <c r="P2569" s="196"/>
      <c r="Q2569" s="196"/>
      <c r="R2569" s="196"/>
      <c r="S2569" s="196"/>
      <c r="T2569" s="196"/>
      <c r="U2569" s="196"/>
      <c r="V2569" s="196"/>
    </row>
    <row r="2570" spans="1:22" x14ac:dyDescent="0.2">
      <c r="A2570" s="196"/>
      <c r="B2570" s="196"/>
      <c r="C2570" s="196"/>
      <c r="D2570" s="196"/>
      <c r="E2570" s="196"/>
      <c r="F2570" s="196"/>
      <c r="G2570" s="196"/>
      <c r="H2570" s="196"/>
      <c r="I2570" s="196"/>
      <c r="J2570" s="196"/>
      <c r="K2570" s="196"/>
      <c r="L2570" s="196"/>
      <c r="M2570" s="196"/>
      <c r="N2570" s="196"/>
      <c r="O2570" s="196"/>
      <c r="P2570" s="196"/>
      <c r="Q2570" s="196"/>
      <c r="R2570" s="196"/>
      <c r="S2570" s="196"/>
      <c r="T2570" s="196"/>
      <c r="U2570" s="196"/>
      <c r="V2570" s="196"/>
    </row>
    <row r="2571" spans="1:22" x14ac:dyDescent="0.2">
      <c r="A2571" s="196"/>
      <c r="B2571" s="196"/>
      <c r="C2571" s="196"/>
      <c r="D2571" s="196"/>
      <c r="E2571" s="196"/>
      <c r="F2571" s="196"/>
      <c r="G2571" s="196"/>
      <c r="H2571" s="196"/>
      <c r="I2571" s="196"/>
      <c r="J2571" s="196"/>
      <c r="K2571" s="196"/>
      <c r="L2571" s="196"/>
      <c r="M2571" s="196"/>
      <c r="N2571" s="196"/>
      <c r="O2571" s="196"/>
      <c r="P2571" s="196"/>
      <c r="Q2571" s="196"/>
      <c r="R2571" s="196"/>
      <c r="S2571" s="196"/>
      <c r="T2571" s="196"/>
      <c r="U2571" s="196"/>
      <c r="V2571" s="196"/>
    </row>
    <row r="2572" spans="1:22" x14ac:dyDescent="0.2">
      <c r="A2572" s="196"/>
      <c r="B2572" s="196"/>
      <c r="C2572" s="196"/>
      <c r="D2572" s="196"/>
      <c r="E2572" s="196"/>
      <c r="F2572" s="196"/>
      <c r="G2572" s="196"/>
      <c r="H2572" s="196"/>
      <c r="I2572" s="196"/>
      <c r="J2572" s="196"/>
      <c r="K2572" s="196"/>
      <c r="L2572" s="196"/>
      <c r="M2572" s="196"/>
      <c r="N2572" s="196"/>
      <c r="O2572" s="196"/>
      <c r="P2572" s="196"/>
      <c r="Q2572" s="196"/>
      <c r="R2572" s="196"/>
      <c r="S2572" s="196"/>
      <c r="T2572" s="196"/>
      <c r="U2572" s="196"/>
      <c r="V2572" s="196"/>
    </row>
    <row r="2573" spans="1:22" x14ac:dyDescent="0.2">
      <c r="A2573" s="196"/>
      <c r="B2573" s="196"/>
      <c r="C2573" s="196"/>
      <c r="D2573" s="196"/>
      <c r="E2573" s="196"/>
      <c r="F2573" s="196"/>
      <c r="G2573" s="196"/>
      <c r="H2573" s="196"/>
      <c r="I2573" s="196"/>
      <c r="J2573" s="196"/>
      <c r="K2573" s="196"/>
      <c r="L2573" s="196"/>
      <c r="M2573" s="196"/>
      <c r="N2573" s="196"/>
      <c r="O2573" s="196"/>
      <c r="P2573" s="196"/>
      <c r="Q2573" s="196"/>
      <c r="R2573" s="196"/>
      <c r="S2573" s="196"/>
      <c r="T2573" s="196"/>
      <c r="U2573" s="196"/>
      <c r="V2573" s="196"/>
    </row>
    <row r="2574" spans="1:22" x14ac:dyDescent="0.2">
      <c r="A2574" s="196"/>
      <c r="B2574" s="196"/>
      <c r="C2574" s="196"/>
      <c r="D2574" s="196"/>
      <c r="E2574" s="196"/>
      <c r="F2574" s="196"/>
      <c r="G2574" s="196"/>
      <c r="H2574" s="196"/>
      <c r="I2574" s="196"/>
      <c r="J2574" s="196"/>
      <c r="K2574" s="196"/>
      <c r="L2574" s="196"/>
      <c r="M2574" s="196"/>
      <c r="N2574" s="196"/>
      <c r="O2574" s="196"/>
      <c r="P2574" s="196"/>
      <c r="Q2574" s="196"/>
      <c r="R2574" s="196"/>
      <c r="S2574" s="196"/>
      <c r="T2574" s="196"/>
      <c r="U2574" s="196"/>
      <c r="V2574" s="196"/>
    </row>
    <row r="2575" spans="1:22" x14ac:dyDescent="0.2">
      <c r="A2575" s="196"/>
      <c r="B2575" s="196"/>
      <c r="C2575" s="196"/>
      <c r="D2575" s="196"/>
      <c r="E2575" s="196"/>
      <c r="F2575" s="196"/>
      <c r="G2575" s="196"/>
      <c r="H2575" s="196"/>
      <c r="I2575" s="196"/>
      <c r="J2575" s="196"/>
      <c r="K2575" s="196"/>
      <c r="L2575" s="196"/>
      <c r="M2575" s="196"/>
      <c r="N2575" s="196"/>
      <c r="O2575" s="196"/>
      <c r="P2575" s="196"/>
      <c r="Q2575" s="196"/>
      <c r="R2575" s="196"/>
      <c r="S2575" s="196"/>
      <c r="T2575" s="196"/>
      <c r="U2575" s="196"/>
      <c r="V2575" s="196"/>
    </row>
    <row r="2576" spans="1:22" x14ac:dyDescent="0.2">
      <c r="A2576" s="196"/>
      <c r="B2576" s="196"/>
      <c r="C2576" s="196"/>
      <c r="D2576" s="196"/>
      <c r="E2576" s="196"/>
      <c r="F2576" s="196"/>
      <c r="G2576" s="196"/>
      <c r="H2576" s="196"/>
      <c r="I2576" s="196"/>
      <c r="J2576" s="196"/>
      <c r="K2576" s="196"/>
      <c r="L2576" s="196"/>
      <c r="M2576" s="196"/>
      <c r="N2576" s="196"/>
      <c r="O2576" s="196"/>
      <c r="P2576" s="196"/>
      <c r="Q2576" s="196"/>
      <c r="R2576" s="196"/>
      <c r="S2576" s="196"/>
      <c r="T2576" s="196"/>
      <c r="U2576" s="196"/>
      <c r="V2576" s="196"/>
    </row>
    <row r="2577" spans="1:22" x14ac:dyDescent="0.2">
      <c r="A2577" s="196"/>
      <c r="B2577" s="196"/>
      <c r="C2577" s="196"/>
      <c r="D2577" s="196"/>
      <c r="E2577" s="196"/>
      <c r="F2577" s="196"/>
      <c r="G2577" s="196"/>
      <c r="H2577" s="196"/>
      <c r="I2577" s="196"/>
      <c r="J2577" s="196"/>
      <c r="K2577" s="196"/>
      <c r="L2577" s="196"/>
      <c r="M2577" s="196"/>
      <c r="N2577" s="196"/>
      <c r="O2577" s="196"/>
      <c r="P2577" s="196"/>
      <c r="Q2577" s="196"/>
      <c r="R2577" s="196"/>
      <c r="S2577" s="196"/>
      <c r="T2577" s="196"/>
      <c r="U2577" s="196"/>
      <c r="V2577" s="196"/>
    </row>
  </sheetData>
  <mergeCells count="704">
    <mergeCell ref="C1392:C1393"/>
    <mergeCell ref="B1408:E1408"/>
    <mergeCell ref="B1396:B1398"/>
    <mergeCell ref="B1401:F1402"/>
    <mergeCell ref="B1403:B1404"/>
    <mergeCell ref="C1403:C1404"/>
    <mergeCell ref="D1403:D1404"/>
    <mergeCell ref="E1403:E1404"/>
    <mergeCell ref="F1403:F1404"/>
    <mergeCell ref="B1392:B1394"/>
    <mergeCell ref="B1385:B1387"/>
    <mergeCell ref="C1385:C1386"/>
    <mergeCell ref="B1390:B1391"/>
    <mergeCell ref="E1258:E1259"/>
    <mergeCell ref="B1258:B1259"/>
    <mergeCell ref="B1347:B1348"/>
    <mergeCell ref="B1277:B1280"/>
    <mergeCell ref="C1347:C1348"/>
    <mergeCell ref="B1363:B1365"/>
    <mergeCell ref="B1367:E1367"/>
    <mergeCell ref="B1377:B1379"/>
    <mergeCell ref="C1377:C1378"/>
    <mergeCell ref="C1360:C1361"/>
    <mergeCell ref="C1202:C1203"/>
    <mergeCell ref="B1358:B1359"/>
    <mergeCell ref="B1360:B1362"/>
    <mergeCell ref="C1247:C1248"/>
    <mergeCell ref="B1220:E1221"/>
    <mergeCell ref="F1220:F1221"/>
    <mergeCell ref="B1206:B1208"/>
    <mergeCell ref="E1218:F1218"/>
    <mergeCell ref="B1217:F1217"/>
    <mergeCell ref="E1219:F1219"/>
    <mergeCell ref="B1247:B1249"/>
    <mergeCell ref="B1245:B1246"/>
    <mergeCell ref="C1258:C1259"/>
    <mergeCell ref="D1258:D1259"/>
    <mergeCell ref="B1202:B1204"/>
    <mergeCell ref="F1237:G1240"/>
    <mergeCell ref="B1223:F1223"/>
    <mergeCell ref="B1222:F1222"/>
    <mergeCell ref="F1258:F1259"/>
    <mergeCell ref="B1263:E1263"/>
    <mergeCell ref="B1265:C1266"/>
    <mergeCell ref="B638:B639"/>
    <mergeCell ref="B640:B642"/>
    <mergeCell ref="C640:C641"/>
    <mergeCell ref="B644:B646"/>
    <mergeCell ref="C724:C725"/>
    <mergeCell ref="B728:B729"/>
    <mergeCell ref="B667:B669"/>
    <mergeCell ref="B705:B707"/>
    <mergeCell ref="C705:C706"/>
    <mergeCell ref="B648:F649"/>
    <mergeCell ref="B689:E689"/>
    <mergeCell ref="B650:B651"/>
    <mergeCell ref="C650:C651"/>
    <mergeCell ref="D650:D651"/>
    <mergeCell ref="E650:E651"/>
    <mergeCell ref="C667:C668"/>
    <mergeCell ref="B671:B674"/>
    <mergeCell ref="B699:B701"/>
    <mergeCell ref="C699:C700"/>
    <mergeCell ref="B703:B704"/>
    <mergeCell ref="B657:E657"/>
    <mergeCell ref="B655:E655"/>
    <mergeCell ref="B724:B726"/>
    <mergeCell ref="C634:C635"/>
    <mergeCell ref="B594:B597"/>
    <mergeCell ref="B599:E599"/>
    <mergeCell ref="C609:C610"/>
    <mergeCell ref="B609:B611"/>
    <mergeCell ref="B587:B588"/>
    <mergeCell ref="C587:C588"/>
    <mergeCell ref="D587:D588"/>
    <mergeCell ref="B592:E592"/>
    <mergeCell ref="B483:G484"/>
    <mergeCell ref="E284:E285"/>
    <mergeCell ref="D284:D285"/>
    <mergeCell ref="F284:F285"/>
    <mergeCell ref="B279:B281"/>
    <mergeCell ref="C284:C285"/>
    <mergeCell ref="B545:B547"/>
    <mergeCell ref="B574:B575"/>
    <mergeCell ref="B576:B578"/>
    <mergeCell ref="C576:C577"/>
    <mergeCell ref="B517:E517"/>
    <mergeCell ref="E512:E513"/>
    <mergeCell ref="B509:F511"/>
    <mergeCell ref="B498:B499"/>
    <mergeCell ref="F498:I498"/>
    <mergeCell ref="B500:B502"/>
    <mergeCell ref="I412:J412"/>
    <mergeCell ref="B512:B513"/>
    <mergeCell ref="C512:C513"/>
    <mergeCell ref="I413:J413"/>
    <mergeCell ref="I409:J409"/>
    <mergeCell ref="I402:J402"/>
    <mergeCell ref="I401:J401"/>
    <mergeCell ref="I399:J399"/>
    <mergeCell ref="N435:N436"/>
    <mergeCell ref="L398:M398"/>
    <mergeCell ref="I400:J400"/>
    <mergeCell ref="I407:J407"/>
    <mergeCell ref="I496:N496"/>
    <mergeCell ref="B96:B97"/>
    <mergeCell ref="B98:B100"/>
    <mergeCell ref="C98:C99"/>
    <mergeCell ref="B102:B104"/>
    <mergeCell ref="B318:B319"/>
    <mergeCell ref="B107:E107"/>
    <mergeCell ref="B117:B119"/>
    <mergeCell ref="C117:C118"/>
    <mergeCell ref="B123:B125"/>
    <mergeCell ref="I480:M480"/>
    <mergeCell ref="B340:B342"/>
    <mergeCell ref="I473:J473"/>
    <mergeCell ref="B303:G304"/>
    <mergeCell ref="I304:N304"/>
    <mergeCell ref="B314:B316"/>
    <mergeCell ref="B344:B345"/>
    <mergeCell ref="B346:B348"/>
    <mergeCell ref="C346:C347"/>
    <mergeCell ref="I478:J478"/>
    <mergeCell ref="I484:N484"/>
    <mergeCell ref="I495:M495"/>
    <mergeCell ref="C545:C546"/>
    <mergeCell ref="C570:C571"/>
    <mergeCell ref="D512:D513"/>
    <mergeCell ref="F512:F513"/>
    <mergeCell ref="I414:J414"/>
    <mergeCell ref="L420:M420"/>
    <mergeCell ref="I415:J415"/>
    <mergeCell ref="I416:J416"/>
    <mergeCell ref="L416:M416"/>
    <mergeCell ref="L417:M417"/>
    <mergeCell ref="L414:M414"/>
    <mergeCell ref="L415:M415"/>
    <mergeCell ref="I472:J472"/>
    <mergeCell ref="I427:J427"/>
    <mergeCell ref="I434:N434"/>
    <mergeCell ref="L424:M424"/>
    <mergeCell ref="L422:M423"/>
    <mergeCell ref="I440:J440"/>
    <mergeCell ref="I441:J441"/>
    <mergeCell ref="L437:M437"/>
    <mergeCell ref="I446:J447"/>
    <mergeCell ref="B535:E535"/>
    <mergeCell ref="E264:G264"/>
    <mergeCell ref="F275:H279"/>
    <mergeCell ref="B291:E291"/>
    <mergeCell ref="B301:E301"/>
    <mergeCell ref="C296:C297"/>
    <mergeCell ref="B615:B617"/>
    <mergeCell ref="I476:J476"/>
    <mergeCell ref="B570:B572"/>
    <mergeCell ref="B519:B521"/>
    <mergeCell ref="B555:B557"/>
    <mergeCell ref="B504:B506"/>
    <mergeCell ref="B549:B550"/>
    <mergeCell ref="B551:B553"/>
    <mergeCell ref="C551:C552"/>
    <mergeCell ref="C500:C501"/>
    <mergeCell ref="B479:B481"/>
    <mergeCell ref="B494:B496"/>
    <mergeCell ref="F474:H478"/>
    <mergeCell ref="F489:H493"/>
    <mergeCell ref="B524:B526"/>
    <mergeCell ref="B560:E560"/>
    <mergeCell ref="I477:J477"/>
    <mergeCell ref="I365:J365"/>
    <mergeCell ref="I373:J373"/>
    <mergeCell ref="B1087:B1089"/>
    <mergeCell ref="B1092:E1092"/>
    <mergeCell ref="E910:E911"/>
    <mergeCell ref="F1049:F1050"/>
    <mergeCell ref="B1054:E1054"/>
    <mergeCell ref="B1037:B1038"/>
    <mergeCell ref="B1042:B1044"/>
    <mergeCell ref="B1047:F1048"/>
    <mergeCell ref="B250:G251"/>
    <mergeCell ref="B268:G269"/>
    <mergeCell ref="B467:G468"/>
    <mergeCell ref="B261:B263"/>
    <mergeCell ref="B677:B679"/>
    <mergeCell ref="B924:G924"/>
    <mergeCell ref="B709:B711"/>
    <mergeCell ref="B714:E714"/>
    <mergeCell ref="B877:B879"/>
    <mergeCell ref="C877:C878"/>
    <mergeCell ref="B880:B882"/>
    <mergeCell ref="B875:B876"/>
    <mergeCell ref="B730:B732"/>
    <mergeCell ref="C730:C731"/>
    <mergeCell ref="B734:B736"/>
    <mergeCell ref="F650:F651"/>
    <mergeCell ref="C910:C911"/>
    <mergeCell ref="D910:D911"/>
    <mergeCell ref="B999:B1000"/>
    <mergeCell ref="B1001:B1003"/>
    <mergeCell ref="C1001:C1002"/>
    <mergeCell ref="B915:E915"/>
    <mergeCell ref="B903:B905"/>
    <mergeCell ref="B1083:B1085"/>
    <mergeCell ref="C1083:C1084"/>
    <mergeCell ref="B1056:B1058"/>
    <mergeCell ref="B1067:E1067"/>
    <mergeCell ref="B1077:B1079"/>
    <mergeCell ref="C1077:C1078"/>
    <mergeCell ref="O1338:O1339"/>
    <mergeCell ref="M1338:N1339"/>
    <mergeCell ref="I1338:J1339"/>
    <mergeCell ref="K1338:K1339"/>
    <mergeCell ref="L1315:M1316"/>
    <mergeCell ref="I1346:N1346"/>
    <mergeCell ref="I1337:O1337"/>
    <mergeCell ref="L1325:M1325"/>
    <mergeCell ref="M1344:N1344"/>
    <mergeCell ref="L1326:M1326"/>
    <mergeCell ref="M1342:N1342"/>
    <mergeCell ref="M1343:N1343"/>
    <mergeCell ref="I1321:J1321"/>
    <mergeCell ref="K1315:K1316"/>
    <mergeCell ref="I1315:J1316"/>
    <mergeCell ref="L1320:M1320"/>
    <mergeCell ref="I1342:J1342"/>
    <mergeCell ref="I1334:O1335"/>
    <mergeCell ref="M1345:N1345"/>
    <mergeCell ref="I1325:J1325"/>
    <mergeCell ref="I1329:M1329"/>
    <mergeCell ref="I1343:J1343"/>
    <mergeCell ref="M1341:N1341"/>
    <mergeCell ref="I1324:J1324"/>
    <mergeCell ref="B739:F740"/>
    <mergeCell ref="B741:B742"/>
    <mergeCell ref="C741:C742"/>
    <mergeCell ref="D741:D742"/>
    <mergeCell ref="E741:E742"/>
    <mergeCell ref="F741:F742"/>
    <mergeCell ref="B769:B771"/>
    <mergeCell ref="C769:C770"/>
    <mergeCell ref="B773:B775"/>
    <mergeCell ref="F910:F911"/>
    <mergeCell ref="B908:F909"/>
    <mergeCell ref="C1039:C1040"/>
    <mergeCell ref="B838:D838"/>
    <mergeCell ref="B861:G861"/>
    <mergeCell ref="C763:C764"/>
    <mergeCell ref="B767:B768"/>
    <mergeCell ref="B809:E809"/>
    <mergeCell ref="B811:E811"/>
    <mergeCell ref="B821:B823"/>
    <mergeCell ref="C821:C822"/>
    <mergeCell ref="B825:B828"/>
    <mergeCell ref="B831:B833"/>
    <mergeCell ref="B792:B793"/>
    <mergeCell ref="A836:J836"/>
    <mergeCell ref="B794:B796"/>
    <mergeCell ref="C794:C795"/>
    <mergeCell ref="B798:B800"/>
    <mergeCell ref="B802:F803"/>
    <mergeCell ref="B804:B805"/>
    <mergeCell ref="C804:C805"/>
    <mergeCell ref="D804:D805"/>
    <mergeCell ref="E804:E805"/>
    <mergeCell ref="H838:I838"/>
    <mergeCell ref="E1185:E1186"/>
    <mergeCell ref="F1185:F1186"/>
    <mergeCell ref="B1039:B1041"/>
    <mergeCell ref="B778:E778"/>
    <mergeCell ref="B788:B790"/>
    <mergeCell ref="C788:C789"/>
    <mergeCell ref="B746:E746"/>
    <mergeCell ref="B748:B751"/>
    <mergeCell ref="B753:E753"/>
    <mergeCell ref="B763:B765"/>
    <mergeCell ref="B884:G884"/>
    <mergeCell ref="B898:B899"/>
    <mergeCell ref="B900:B902"/>
    <mergeCell ref="F804:F805"/>
    <mergeCell ref="F1119:F1120"/>
    <mergeCell ref="B1183:F1184"/>
    <mergeCell ref="B1185:B1186"/>
    <mergeCell ref="B1169:B1171"/>
    <mergeCell ref="C1169:C1170"/>
    <mergeCell ref="B1173:B1174"/>
    <mergeCell ref="B1175:B1177"/>
    <mergeCell ref="C1175:C1176"/>
    <mergeCell ref="B1126:B1128"/>
    <mergeCell ref="B1179:B1181"/>
    <mergeCell ref="B1190:E1190"/>
    <mergeCell ref="B1192:E1192"/>
    <mergeCell ref="C900:C901"/>
    <mergeCell ref="B985:G985"/>
    <mergeCell ref="B917:B919"/>
    <mergeCell ref="B910:B911"/>
    <mergeCell ref="I1344:J1344"/>
    <mergeCell ref="I1275:J1275"/>
    <mergeCell ref="I1276:J1276"/>
    <mergeCell ref="I1271:J1271"/>
    <mergeCell ref="I1272:J1272"/>
    <mergeCell ref="B1148:B1149"/>
    <mergeCell ref="B1150:B1152"/>
    <mergeCell ref="C1150:C1151"/>
    <mergeCell ref="C1185:C1186"/>
    <mergeCell ref="B1251:B1253"/>
    <mergeCell ref="G1219:J1219"/>
    <mergeCell ref="G1227:J1227"/>
    <mergeCell ref="B1230:G1231"/>
    <mergeCell ref="G1246:J1246"/>
    <mergeCell ref="D1185:D1186"/>
    <mergeCell ref="I1341:J1341"/>
    <mergeCell ref="B1256:F1257"/>
    <mergeCell ref="B1124:E1124"/>
    <mergeCell ref="J1447:L1447"/>
    <mergeCell ref="M1423:Q1423"/>
    <mergeCell ref="M1447:U1447"/>
    <mergeCell ref="A1414:U1414"/>
    <mergeCell ref="L1321:M1321"/>
    <mergeCell ref="I1318:J1318"/>
    <mergeCell ref="B1102:B1104"/>
    <mergeCell ref="C1102:C1103"/>
    <mergeCell ref="B1106:B1107"/>
    <mergeCell ref="B1108:B1110"/>
    <mergeCell ref="C1108:C1109"/>
    <mergeCell ref="B1119:B1120"/>
    <mergeCell ref="C1119:C1120"/>
    <mergeCell ref="D1119:D1120"/>
    <mergeCell ref="B1154:B1156"/>
    <mergeCell ref="B1159:E1159"/>
    <mergeCell ref="B1241:B1243"/>
    <mergeCell ref="E1119:E1120"/>
    <mergeCell ref="C1144:C1145"/>
    <mergeCell ref="B1228:C1228"/>
    <mergeCell ref="I1277:J1277"/>
    <mergeCell ref="I1269:N1269"/>
    <mergeCell ref="J1423:L1423"/>
    <mergeCell ref="I1328:M1328"/>
    <mergeCell ref="I367:J367"/>
    <mergeCell ref="I363:J363"/>
    <mergeCell ref="B320:B322"/>
    <mergeCell ref="C320:C321"/>
    <mergeCell ref="F335:H339"/>
    <mergeCell ref="I361:N361"/>
    <mergeCell ref="B329:G330"/>
    <mergeCell ref="B324:B326"/>
    <mergeCell ref="B363:B365"/>
    <mergeCell ref="N388:N389"/>
    <mergeCell ref="B284:B285"/>
    <mergeCell ref="D296:D297"/>
    <mergeCell ref="F296:F297"/>
    <mergeCell ref="B296:B297"/>
    <mergeCell ref="I286:J286"/>
    <mergeCell ref="I293:J293"/>
    <mergeCell ref="F344:I344"/>
    <mergeCell ref="I362:J362"/>
    <mergeCell ref="I341:M341"/>
    <mergeCell ref="I342:N342"/>
    <mergeCell ref="F318:I318"/>
    <mergeCell ref="I386:J386"/>
    <mergeCell ref="I383:J383"/>
    <mergeCell ref="I372:J372"/>
    <mergeCell ref="I378:J378"/>
    <mergeCell ref="I364:J364"/>
    <mergeCell ref="I380:J380"/>
    <mergeCell ref="I381:J381"/>
    <mergeCell ref="I382:J382"/>
    <mergeCell ref="I375:M375"/>
    <mergeCell ref="I366:J366"/>
    <mergeCell ref="I376:J376"/>
    <mergeCell ref="I374:J374"/>
    <mergeCell ref="I281:M281"/>
    <mergeCell ref="I262:M262"/>
    <mergeCell ref="I284:J284"/>
    <mergeCell ref="I283:J283"/>
    <mergeCell ref="I287:J287"/>
    <mergeCell ref="I288:J288"/>
    <mergeCell ref="I285:J285"/>
    <mergeCell ref="I263:N263"/>
    <mergeCell ref="I295:M295"/>
    <mergeCell ref="I294:M294"/>
    <mergeCell ref="I289:J289"/>
    <mergeCell ref="I290:J290"/>
    <mergeCell ref="I282:N282"/>
    <mergeCell ref="I291:J291"/>
    <mergeCell ref="I292:J292"/>
    <mergeCell ref="I395:J395"/>
    <mergeCell ref="I371:J371"/>
    <mergeCell ref="I394:J394"/>
    <mergeCell ref="I391:J391"/>
    <mergeCell ref="I392:J392"/>
    <mergeCell ref="I368:J368"/>
    <mergeCell ref="I384:J384"/>
    <mergeCell ref="I379:J379"/>
    <mergeCell ref="I387:M387"/>
    <mergeCell ref="L393:M393"/>
    <mergeCell ref="I393:J393"/>
    <mergeCell ref="I390:J390"/>
    <mergeCell ref="L390:M390"/>
    <mergeCell ref="I369:J369"/>
    <mergeCell ref="I370:J370"/>
    <mergeCell ref="I377:J377"/>
    <mergeCell ref="I385:J385"/>
    <mergeCell ref="L391:M391"/>
    <mergeCell ref="L392:M392"/>
    <mergeCell ref="L388:M389"/>
    <mergeCell ref="K388:K389"/>
    <mergeCell ref="L394:M394"/>
    <mergeCell ref="I388:J389"/>
    <mergeCell ref="L395:M395"/>
    <mergeCell ref="L1294:M1294"/>
    <mergeCell ref="L1293:M1293"/>
    <mergeCell ref="L1324:M1324"/>
    <mergeCell ref="L1322:M1322"/>
    <mergeCell ref="I1320:J1320"/>
    <mergeCell ref="I1323:J1323"/>
    <mergeCell ref="L1317:M1317"/>
    <mergeCell ref="I1294:J1294"/>
    <mergeCell ref="I1293:J1293"/>
    <mergeCell ref="L1295:M1295"/>
    <mergeCell ref="N1289:N1290"/>
    <mergeCell ref="L1291:M1291"/>
    <mergeCell ref="I1273:J1273"/>
    <mergeCell ref="I1300:M1300"/>
    <mergeCell ref="I1283:J1283"/>
    <mergeCell ref="L1299:M1299"/>
    <mergeCell ref="L1311:M1311"/>
    <mergeCell ref="I1303:J1303"/>
    <mergeCell ref="I1322:J1322"/>
    <mergeCell ref="I1301:J1302"/>
    <mergeCell ref="L1303:M1303"/>
    <mergeCell ref="L1304:M1304"/>
    <mergeCell ref="I1305:J1305"/>
    <mergeCell ref="I1306:J1306"/>
    <mergeCell ref="L1309:M1309"/>
    <mergeCell ref="L1301:M1302"/>
    <mergeCell ref="I1291:J1291"/>
    <mergeCell ref="L1296:M1296"/>
    <mergeCell ref="I1296:J1296"/>
    <mergeCell ref="I1295:J1295"/>
    <mergeCell ref="I1288:M1288"/>
    <mergeCell ref="I1292:J1292"/>
    <mergeCell ref="L1292:M1292"/>
    <mergeCell ref="I1289:J1290"/>
    <mergeCell ref="M1340:N1340"/>
    <mergeCell ref="I1317:J1317"/>
    <mergeCell ref="L1318:M1318"/>
    <mergeCell ref="I1327:J1327"/>
    <mergeCell ref="L1327:M1327"/>
    <mergeCell ref="I1340:J1340"/>
    <mergeCell ref="L1338:L1339"/>
    <mergeCell ref="N1301:N1302"/>
    <mergeCell ref="L1306:M1306"/>
    <mergeCell ref="I1307:J1307"/>
    <mergeCell ref="L1307:M1307"/>
    <mergeCell ref="I1308:J1308"/>
    <mergeCell ref="L1313:M1313"/>
    <mergeCell ref="L1323:M1323"/>
    <mergeCell ref="L1312:M1312"/>
    <mergeCell ref="I1310:J1310"/>
    <mergeCell ref="I1309:J1309"/>
    <mergeCell ref="L1308:M1308"/>
    <mergeCell ref="K1301:K1302"/>
    <mergeCell ref="I1326:J1326"/>
    <mergeCell ref="B1410:B1412"/>
    <mergeCell ref="B1270:F1270"/>
    <mergeCell ref="B1337:E1337"/>
    <mergeCell ref="B1355:B1356"/>
    <mergeCell ref="C1355:C1356"/>
    <mergeCell ref="B1271:F1273"/>
    <mergeCell ref="I1314:M1314"/>
    <mergeCell ref="I1304:J1304"/>
    <mergeCell ref="I1297:J1297"/>
    <mergeCell ref="L1319:M1319"/>
    <mergeCell ref="I1319:J1319"/>
    <mergeCell ref="I1311:J1311"/>
    <mergeCell ref="I1299:J1299"/>
    <mergeCell ref="I1298:J1298"/>
    <mergeCell ref="B1332:F1333"/>
    <mergeCell ref="I1345:J1345"/>
    <mergeCell ref="I1313:J1313"/>
    <mergeCell ref="I1347:N1347"/>
    <mergeCell ref="N1315:N1316"/>
    <mergeCell ref="L1305:M1305"/>
    <mergeCell ref="L1297:M1297"/>
    <mergeCell ref="I1312:J1312"/>
    <mergeCell ref="L1310:M1310"/>
    <mergeCell ref="L1298:M1298"/>
    <mergeCell ref="B1134:E1134"/>
    <mergeCell ref="B1144:B1146"/>
    <mergeCell ref="L396:M396"/>
    <mergeCell ref="I396:J396"/>
    <mergeCell ref="L397:M397"/>
    <mergeCell ref="I432:M432"/>
    <mergeCell ref="K435:K436"/>
    <mergeCell ref="I431:M431"/>
    <mergeCell ref="L403:M403"/>
    <mergeCell ref="L404:M404"/>
    <mergeCell ref="K422:K423"/>
    <mergeCell ref="I421:M421"/>
    <mergeCell ref="I418:J418"/>
    <mergeCell ref="I411:J411"/>
    <mergeCell ref="L419:M419"/>
    <mergeCell ref="L425:M425"/>
    <mergeCell ref="I430:J430"/>
    <mergeCell ref="L418:M418"/>
    <mergeCell ref="I403:J403"/>
    <mergeCell ref="I404:J404"/>
    <mergeCell ref="L412:M412"/>
    <mergeCell ref="L406:M406"/>
    <mergeCell ref="L408:M408"/>
    <mergeCell ref="L402:M402"/>
    <mergeCell ref="L409:M409"/>
    <mergeCell ref="I428:J428"/>
    <mergeCell ref="I429:J429"/>
    <mergeCell ref="L440:M440"/>
    <mergeCell ref="L435:M436"/>
    <mergeCell ref="L410:M410"/>
    <mergeCell ref="I422:J423"/>
    <mergeCell ref="I435:J436"/>
    <mergeCell ref="I437:J437"/>
    <mergeCell ref="I424:J424"/>
    <mergeCell ref="I467:N467"/>
    <mergeCell ref="I468:J468"/>
    <mergeCell ref="I469:J469"/>
    <mergeCell ref="I438:J438"/>
    <mergeCell ref="L441:M441"/>
    <mergeCell ref="I456:J456"/>
    <mergeCell ref="L456:M456"/>
    <mergeCell ref="I451:J451"/>
    <mergeCell ref="L451:M451"/>
    <mergeCell ref="K446:K447"/>
    <mergeCell ref="I461:M461"/>
    <mergeCell ref="I458:J458"/>
    <mergeCell ref="I460:M460"/>
    <mergeCell ref="I459:J459"/>
    <mergeCell ref="L459:M459"/>
    <mergeCell ref="L458:M458"/>
    <mergeCell ref="L449:M449"/>
    <mergeCell ref="L444:M444"/>
    <mergeCell ref="L455:M455"/>
    <mergeCell ref="L450:M450"/>
    <mergeCell ref="I457:J457"/>
    <mergeCell ref="L457:M457"/>
    <mergeCell ref="L446:M447"/>
    <mergeCell ref="N446:N447"/>
    <mergeCell ref="L443:M443"/>
    <mergeCell ref="L430:M430"/>
    <mergeCell ref="I425:J425"/>
    <mergeCell ref="I426:J426"/>
    <mergeCell ref="L411:M411"/>
    <mergeCell ref="I445:M445"/>
    <mergeCell ref="I420:J420"/>
    <mergeCell ref="L454:M454"/>
    <mergeCell ref="I454:J454"/>
    <mergeCell ref="L413:M413"/>
    <mergeCell ref="L453:M453"/>
    <mergeCell ref="I450:J450"/>
    <mergeCell ref="L448:M448"/>
    <mergeCell ref="I449:J449"/>
    <mergeCell ref="I444:J444"/>
    <mergeCell ref="I452:J452"/>
    <mergeCell ref="L452:M452"/>
    <mergeCell ref="I443:J443"/>
    <mergeCell ref="I442:J442"/>
    <mergeCell ref="L442:M442"/>
    <mergeCell ref="L429:M429"/>
    <mergeCell ref="I417:J417"/>
    <mergeCell ref="L426:M426"/>
    <mergeCell ref="I1274:J1274"/>
    <mergeCell ref="H840:I840"/>
    <mergeCell ref="I1280:M1280"/>
    <mergeCell ref="I1278:J1278"/>
    <mergeCell ref="I1279:J1279"/>
    <mergeCell ref="I1286:J1286"/>
    <mergeCell ref="I1287:J1287"/>
    <mergeCell ref="I1281:J1281"/>
    <mergeCell ref="I1282:J1282"/>
    <mergeCell ref="I1284:J1284"/>
    <mergeCell ref="I1285:J1285"/>
    <mergeCell ref="I1270:J1270"/>
    <mergeCell ref="I985:N985"/>
    <mergeCell ref="I1020:M1020"/>
    <mergeCell ref="K924:P924"/>
    <mergeCell ref="K929:O929"/>
    <mergeCell ref="G1223:J1223"/>
    <mergeCell ref="K1289:K1290"/>
    <mergeCell ref="L1289:M1290"/>
    <mergeCell ref="F230:F231"/>
    <mergeCell ref="B157:B159"/>
    <mergeCell ref="B163:E163"/>
    <mergeCell ref="C219:C220"/>
    <mergeCell ref="B92:B94"/>
    <mergeCell ref="C92:C93"/>
    <mergeCell ref="B127:B129"/>
    <mergeCell ref="B138:E138"/>
    <mergeCell ref="B141:B144"/>
    <mergeCell ref="B147:E147"/>
    <mergeCell ref="E230:E231"/>
    <mergeCell ref="B131:F132"/>
    <mergeCell ref="C123:C124"/>
    <mergeCell ref="B121:B122"/>
    <mergeCell ref="B185:B186"/>
    <mergeCell ref="B217:B218"/>
    <mergeCell ref="B204:B206"/>
    <mergeCell ref="C204:C205"/>
    <mergeCell ref="B219:B221"/>
    <mergeCell ref="B181:B183"/>
    <mergeCell ref="B152:B154"/>
    <mergeCell ref="C152:C153"/>
    <mergeCell ref="C212:C213"/>
    <mergeCell ref="B133:B134"/>
    <mergeCell ref="C133:C134"/>
    <mergeCell ref="B32:F32"/>
    <mergeCell ref="B33:B34"/>
    <mergeCell ref="C33:C34"/>
    <mergeCell ref="D33:D34"/>
    <mergeCell ref="E33:E34"/>
    <mergeCell ref="B82:E82"/>
    <mergeCell ref="F33:F34"/>
    <mergeCell ref="B53:E53"/>
    <mergeCell ref="B40:E40"/>
    <mergeCell ref="B45:F47"/>
    <mergeCell ref="B48:B49"/>
    <mergeCell ref="C48:C49"/>
    <mergeCell ref="D48:D49"/>
    <mergeCell ref="E48:E49"/>
    <mergeCell ref="F48:F49"/>
    <mergeCell ref="D133:D134"/>
    <mergeCell ref="E133:E134"/>
    <mergeCell ref="F133:F134"/>
    <mergeCell ref="A78:J78"/>
    <mergeCell ref="B1117:F1118"/>
    <mergeCell ref="B355:B357"/>
    <mergeCell ref="B194:E194"/>
    <mergeCell ref="C230:C231"/>
    <mergeCell ref="B223:B225"/>
    <mergeCell ref="D519:E520"/>
    <mergeCell ref="B235:E235"/>
    <mergeCell ref="B237:B240"/>
    <mergeCell ref="D230:D231"/>
    <mergeCell ref="B350:B352"/>
    <mergeCell ref="E296:E297"/>
    <mergeCell ref="B585:F586"/>
    <mergeCell ref="B1049:B1050"/>
    <mergeCell ref="C1049:C1050"/>
    <mergeCell ref="D1049:D1050"/>
    <mergeCell ref="E1049:E1050"/>
    <mergeCell ref="B1023:G1023"/>
    <mergeCell ref="B1112:B1114"/>
    <mergeCell ref="F309:H313"/>
    <mergeCell ref="B293:F295"/>
    <mergeCell ref="B441:B444"/>
    <mergeCell ref="B1081:B1082"/>
    <mergeCell ref="B1004:B1006"/>
    <mergeCell ref="B212:B214"/>
    <mergeCell ref="I398:J398"/>
    <mergeCell ref="B173:B175"/>
    <mergeCell ref="C173:C174"/>
    <mergeCell ref="B228:F229"/>
    <mergeCell ref="C181:C182"/>
    <mergeCell ref="C187:C188"/>
    <mergeCell ref="B230:B231"/>
    <mergeCell ref="I251:N251"/>
    <mergeCell ref="I439:J439"/>
    <mergeCell ref="L439:M439"/>
    <mergeCell ref="I410:J410"/>
    <mergeCell ref="I405:J405"/>
    <mergeCell ref="I406:J406"/>
    <mergeCell ref="I408:J408"/>
    <mergeCell ref="L427:M427"/>
    <mergeCell ref="L428:M428"/>
    <mergeCell ref="L438:M438"/>
    <mergeCell ref="N422:N423"/>
    <mergeCell ref="L407:M407"/>
    <mergeCell ref="L405:M405"/>
    <mergeCell ref="I397:J397"/>
    <mergeCell ref="L401:M401"/>
    <mergeCell ref="L399:M399"/>
    <mergeCell ref="L400:M400"/>
    <mergeCell ref="I479:M479"/>
    <mergeCell ref="B187:B189"/>
    <mergeCell ref="B190:B192"/>
    <mergeCell ref="I470:J470"/>
    <mergeCell ref="I471:J471"/>
    <mergeCell ref="B964:G964"/>
    <mergeCell ref="I419:J419"/>
    <mergeCell ref="B932:G932"/>
    <mergeCell ref="B940:G940"/>
    <mergeCell ref="B956:G956"/>
    <mergeCell ref="B948:G948"/>
    <mergeCell ref="I455:J455"/>
    <mergeCell ref="I448:J448"/>
    <mergeCell ref="I453:J453"/>
    <mergeCell ref="I474:J474"/>
    <mergeCell ref="I475:J475"/>
    <mergeCell ref="B580:B582"/>
    <mergeCell ref="B613:B614"/>
    <mergeCell ref="C615:C616"/>
    <mergeCell ref="B619:B621"/>
    <mergeCell ref="B624:E624"/>
    <mergeCell ref="E587:E588"/>
    <mergeCell ref="B634:B636"/>
    <mergeCell ref="F587:F588"/>
  </mergeCells>
  <phoneticPr fontId="0" type="noConversion"/>
  <pageMargins left="0.75" right="0.75" top="1" bottom="1" header="0.5" footer="0.5"/>
  <pageSetup scale="68" fitToHeight="7" orientation="portrait" horizontalDpi="360"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4"/>
  <sheetViews>
    <sheetView workbookViewId="0">
      <selection activeCell="G12" sqref="G12"/>
    </sheetView>
  </sheetViews>
  <sheetFormatPr defaultRowHeight="12.75" x14ac:dyDescent="0.2"/>
  <cols>
    <col min="1" max="1" width="5.5703125" customWidth="1"/>
    <col min="2" max="2" width="4.140625" customWidth="1"/>
    <col min="4" max="4" width="21.7109375" customWidth="1"/>
    <col min="5" max="6" width="11.5703125" customWidth="1"/>
    <col min="12" max="12" width="10.85546875" customWidth="1"/>
    <col min="23" max="23" width="3" customWidth="1"/>
    <col min="24" max="16384" width="9.140625" style="196"/>
  </cols>
  <sheetData>
    <row r="1" spans="3:23" x14ac:dyDescent="0.2">
      <c r="C1" s="238" t="s">
        <v>1724</v>
      </c>
      <c r="D1" s="237"/>
      <c r="E1" s="237"/>
      <c r="F1" s="237"/>
      <c r="G1" s="237"/>
      <c r="H1" s="237"/>
      <c r="I1" s="237"/>
      <c r="J1" s="237"/>
      <c r="K1" s="237"/>
      <c r="L1" s="237"/>
      <c r="M1" s="237"/>
      <c r="W1" s="237"/>
    </row>
    <row r="2" spans="3:23" ht="13.5" thickBot="1" x14ac:dyDescent="0.25">
      <c r="W2" s="237"/>
    </row>
    <row r="3" spans="3:23" ht="19.5" thickTop="1" thickBot="1" x14ac:dyDescent="0.3">
      <c r="C3" s="763" t="s">
        <v>857</v>
      </c>
      <c r="D3" s="764"/>
      <c r="E3" s="764"/>
      <c r="F3" s="765"/>
      <c r="W3" s="237"/>
    </row>
    <row r="4" spans="3:23" ht="18.75" thickTop="1" x14ac:dyDescent="0.25">
      <c r="C4" s="98"/>
      <c r="D4" s="38"/>
      <c r="E4" s="38"/>
      <c r="F4" s="38"/>
      <c r="W4" s="237"/>
    </row>
    <row r="5" spans="3:23" ht="18" x14ac:dyDescent="0.25">
      <c r="C5" s="98"/>
      <c r="D5" s="38"/>
      <c r="E5" s="38"/>
      <c r="F5" s="38"/>
      <c r="W5" s="237"/>
    </row>
    <row r="6" spans="3:23" x14ac:dyDescent="0.2">
      <c r="E6" s="100" t="s">
        <v>1251</v>
      </c>
      <c r="F6" s="100" t="s">
        <v>1252</v>
      </c>
      <c r="J6" s="708" t="s">
        <v>1068</v>
      </c>
      <c r="K6" s="709"/>
      <c r="L6" s="709"/>
      <c r="M6" s="710" t="s">
        <v>1074</v>
      </c>
      <c r="N6" s="610"/>
      <c r="O6" s="610"/>
      <c r="P6" s="610"/>
      <c r="Q6" s="611"/>
      <c r="R6" s="26"/>
      <c r="S6" s="26"/>
      <c r="W6" s="237"/>
    </row>
    <row r="7" spans="3:23" x14ac:dyDescent="0.2">
      <c r="C7" s="5" t="s">
        <v>3</v>
      </c>
      <c r="D7" s="5"/>
      <c r="E7" s="72">
        <f>'Itemized Data Entry'!D1424</f>
        <v>0</v>
      </c>
      <c r="F7" s="101">
        <f>100*(E7/E25)</f>
        <v>0</v>
      </c>
      <c r="J7" s="5" t="s">
        <v>3</v>
      </c>
      <c r="K7" s="5"/>
      <c r="M7" t="s">
        <v>1077</v>
      </c>
      <c r="W7" s="237"/>
    </row>
    <row r="8" spans="3:23" x14ac:dyDescent="0.2">
      <c r="C8" s="5" t="s">
        <v>6</v>
      </c>
      <c r="D8" s="5"/>
      <c r="E8" s="72">
        <f>'Itemized Data Entry'!D1425</f>
        <v>0</v>
      </c>
      <c r="F8" s="101">
        <f>100*(E8/E25)</f>
        <v>0</v>
      </c>
      <c r="J8" s="5" t="s">
        <v>6</v>
      </c>
      <c r="K8" s="5"/>
      <c r="M8" t="s">
        <v>1078</v>
      </c>
      <c r="W8" s="237"/>
    </row>
    <row r="9" spans="3:23" x14ac:dyDescent="0.2">
      <c r="C9" s="5" t="s">
        <v>321</v>
      </c>
      <c r="D9" s="5"/>
      <c r="E9" s="72">
        <f>'Itemized Data Entry'!D1426</f>
        <v>0</v>
      </c>
      <c r="F9" s="101">
        <f>100*(E9/E25)</f>
        <v>0</v>
      </c>
      <c r="J9" s="5" t="s">
        <v>321</v>
      </c>
      <c r="K9" s="5"/>
      <c r="M9" t="s">
        <v>259</v>
      </c>
      <c r="W9" s="237"/>
    </row>
    <row r="10" spans="3:23" x14ac:dyDescent="0.2">
      <c r="C10" s="5" t="s">
        <v>7</v>
      </c>
      <c r="D10" s="5"/>
      <c r="E10" s="72">
        <f>'Itemized Data Entry'!D1427</f>
        <v>194</v>
      </c>
      <c r="F10" s="101">
        <f>100*(E10/E25)</f>
        <v>0.34999097961392744</v>
      </c>
      <c r="J10" s="5" t="s">
        <v>7</v>
      </c>
      <c r="K10" s="5"/>
      <c r="M10" t="s">
        <v>1075</v>
      </c>
      <c r="W10" s="237"/>
    </row>
    <row r="11" spans="3:23" x14ac:dyDescent="0.2">
      <c r="C11" s="5" t="s">
        <v>8</v>
      </c>
      <c r="D11" s="5"/>
      <c r="E11" s="72">
        <f>'Itemized Data Entry'!D1428</f>
        <v>0</v>
      </c>
      <c r="F11" s="101">
        <f>100*(E11/E25)</f>
        <v>0</v>
      </c>
      <c r="J11" s="5" t="s">
        <v>8</v>
      </c>
      <c r="K11" s="5"/>
      <c r="M11" t="s">
        <v>1073</v>
      </c>
      <c r="W11" s="237"/>
    </row>
    <row r="12" spans="3:23" x14ac:dyDescent="0.2">
      <c r="C12" s="5" t="s">
        <v>9</v>
      </c>
      <c r="D12" s="5"/>
      <c r="E12" s="72">
        <f>'Itemized Data Entry'!D1429</f>
        <v>52</v>
      </c>
      <c r="F12" s="101">
        <f>100*(E12/E25)</f>
        <v>9.3812015154248599E-2</v>
      </c>
      <c r="J12" s="5" t="s">
        <v>9</v>
      </c>
      <c r="K12" s="5"/>
      <c r="M12" t="s">
        <v>1072</v>
      </c>
      <c r="W12" s="237"/>
    </row>
    <row r="13" spans="3:23" x14ac:dyDescent="0.2">
      <c r="C13" s="5" t="s">
        <v>10</v>
      </c>
      <c r="D13" s="5"/>
      <c r="E13" s="72">
        <f>'Itemized Data Entry'!D1430</f>
        <v>0</v>
      </c>
      <c r="F13" s="101">
        <f>100*(E13/E25)</f>
        <v>0</v>
      </c>
      <c r="J13" s="5" t="s">
        <v>10</v>
      </c>
      <c r="K13" s="5"/>
      <c r="M13" t="s">
        <v>1076</v>
      </c>
      <c r="W13" s="237"/>
    </row>
    <row r="14" spans="3:23" x14ac:dyDescent="0.2">
      <c r="C14" s="5" t="s">
        <v>4</v>
      </c>
      <c r="D14" s="5"/>
      <c r="E14" s="72">
        <f>'Itemized Data Entry'!D1431</f>
        <v>0</v>
      </c>
      <c r="F14" s="101">
        <f>100*(E14/E25)</f>
        <v>0</v>
      </c>
      <c r="J14" s="5" t="s">
        <v>4</v>
      </c>
      <c r="K14" s="5"/>
      <c r="M14" t="s">
        <v>260</v>
      </c>
      <c r="W14" s="237"/>
    </row>
    <row r="15" spans="3:23" x14ac:dyDescent="0.2">
      <c r="C15" s="5" t="s">
        <v>5</v>
      </c>
      <c r="D15" s="5"/>
      <c r="E15" s="72">
        <f>'Itemized Data Entry'!D1432</f>
        <v>0</v>
      </c>
      <c r="F15" s="101">
        <f>100*(E15/E25)</f>
        <v>0</v>
      </c>
      <c r="J15" s="5" t="s">
        <v>5</v>
      </c>
      <c r="K15" s="5"/>
      <c r="M15" t="s">
        <v>261</v>
      </c>
      <c r="W15" s="237"/>
    </row>
    <row r="16" spans="3:23" x14ac:dyDescent="0.2">
      <c r="C16" s="5" t="s">
        <v>322</v>
      </c>
      <c r="D16" s="5"/>
      <c r="E16" s="72">
        <f>'Itemized Data Entry'!D1433</f>
        <v>6006</v>
      </c>
      <c r="F16" s="101">
        <f>100*(E16/E25)</f>
        <v>10.835287750315715</v>
      </c>
      <c r="J16" s="5" t="s">
        <v>322</v>
      </c>
      <c r="K16" s="5"/>
      <c r="M16" t="s">
        <v>262</v>
      </c>
      <c r="W16" s="237"/>
    </row>
    <row r="17" spans="3:23" x14ac:dyDescent="0.2">
      <c r="C17" s="5" t="s">
        <v>323</v>
      </c>
      <c r="D17" s="5"/>
      <c r="E17" s="72">
        <f>'Itemized Data Entry'!D1434</f>
        <v>0</v>
      </c>
      <c r="F17" s="101">
        <f>100*(E17/E25)</f>
        <v>0</v>
      </c>
      <c r="J17" s="5" t="s">
        <v>323</v>
      </c>
      <c r="K17" s="5"/>
      <c r="M17" t="s">
        <v>842</v>
      </c>
      <c r="W17" s="237"/>
    </row>
    <row r="18" spans="3:23" x14ac:dyDescent="0.2">
      <c r="C18" s="5" t="s">
        <v>324</v>
      </c>
      <c r="D18" s="5"/>
      <c r="E18" s="72">
        <f>'Itemized Data Entry'!D1435</f>
        <v>168</v>
      </c>
      <c r="F18" s="101">
        <f>100*(E18/E25)</f>
        <v>0.30308497203680318</v>
      </c>
      <c r="J18" s="5" t="s">
        <v>324</v>
      </c>
      <c r="K18" s="5"/>
      <c r="M18" t="s">
        <v>856</v>
      </c>
      <c r="W18" s="237"/>
    </row>
    <row r="19" spans="3:23" x14ac:dyDescent="0.2">
      <c r="C19" s="5" t="s">
        <v>325</v>
      </c>
      <c r="D19" s="5"/>
      <c r="E19" s="72">
        <f>'Itemized Data Entry'!D1436</f>
        <v>0</v>
      </c>
      <c r="F19" s="101">
        <f>100*(E19/E25)</f>
        <v>0</v>
      </c>
      <c r="J19" s="5" t="s">
        <v>325</v>
      </c>
      <c r="K19" s="5"/>
      <c r="M19" t="s">
        <v>832</v>
      </c>
      <c r="W19" s="237"/>
    </row>
    <row r="20" spans="3:23" x14ac:dyDescent="0.2">
      <c r="C20" s="5" t="s">
        <v>326</v>
      </c>
      <c r="D20" s="5"/>
      <c r="E20" s="72">
        <f>'Itemized Data Entry'!D1437</f>
        <v>0</v>
      </c>
      <c r="F20" s="101">
        <f>100*(E20/E25)</f>
        <v>0</v>
      </c>
      <c r="J20" s="5" t="s">
        <v>326</v>
      </c>
      <c r="K20" s="5"/>
      <c r="M20" t="s">
        <v>833</v>
      </c>
      <c r="W20" s="237"/>
    </row>
    <row r="21" spans="3:23" x14ac:dyDescent="0.2">
      <c r="C21" s="5" t="s">
        <v>1067</v>
      </c>
      <c r="D21" s="5"/>
      <c r="E21" s="72">
        <f>'Itemized Data Entry'!D1438</f>
        <v>0</v>
      </c>
      <c r="F21" s="101">
        <f>100*(E21/E25)</f>
        <v>0</v>
      </c>
      <c r="J21" s="5" t="s">
        <v>1067</v>
      </c>
      <c r="K21" s="5"/>
      <c r="M21" t="s">
        <v>1071</v>
      </c>
      <c r="W21" s="237"/>
    </row>
    <row r="22" spans="3:23" x14ac:dyDescent="0.2">
      <c r="C22" s="5" t="s">
        <v>2</v>
      </c>
      <c r="D22" s="5"/>
      <c r="E22" s="72">
        <f>'Itemized Data Entry'!D1439</f>
        <v>49010</v>
      </c>
      <c r="F22" s="101">
        <f>100*(E22/E25)</f>
        <v>88.417824282879309</v>
      </c>
      <c r="J22" s="5" t="s">
        <v>2</v>
      </c>
      <c r="K22" s="5"/>
      <c r="M22" t="s">
        <v>1069</v>
      </c>
      <c r="W22" s="237"/>
    </row>
    <row r="23" spans="3:23" x14ac:dyDescent="0.2">
      <c r="C23" s="5" t="s">
        <v>1</v>
      </c>
      <c r="D23" s="5"/>
      <c r="E23" s="72">
        <f>'Itemized Data Entry'!D1440</f>
        <v>0</v>
      </c>
      <c r="F23" s="101">
        <f>100*(E23/E25)</f>
        <v>0</v>
      </c>
      <c r="J23" s="5" t="s">
        <v>1</v>
      </c>
      <c r="K23" s="5"/>
      <c r="M23" t="s">
        <v>1070</v>
      </c>
      <c r="W23" s="237"/>
    </row>
    <row r="24" spans="3:23" x14ac:dyDescent="0.2">
      <c r="C24" s="5" t="s">
        <v>1606</v>
      </c>
      <c r="D24" s="5"/>
      <c r="E24" s="72">
        <f>'Itemized Data Entry'!D1441</f>
        <v>0</v>
      </c>
      <c r="F24" s="101">
        <f>100*(E24/E25)</f>
        <v>0</v>
      </c>
      <c r="J24" s="5"/>
      <c r="M24" s="236"/>
      <c r="W24" s="237"/>
    </row>
    <row r="25" spans="3:23" x14ac:dyDescent="0.2">
      <c r="C25" s="5" t="s">
        <v>1053</v>
      </c>
      <c r="D25" s="5"/>
      <c r="E25" s="72">
        <f>SUM(E7:E24)</f>
        <v>55430</v>
      </c>
      <c r="F25" s="101">
        <f>100*(E25/E69)</f>
        <v>100</v>
      </c>
      <c r="G25">
        <f>'Itemized Data Entry'!E838</f>
        <v>7</v>
      </c>
      <c r="H25" s="236" t="s">
        <v>2183</v>
      </c>
      <c r="W25" s="237"/>
    </row>
    <row r="26" spans="3:23" x14ac:dyDescent="0.2">
      <c r="C26" s="5"/>
      <c r="D26" s="5"/>
      <c r="E26" s="72"/>
      <c r="F26" s="101"/>
      <c r="J26" s="5"/>
      <c r="K26" s="5"/>
      <c r="W26" s="237"/>
    </row>
    <row r="27" spans="3:23" x14ac:dyDescent="0.2">
      <c r="C27" s="196"/>
      <c r="D27" s="196"/>
      <c r="E27" s="196"/>
      <c r="F27" s="101"/>
      <c r="J27" s="5"/>
      <c r="K27" s="5"/>
      <c r="W27" s="237"/>
    </row>
    <row r="28" spans="3:23" x14ac:dyDescent="0.2">
      <c r="C28" s="5"/>
      <c r="D28" s="5"/>
      <c r="E28" s="72"/>
      <c r="F28" s="101"/>
      <c r="J28" s="5"/>
      <c r="K28" s="5"/>
      <c r="W28" s="237"/>
    </row>
    <row r="29" spans="3:23" x14ac:dyDescent="0.2">
      <c r="C29" s="5"/>
      <c r="D29" s="5"/>
      <c r="E29" s="72"/>
      <c r="F29" s="101"/>
      <c r="J29" s="5"/>
      <c r="K29" s="5"/>
      <c r="W29" s="237"/>
    </row>
    <row r="30" spans="3:23" x14ac:dyDescent="0.2">
      <c r="C30" s="196"/>
      <c r="D30" s="196"/>
      <c r="E30" s="196"/>
      <c r="F30" s="101"/>
      <c r="J30" s="5"/>
      <c r="K30" s="5"/>
      <c r="W30" s="237"/>
    </row>
    <row r="31" spans="3:23" x14ac:dyDescent="0.2">
      <c r="C31" s="5"/>
      <c r="D31" s="5"/>
      <c r="E31" s="72"/>
      <c r="F31" s="101"/>
      <c r="J31" s="5"/>
      <c r="K31" s="5"/>
      <c r="W31" s="237"/>
    </row>
    <row r="32" spans="3:23" x14ac:dyDescent="0.2">
      <c r="C32" s="5"/>
      <c r="D32" s="5"/>
      <c r="E32" s="72"/>
      <c r="F32" s="101"/>
      <c r="J32" s="5"/>
      <c r="K32" s="5"/>
      <c r="W32" s="237"/>
    </row>
    <row r="33" spans="3:23" x14ac:dyDescent="0.2">
      <c r="C33" s="196"/>
      <c r="D33" s="196"/>
      <c r="E33" s="196"/>
      <c r="F33" s="101"/>
      <c r="J33" s="5"/>
      <c r="K33" s="5"/>
      <c r="W33" s="237"/>
    </row>
    <row r="34" spans="3:23" x14ac:dyDescent="0.2">
      <c r="C34" s="5"/>
      <c r="D34" s="5"/>
      <c r="E34" s="72"/>
      <c r="F34" s="101"/>
      <c r="J34" s="5"/>
      <c r="K34" s="5"/>
      <c r="W34" s="237"/>
    </row>
    <row r="35" spans="3:23" x14ac:dyDescent="0.2">
      <c r="C35" s="5"/>
      <c r="D35" s="5"/>
      <c r="E35" s="72"/>
      <c r="F35" s="101"/>
      <c r="J35" s="5"/>
      <c r="K35" s="5"/>
      <c r="W35" s="237"/>
    </row>
    <row r="36" spans="3:23" x14ac:dyDescent="0.2">
      <c r="C36" s="196"/>
      <c r="D36" s="196"/>
      <c r="E36" s="196"/>
      <c r="F36" s="101"/>
      <c r="J36" s="5"/>
      <c r="K36" s="5"/>
      <c r="W36" s="237"/>
    </row>
    <row r="37" spans="3:23" x14ac:dyDescent="0.2">
      <c r="C37" s="5"/>
      <c r="D37" s="5"/>
      <c r="E37" s="72"/>
      <c r="F37" s="101"/>
      <c r="J37" s="5"/>
      <c r="K37" s="5"/>
      <c r="W37" s="237"/>
    </row>
    <row r="38" spans="3:23" x14ac:dyDescent="0.2">
      <c r="C38" s="5"/>
      <c r="D38" s="5"/>
      <c r="E38" s="72"/>
      <c r="F38" s="101"/>
      <c r="J38" s="5"/>
      <c r="K38" s="5"/>
      <c r="W38" s="237"/>
    </row>
    <row r="39" spans="3:23" x14ac:dyDescent="0.2">
      <c r="C39" s="196"/>
      <c r="D39" s="196"/>
      <c r="E39" s="196"/>
      <c r="F39" s="101"/>
      <c r="J39" s="5"/>
      <c r="K39" s="5"/>
      <c r="W39" s="237"/>
    </row>
    <row r="40" spans="3:23" x14ac:dyDescent="0.2">
      <c r="C40" s="5"/>
      <c r="D40" s="5"/>
      <c r="E40" s="72"/>
      <c r="F40" s="101"/>
      <c r="J40" s="5"/>
      <c r="K40" s="5"/>
      <c r="W40" s="237"/>
    </row>
    <row r="41" spans="3:23" x14ac:dyDescent="0.2">
      <c r="C41" s="5"/>
      <c r="D41" s="5"/>
      <c r="E41" s="72"/>
      <c r="F41" s="101"/>
      <c r="J41" s="5"/>
      <c r="K41" s="5"/>
      <c r="W41" s="237"/>
    </row>
    <row r="42" spans="3:23" x14ac:dyDescent="0.2">
      <c r="C42" s="196"/>
      <c r="D42" s="196"/>
      <c r="E42" s="196"/>
      <c r="F42" s="101"/>
      <c r="J42" s="5"/>
      <c r="K42" s="5"/>
      <c r="W42" s="237"/>
    </row>
    <row r="43" spans="3:23" x14ac:dyDescent="0.2">
      <c r="C43" s="5"/>
      <c r="D43" s="5"/>
      <c r="E43" s="72"/>
      <c r="F43" s="101"/>
      <c r="J43" s="5"/>
      <c r="K43" s="5"/>
      <c r="W43" s="237"/>
    </row>
    <row r="44" spans="3:23" x14ac:dyDescent="0.2">
      <c r="C44" s="5"/>
      <c r="D44" s="5"/>
      <c r="E44" s="72"/>
      <c r="F44" s="101"/>
      <c r="J44" s="5"/>
      <c r="K44" s="5"/>
      <c r="W44" s="237"/>
    </row>
    <row r="45" spans="3:23" x14ac:dyDescent="0.2">
      <c r="C45" s="196"/>
      <c r="D45" s="196"/>
      <c r="E45" s="196"/>
      <c r="F45" s="101"/>
      <c r="J45" s="5"/>
      <c r="K45" s="5"/>
      <c r="W45" s="237"/>
    </row>
    <row r="46" spans="3:23" x14ac:dyDescent="0.2">
      <c r="C46" s="5"/>
      <c r="D46" s="5"/>
      <c r="E46" s="72"/>
      <c r="F46" s="101"/>
      <c r="J46" s="5"/>
      <c r="K46" s="5"/>
      <c r="W46" s="237"/>
    </row>
    <row r="47" spans="3:23" x14ac:dyDescent="0.2">
      <c r="C47" s="5"/>
      <c r="D47" s="5"/>
      <c r="E47" s="72"/>
      <c r="F47" s="101"/>
      <c r="J47" s="5"/>
      <c r="K47" s="5"/>
      <c r="W47" s="237"/>
    </row>
    <row r="48" spans="3:23" x14ac:dyDescent="0.2">
      <c r="C48" s="5"/>
      <c r="D48" s="5"/>
      <c r="E48" s="72"/>
      <c r="F48" s="101"/>
      <c r="J48" s="5"/>
      <c r="K48" s="5"/>
      <c r="W48" s="237"/>
    </row>
    <row r="49" spans="3:23" x14ac:dyDescent="0.2">
      <c r="C49" s="196"/>
      <c r="D49" s="196"/>
      <c r="E49" s="196"/>
      <c r="F49" s="101"/>
      <c r="J49" s="5"/>
      <c r="K49" s="5"/>
      <c r="W49" s="237"/>
    </row>
    <row r="50" spans="3:23" x14ac:dyDescent="0.2">
      <c r="C50" s="196"/>
      <c r="D50" s="196"/>
      <c r="E50" s="196"/>
      <c r="F50" s="101"/>
      <c r="J50" s="5"/>
      <c r="K50" s="5"/>
      <c r="W50" s="237"/>
    </row>
    <row r="51" spans="3:23" x14ac:dyDescent="0.2">
      <c r="C51" s="196"/>
      <c r="D51" s="196"/>
      <c r="E51" s="196"/>
      <c r="F51" s="101"/>
      <c r="J51" s="5"/>
      <c r="K51" s="5"/>
      <c r="W51" s="237"/>
    </row>
    <row r="52" spans="3:23" x14ac:dyDescent="0.2">
      <c r="C52" s="17"/>
      <c r="W52" s="237"/>
    </row>
    <row r="53" spans="3:23" x14ac:dyDescent="0.2">
      <c r="C53" s="17"/>
      <c r="W53" s="237"/>
    </row>
    <row r="54" spans="3:23" ht="13.5" thickBot="1" x14ac:dyDescent="0.25">
      <c r="C54" s="17"/>
      <c r="W54" s="237"/>
    </row>
    <row r="55" spans="3:23" ht="19.5" thickTop="1" thickBot="1" x14ac:dyDescent="0.3">
      <c r="C55" s="766" t="s">
        <v>858</v>
      </c>
      <c r="D55" s="764"/>
      <c r="E55" s="764"/>
      <c r="F55" s="765"/>
      <c r="W55" s="237"/>
    </row>
    <row r="56" spans="3:23" ht="18.75" thickTop="1" x14ac:dyDescent="0.25">
      <c r="C56" s="99"/>
      <c r="D56" s="38"/>
      <c r="E56" s="38"/>
      <c r="F56" s="38"/>
      <c r="W56" s="237"/>
    </row>
    <row r="57" spans="3:23" ht="18" x14ac:dyDescent="0.25">
      <c r="C57" s="99"/>
      <c r="D57" s="38"/>
      <c r="E57" s="38"/>
      <c r="F57" s="38"/>
      <c r="W57" s="237"/>
    </row>
    <row r="58" spans="3:23" x14ac:dyDescent="0.2">
      <c r="E58" s="100" t="s">
        <v>1251</v>
      </c>
      <c r="F58" s="100" t="s">
        <v>1252</v>
      </c>
      <c r="J58" s="708" t="s">
        <v>1068</v>
      </c>
      <c r="K58" s="709"/>
      <c r="L58" s="709"/>
      <c r="M58" s="710" t="s">
        <v>1074</v>
      </c>
      <c r="N58" s="610"/>
      <c r="O58" s="610"/>
      <c r="P58" s="610"/>
      <c r="Q58" s="610"/>
      <c r="R58" s="610"/>
      <c r="S58" s="610"/>
      <c r="T58" s="610"/>
      <c r="U58" s="611"/>
      <c r="W58" s="237"/>
    </row>
    <row r="59" spans="3:23" x14ac:dyDescent="0.2">
      <c r="C59" s="5" t="s">
        <v>3</v>
      </c>
      <c r="D59" s="5"/>
      <c r="E59" s="72">
        <f>E7</f>
        <v>0</v>
      </c>
      <c r="F59" s="101">
        <f>100*(E59/E69)</f>
        <v>0</v>
      </c>
      <c r="J59" s="5" t="s">
        <v>3</v>
      </c>
      <c r="K59" s="5"/>
      <c r="M59" t="s">
        <v>1077</v>
      </c>
      <c r="W59" s="237"/>
    </row>
    <row r="60" spans="3:23" x14ac:dyDescent="0.2">
      <c r="C60" s="5" t="s">
        <v>834</v>
      </c>
      <c r="D60" s="5"/>
      <c r="E60" s="72">
        <f>E8+E9</f>
        <v>0</v>
      </c>
      <c r="F60" s="101">
        <f>100*(E60/E69)</f>
        <v>0</v>
      </c>
      <c r="J60" s="5" t="s">
        <v>834</v>
      </c>
      <c r="K60" s="5"/>
      <c r="M60" t="s">
        <v>838</v>
      </c>
      <c r="W60" s="237"/>
    </row>
    <row r="61" spans="3:23" x14ac:dyDescent="0.2">
      <c r="C61" s="5" t="s">
        <v>82</v>
      </c>
      <c r="D61" s="5"/>
      <c r="E61" s="72">
        <f>E10+E11+E13</f>
        <v>194</v>
      </c>
      <c r="F61" s="101">
        <f>100*(E61/E69)</f>
        <v>0.34999097961392744</v>
      </c>
      <c r="J61" s="5" t="s">
        <v>82</v>
      </c>
      <c r="K61" s="5"/>
      <c r="M61" t="s">
        <v>839</v>
      </c>
      <c r="W61" s="237"/>
    </row>
    <row r="62" spans="3:23" x14ac:dyDescent="0.2">
      <c r="C62" s="5" t="s">
        <v>1045</v>
      </c>
      <c r="D62" s="5"/>
      <c r="E62" s="72">
        <f>E12+E14</f>
        <v>52</v>
      </c>
      <c r="F62" s="101">
        <f>100*(E62/E69)</f>
        <v>9.3812015154248599E-2</v>
      </c>
      <c r="J62" s="5" t="s">
        <v>1045</v>
      </c>
      <c r="K62" s="5"/>
      <c r="M62" t="s">
        <v>840</v>
      </c>
      <c r="W62" s="237"/>
    </row>
    <row r="63" spans="3:23" x14ac:dyDescent="0.2">
      <c r="C63" s="5" t="s">
        <v>5</v>
      </c>
      <c r="D63" s="5"/>
      <c r="E63" s="72">
        <f>E15</f>
        <v>0</v>
      </c>
      <c r="F63" s="101">
        <f>100*(E63/E69)</f>
        <v>0</v>
      </c>
      <c r="J63" s="5" t="s">
        <v>5</v>
      </c>
      <c r="K63" s="5"/>
      <c r="M63" t="s">
        <v>261</v>
      </c>
      <c r="W63" s="237"/>
    </row>
    <row r="64" spans="3:23" x14ac:dyDescent="0.2">
      <c r="C64" s="5" t="s">
        <v>835</v>
      </c>
      <c r="D64" s="5"/>
      <c r="E64" s="72">
        <f>E16+E17</f>
        <v>6006</v>
      </c>
      <c r="F64" s="101">
        <f>100*(E64/E69)</f>
        <v>10.835287750315715</v>
      </c>
      <c r="J64" s="5" t="s">
        <v>835</v>
      </c>
      <c r="K64" s="5"/>
      <c r="M64" t="s">
        <v>841</v>
      </c>
      <c r="W64" s="237"/>
    </row>
    <row r="65" spans="3:23" x14ac:dyDescent="0.2">
      <c r="C65" s="5" t="s">
        <v>836</v>
      </c>
      <c r="D65" s="5"/>
      <c r="E65" s="72">
        <f>E19+E20+E21</f>
        <v>0</v>
      </c>
      <c r="F65" s="101">
        <f>100*(E65/E69)</f>
        <v>0</v>
      </c>
      <c r="J65" s="5" t="s">
        <v>836</v>
      </c>
      <c r="K65" s="5"/>
      <c r="M65" t="s">
        <v>843</v>
      </c>
      <c r="W65" s="237"/>
    </row>
    <row r="66" spans="3:23" x14ac:dyDescent="0.2">
      <c r="C66" s="5" t="s">
        <v>324</v>
      </c>
      <c r="D66" s="5"/>
      <c r="E66" s="72">
        <f>E18</f>
        <v>168</v>
      </c>
      <c r="F66" s="101">
        <f>100*(E66/E69)</f>
        <v>0.30308497203680318</v>
      </c>
      <c r="J66" s="5" t="s">
        <v>324</v>
      </c>
      <c r="K66" s="5"/>
      <c r="M66" t="s">
        <v>856</v>
      </c>
      <c r="W66" s="237"/>
    </row>
    <row r="67" spans="3:23" x14ac:dyDescent="0.2">
      <c r="C67" s="5" t="s">
        <v>837</v>
      </c>
      <c r="D67" s="5"/>
      <c r="E67" s="72">
        <f>E22+E23</f>
        <v>49010</v>
      </c>
      <c r="F67" s="101">
        <f>100*(E67/E69)</f>
        <v>88.417824282879309</v>
      </c>
      <c r="J67" s="5" t="s">
        <v>837</v>
      </c>
      <c r="M67" t="s">
        <v>844</v>
      </c>
      <c r="W67" s="237"/>
    </row>
    <row r="68" spans="3:23" x14ac:dyDescent="0.2">
      <c r="C68" s="5" t="s">
        <v>1606</v>
      </c>
      <c r="E68" s="72">
        <f>E24</f>
        <v>0</v>
      </c>
      <c r="F68" s="101">
        <f>100*(E68/E69)</f>
        <v>0</v>
      </c>
      <c r="J68" s="5"/>
      <c r="K68" s="5"/>
      <c r="W68" s="237"/>
    </row>
    <row r="69" spans="3:23" x14ac:dyDescent="0.2">
      <c r="C69" s="5" t="s">
        <v>1053</v>
      </c>
      <c r="D69" s="5"/>
      <c r="E69" s="72">
        <f>SUM(E59:E68)</f>
        <v>55430</v>
      </c>
      <c r="F69" s="101">
        <f>100*(E69/E69)</f>
        <v>100</v>
      </c>
      <c r="G69">
        <f>'Itemized Data Entry'!E838</f>
        <v>7</v>
      </c>
      <c r="H69" s="236" t="s">
        <v>2183</v>
      </c>
      <c r="J69" s="5"/>
      <c r="K69" s="5"/>
      <c r="W69" s="237"/>
    </row>
    <row r="70" spans="3:23" x14ac:dyDescent="0.2">
      <c r="C70" s="5"/>
      <c r="D70" s="5"/>
      <c r="E70" s="72"/>
      <c r="F70" s="101"/>
      <c r="J70" s="5"/>
      <c r="K70" s="5"/>
      <c r="W70" s="237"/>
    </row>
    <row r="71" spans="3:23" x14ac:dyDescent="0.2">
      <c r="C71" s="5"/>
      <c r="D71" s="5"/>
      <c r="E71" s="72"/>
      <c r="F71" s="101"/>
      <c r="J71" s="5"/>
      <c r="K71" s="5"/>
      <c r="W71" s="237"/>
    </row>
    <row r="72" spans="3:23" x14ac:dyDescent="0.2">
      <c r="F72" s="101"/>
      <c r="W72" s="237"/>
    </row>
    <row r="73" spans="3:23" x14ac:dyDescent="0.2">
      <c r="C73" s="5"/>
      <c r="D73" s="5"/>
      <c r="E73" s="72"/>
      <c r="F73" s="101"/>
      <c r="J73" s="5"/>
      <c r="K73" s="5"/>
      <c r="W73" s="237"/>
    </row>
    <row r="74" spans="3:23" x14ac:dyDescent="0.2">
      <c r="C74" s="5"/>
      <c r="D74" s="5"/>
      <c r="E74" s="72"/>
      <c r="F74" s="101"/>
      <c r="J74" s="5"/>
      <c r="K74" s="5"/>
      <c r="W74" s="237"/>
    </row>
    <row r="75" spans="3:23" x14ac:dyDescent="0.2">
      <c r="F75" s="101"/>
      <c r="W75" s="237"/>
    </row>
    <row r="76" spans="3:23" x14ac:dyDescent="0.2">
      <c r="C76" s="5"/>
      <c r="D76" s="5"/>
      <c r="E76" s="72"/>
      <c r="F76" s="101"/>
      <c r="J76" s="5"/>
      <c r="K76" s="5"/>
      <c r="W76" s="237"/>
    </row>
    <row r="77" spans="3:23" x14ac:dyDescent="0.2">
      <c r="C77" s="5"/>
      <c r="D77" s="5"/>
      <c r="E77" s="72"/>
      <c r="F77" s="101"/>
      <c r="J77" s="5"/>
      <c r="K77" s="5"/>
      <c r="W77" s="237"/>
    </row>
    <row r="78" spans="3:23" x14ac:dyDescent="0.2">
      <c r="F78" s="101"/>
      <c r="W78" s="237"/>
    </row>
    <row r="79" spans="3:23" x14ac:dyDescent="0.2">
      <c r="C79" s="5"/>
      <c r="D79" s="5"/>
      <c r="E79" s="72"/>
      <c r="F79" s="101"/>
      <c r="J79" s="5"/>
      <c r="K79" s="5"/>
      <c r="W79" s="237"/>
    </row>
    <row r="80" spans="3:23" x14ac:dyDescent="0.2">
      <c r="C80" s="5"/>
      <c r="D80" s="5"/>
      <c r="E80" s="72"/>
      <c r="F80" s="101"/>
      <c r="J80" s="5"/>
      <c r="K80" s="5"/>
      <c r="W80" s="237"/>
    </row>
    <row r="81" spans="3:23" x14ac:dyDescent="0.2">
      <c r="F81" s="101"/>
      <c r="W81" s="237"/>
    </row>
    <row r="82" spans="3:23" x14ac:dyDescent="0.2">
      <c r="C82" s="5"/>
      <c r="D82" s="5"/>
      <c r="E82" s="72"/>
      <c r="F82" s="101"/>
      <c r="J82" s="5"/>
      <c r="K82" s="5"/>
      <c r="W82" s="237"/>
    </row>
    <row r="83" spans="3:23" x14ac:dyDescent="0.2">
      <c r="C83" s="5"/>
      <c r="D83" s="5"/>
      <c r="E83" s="72"/>
      <c r="F83" s="101"/>
      <c r="J83" s="5"/>
      <c r="K83" s="5"/>
      <c r="W83" s="237"/>
    </row>
    <row r="84" spans="3:23" x14ac:dyDescent="0.2">
      <c r="F84" s="101"/>
      <c r="W84" s="237"/>
    </row>
    <row r="85" spans="3:23" x14ac:dyDescent="0.2">
      <c r="C85" s="5"/>
      <c r="D85" s="5"/>
      <c r="E85" s="72"/>
      <c r="F85" s="101"/>
      <c r="J85" s="5"/>
      <c r="K85" s="5"/>
      <c r="W85" s="237"/>
    </row>
    <row r="86" spans="3:23" x14ac:dyDescent="0.2">
      <c r="C86" s="5"/>
      <c r="D86" s="5"/>
      <c r="E86" s="72"/>
      <c r="F86" s="101"/>
      <c r="J86" s="5"/>
      <c r="K86" s="5"/>
      <c r="W86" s="237"/>
    </row>
    <row r="87" spans="3:23" x14ac:dyDescent="0.2">
      <c r="F87" s="101"/>
      <c r="W87" s="237"/>
    </row>
    <row r="88" spans="3:23" x14ac:dyDescent="0.2">
      <c r="C88" s="5"/>
      <c r="D88" s="5"/>
      <c r="E88" s="72"/>
      <c r="F88" s="101"/>
      <c r="J88" s="5"/>
      <c r="K88" s="5"/>
      <c r="W88" s="237"/>
    </row>
    <row r="89" spans="3:23" x14ac:dyDescent="0.2">
      <c r="C89" s="5"/>
      <c r="D89" s="5"/>
      <c r="E89" s="72"/>
      <c r="F89" s="101"/>
      <c r="J89" s="5"/>
      <c r="K89" s="5"/>
      <c r="W89" s="237"/>
    </row>
    <row r="90" spans="3:23" x14ac:dyDescent="0.2">
      <c r="F90" s="101"/>
      <c r="W90" s="237"/>
    </row>
    <row r="91" spans="3:23" x14ac:dyDescent="0.2">
      <c r="C91" s="5"/>
      <c r="D91" s="5"/>
      <c r="E91" s="72"/>
      <c r="F91" s="101"/>
      <c r="J91" s="5"/>
      <c r="K91" s="5"/>
      <c r="W91" s="237"/>
    </row>
    <row r="92" spans="3:23" x14ac:dyDescent="0.2">
      <c r="C92" s="5"/>
      <c r="D92" s="5"/>
      <c r="E92" s="72"/>
      <c r="F92" s="101"/>
      <c r="J92" s="5"/>
      <c r="K92" s="5"/>
      <c r="W92" s="237"/>
    </row>
    <row r="93" spans="3:23" x14ac:dyDescent="0.2">
      <c r="F93" s="101"/>
      <c r="W93" s="237"/>
    </row>
    <row r="94" spans="3:23" ht="21" customHeight="1" thickBot="1" x14ac:dyDescent="0.25">
      <c r="C94" s="17"/>
      <c r="W94" s="237"/>
    </row>
    <row r="95" spans="3:23" ht="19.5" thickTop="1" thickBot="1" x14ac:dyDescent="0.3">
      <c r="C95" s="766" t="s">
        <v>1706</v>
      </c>
      <c r="D95" s="764"/>
      <c r="E95" s="764"/>
      <c r="F95" s="765"/>
      <c r="W95" s="237"/>
    </row>
    <row r="96" spans="3:23" ht="18.75" thickTop="1" x14ac:dyDescent="0.25">
      <c r="C96" s="99"/>
      <c r="D96" s="38"/>
      <c r="E96" s="38"/>
      <c r="F96" s="38"/>
      <c r="W96" s="237"/>
    </row>
    <row r="97" spans="3:23" ht="18" x14ac:dyDescent="0.25">
      <c r="C97" s="99"/>
      <c r="D97" s="38"/>
      <c r="E97" s="38"/>
      <c r="F97" s="38"/>
      <c r="W97" s="237"/>
    </row>
    <row r="98" spans="3:23" x14ac:dyDescent="0.2">
      <c r="C98" s="341" t="s">
        <v>1619</v>
      </c>
      <c r="D98" s="196"/>
      <c r="E98" s="341" t="s">
        <v>1620</v>
      </c>
      <c r="F98" s="100" t="s">
        <v>1252</v>
      </c>
      <c r="J98" s="708" t="s">
        <v>1068</v>
      </c>
      <c r="K98" s="709"/>
      <c r="L98" s="709"/>
      <c r="M98" s="710" t="s">
        <v>1074</v>
      </c>
      <c r="N98" s="610"/>
      <c r="O98" s="610"/>
      <c r="P98" s="610"/>
      <c r="Q98" s="610"/>
      <c r="R98" s="610"/>
      <c r="S98" s="610"/>
      <c r="T98" s="610"/>
      <c r="U98" s="611"/>
      <c r="W98" s="237"/>
    </row>
    <row r="99" spans="3:23" x14ac:dyDescent="0.2">
      <c r="C99" s="342" t="s">
        <v>1621</v>
      </c>
      <c r="D99" s="196"/>
      <c r="E99" s="343">
        <f>'Itemized Data Entry'!C159</f>
        <v>1400</v>
      </c>
      <c r="F99" s="101">
        <f>100*(E99/E113)</f>
        <v>2.5257081003066935</v>
      </c>
      <c r="J99" s="5" t="s">
        <v>1621</v>
      </c>
      <c r="K99" s="5"/>
      <c r="M99" s="236" t="s">
        <v>1716</v>
      </c>
      <c r="W99" s="237"/>
    </row>
    <row r="100" spans="3:23" x14ac:dyDescent="0.2">
      <c r="C100" s="342" t="s">
        <v>1707</v>
      </c>
      <c r="D100" s="196"/>
      <c r="E100" s="343">
        <f>'Itemized Data Entry'!C239</f>
        <v>0</v>
      </c>
      <c r="F100" s="101">
        <f>100*(E100/E113)</f>
        <v>0</v>
      </c>
      <c r="J100" s="5" t="s">
        <v>1707</v>
      </c>
      <c r="K100" s="5"/>
      <c r="M100" s="236" t="s">
        <v>1717</v>
      </c>
      <c r="W100" s="237"/>
    </row>
    <row r="101" spans="3:23" x14ac:dyDescent="0.2">
      <c r="C101" s="342" t="s">
        <v>834</v>
      </c>
      <c r="D101" s="196"/>
      <c r="E101" s="343">
        <f>'Itemized Data Entry'!C357</f>
        <v>3720</v>
      </c>
      <c r="F101" s="101">
        <f>100*(E101/E113)</f>
        <v>6.7111672379577856</v>
      </c>
      <c r="J101" s="5" t="s">
        <v>834</v>
      </c>
      <c r="K101" s="5"/>
      <c r="M101" t="s">
        <v>838</v>
      </c>
      <c r="W101" s="237"/>
    </row>
    <row r="102" spans="3:23" x14ac:dyDescent="0.2">
      <c r="C102" s="342" t="s">
        <v>1622</v>
      </c>
      <c r="D102" s="196"/>
      <c r="E102" s="343">
        <f>'Itemized Data Entry'!C526</f>
        <v>0</v>
      </c>
      <c r="F102" s="101">
        <f>100*(E102/E113)</f>
        <v>0</v>
      </c>
      <c r="J102" s="5" t="s">
        <v>1622</v>
      </c>
      <c r="K102" s="5"/>
      <c r="M102" s="236" t="s">
        <v>1718</v>
      </c>
      <c r="W102" s="237"/>
    </row>
    <row r="103" spans="3:23" x14ac:dyDescent="0.2">
      <c r="C103" s="342" t="s">
        <v>1623</v>
      </c>
      <c r="D103" s="196"/>
      <c r="E103" s="343">
        <f>'Itemized Data Entry'!C679+'Total and Annual Costs'!K24*'Itemized Data Entry'!C833+'Total and Annual Costs'!K23*('Itemized Data Entry'!C1128+'Itemized Data Entry'!C1208)</f>
        <v>16296</v>
      </c>
      <c r="F103" s="101">
        <f>100*(E103/E113)</f>
        <v>29.399242287569908</v>
      </c>
      <c r="J103" s="5" t="s">
        <v>1623</v>
      </c>
      <c r="K103" s="5"/>
      <c r="M103" s="236" t="s">
        <v>1719</v>
      </c>
      <c r="W103" s="237"/>
    </row>
    <row r="104" spans="3:23" x14ac:dyDescent="0.2">
      <c r="C104" s="342" t="s">
        <v>1624</v>
      </c>
      <c r="D104" s="196"/>
      <c r="E104" s="343">
        <f>'Itemized Data Entry'!E838*'Itemized Data Entry'!C919</f>
        <v>27762</v>
      </c>
      <c r="F104" s="101">
        <f>100*(E104/E113)</f>
        <v>50.084791629081728</v>
      </c>
      <c r="J104" s="5" t="s">
        <v>1624</v>
      </c>
      <c r="K104" s="5"/>
      <c r="M104" s="236" t="s">
        <v>1720</v>
      </c>
      <c r="W104" s="237"/>
    </row>
    <row r="105" spans="3:23" x14ac:dyDescent="0.2">
      <c r="C105" s="342" t="s">
        <v>1625</v>
      </c>
      <c r="D105" s="196"/>
      <c r="E105" s="343">
        <f>'Itemized Data Entry'!E838*'Itemized Data Entry'!C1058</f>
        <v>6006</v>
      </c>
      <c r="F105" s="101">
        <f>100*(E105/E113)</f>
        <v>10.835287750315715</v>
      </c>
      <c r="J105" s="5" t="s">
        <v>1625</v>
      </c>
      <c r="K105" s="5"/>
      <c r="M105" s="236" t="s">
        <v>1721</v>
      </c>
      <c r="W105" s="237"/>
    </row>
    <row r="106" spans="3:23" x14ac:dyDescent="0.2">
      <c r="C106" s="342" t="s">
        <v>1626</v>
      </c>
      <c r="D106" s="196"/>
      <c r="E106" s="343">
        <f>'Itemized Data Entry'!D1266*'Itemized Data Entry'!E838</f>
        <v>0</v>
      </c>
      <c r="F106" s="101">
        <f>100*(E106/E113)</f>
        <v>0</v>
      </c>
      <c r="J106" s="5" t="s">
        <v>1626</v>
      </c>
      <c r="K106" s="5"/>
      <c r="M106" t="s">
        <v>843</v>
      </c>
      <c r="W106" s="237"/>
    </row>
    <row r="107" spans="3:23" x14ac:dyDescent="0.2">
      <c r="C107" s="342" t="s">
        <v>1893</v>
      </c>
      <c r="D107" s="196"/>
      <c r="E107" s="343">
        <f>'Itemized Data Entry'!E838*'Itemized Data Entry'!C1280</f>
        <v>0</v>
      </c>
      <c r="F107" s="101">
        <f>100*(E107/E113)</f>
        <v>0</v>
      </c>
      <c r="J107" s="5" t="s">
        <v>1893</v>
      </c>
      <c r="K107" s="5"/>
      <c r="M107" s="236" t="s">
        <v>1894</v>
      </c>
      <c r="W107" s="237"/>
    </row>
    <row r="108" spans="3:23" x14ac:dyDescent="0.2">
      <c r="C108" s="342" t="s">
        <v>1708</v>
      </c>
      <c r="D108" s="196"/>
      <c r="E108" s="343">
        <f>'Itemized Data Entry'!C365+'Itemized Data Entry'!C444</f>
        <v>246</v>
      </c>
      <c r="F108" s="101">
        <f>100*(E108/E113)</f>
        <v>0.44380299476817608</v>
      </c>
      <c r="J108" s="5" t="s">
        <v>1722</v>
      </c>
      <c r="K108" s="5"/>
      <c r="M108" s="236" t="s">
        <v>1709</v>
      </c>
      <c r="W108" s="237"/>
    </row>
    <row r="109" spans="3:23" x14ac:dyDescent="0.2">
      <c r="C109" s="342" t="s">
        <v>1710</v>
      </c>
      <c r="D109" s="196"/>
      <c r="E109" s="343">
        <f>'Itemized Data Entry'!E838*'Itemized Data Entry'!C853</f>
        <v>0</v>
      </c>
      <c r="F109" s="101">
        <f>100*(E109/E113)</f>
        <v>0</v>
      </c>
      <c r="J109" s="5" t="s">
        <v>1710</v>
      </c>
      <c r="K109" s="5"/>
      <c r="M109" s="236" t="s">
        <v>1711</v>
      </c>
      <c r="W109" s="237"/>
    </row>
    <row r="110" spans="3:23" x14ac:dyDescent="0.2">
      <c r="C110" s="342" t="s">
        <v>1712</v>
      </c>
      <c r="D110" s="196"/>
      <c r="E110" s="343">
        <f>'Itemized Data Entry'!E838*'Itemized Data Entry'!C979</f>
        <v>0</v>
      </c>
      <c r="F110" s="101">
        <f>100*(E110/E113)</f>
        <v>0</v>
      </c>
      <c r="J110" s="5" t="s">
        <v>1712</v>
      </c>
      <c r="K110" s="5"/>
      <c r="M110" s="236" t="s">
        <v>1715</v>
      </c>
      <c r="W110" s="237"/>
    </row>
    <row r="111" spans="3:23" x14ac:dyDescent="0.2">
      <c r="C111" s="342" t="s">
        <v>1713</v>
      </c>
      <c r="D111" s="196"/>
      <c r="E111" s="343">
        <f>'Itemized Data Entry'!E838*'Itemized Data Entry'!C1412</f>
        <v>0</v>
      </c>
      <c r="F111" s="101">
        <f>100*(E111/E113)</f>
        <v>0</v>
      </c>
      <c r="J111" s="5" t="s">
        <v>1713</v>
      </c>
      <c r="K111" s="5"/>
      <c r="M111" s="236" t="s">
        <v>1714</v>
      </c>
      <c r="W111" s="237"/>
    </row>
    <row r="112" spans="3:23" x14ac:dyDescent="0.2">
      <c r="C112" s="196"/>
      <c r="D112" s="196"/>
      <c r="E112" s="196"/>
      <c r="F112" s="101"/>
      <c r="J112" s="5"/>
      <c r="W112" s="237"/>
    </row>
    <row r="113" spans="3:23" x14ac:dyDescent="0.2">
      <c r="C113" s="5" t="s">
        <v>1053</v>
      </c>
      <c r="D113" s="5"/>
      <c r="E113" s="72">
        <f>SUM(E99:E111)</f>
        <v>55430</v>
      </c>
      <c r="F113" s="101">
        <f>100*SUM(F99:F111)/100</f>
        <v>100</v>
      </c>
      <c r="G113">
        <f>'Itemized Data Entry'!E838</f>
        <v>7</v>
      </c>
      <c r="H113" s="236" t="s">
        <v>2183</v>
      </c>
      <c r="J113" s="5"/>
      <c r="K113" s="5"/>
      <c r="W113" s="237"/>
    </row>
    <row r="114" spans="3:23" x14ac:dyDescent="0.2">
      <c r="C114" s="5"/>
      <c r="D114" s="5"/>
      <c r="E114" s="72"/>
      <c r="F114" s="101"/>
      <c r="J114" s="5"/>
      <c r="K114" s="5"/>
      <c r="W114" s="237"/>
    </row>
    <row r="115" spans="3:23" x14ac:dyDescent="0.2">
      <c r="C115" s="5"/>
      <c r="D115" s="5"/>
      <c r="E115" s="72"/>
      <c r="F115" s="101"/>
      <c r="J115" s="5"/>
      <c r="K115" s="5"/>
      <c r="W115" s="237"/>
    </row>
    <row r="116" spans="3:23" x14ac:dyDescent="0.2">
      <c r="C116" s="196"/>
      <c r="D116" s="196"/>
      <c r="E116" s="196"/>
      <c r="F116" s="101"/>
      <c r="J116" s="5"/>
      <c r="K116" s="5"/>
      <c r="W116" s="237"/>
    </row>
    <row r="117" spans="3:23" x14ac:dyDescent="0.2">
      <c r="C117" s="5"/>
      <c r="D117" s="5"/>
      <c r="E117" s="72"/>
      <c r="F117" s="101"/>
      <c r="J117" s="5"/>
      <c r="K117" s="5"/>
      <c r="W117" s="237"/>
    </row>
    <row r="118" spans="3:23" x14ac:dyDescent="0.2">
      <c r="C118" s="5"/>
      <c r="D118" s="5"/>
      <c r="E118" s="72"/>
      <c r="F118" s="101"/>
      <c r="J118" s="5"/>
      <c r="K118" s="5"/>
      <c r="W118" s="237"/>
    </row>
    <row r="119" spans="3:23" x14ac:dyDescent="0.2">
      <c r="C119" s="196"/>
      <c r="D119" s="196"/>
      <c r="E119" s="196"/>
      <c r="F119" s="101"/>
      <c r="J119" s="5"/>
      <c r="K119" s="5"/>
      <c r="W119" s="237"/>
    </row>
    <row r="120" spans="3:23" x14ac:dyDescent="0.2">
      <c r="C120" s="5"/>
      <c r="D120" s="5"/>
      <c r="E120" s="72"/>
      <c r="F120" s="101"/>
      <c r="J120" s="5"/>
      <c r="K120" s="5"/>
      <c r="W120" s="237"/>
    </row>
    <row r="121" spans="3:23" x14ac:dyDescent="0.2">
      <c r="C121" s="5"/>
      <c r="D121" s="5"/>
      <c r="E121" s="72"/>
      <c r="F121" s="101"/>
      <c r="J121" s="5"/>
      <c r="K121" s="5"/>
      <c r="W121" s="237"/>
    </row>
    <row r="122" spans="3:23" x14ac:dyDescent="0.2">
      <c r="C122" s="196"/>
      <c r="D122" s="196"/>
      <c r="E122" s="196"/>
      <c r="F122" s="101"/>
      <c r="J122" s="5"/>
      <c r="K122" s="5"/>
      <c r="W122" s="237"/>
    </row>
    <row r="123" spans="3:23" x14ac:dyDescent="0.2">
      <c r="C123" s="5"/>
      <c r="D123" s="5"/>
      <c r="E123" s="72"/>
      <c r="F123" s="101"/>
      <c r="J123" s="5"/>
      <c r="K123" s="5"/>
      <c r="W123" s="237"/>
    </row>
    <row r="124" spans="3:23" x14ac:dyDescent="0.2">
      <c r="C124" s="5"/>
      <c r="D124" s="5"/>
      <c r="E124" s="72"/>
      <c r="F124" s="101"/>
      <c r="J124" s="5"/>
      <c r="K124" s="5"/>
      <c r="W124" s="237"/>
    </row>
    <row r="125" spans="3:23" x14ac:dyDescent="0.2">
      <c r="C125" s="196"/>
      <c r="D125" s="196"/>
      <c r="E125" s="196"/>
      <c r="F125" s="101"/>
      <c r="J125" s="5"/>
      <c r="K125" s="5"/>
      <c r="W125" s="237"/>
    </row>
    <row r="126" spans="3:23" x14ac:dyDescent="0.2">
      <c r="C126" s="5"/>
      <c r="D126" s="5"/>
      <c r="E126" s="72"/>
      <c r="F126" s="101"/>
      <c r="J126" s="5"/>
      <c r="K126" s="5"/>
      <c r="W126" s="237"/>
    </row>
    <row r="127" spans="3:23" x14ac:dyDescent="0.2">
      <c r="C127" s="5"/>
      <c r="D127" s="5"/>
      <c r="E127" s="72"/>
      <c r="F127" s="101"/>
      <c r="J127" s="5"/>
      <c r="K127" s="5"/>
      <c r="W127" s="237"/>
    </row>
    <row r="128" spans="3:23" x14ac:dyDescent="0.2">
      <c r="C128" s="196"/>
      <c r="D128" s="196"/>
      <c r="E128" s="196"/>
      <c r="F128" s="101"/>
      <c r="J128" s="5"/>
      <c r="K128" s="5"/>
      <c r="W128" s="237"/>
    </row>
    <row r="129" spans="1:23" x14ac:dyDescent="0.2">
      <c r="C129" s="5"/>
      <c r="D129" s="5"/>
      <c r="E129" s="72"/>
      <c r="F129" s="101"/>
      <c r="J129" s="5"/>
      <c r="K129" s="5"/>
      <c r="W129" s="237"/>
    </row>
    <row r="130" spans="1:23" x14ac:dyDescent="0.2">
      <c r="C130" s="5"/>
      <c r="D130" s="5"/>
      <c r="E130" s="72"/>
      <c r="F130" s="101"/>
      <c r="J130" s="5"/>
      <c r="K130" s="5"/>
      <c r="W130" s="237"/>
    </row>
    <row r="131" spans="1:23" x14ac:dyDescent="0.2">
      <c r="C131" s="196"/>
      <c r="D131" s="196"/>
      <c r="E131" s="196"/>
      <c r="F131" s="101"/>
      <c r="J131" s="5"/>
      <c r="K131" s="5"/>
      <c r="W131" s="237"/>
    </row>
    <row r="132" spans="1:23" x14ac:dyDescent="0.2">
      <c r="C132" s="5"/>
      <c r="D132" s="5"/>
      <c r="E132" s="72"/>
      <c r="F132" s="101"/>
      <c r="J132" s="5"/>
      <c r="K132" s="5"/>
      <c r="W132" s="237"/>
    </row>
    <row r="133" spans="1:23" x14ac:dyDescent="0.2">
      <c r="C133" s="5"/>
      <c r="D133" s="5"/>
      <c r="E133" s="72"/>
      <c r="F133" s="101"/>
      <c r="J133" s="5"/>
      <c r="K133" s="5"/>
      <c r="W133" s="237"/>
    </row>
    <row r="134" spans="1:23" x14ac:dyDescent="0.2">
      <c r="C134" s="196"/>
      <c r="D134" s="196"/>
      <c r="E134" s="196"/>
      <c r="F134" s="101"/>
      <c r="J134" s="5"/>
      <c r="K134" s="5"/>
      <c r="W134" s="237"/>
    </row>
    <row r="135" spans="1:23" x14ac:dyDescent="0.2">
      <c r="C135" s="5"/>
      <c r="D135" s="5"/>
      <c r="E135" s="72"/>
      <c r="F135" s="101"/>
      <c r="J135" s="5"/>
      <c r="K135" s="5"/>
      <c r="W135" s="237"/>
    </row>
    <row r="136" spans="1:23" x14ac:dyDescent="0.2">
      <c r="C136" s="5"/>
      <c r="D136" s="5"/>
      <c r="E136" s="72"/>
      <c r="F136" s="101"/>
      <c r="J136" s="5"/>
      <c r="K136" s="5"/>
      <c r="W136" s="237"/>
    </row>
    <row r="137" spans="1:23" x14ac:dyDescent="0.2">
      <c r="C137" s="5"/>
      <c r="D137" s="5"/>
      <c r="E137" s="72"/>
      <c r="F137" s="101"/>
      <c r="J137" s="5"/>
      <c r="K137" s="5"/>
      <c r="W137" s="237"/>
    </row>
    <row r="138" spans="1:23" x14ac:dyDescent="0.2">
      <c r="C138" s="196"/>
      <c r="D138" s="196"/>
      <c r="E138" s="196"/>
      <c r="F138" s="101"/>
      <c r="J138" s="5"/>
      <c r="K138" s="5"/>
      <c r="W138" s="237"/>
    </row>
    <row r="139" spans="1:23" x14ac:dyDescent="0.2">
      <c r="A139" s="237"/>
      <c r="B139" s="237"/>
      <c r="C139" s="237"/>
      <c r="D139" s="237"/>
      <c r="E139" s="237"/>
      <c r="F139" s="237"/>
      <c r="G139" s="237"/>
      <c r="H139" s="237"/>
      <c r="I139" s="237"/>
      <c r="J139" s="238"/>
      <c r="K139" s="238"/>
      <c r="L139" s="237"/>
      <c r="M139" s="237"/>
      <c r="N139" s="237"/>
      <c r="O139" s="237"/>
      <c r="P139" s="237"/>
      <c r="Q139" s="237"/>
      <c r="R139" s="237"/>
      <c r="S139" s="237"/>
      <c r="T139" s="237"/>
      <c r="U139" s="237"/>
      <c r="V139" s="237"/>
      <c r="W139" s="237"/>
    </row>
    <row r="140" spans="1:23" x14ac:dyDescent="0.2">
      <c r="A140" s="196"/>
      <c r="B140" s="196"/>
      <c r="C140" s="196"/>
      <c r="D140" s="196"/>
      <c r="E140" s="196"/>
      <c r="F140" s="196"/>
      <c r="G140" s="196"/>
      <c r="H140" s="196"/>
      <c r="I140" s="196"/>
      <c r="J140" s="241"/>
      <c r="K140" s="241"/>
      <c r="L140" s="196"/>
      <c r="M140" s="196"/>
      <c r="N140" s="196"/>
      <c r="O140" s="196"/>
      <c r="P140" s="196"/>
      <c r="Q140" s="196"/>
      <c r="R140" s="196"/>
      <c r="S140" s="196"/>
      <c r="T140" s="196"/>
      <c r="U140" s="196"/>
      <c r="V140" s="196"/>
      <c r="W140" s="196"/>
    </row>
    <row r="141" spans="1:23" x14ac:dyDescent="0.2">
      <c r="A141" s="196"/>
      <c r="B141" s="196"/>
      <c r="C141" s="196"/>
      <c r="D141" s="196"/>
      <c r="E141" s="196"/>
      <c r="F141" s="196"/>
      <c r="G141" s="196"/>
      <c r="H141" s="196"/>
      <c r="I141" s="196"/>
      <c r="J141" s="241"/>
      <c r="K141" s="241"/>
      <c r="L141" s="196"/>
      <c r="M141" s="196"/>
      <c r="N141" s="196"/>
      <c r="O141" s="196"/>
      <c r="P141" s="196"/>
      <c r="Q141" s="196"/>
      <c r="R141" s="196"/>
      <c r="S141" s="196"/>
      <c r="T141" s="196"/>
      <c r="U141" s="196"/>
      <c r="V141" s="196"/>
      <c r="W141" s="196"/>
    </row>
    <row r="142" spans="1:23" x14ac:dyDescent="0.2">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row>
    <row r="143" spans="1:23" x14ac:dyDescent="0.2">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row>
    <row r="144" spans="1:23" x14ac:dyDescent="0.2">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row>
    <row r="145" spans="1:23" x14ac:dyDescent="0.2">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row>
    <row r="146" spans="1:23" x14ac:dyDescent="0.2">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row>
    <row r="147" spans="1:23" x14ac:dyDescent="0.2">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row>
    <row r="148" spans="1:23" x14ac:dyDescent="0.2">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row>
    <row r="149" spans="1:23" x14ac:dyDescent="0.2">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row>
    <row r="150" spans="1:23" x14ac:dyDescent="0.2">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row>
    <row r="151" spans="1:23" x14ac:dyDescent="0.2">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row>
    <row r="152" spans="1:23" x14ac:dyDescent="0.2">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row>
    <row r="153" spans="1:23" x14ac:dyDescent="0.2">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row>
    <row r="154" spans="1:23" x14ac:dyDescent="0.2">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row>
    <row r="155" spans="1:23" x14ac:dyDescent="0.2">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row>
    <row r="156" spans="1:23" x14ac:dyDescent="0.2">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row>
    <row r="157" spans="1:23" x14ac:dyDescent="0.2">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row>
    <row r="158" spans="1:23" x14ac:dyDescent="0.2">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row>
    <row r="159" spans="1:23" x14ac:dyDescent="0.2">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row>
    <row r="160" spans="1:23" x14ac:dyDescent="0.2">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row>
    <row r="161" spans="1:23" x14ac:dyDescent="0.2">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row>
    <row r="162" spans="1:23" x14ac:dyDescent="0.2">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row>
    <row r="163" spans="1:23" x14ac:dyDescent="0.2">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row>
    <row r="164" spans="1:23" x14ac:dyDescent="0.2">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row>
    <row r="165" spans="1:23" x14ac:dyDescent="0.2">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row>
    <row r="166" spans="1:23" x14ac:dyDescent="0.2">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row>
    <row r="167" spans="1:23" x14ac:dyDescent="0.2">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row>
    <row r="168" spans="1:23" x14ac:dyDescent="0.2">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row>
    <row r="169" spans="1:23" x14ac:dyDescent="0.2">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row>
    <row r="170" spans="1:23" x14ac:dyDescent="0.2">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row>
    <row r="171" spans="1:23" x14ac:dyDescent="0.2">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row>
    <row r="172" spans="1:23" x14ac:dyDescent="0.2">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row>
    <row r="173" spans="1:23" x14ac:dyDescent="0.2">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row>
    <row r="174" spans="1:23" x14ac:dyDescent="0.2">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row>
    <row r="175" spans="1:23" x14ac:dyDescent="0.2">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row>
    <row r="176" spans="1:23" x14ac:dyDescent="0.2">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row>
    <row r="177" spans="1:23" x14ac:dyDescent="0.2">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row>
    <row r="178" spans="1:23" x14ac:dyDescent="0.2">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row>
    <row r="179" spans="1:23" x14ac:dyDescent="0.2">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row>
    <row r="180" spans="1:23" x14ac:dyDescent="0.2">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row>
    <row r="181" spans="1:23" x14ac:dyDescent="0.2">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row>
    <row r="182" spans="1:23" x14ac:dyDescent="0.2">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row>
    <row r="183" spans="1:23" x14ac:dyDescent="0.2">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row>
    <row r="184" spans="1:23" x14ac:dyDescent="0.2">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row>
    <row r="185" spans="1:23" x14ac:dyDescent="0.2">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row>
    <row r="186" spans="1:23" x14ac:dyDescent="0.2">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row>
    <row r="187" spans="1:23" x14ac:dyDescent="0.2">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row>
    <row r="188" spans="1:23" x14ac:dyDescent="0.2">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row>
    <row r="189" spans="1:23" x14ac:dyDescent="0.2">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row>
    <row r="190" spans="1:23" x14ac:dyDescent="0.2">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row>
    <row r="191" spans="1:23" x14ac:dyDescent="0.2">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row>
    <row r="192" spans="1:23" x14ac:dyDescent="0.2">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row>
    <row r="193" spans="1:23" x14ac:dyDescent="0.2">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row>
    <row r="194" spans="1:23" x14ac:dyDescent="0.2">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row>
    <row r="195" spans="1:23" x14ac:dyDescent="0.2">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row>
    <row r="196" spans="1:23" x14ac:dyDescent="0.2">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row>
    <row r="197" spans="1:23" x14ac:dyDescent="0.2">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row>
    <row r="198" spans="1:23" x14ac:dyDescent="0.2">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row>
    <row r="199" spans="1:23" x14ac:dyDescent="0.2">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row>
    <row r="200" spans="1:23" x14ac:dyDescent="0.2">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row>
    <row r="201" spans="1:23" x14ac:dyDescent="0.2">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row>
    <row r="202" spans="1:23" x14ac:dyDescent="0.2">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row>
    <row r="203" spans="1:23" x14ac:dyDescent="0.2">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row>
    <row r="204" spans="1:23" x14ac:dyDescent="0.2">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row>
    <row r="205" spans="1:23" x14ac:dyDescent="0.2">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row>
    <row r="206" spans="1:23" x14ac:dyDescent="0.2">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row>
    <row r="207" spans="1:23" x14ac:dyDescent="0.2">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row>
    <row r="208" spans="1:23" x14ac:dyDescent="0.2">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row>
    <row r="209" spans="1:23" x14ac:dyDescent="0.2">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row>
    <row r="210" spans="1:23" x14ac:dyDescent="0.2">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row>
    <row r="211" spans="1:23" x14ac:dyDescent="0.2">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row>
    <row r="212" spans="1:23" x14ac:dyDescent="0.2">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row>
    <row r="213" spans="1:23" x14ac:dyDescent="0.2">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row>
    <row r="214" spans="1:23" x14ac:dyDescent="0.2">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row>
    <row r="215" spans="1:23" x14ac:dyDescent="0.2">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row>
    <row r="216" spans="1:23" x14ac:dyDescent="0.2">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row>
    <row r="217" spans="1:23" x14ac:dyDescent="0.2">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row>
    <row r="218" spans="1:23" x14ac:dyDescent="0.2">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row>
    <row r="219" spans="1:23" x14ac:dyDescent="0.2">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row>
    <row r="220" spans="1:23" x14ac:dyDescent="0.2">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row>
    <row r="221" spans="1:23" x14ac:dyDescent="0.2">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row>
    <row r="222" spans="1:23" x14ac:dyDescent="0.2">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row>
    <row r="223" spans="1:23" x14ac:dyDescent="0.2">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row>
    <row r="224" spans="1:23" x14ac:dyDescent="0.2">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row>
    <row r="225" spans="1:23" x14ac:dyDescent="0.2">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row>
    <row r="226" spans="1:23" x14ac:dyDescent="0.2">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row>
    <row r="227" spans="1:23" x14ac:dyDescent="0.2">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row>
    <row r="228" spans="1:23" x14ac:dyDescent="0.2">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row>
    <row r="229" spans="1:23" x14ac:dyDescent="0.2">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row>
    <row r="230" spans="1:23" x14ac:dyDescent="0.2">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row>
    <row r="231" spans="1:23" x14ac:dyDescent="0.2">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row>
    <row r="232" spans="1:23" x14ac:dyDescent="0.2">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row>
    <row r="233" spans="1:23" x14ac:dyDescent="0.2">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row>
    <row r="234" spans="1:23" x14ac:dyDescent="0.2">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row>
    <row r="235" spans="1:23" x14ac:dyDescent="0.2">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row>
    <row r="236" spans="1:23" x14ac:dyDescent="0.2">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row>
    <row r="237" spans="1:23" x14ac:dyDescent="0.2">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row>
    <row r="238" spans="1:23" x14ac:dyDescent="0.2">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row>
    <row r="239" spans="1:23" x14ac:dyDescent="0.2">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row>
    <row r="240" spans="1:23" x14ac:dyDescent="0.2">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row>
    <row r="241" spans="1:23" x14ac:dyDescent="0.2">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row>
    <row r="242" spans="1:23" x14ac:dyDescent="0.2">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row>
    <row r="243" spans="1:23" x14ac:dyDescent="0.2">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row>
    <row r="244" spans="1:23" x14ac:dyDescent="0.2">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row>
    <row r="245" spans="1:23" x14ac:dyDescent="0.2">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row>
    <row r="246" spans="1:23" x14ac:dyDescent="0.2">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row>
    <row r="247" spans="1:23" x14ac:dyDescent="0.2">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row>
    <row r="248" spans="1:23" x14ac:dyDescent="0.2">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row>
    <row r="249" spans="1:23" x14ac:dyDescent="0.2">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row>
    <row r="250" spans="1:23" x14ac:dyDescent="0.2">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row>
    <row r="251" spans="1:23" x14ac:dyDescent="0.2">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row>
    <row r="252" spans="1:23" x14ac:dyDescent="0.2">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row>
    <row r="253" spans="1:23" x14ac:dyDescent="0.2">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row>
    <row r="254" spans="1:23" x14ac:dyDescent="0.2">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row>
    <row r="255" spans="1:23" x14ac:dyDescent="0.2">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row>
    <row r="256" spans="1:23" x14ac:dyDescent="0.2">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row>
    <row r="257" spans="1:23" x14ac:dyDescent="0.2">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row>
    <row r="258" spans="1:23" x14ac:dyDescent="0.2">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row>
    <row r="259" spans="1:23" x14ac:dyDescent="0.2">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row>
    <row r="260" spans="1:23" x14ac:dyDescent="0.2">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row>
    <row r="261" spans="1:23" x14ac:dyDescent="0.2">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row>
    <row r="262" spans="1:23" x14ac:dyDescent="0.2">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row>
    <row r="263" spans="1:23" x14ac:dyDescent="0.2">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row>
    <row r="264" spans="1:23" x14ac:dyDescent="0.2">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row>
    <row r="265" spans="1:23" x14ac:dyDescent="0.2">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row>
    <row r="266" spans="1:23" x14ac:dyDescent="0.2">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row>
    <row r="267" spans="1:23" x14ac:dyDescent="0.2">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row>
    <row r="268" spans="1:23" x14ac:dyDescent="0.2">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row>
    <row r="269" spans="1:23" x14ac:dyDescent="0.2">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row>
    <row r="270" spans="1:23" x14ac:dyDescent="0.2">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row>
    <row r="271" spans="1:23" x14ac:dyDescent="0.2">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row>
    <row r="272" spans="1:23" x14ac:dyDescent="0.2">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row>
    <row r="273" spans="1:23" x14ac:dyDescent="0.2">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row>
    <row r="274" spans="1:23" x14ac:dyDescent="0.2">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row>
    <row r="275" spans="1:23" x14ac:dyDescent="0.2">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row>
    <row r="276" spans="1:23" x14ac:dyDescent="0.2">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row>
    <row r="277" spans="1:23" x14ac:dyDescent="0.2">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row>
    <row r="278" spans="1:23" x14ac:dyDescent="0.2">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row>
    <row r="279" spans="1:23" x14ac:dyDescent="0.2">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row>
    <row r="280" spans="1:23" x14ac:dyDescent="0.2">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row>
    <row r="281" spans="1:23" x14ac:dyDescent="0.2">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row>
    <row r="282" spans="1:23" x14ac:dyDescent="0.2">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row>
    <row r="283" spans="1:23" x14ac:dyDescent="0.2">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row>
    <row r="284" spans="1:23" x14ac:dyDescent="0.2">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row>
    <row r="285" spans="1:23" x14ac:dyDescent="0.2">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row>
    <row r="286" spans="1:23" x14ac:dyDescent="0.2">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row>
    <row r="287" spans="1:23" x14ac:dyDescent="0.2">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row>
    <row r="288" spans="1:23" x14ac:dyDescent="0.2">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row>
    <row r="289" spans="1:23" x14ac:dyDescent="0.2">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row>
    <row r="290" spans="1:23" x14ac:dyDescent="0.2">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row>
    <row r="291" spans="1:23" x14ac:dyDescent="0.2">
      <c r="A291" s="196"/>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row>
    <row r="292" spans="1:23" x14ac:dyDescent="0.2">
      <c r="A292" s="196"/>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row>
    <row r="293" spans="1:23" x14ac:dyDescent="0.2">
      <c r="A293" s="196"/>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row>
    <row r="294" spans="1:23" x14ac:dyDescent="0.2">
      <c r="A294" s="196"/>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row>
    <row r="295" spans="1:23" x14ac:dyDescent="0.2">
      <c r="A295" s="196"/>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row>
    <row r="296" spans="1:23" x14ac:dyDescent="0.2">
      <c r="A296" s="196"/>
      <c r="B296" s="196"/>
      <c r="C296" s="196"/>
      <c r="D296" s="196"/>
      <c r="E296" s="196"/>
      <c r="F296" s="196"/>
      <c r="G296" s="196"/>
      <c r="H296" s="196"/>
      <c r="I296" s="196"/>
      <c r="J296" s="196"/>
      <c r="K296" s="196"/>
      <c r="L296" s="196"/>
      <c r="M296" s="196"/>
      <c r="N296" s="196"/>
      <c r="O296" s="196"/>
      <c r="P296" s="196"/>
      <c r="Q296" s="196"/>
      <c r="R296" s="196"/>
      <c r="S296" s="196"/>
      <c r="T296" s="196"/>
      <c r="U296" s="196"/>
      <c r="V296" s="196"/>
      <c r="W296" s="196"/>
    </row>
    <row r="297" spans="1:23" x14ac:dyDescent="0.2">
      <c r="A297" s="196"/>
      <c r="B297" s="196"/>
      <c r="C297" s="196"/>
      <c r="D297" s="196"/>
      <c r="E297" s="196"/>
      <c r="F297" s="196"/>
      <c r="G297" s="196"/>
      <c r="H297" s="196"/>
      <c r="I297" s="196"/>
      <c r="J297" s="196"/>
      <c r="K297" s="196"/>
      <c r="L297" s="196"/>
      <c r="M297" s="196"/>
      <c r="N297" s="196"/>
      <c r="O297" s="196"/>
      <c r="P297" s="196"/>
      <c r="Q297" s="196"/>
      <c r="R297" s="196"/>
      <c r="S297" s="196"/>
      <c r="T297" s="196"/>
      <c r="U297" s="196"/>
      <c r="V297" s="196"/>
      <c r="W297" s="196"/>
    </row>
    <row r="298" spans="1:23" x14ac:dyDescent="0.2">
      <c r="A298" s="196"/>
      <c r="B298" s="196"/>
      <c r="C298" s="196"/>
      <c r="D298" s="196"/>
      <c r="E298" s="196"/>
      <c r="F298" s="196"/>
      <c r="G298" s="196"/>
      <c r="H298" s="196"/>
      <c r="I298" s="196"/>
      <c r="J298" s="196"/>
      <c r="K298" s="196"/>
      <c r="L298" s="196"/>
      <c r="M298" s="196"/>
      <c r="N298" s="196"/>
      <c r="O298" s="196"/>
      <c r="P298" s="196"/>
      <c r="Q298" s="196"/>
      <c r="R298" s="196"/>
      <c r="S298" s="196"/>
      <c r="T298" s="196"/>
      <c r="U298" s="196"/>
      <c r="V298" s="196"/>
      <c r="W298" s="196"/>
    </row>
    <row r="299" spans="1:23" x14ac:dyDescent="0.2">
      <c r="A299" s="196"/>
      <c r="B299" s="196"/>
      <c r="C299" s="196"/>
      <c r="D299" s="196"/>
      <c r="E299" s="196"/>
      <c r="F299" s="196"/>
      <c r="G299" s="196"/>
      <c r="H299" s="196"/>
      <c r="I299" s="196"/>
      <c r="J299" s="196"/>
      <c r="K299" s="196"/>
      <c r="L299" s="196"/>
      <c r="M299" s="196"/>
      <c r="N299" s="196"/>
      <c r="O299" s="196"/>
      <c r="P299" s="196"/>
      <c r="Q299" s="196"/>
      <c r="R299" s="196"/>
      <c r="S299" s="196"/>
      <c r="T299" s="196"/>
      <c r="U299" s="196"/>
      <c r="V299" s="196"/>
      <c r="W299" s="196"/>
    </row>
    <row r="300" spans="1:23" x14ac:dyDescent="0.2">
      <c r="A300" s="196"/>
      <c r="B300" s="196"/>
      <c r="C300" s="196"/>
      <c r="D300" s="196"/>
      <c r="E300" s="196"/>
      <c r="F300" s="196"/>
      <c r="G300" s="196"/>
      <c r="H300" s="196"/>
      <c r="I300" s="196"/>
      <c r="J300" s="196"/>
      <c r="K300" s="196"/>
      <c r="L300" s="196"/>
      <c r="M300" s="196"/>
      <c r="N300" s="196"/>
      <c r="O300" s="196"/>
      <c r="P300" s="196"/>
      <c r="Q300" s="196"/>
      <c r="R300" s="196"/>
      <c r="S300" s="196"/>
      <c r="T300" s="196"/>
      <c r="U300" s="196"/>
      <c r="V300" s="196"/>
      <c r="W300" s="196"/>
    </row>
    <row r="301" spans="1:23" x14ac:dyDescent="0.2">
      <c r="A301" s="196"/>
      <c r="B301" s="196"/>
      <c r="C301" s="196"/>
      <c r="D301" s="196"/>
      <c r="E301" s="196"/>
      <c r="F301" s="196"/>
      <c r="G301" s="196"/>
      <c r="H301" s="196"/>
      <c r="I301" s="196"/>
      <c r="J301" s="196"/>
      <c r="K301" s="196"/>
      <c r="L301" s="196"/>
      <c r="M301" s="196"/>
      <c r="N301" s="196"/>
      <c r="O301" s="196"/>
      <c r="P301" s="196"/>
      <c r="Q301" s="196"/>
      <c r="R301" s="196"/>
      <c r="S301" s="196"/>
      <c r="T301" s="196"/>
      <c r="U301" s="196"/>
      <c r="V301" s="196"/>
      <c r="W301" s="196"/>
    </row>
    <row r="302" spans="1:23" x14ac:dyDescent="0.2">
      <c r="A302" s="196"/>
      <c r="B302" s="196"/>
      <c r="C302" s="196"/>
      <c r="D302" s="196"/>
      <c r="E302" s="196"/>
      <c r="F302" s="196"/>
      <c r="G302" s="196"/>
      <c r="H302" s="196"/>
      <c r="I302" s="196"/>
      <c r="J302" s="196"/>
      <c r="K302" s="196"/>
      <c r="L302" s="196"/>
      <c r="M302" s="196"/>
      <c r="N302" s="196"/>
      <c r="O302" s="196"/>
      <c r="P302" s="196"/>
      <c r="Q302" s="196"/>
      <c r="R302" s="196"/>
      <c r="S302" s="196"/>
      <c r="T302" s="196"/>
      <c r="U302" s="196"/>
      <c r="V302" s="196"/>
      <c r="W302" s="196"/>
    </row>
    <row r="303" spans="1:23" x14ac:dyDescent="0.2">
      <c r="A303" s="196"/>
      <c r="B303" s="196"/>
      <c r="C303" s="196"/>
      <c r="D303" s="196"/>
      <c r="E303" s="196"/>
      <c r="F303" s="196"/>
      <c r="G303" s="196"/>
      <c r="H303" s="196"/>
      <c r="I303" s="196"/>
      <c r="J303" s="196"/>
      <c r="K303" s="196"/>
      <c r="L303" s="196"/>
      <c r="M303" s="196"/>
      <c r="N303" s="196"/>
      <c r="O303" s="196"/>
      <c r="P303" s="196"/>
      <c r="Q303" s="196"/>
      <c r="R303" s="196"/>
      <c r="S303" s="196"/>
      <c r="T303" s="196"/>
      <c r="U303" s="196"/>
      <c r="V303" s="196"/>
      <c r="W303" s="196"/>
    </row>
    <row r="304" spans="1:23" x14ac:dyDescent="0.2">
      <c r="A304" s="196"/>
      <c r="B304" s="196"/>
      <c r="C304" s="196"/>
      <c r="D304" s="196"/>
      <c r="E304" s="196"/>
      <c r="F304" s="196"/>
      <c r="G304" s="196"/>
      <c r="H304" s="196"/>
      <c r="I304" s="196"/>
      <c r="J304" s="196"/>
      <c r="K304" s="196"/>
      <c r="L304" s="196"/>
      <c r="M304" s="196"/>
      <c r="N304" s="196"/>
      <c r="O304" s="196"/>
      <c r="P304" s="196"/>
      <c r="Q304" s="196"/>
      <c r="R304" s="196"/>
      <c r="S304" s="196"/>
      <c r="T304" s="196"/>
      <c r="U304" s="196"/>
      <c r="V304" s="196"/>
      <c r="W304" s="196"/>
    </row>
    <row r="305" spans="1:23" x14ac:dyDescent="0.2">
      <c r="A305" s="196"/>
      <c r="B305" s="196"/>
      <c r="C305" s="196"/>
      <c r="D305" s="196"/>
      <c r="E305" s="196"/>
      <c r="F305" s="196"/>
      <c r="G305" s="196"/>
      <c r="H305" s="196"/>
      <c r="I305" s="196"/>
      <c r="J305" s="196"/>
      <c r="K305" s="196"/>
      <c r="L305" s="196"/>
      <c r="M305" s="196"/>
      <c r="N305" s="196"/>
      <c r="O305" s="196"/>
      <c r="P305" s="196"/>
      <c r="Q305" s="196"/>
      <c r="R305" s="196"/>
      <c r="S305" s="196"/>
      <c r="T305" s="196"/>
      <c r="U305" s="196"/>
      <c r="V305" s="196"/>
      <c r="W305" s="196"/>
    </row>
    <row r="306" spans="1:23" x14ac:dyDescent="0.2">
      <c r="A306" s="196"/>
      <c r="B306" s="196"/>
      <c r="C306" s="196"/>
      <c r="D306" s="196"/>
      <c r="E306" s="196"/>
      <c r="F306" s="196"/>
      <c r="G306" s="196"/>
      <c r="H306" s="196"/>
      <c r="I306" s="196"/>
      <c r="J306" s="196"/>
      <c r="K306" s="196"/>
      <c r="L306" s="196"/>
      <c r="M306" s="196"/>
      <c r="N306" s="196"/>
      <c r="O306" s="196"/>
      <c r="P306" s="196"/>
      <c r="Q306" s="196"/>
      <c r="R306" s="196"/>
      <c r="S306" s="196"/>
      <c r="T306" s="196"/>
      <c r="U306" s="196"/>
      <c r="V306" s="196"/>
      <c r="W306" s="196"/>
    </row>
    <row r="307" spans="1:23" x14ac:dyDescent="0.2">
      <c r="A307" s="196"/>
      <c r="B307" s="196"/>
      <c r="C307" s="196"/>
      <c r="D307" s="196"/>
      <c r="E307" s="196"/>
      <c r="F307" s="196"/>
      <c r="G307" s="196"/>
      <c r="H307" s="196"/>
      <c r="I307" s="196"/>
      <c r="J307" s="196"/>
      <c r="K307" s="196"/>
      <c r="L307" s="196"/>
      <c r="M307" s="196"/>
      <c r="N307" s="196"/>
      <c r="O307" s="196"/>
      <c r="P307" s="196"/>
      <c r="Q307" s="196"/>
      <c r="R307" s="196"/>
      <c r="S307" s="196"/>
      <c r="T307" s="196"/>
      <c r="U307" s="196"/>
      <c r="V307" s="196"/>
      <c r="W307" s="196"/>
    </row>
    <row r="308" spans="1:23" x14ac:dyDescent="0.2">
      <c r="A308" s="196"/>
      <c r="B308" s="196"/>
      <c r="C308" s="196"/>
      <c r="D308" s="196"/>
      <c r="E308" s="196"/>
      <c r="F308" s="196"/>
      <c r="G308" s="196"/>
      <c r="H308" s="196"/>
      <c r="I308" s="196"/>
      <c r="J308" s="196"/>
      <c r="K308" s="196"/>
      <c r="L308" s="196"/>
      <c r="M308" s="196"/>
      <c r="N308" s="196"/>
      <c r="O308" s="196"/>
      <c r="P308" s="196"/>
      <c r="Q308" s="196"/>
      <c r="R308" s="196"/>
      <c r="S308" s="196"/>
      <c r="T308" s="196"/>
      <c r="U308" s="196"/>
      <c r="V308" s="196"/>
      <c r="W308" s="196"/>
    </row>
    <row r="309" spans="1:23" x14ac:dyDescent="0.2">
      <c r="A309" s="196"/>
      <c r="B309" s="196"/>
      <c r="C309" s="196"/>
      <c r="D309" s="196"/>
      <c r="E309" s="196"/>
      <c r="F309" s="196"/>
      <c r="G309" s="196"/>
      <c r="H309" s="196"/>
      <c r="I309" s="196"/>
      <c r="J309" s="196"/>
      <c r="K309" s="196"/>
      <c r="L309" s="196"/>
      <c r="M309" s="196"/>
      <c r="N309" s="196"/>
      <c r="O309" s="196"/>
      <c r="P309" s="196"/>
      <c r="Q309" s="196"/>
      <c r="R309" s="196"/>
      <c r="S309" s="196"/>
      <c r="T309" s="196"/>
      <c r="U309" s="196"/>
      <c r="V309" s="196"/>
      <c r="W309" s="196"/>
    </row>
    <row r="310" spans="1:23" x14ac:dyDescent="0.2">
      <c r="A310" s="196"/>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row>
    <row r="311" spans="1:23" x14ac:dyDescent="0.2">
      <c r="A311" s="196"/>
      <c r="B311" s="196"/>
      <c r="C311" s="196"/>
      <c r="D311" s="196"/>
      <c r="E311" s="196"/>
      <c r="F311" s="196"/>
      <c r="G311" s="196"/>
      <c r="H311" s="196"/>
      <c r="I311" s="196"/>
      <c r="J311" s="196"/>
      <c r="K311" s="196"/>
      <c r="L311" s="196"/>
      <c r="M311" s="196"/>
      <c r="N311" s="196"/>
      <c r="O311" s="196"/>
      <c r="P311" s="196"/>
      <c r="Q311" s="196"/>
      <c r="R311" s="196"/>
      <c r="S311" s="196"/>
      <c r="T311" s="196"/>
      <c r="U311" s="196"/>
      <c r="V311" s="196"/>
      <c r="W311" s="196"/>
    </row>
    <row r="312" spans="1:23" x14ac:dyDescent="0.2">
      <c r="A312" s="196"/>
      <c r="B312" s="196"/>
      <c r="C312" s="196"/>
      <c r="D312" s="196"/>
      <c r="E312" s="196"/>
      <c r="F312" s="196"/>
      <c r="G312" s="196"/>
      <c r="H312" s="196"/>
      <c r="I312" s="196"/>
      <c r="J312" s="196"/>
      <c r="K312" s="196"/>
      <c r="L312" s="196"/>
      <c r="M312" s="196"/>
      <c r="N312" s="196"/>
      <c r="O312" s="196"/>
      <c r="P312" s="196"/>
      <c r="Q312" s="196"/>
      <c r="R312" s="196"/>
      <c r="S312" s="196"/>
      <c r="T312" s="196"/>
      <c r="U312" s="196"/>
      <c r="V312" s="196"/>
      <c r="W312" s="196"/>
    </row>
    <row r="313" spans="1:23" x14ac:dyDescent="0.2">
      <c r="A313" s="196"/>
      <c r="B313" s="196"/>
      <c r="C313" s="196"/>
      <c r="D313" s="196"/>
      <c r="E313" s="196"/>
      <c r="F313" s="196"/>
      <c r="G313" s="196"/>
      <c r="H313" s="196"/>
      <c r="I313" s="196"/>
      <c r="J313" s="196"/>
      <c r="K313" s="196"/>
      <c r="L313" s="196"/>
      <c r="M313" s="196"/>
      <c r="N313" s="196"/>
      <c r="O313" s="196"/>
      <c r="P313" s="196"/>
      <c r="Q313" s="196"/>
      <c r="R313" s="196"/>
      <c r="S313" s="196"/>
      <c r="T313" s="196"/>
      <c r="U313" s="196"/>
      <c r="V313" s="196"/>
      <c r="W313" s="196"/>
    </row>
    <row r="314" spans="1:23" x14ac:dyDescent="0.2">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row>
    <row r="315" spans="1:23" x14ac:dyDescent="0.2">
      <c r="A315" s="196"/>
      <c r="B315" s="196"/>
      <c r="C315" s="196"/>
      <c r="D315" s="196"/>
      <c r="E315" s="196"/>
      <c r="F315" s="196"/>
      <c r="G315" s="196"/>
      <c r="H315" s="196"/>
      <c r="I315" s="196"/>
      <c r="J315" s="196"/>
      <c r="K315" s="196"/>
      <c r="L315" s="196"/>
      <c r="M315" s="196"/>
      <c r="N315" s="196"/>
      <c r="O315" s="196"/>
      <c r="P315" s="196"/>
      <c r="Q315" s="196"/>
      <c r="R315" s="196"/>
      <c r="S315" s="196"/>
      <c r="T315" s="196"/>
      <c r="U315" s="196"/>
      <c r="V315" s="196"/>
      <c r="W315" s="196"/>
    </row>
    <row r="316" spans="1:23" x14ac:dyDescent="0.2">
      <c r="A316" s="196"/>
      <c r="B316" s="196"/>
      <c r="C316" s="196"/>
      <c r="D316" s="196"/>
      <c r="E316" s="196"/>
      <c r="F316" s="196"/>
      <c r="G316" s="196"/>
      <c r="H316" s="196"/>
      <c r="I316" s="196"/>
      <c r="J316" s="196"/>
      <c r="K316" s="196"/>
      <c r="L316" s="196"/>
      <c r="M316" s="196"/>
      <c r="N316" s="196"/>
      <c r="O316" s="196"/>
      <c r="P316" s="196"/>
      <c r="Q316" s="196"/>
      <c r="R316" s="196"/>
      <c r="S316" s="196"/>
      <c r="T316" s="196"/>
      <c r="U316" s="196"/>
      <c r="V316" s="196"/>
      <c r="W316" s="196"/>
    </row>
    <row r="317" spans="1:23" x14ac:dyDescent="0.2">
      <c r="A317" s="196"/>
      <c r="B317" s="196"/>
      <c r="C317" s="196"/>
      <c r="D317" s="196"/>
      <c r="E317" s="196"/>
      <c r="F317" s="196"/>
      <c r="G317" s="196"/>
      <c r="H317" s="196"/>
      <c r="I317" s="196"/>
      <c r="J317" s="196"/>
      <c r="K317" s="196"/>
      <c r="L317" s="196"/>
      <c r="M317" s="196"/>
      <c r="N317" s="196"/>
      <c r="O317" s="196"/>
      <c r="P317" s="196"/>
      <c r="Q317" s="196"/>
      <c r="R317" s="196"/>
      <c r="S317" s="196"/>
      <c r="T317" s="196"/>
      <c r="U317" s="196"/>
      <c r="V317" s="196"/>
      <c r="W317" s="196"/>
    </row>
    <row r="318" spans="1:23" x14ac:dyDescent="0.2">
      <c r="A318" s="196"/>
      <c r="B318" s="196"/>
      <c r="C318" s="196"/>
      <c r="D318" s="196"/>
      <c r="E318" s="196"/>
      <c r="F318" s="196"/>
      <c r="G318" s="196"/>
      <c r="H318" s="196"/>
      <c r="I318" s="196"/>
      <c r="J318" s="196"/>
      <c r="K318" s="196"/>
      <c r="L318" s="196"/>
      <c r="M318" s="196"/>
      <c r="N318" s="196"/>
      <c r="O318" s="196"/>
      <c r="P318" s="196"/>
      <c r="Q318" s="196"/>
      <c r="R318" s="196"/>
      <c r="S318" s="196"/>
      <c r="T318" s="196"/>
      <c r="U318" s="196"/>
      <c r="V318" s="196"/>
      <c r="W318" s="196"/>
    </row>
    <row r="319" spans="1:23" x14ac:dyDescent="0.2">
      <c r="A319" s="196"/>
      <c r="B319" s="196"/>
      <c r="C319" s="196"/>
      <c r="D319" s="196"/>
      <c r="E319" s="196"/>
      <c r="F319" s="196"/>
      <c r="G319" s="196"/>
      <c r="H319" s="196"/>
      <c r="I319" s="196"/>
      <c r="J319" s="196"/>
      <c r="K319" s="196"/>
      <c r="L319" s="196"/>
      <c r="M319" s="196"/>
      <c r="N319" s="196"/>
      <c r="O319" s="196"/>
      <c r="P319" s="196"/>
      <c r="Q319" s="196"/>
      <c r="R319" s="196"/>
      <c r="S319" s="196"/>
      <c r="T319" s="196"/>
      <c r="U319" s="196"/>
      <c r="V319" s="196"/>
      <c r="W319" s="196"/>
    </row>
    <row r="320" spans="1:23" x14ac:dyDescent="0.2">
      <c r="A320" s="196"/>
      <c r="B320" s="196"/>
      <c r="C320" s="196"/>
      <c r="D320" s="196"/>
      <c r="E320" s="196"/>
      <c r="F320" s="196"/>
      <c r="G320" s="196"/>
      <c r="H320" s="196"/>
      <c r="I320" s="196"/>
      <c r="J320" s="196"/>
      <c r="K320" s="196"/>
      <c r="L320" s="196"/>
      <c r="M320" s="196"/>
      <c r="N320" s="196"/>
      <c r="O320" s="196"/>
      <c r="P320" s="196"/>
      <c r="Q320" s="196"/>
      <c r="R320" s="196"/>
      <c r="S320" s="196"/>
      <c r="T320" s="196"/>
      <c r="U320" s="196"/>
      <c r="V320" s="196"/>
      <c r="W320" s="196"/>
    </row>
    <row r="321" spans="1:23" x14ac:dyDescent="0.2">
      <c r="A321" s="196"/>
      <c r="B321" s="196"/>
      <c r="C321" s="196"/>
      <c r="D321" s="196"/>
      <c r="E321" s="196"/>
      <c r="F321" s="196"/>
      <c r="G321" s="196"/>
      <c r="H321" s="196"/>
      <c r="I321" s="196"/>
      <c r="J321" s="196"/>
      <c r="K321" s="196"/>
      <c r="L321" s="196"/>
      <c r="M321" s="196"/>
      <c r="N321" s="196"/>
      <c r="O321" s="196"/>
      <c r="P321" s="196"/>
      <c r="Q321" s="196"/>
      <c r="R321" s="196"/>
      <c r="S321" s="196"/>
      <c r="T321" s="196"/>
      <c r="U321" s="196"/>
      <c r="V321" s="196"/>
      <c r="W321" s="196"/>
    </row>
    <row r="322" spans="1:23" x14ac:dyDescent="0.2">
      <c r="A322" s="196"/>
      <c r="B322" s="196"/>
      <c r="C322" s="196"/>
      <c r="D322" s="196"/>
      <c r="E322" s="196"/>
      <c r="F322" s="196"/>
      <c r="G322" s="196"/>
      <c r="H322" s="196"/>
      <c r="I322" s="196"/>
      <c r="J322" s="196"/>
      <c r="K322" s="196"/>
      <c r="L322" s="196"/>
      <c r="M322" s="196"/>
      <c r="N322" s="196"/>
      <c r="O322" s="196"/>
      <c r="P322" s="196"/>
      <c r="Q322" s="196"/>
      <c r="R322" s="196"/>
      <c r="S322" s="196"/>
      <c r="T322" s="196"/>
      <c r="U322" s="196"/>
      <c r="V322" s="196"/>
      <c r="W322" s="196"/>
    </row>
    <row r="323" spans="1:23" x14ac:dyDescent="0.2">
      <c r="A323" s="196"/>
      <c r="B323" s="196"/>
      <c r="C323" s="196"/>
      <c r="D323" s="196"/>
      <c r="E323" s="196"/>
      <c r="F323" s="196"/>
      <c r="G323" s="196"/>
      <c r="H323" s="196"/>
      <c r="I323" s="196"/>
      <c r="J323" s="196"/>
      <c r="K323" s="196"/>
      <c r="L323" s="196"/>
      <c r="M323" s="196"/>
      <c r="N323" s="196"/>
      <c r="O323" s="196"/>
      <c r="P323" s="196"/>
      <c r="Q323" s="196"/>
      <c r="R323" s="196"/>
      <c r="S323" s="196"/>
      <c r="T323" s="196"/>
      <c r="U323" s="196"/>
      <c r="V323" s="196"/>
      <c r="W323" s="196"/>
    </row>
    <row r="324" spans="1:23" x14ac:dyDescent="0.2">
      <c r="A324" s="196"/>
      <c r="B324" s="196"/>
      <c r="C324" s="196"/>
      <c r="D324" s="196"/>
      <c r="E324" s="196"/>
      <c r="F324" s="196"/>
      <c r="G324" s="196"/>
      <c r="H324" s="196"/>
      <c r="I324" s="196"/>
      <c r="J324" s="196"/>
      <c r="K324" s="196"/>
      <c r="L324" s="196"/>
      <c r="M324" s="196"/>
      <c r="N324" s="196"/>
      <c r="O324" s="196"/>
      <c r="P324" s="196"/>
      <c r="Q324" s="196"/>
      <c r="R324" s="196"/>
      <c r="S324" s="196"/>
      <c r="T324" s="196"/>
      <c r="U324" s="196"/>
      <c r="V324" s="196"/>
      <c r="W324" s="196"/>
    </row>
    <row r="325" spans="1:23" x14ac:dyDescent="0.2">
      <c r="A325" s="196"/>
      <c r="B325" s="196"/>
      <c r="C325" s="196"/>
      <c r="D325" s="196"/>
      <c r="E325" s="196"/>
      <c r="F325" s="196"/>
      <c r="G325" s="196"/>
      <c r="H325" s="196"/>
      <c r="I325" s="196"/>
      <c r="J325" s="196"/>
      <c r="K325" s="196"/>
      <c r="L325" s="196"/>
      <c r="M325" s="196"/>
      <c r="N325" s="196"/>
      <c r="O325" s="196"/>
      <c r="P325" s="196"/>
      <c r="Q325" s="196"/>
      <c r="R325" s="196"/>
      <c r="S325" s="196"/>
      <c r="T325" s="196"/>
      <c r="U325" s="196"/>
      <c r="V325" s="196"/>
      <c r="W325" s="196"/>
    </row>
    <row r="326" spans="1:23" x14ac:dyDescent="0.2">
      <c r="A326" s="196"/>
      <c r="B326" s="196"/>
      <c r="C326" s="196"/>
      <c r="D326" s="196"/>
      <c r="E326" s="196"/>
      <c r="F326" s="196"/>
      <c r="G326" s="196"/>
      <c r="H326" s="196"/>
      <c r="I326" s="196"/>
      <c r="J326" s="196"/>
      <c r="K326" s="196"/>
      <c r="L326" s="196"/>
      <c r="M326" s="196"/>
      <c r="N326" s="196"/>
      <c r="O326" s="196"/>
      <c r="P326" s="196"/>
      <c r="Q326" s="196"/>
      <c r="R326" s="196"/>
      <c r="S326" s="196"/>
      <c r="T326" s="196"/>
      <c r="U326" s="196"/>
      <c r="V326" s="196"/>
      <c r="W326" s="196"/>
    </row>
    <row r="327" spans="1:23" x14ac:dyDescent="0.2">
      <c r="A327" s="196"/>
      <c r="B327" s="196"/>
      <c r="C327" s="196"/>
      <c r="D327" s="196"/>
      <c r="E327" s="196"/>
      <c r="F327" s="196"/>
      <c r="G327" s="196"/>
      <c r="H327" s="196"/>
      <c r="I327" s="196"/>
      <c r="J327" s="196"/>
      <c r="K327" s="196"/>
      <c r="L327" s="196"/>
      <c r="M327" s="196"/>
      <c r="N327" s="196"/>
      <c r="O327" s="196"/>
      <c r="P327" s="196"/>
      <c r="Q327" s="196"/>
      <c r="R327" s="196"/>
      <c r="S327" s="196"/>
      <c r="T327" s="196"/>
      <c r="U327" s="196"/>
      <c r="V327" s="196"/>
      <c r="W327" s="196"/>
    </row>
    <row r="328" spans="1:23" x14ac:dyDescent="0.2">
      <c r="A328" s="196"/>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196"/>
    </row>
    <row r="329" spans="1:23" x14ac:dyDescent="0.2">
      <c r="A329" s="196"/>
      <c r="B329" s="196"/>
      <c r="C329" s="196"/>
      <c r="D329" s="196"/>
      <c r="E329" s="196"/>
      <c r="F329" s="196"/>
      <c r="G329" s="196"/>
      <c r="H329" s="196"/>
      <c r="I329" s="196"/>
      <c r="J329" s="196"/>
      <c r="K329" s="196"/>
      <c r="L329" s="196"/>
      <c r="M329" s="196"/>
      <c r="N329" s="196"/>
      <c r="O329" s="196"/>
      <c r="P329" s="196"/>
      <c r="Q329" s="196"/>
      <c r="R329" s="196"/>
      <c r="S329" s="196"/>
      <c r="T329" s="196"/>
      <c r="U329" s="196"/>
      <c r="V329" s="196"/>
      <c r="W329" s="196"/>
    </row>
    <row r="330" spans="1:23" x14ac:dyDescent="0.2">
      <c r="A330" s="196"/>
      <c r="B330" s="196"/>
      <c r="C330" s="196"/>
      <c r="D330" s="196"/>
      <c r="E330" s="196"/>
      <c r="F330" s="196"/>
      <c r="G330" s="196"/>
      <c r="H330" s="196"/>
      <c r="I330" s="196"/>
      <c r="J330" s="196"/>
      <c r="K330" s="196"/>
      <c r="L330" s="196"/>
      <c r="M330" s="196"/>
      <c r="N330" s="196"/>
      <c r="O330" s="196"/>
      <c r="P330" s="196"/>
      <c r="Q330" s="196"/>
      <c r="R330" s="196"/>
      <c r="S330" s="196"/>
      <c r="T330" s="196"/>
      <c r="U330" s="196"/>
      <c r="V330" s="196"/>
      <c r="W330" s="196"/>
    </row>
    <row r="331" spans="1:23" x14ac:dyDescent="0.2">
      <c r="A331" s="196"/>
      <c r="B331" s="196"/>
      <c r="C331" s="196"/>
      <c r="D331" s="196"/>
      <c r="E331" s="196"/>
      <c r="F331" s="196"/>
      <c r="G331" s="196"/>
      <c r="H331" s="196"/>
      <c r="I331" s="196"/>
      <c r="J331" s="196"/>
      <c r="K331" s="196"/>
      <c r="L331" s="196"/>
      <c r="M331" s="196"/>
      <c r="N331" s="196"/>
      <c r="O331" s="196"/>
      <c r="P331" s="196"/>
      <c r="Q331" s="196"/>
      <c r="R331" s="196"/>
      <c r="S331" s="196"/>
      <c r="T331" s="196"/>
      <c r="U331" s="196"/>
      <c r="V331" s="196"/>
      <c r="W331" s="196"/>
    </row>
    <row r="332" spans="1:23" x14ac:dyDescent="0.2">
      <c r="A332" s="196"/>
      <c r="B332" s="196"/>
      <c r="C332" s="196"/>
      <c r="D332" s="196"/>
      <c r="E332" s="196"/>
      <c r="F332" s="196"/>
      <c r="G332" s="196"/>
      <c r="H332" s="196"/>
      <c r="I332" s="196"/>
      <c r="J332" s="196"/>
      <c r="K332" s="196"/>
      <c r="L332" s="196"/>
      <c r="M332" s="196"/>
      <c r="N332" s="196"/>
      <c r="O332" s="196"/>
      <c r="P332" s="196"/>
      <c r="Q332" s="196"/>
      <c r="R332" s="196"/>
      <c r="S332" s="196"/>
      <c r="T332" s="196"/>
      <c r="U332" s="196"/>
      <c r="V332" s="196"/>
      <c r="W332" s="196"/>
    </row>
    <row r="333" spans="1:23" x14ac:dyDescent="0.2">
      <c r="A333" s="196"/>
      <c r="B333" s="196"/>
      <c r="C333" s="196"/>
      <c r="D333" s="196"/>
      <c r="E333" s="196"/>
      <c r="F333" s="196"/>
      <c r="G333" s="196"/>
      <c r="H333" s="196"/>
      <c r="I333" s="196"/>
      <c r="J333" s="196"/>
      <c r="K333" s="196"/>
      <c r="L333" s="196"/>
      <c r="M333" s="196"/>
      <c r="N333" s="196"/>
      <c r="O333" s="196"/>
      <c r="P333" s="196"/>
      <c r="Q333" s="196"/>
      <c r="R333" s="196"/>
      <c r="S333" s="196"/>
      <c r="T333" s="196"/>
      <c r="U333" s="196"/>
      <c r="V333" s="196"/>
      <c r="W333" s="196"/>
    </row>
    <row r="334" spans="1:23" x14ac:dyDescent="0.2">
      <c r="A334" s="196"/>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row>
    <row r="335" spans="1:23" x14ac:dyDescent="0.2">
      <c r="A335" s="196"/>
      <c r="B335" s="196"/>
      <c r="C335" s="196"/>
      <c r="D335" s="196"/>
      <c r="E335" s="196"/>
      <c r="F335" s="196"/>
      <c r="G335" s="196"/>
      <c r="H335" s="196"/>
      <c r="I335" s="196"/>
      <c r="J335" s="196"/>
      <c r="K335" s="196"/>
      <c r="L335" s="196"/>
      <c r="M335" s="196"/>
      <c r="N335" s="196"/>
      <c r="O335" s="196"/>
      <c r="P335" s="196"/>
      <c r="Q335" s="196"/>
      <c r="R335" s="196"/>
      <c r="S335" s="196"/>
      <c r="T335" s="196"/>
      <c r="U335" s="196"/>
      <c r="V335" s="196"/>
      <c r="W335" s="196"/>
    </row>
    <row r="336" spans="1:23" x14ac:dyDescent="0.2">
      <c r="A336" s="196"/>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row>
    <row r="337" spans="1:23" x14ac:dyDescent="0.2">
      <c r="A337" s="196"/>
      <c r="B337" s="196"/>
      <c r="C337" s="196"/>
      <c r="D337" s="196"/>
      <c r="E337" s="196"/>
      <c r="F337" s="196"/>
      <c r="G337" s="196"/>
      <c r="H337" s="196"/>
      <c r="I337" s="196"/>
      <c r="J337" s="196"/>
      <c r="K337" s="196"/>
      <c r="L337" s="196"/>
      <c r="M337" s="196"/>
      <c r="N337" s="196"/>
      <c r="O337" s="196"/>
      <c r="P337" s="196"/>
      <c r="Q337" s="196"/>
      <c r="R337" s="196"/>
      <c r="S337" s="196"/>
      <c r="T337" s="196"/>
      <c r="U337" s="196"/>
      <c r="V337" s="196"/>
      <c r="W337" s="196"/>
    </row>
    <row r="338" spans="1:23" x14ac:dyDescent="0.2">
      <c r="A338" s="196"/>
      <c r="B338" s="196"/>
      <c r="C338" s="196"/>
      <c r="D338" s="196"/>
      <c r="E338" s="196"/>
      <c r="F338" s="196"/>
      <c r="G338" s="196"/>
      <c r="H338" s="196"/>
      <c r="I338" s="196"/>
      <c r="J338" s="196"/>
      <c r="K338" s="196"/>
      <c r="L338" s="196"/>
      <c r="M338" s="196"/>
      <c r="N338" s="196"/>
      <c r="O338" s="196"/>
      <c r="P338" s="196"/>
      <c r="Q338" s="196"/>
      <c r="R338" s="196"/>
      <c r="S338" s="196"/>
      <c r="T338" s="196"/>
      <c r="U338" s="196"/>
      <c r="V338" s="196"/>
      <c r="W338" s="196"/>
    </row>
    <row r="339" spans="1:23" x14ac:dyDescent="0.2">
      <c r="A339" s="196"/>
      <c r="B339" s="196"/>
      <c r="C339" s="196"/>
      <c r="D339" s="196"/>
      <c r="E339" s="196"/>
      <c r="F339" s="196"/>
      <c r="G339" s="196"/>
      <c r="H339" s="196"/>
      <c r="I339" s="196"/>
      <c r="J339" s="196"/>
      <c r="K339" s="196"/>
      <c r="L339" s="196"/>
      <c r="M339" s="196"/>
      <c r="N339" s="196"/>
      <c r="O339" s="196"/>
      <c r="P339" s="196"/>
      <c r="Q339" s="196"/>
      <c r="R339" s="196"/>
      <c r="S339" s="196"/>
      <c r="T339" s="196"/>
      <c r="U339" s="196"/>
      <c r="V339" s="196"/>
      <c r="W339" s="196"/>
    </row>
    <row r="340" spans="1:23" x14ac:dyDescent="0.2">
      <c r="A340" s="196"/>
      <c r="B340" s="196"/>
      <c r="C340" s="196"/>
      <c r="D340" s="196"/>
      <c r="E340" s="196"/>
      <c r="F340" s="196"/>
      <c r="G340" s="196"/>
      <c r="H340" s="196"/>
      <c r="I340" s="196"/>
      <c r="J340" s="196"/>
      <c r="K340" s="196"/>
      <c r="L340" s="196"/>
      <c r="M340" s="196"/>
      <c r="N340" s="196"/>
      <c r="O340" s="196"/>
      <c r="P340" s="196"/>
      <c r="Q340" s="196"/>
      <c r="R340" s="196"/>
      <c r="S340" s="196"/>
      <c r="T340" s="196"/>
      <c r="U340" s="196"/>
      <c r="V340" s="196"/>
      <c r="W340" s="196"/>
    </row>
    <row r="341" spans="1:23" x14ac:dyDescent="0.2">
      <c r="A341" s="196"/>
      <c r="B341" s="196"/>
      <c r="C341" s="196"/>
      <c r="D341" s="196"/>
      <c r="E341" s="196"/>
      <c r="F341" s="196"/>
      <c r="G341" s="196"/>
      <c r="H341" s="196"/>
      <c r="I341" s="196"/>
      <c r="J341" s="196"/>
      <c r="K341" s="196"/>
      <c r="L341" s="196"/>
      <c r="M341" s="196"/>
      <c r="N341" s="196"/>
      <c r="O341" s="196"/>
      <c r="P341" s="196"/>
      <c r="Q341" s="196"/>
      <c r="R341" s="196"/>
      <c r="S341" s="196"/>
      <c r="T341" s="196"/>
      <c r="U341" s="196"/>
      <c r="V341" s="196"/>
      <c r="W341" s="196"/>
    </row>
    <row r="342" spans="1:23" x14ac:dyDescent="0.2">
      <c r="A342" s="196"/>
      <c r="B342" s="196"/>
      <c r="C342" s="196"/>
      <c r="D342" s="196"/>
      <c r="E342" s="196"/>
      <c r="F342" s="196"/>
      <c r="G342" s="196"/>
      <c r="H342" s="196"/>
      <c r="I342" s="196"/>
      <c r="J342" s="196"/>
      <c r="K342" s="196"/>
      <c r="L342" s="196"/>
      <c r="M342" s="196"/>
      <c r="N342" s="196"/>
      <c r="O342" s="196"/>
      <c r="P342" s="196"/>
      <c r="Q342" s="196"/>
      <c r="R342" s="196"/>
      <c r="S342" s="196"/>
      <c r="T342" s="196"/>
      <c r="U342" s="196"/>
      <c r="V342" s="196"/>
      <c r="W342" s="196"/>
    </row>
    <row r="343" spans="1:23" x14ac:dyDescent="0.2">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row>
    <row r="344" spans="1:23" x14ac:dyDescent="0.2">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row>
    <row r="345" spans="1:23" x14ac:dyDescent="0.2">
      <c r="A345" s="196"/>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row>
    <row r="346" spans="1:23" x14ac:dyDescent="0.2">
      <c r="A346" s="196"/>
      <c r="B346" s="196"/>
      <c r="C346" s="196"/>
      <c r="D346" s="196"/>
      <c r="E346" s="196"/>
      <c r="F346" s="196"/>
      <c r="G346" s="196"/>
      <c r="H346" s="196"/>
      <c r="I346" s="196"/>
      <c r="J346" s="196"/>
      <c r="K346" s="196"/>
      <c r="L346" s="196"/>
      <c r="M346" s="196"/>
      <c r="N346" s="196"/>
      <c r="O346" s="196"/>
      <c r="P346" s="196"/>
      <c r="Q346" s="196"/>
      <c r="R346" s="196"/>
      <c r="S346" s="196"/>
      <c r="T346" s="196"/>
      <c r="U346" s="196"/>
      <c r="V346" s="196"/>
      <c r="W346" s="196"/>
    </row>
    <row r="347" spans="1:23" x14ac:dyDescent="0.2">
      <c r="A347" s="196"/>
      <c r="B347" s="196"/>
      <c r="C347" s="196"/>
      <c r="D347" s="196"/>
      <c r="E347" s="196"/>
      <c r="F347" s="196"/>
      <c r="G347" s="196"/>
      <c r="H347" s="196"/>
      <c r="I347" s="196"/>
      <c r="J347" s="196"/>
      <c r="K347" s="196"/>
      <c r="L347" s="196"/>
      <c r="M347" s="196"/>
      <c r="N347" s="196"/>
      <c r="O347" s="196"/>
      <c r="P347" s="196"/>
      <c r="Q347" s="196"/>
      <c r="R347" s="196"/>
      <c r="S347" s="196"/>
      <c r="T347" s="196"/>
      <c r="U347" s="196"/>
      <c r="V347" s="196"/>
      <c r="W347" s="196"/>
    </row>
    <row r="348" spans="1:23" x14ac:dyDescent="0.2">
      <c r="A348" s="196"/>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row>
    <row r="349" spans="1:23" x14ac:dyDescent="0.2">
      <c r="A349" s="196"/>
      <c r="B349" s="196"/>
      <c r="C349" s="196"/>
      <c r="D349" s="196"/>
      <c r="E349" s="196"/>
      <c r="F349" s="196"/>
      <c r="G349" s="196"/>
      <c r="H349" s="196"/>
      <c r="I349" s="196"/>
      <c r="J349" s="196"/>
      <c r="K349" s="196"/>
      <c r="L349" s="196"/>
      <c r="M349" s="196"/>
      <c r="N349" s="196"/>
      <c r="O349" s="196"/>
      <c r="P349" s="196"/>
      <c r="Q349" s="196"/>
      <c r="R349" s="196"/>
      <c r="S349" s="196"/>
      <c r="T349" s="196"/>
      <c r="U349" s="196"/>
      <c r="V349" s="196"/>
      <c r="W349" s="196"/>
    </row>
    <row r="350" spans="1:23" x14ac:dyDescent="0.2">
      <c r="A350" s="196"/>
      <c r="B350" s="196"/>
      <c r="C350" s="196"/>
      <c r="D350" s="196"/>
      <c r="E350" s="196"/>
      <c r="F350" s="196"/>
      <c r="G350" s="196"/>
      <c r="H350" s="196"/>
      <c r="I350" s="196"/>
      <c r="J350" s="196"/>
      <c r="K350" s="196"/>
      <c r="L350" s="196"/>
      <c r="M350" s="196"/>
      <c r="N350" s="196"/>
      <c r="O350" s="196"/>
      <c r="P350" s="196"/>
      <c r="Q350" s="196"/>
      <c r="R350" s="196"/>
      <c r="S350" s="196"/>
      <c r="T350" s="196"/>
      <c r="U350" s="196"/>
      <c r="V350" s="196"/>
      <c r="W350" s="196"/>
    </row>
    <row r="351" spans="1:23" x14ac:dyDescent="0.2">
      <c r="A351" s="196"/>
      <c r="B351" s="196"/>
      <c r="C351" s="196"/>
      <c r="D351" s="196"/>
      <c r="E351" s="196"/>
      <c r="F351" s="196"/>
      <c r="G351" s="196"/>
      <c r="H351" s="196"/>
      <c r="I351" s="196"/>
      <c r="J351" s="196"/>
      <c r="K351" s="196"/>
      <c r="L351" s="196"/>
      <c r="M351" s="196"/>
      <c r="N351" s="196"/>
      <c r="O351" s="196"/>
      <c r="P351" s="196"/>
      <c r="Q351" s="196"/>
      <c r="R351" s="196"/>
      <c r="S351" s="196"/>
      <c r="T351" s="196"/>
      <c r="U351" s="196"/>
      <c r="V351" s="196"/>
      <c r="W351" s="196"/>
    </row>
    <row r="352" spans="1:23" x14ac:dyDescent="0.2">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row>
    <row r="353" spans="1:23" x14ac:dyDescent="0.2">
      <c r="A353" s="196"/>
      <c r="B353" s="196"/>
      <c r="C353" s="196"/>
      <c r="D353" s="196"/>
      <c r="E353" s="196"/>
      <c r="F353" s="196"/>
      <c r="G353" s="196"/>
      <c r="H353" s="196"/>
      <c r="I353" s="196"/>
      <c r="J353" s="196"/>
      <c r="K353" s="196"/>
      <c r="L353" s="196"/>
      <c r="M353" s="196"/>
      <c r="N353" s="196"/>
      <c r="O353" s="196"/>
      <c r="P353" s="196"/>
      <c r="Q353" s="196"/>
      <c r="R353" s="196"/>
      <c r="S353" s="196"/>
      <c r="T353" s="196"/>
      <c r="U353" s="196"/>
      <c r="V353" s="196"/>
      <c r="W353" s="196"/>
    </row>
    <row r="354" spans="1:23" x14ac:dyDescent="0.2">
      <c r="A354" s="196"/>
      <c r="B354" s="196"/>
      <c r="C354" s="196"/>
      <c r="D354" s="196"/>
      <c r="E354" s="196"/>
      <c r="F354" s="196"/>
      <c r="G354" s="196"/>
      <c r="H354" s="196"/>
      <c r="I354" s="196"/>
      <c r="J354" s="196"/>
      <c r="K354" s="196"/>
      <c r="L354" s="196"/>
      <c r="M354" s="196"/>
      <c r="N354" s="196"/>
      <c r="O354" s="196"/>
      <c r="P354" s="196"/>
      <c r="Q354" s="196"/>
      <c r="R354" s="196"/>
      <c r="S354" s="196"/>
      <c r="T354" s="196"/>
      <c r="U354" s="196"/>
      <c r="V354" s="196"/>
      <c r="W354" s="196"/>
    </row>
    <row r="355" spans="1:23" x14ac:dyDescent="0.2">
      <c r="A355" s="196"/>
      <c r="B355" s="196"/>
      <c r="C355" s="196"/>
      <c r="D355" s="196"/>
      <c r="E355" s="196"/>
      <c r="F355" s="196"/>
      <c r="G355" s="196"/>
      <c r="H355" s="196"/>
      <c r="I355" s="196"/>
      <c r="J355" s="196"/>
      <c r="K355" s="196"/>
      <c r="L355" s="196"/>
      <c r="M355" s="196"/>
      <c r="N355" s="196"/>
      <c r="O355" s="196"/>
      <c r="P355" s="196"/>
      <c r="Q355" s="196"/>
      <c r="R355" s="196"/>
      <c r="S355" s="196"/>
      <c r="T355" s="196"/>
      <c r="U355" s="196"/>
      <c r="V355" s="196"/>
      <c r="W355" s="196"/>
    </row>
    <row r="356" spans="1:23" x14ac:dyDescent="0.2">
      <c r="A356" s="196"/>
      <c r="B356" s="196"/>
      <c r="C356" s="196"/>
      <c r="D356" s="196"/>
      <c r="E356" s="196"/>
      <c r="F356" s="196"/>
      <c r="G356" s="196"/>
      <c r="H356" s="196"/>
      <c r="I356" s="196"/>
      <c r="J356" s="196"/>
      <c r="K356" s="196"/>
      <c r="L356" s="196"/>
      <c r="M356" s="196"/>
      <c r="N356" s="196"/>
      <c r="O356" s="196"/>
      <c r="P356" s="196"/>
      <c r="Q356" s="196"/>
      <c r="R356" s="196"/>
      <c r="S356" s="196"/>
      <c r="T356" s="196"/>
      <c r="U356" s="196"/>
      <c r="V356" s="196"/>
      <c r="W356" s="196"/>
    </row>
    <row r="357" spans="1:23" x14ac:dyDescent="0.2">
      <c r="A357" s="196"/>
      <c r="B357" s="196"/>
      <c r="C357" s="196"/>
      <c r="D357" s="196"/>
      <c r="E357" s="196"/>
      <c r="F357" s="196"/>
      <c r="G357" s="196"/>
      <c r="H357" s="196"/>
      <c r="I357" s="196"/>
      <c r="J357" s="196"/>
      <c r="K357" s="196"/>
      <c r="L357" s="196"/>
      <c r="M357" s="196"/>
      <c r="N357" s="196"/>
      <c r="O357" s="196"/>
      <c r="P357" s="196"/>
      <c r="Q357" s="196"/>
      <c r="R357" s="196"/>
      <c r="S357" s="196"/>
      <c r="T357" s="196"/>
      <c r="U357" s="196"/>
      <c r="V357" s="196"/>
      <c r="W357" s="196"/>
    </row>
    <row r="358" spans="1:23" x14ac:dyDescent="0.2">
      <c r="A358" s="196"/>
      <c r="B358" s="196"/>
      <c r="C358" s="196"/>
      <c r="D358" s="196"/>
      <c r="E358" s="196"/>
      <c r="F358" s="196"/>
      <c r="G358" s="196"/>
      <c r="H358" s="196"/>
      <c r="I358" s="196"/>
      <c r="J358" s="196"/>
      <c r="K358" s="196"/>
      <c r="L358" s="196"/>
      <c r="M358" s="196"/>
      <c r="N358" s="196"/>
      <c r="O358" s="196"/>
      <c r="P358" s="196"/>
      <c r="Q358" s="196"/>
      <c r="R358" s="196"/>
      <c r="S358" s="196"/>
      <c r="T358" s="196"/>
      <c r="U358" s="196"/>
      <c r="V358" s="196"/>
      <c r="W358" s="196"/>
    </row>
    <row r="359" spans="1:23" x14ac:dyDescent="0.2">
      <c r="A359" s="196"/>
      <c r="B359" s="196"/>
      <c r="C359" s="196"/>
      <c r="D359" s="196"/>
      <c r="E359" s="196"/>
      <c r="F359" s="196"/>
      <c r="G359" s="196"/>
      <c r="H359" s="196"/>
      <c r="I359" s="196"/>
      <c r="J359" s="196"/>
      <c r="K359" s="196"/>
      <c r="L359" s="196"/>
      <c r="M359" s="196"/>
      <c r="N359" s="196"/>
      <c r="O359" s="196"/>
      <c r="P359" s="196"/>
      <c r="Q359" s="196"/>
      <c r="R359" s="196"/>
      <c r="S359" s="196"/>
      <c r="T359" s="196"/>
      <c r="U359" s="196"/>
      <c r="V359" s="196"/>
      <c r="W359" s="196"/>
    </row>
    <row r="360" spans="1:23" x14ac:dyDescent="0.2">
      <c r="A360" s="196"/>
      <c r="B360" s="196"/>
      <c r="C360" s="196"/>
      <c r="D360" s="196"/>
      <c r="E360" s="196"/>
      <c r="F360" s="196"/>
      <c r="G360" s="196"/>
      <c r="H360" s="196"/>
      <c r="I360" s="196"/>
      <c r="J360" s="196"/>
      <c r="K360" s="196"/>
      <c r="L360" s="196"/>
      <c r="M360" s="196"/>
      <c r="N360" s="196"/>
      <c r="O360" s="196"/>
      <c r="P360" s="196"/>
      <c r="Q360" s="196"/>
      <c r="R360" s="196"/>
      <c r="S360" s="196"/>
      <c r="T360" s="196"/>
      <c r="U360" s="196"/>
      <c r="V360" s="196"/>
      <c r="W360" s="196"/>
    </row>
    <row r="361" spans="1:23" x14ac:dyDescent="0.2">
      <c r="A361" s="196"/>
      <c r="B361" s="196"/>
      <c r="C361" s="196"/>
      <c r="D361" s="196"/>
      <c r="E361" s="196"/>
      <c r="F361" s="196"/>
      <c r="G361" s="196"/>
      <c r="H361" s="196"/>
      <c r="I361" s="196"/>
      <c r="J361" s="196"/>
      <c r="K361" s="196"/>
      <c r="L361" s="196"/>
      <c r="M361" s="196"/>
      <c r="N361" s="196"/>
      <c r="O361" s="196"/>
      <c r="P361" s="196"/>
      <c r="Q361" s="196"/>
      <c r="R361" s="196"/>
      <c r="S361" s="196"/>
      <c r="T361" s="196"/>
      <c r="U361" s="196"/>
      <c r="V361" s="196"/>
      <c r="W361" s="196"/>
    </row>
    <row r="362" spans="1:23" x14ac:dyDescent="0.2">
      <c r="A362" s="196"/>
      <c r="B362" s="196"/>
      <c r="C362" s="196"/>
      <c r="D362" s="196"/>
      <c r="E362" s="196"/>
      <c r="F362" s="196"/>
      <c r="G362" s="196"/>
      <c r="H362" s="196"/>
      <c r="I362" s="196"/>
      <c r="J362" s="196"/>
      <c r="K362" s="196"/>
      <c r="L362" s="196"/>
      <c r="M362" s="196"/>
      <c r="N362" s="196"/>
      <c r="O362" s="196"/>
      <c r="P362" s="196"/>
      <c r="Q362" s="196"/>
      <c r="R362" s="196"/>
      <c r="S362" s="196"/>
      <c r="T362" s="196"/>
      <c r="U362" s="196"/>
      <c r="V362" s="196"/>
      <c r="W362" s="196"/>
    </row>
    <row r="363" spans="1:23" x14ac:dyDescent="0.2">
      <c r="A363" s="196"/>
      <c r="B363" s="196"/>
      <c r="C363" s="196"/>
      <c r="D363" s="196"/>
      <c r="E363" s="196"/>
      <c r="F363" s="196"/>
      <c r="G363" s="196"/>
      <c r="H363" s="196"/>
      <c r="I363" s="196"/>
      <c r="J363" s="196"/>
      <c r="K363" s="196"/>
      <c r="L363" s="196"/>
      <c r="M363" s="196"/>
      <c r="N363" s="196"/>
      <c r="O363" s="196"/>
      <c r="P363" s="196"/>
      <c r="Q363" s="196"/>
      <c r="R363" s="196"/>
      <c r="S363" s="196"/>
      <c r="T363" s="196"/>
      <c r="U363" s="196"/>
      <c r="V363" s="196"/>
      <c r="W363" s="196"/>
    </row>
    <row r="364" spans="1:23" x14ac:dyDescent="0.2">
      <c r="A364" s="196"/>
      <c r="B364" s="196"/>
      <c r="C364" s="196"/>
      <c r="D364" s="196"/>
      <c r="E364" s="196"/>
      <c r="F364" s="196"/>
      <c r="G364" s="196"/>
      <c r="H364" s="196"/>
      <c r="I364" s="196"/>
      <c r="J364" s="196"/>
      <c r="K364" s="196"/>
      <c r="L364" s="196"/>
      <c r="M364" s="196"/>
      <c r="N364" s="196"/>
      <c r="O364" s="196"/>
      <c r="P364" s="196"/>
      <c r="Q364" s="196"/>
      <c r="R364" s="196"/>
      <c r="S364" s="196"/>
      <c r="T364" s="196"/>
      <c r="U364" s="196"/>
      <c r="V364" s="196"/>
      <c r="W364" s="196"/>
    </row>
    <row r="365" spans="1:23" x14ac:dyDescent="0.2">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row>
    <row r="366" spans="1:23" x14ac:dyDescent="0.2">
      <c r="A366" s="196"/>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row>
    <row r="367" spans="1:23" x14ac:dyDescent="0.2">
      <c r="A367" s="196"/>
      <c r="B367" s="196"/>
      <c r="C367" s="196"/>
      <c r="D367" s="196"/>
      <c r="E367" s="196"/>
      <c r="F367" s="196"/>
      <c r="G367" s="196"/>
      <c r="H367" s="196"/>
      <c r="I367" s="196"/>
      <c r="J367" s="196"/>
      <c r="K367" s="196"/>
      <c r="L367" s="196"/>
      <c r="M367" s="196"/>
      <c r="N367" s="196"/>
      <c r="O367" s="196"/>
      <c r="P367" s="196"/>
      <c r="Q367" s="196"/>
      <c r="R367" s="196"/>
      <c r="S367" s="196"/>
      <c r="T367" s="196"/>
      <c r="U367" s="196"/>
      <c r="V367" s="196"/>
      <c r="W367" s="196"/>
    </row>
    <row r="368" spans="1:23" x14ac:dyDescent="0.2">
      <c r="A368" s="196"/>
      <c r="B368" s="196"/>
      <c r="C368" s="196"/>
      <c r="D368" s="196"/>
      <c r="E368" s="196"/>
      <c r="F368" s="196"/>
      <c r="G368" s="196"/>
      <c r="H368" s="196"/>
      <c r="I368" s="196"/>
      <c r="J368" s="196"/>
      <c r="K368" s="196"/>
      <c r="L368" s="196"/>
      <c r="M368" s="196"/>
      <c r="N368" s="196"/>
      <c r="O368" s="196"/>
      <c r="P368" s="196"/>
      <c r="Q368" s="196"/>
      <c r="R368" s="196"/>
      <c r="S368" s="196"/>
      <c r="T368" s="196"/>
      <c r="U368" s="196"/>
      <c r="V368" s="196"/>
      <c r="W368" s="196"/>
    </row>
    <row r="369" spans="1:23" x14ac:dyDescent="0.2">
      <c r="A369" s="196"/>
      <c r="B369" s="196"/>
      <c r="C369" s="196"/>
      <c r="D369" s="196"/>
      <c r="E369" s="196"/>
      <c r="F369" s="196"/>
      <c r="G369" s="196"/>
      <c r="H369" s="196"/>
      <c r="I369" s="196"/>
      <c r="J369" s="196"/>
      <c r="K369" s="196"/>
      <c r="L369" s="196"/>
      <c r="M369" s="196"/>
      <c r="N369" s="196"/>
      <c r="O369" s="196"/>
      <c r="P369" s="196"/>
      <c r="Q369" s="196"/>
      <c r="R369" s="196"/>
      <c r="S369" s="196"/>
      <c r="T369" s="196"/>
      <c r="U369" s="196"/>
      <c r="V369" s="196"/>
      <c r="W369" s="196"/>
    </row>
    <row r="370" spans="1:23" x14ac:dyDescent="0.2">
      <c r="A370" s="196"/>
      <c r="B370" s="196"/>
      <c r="C370" s="196"/>
      <c r="D370" s="196"/>
      <c r="E370" s="196"/>
      <c r="F370" s="196"/>
      <c r="G370" s="196"/>
      <c r="H370" s="196"/>
      <c r="I370" s="196"/>
      <c r="J370" s="196"/>
      <c r="K370" s="196"/>
      <c r="L370" s="196"/>
      <c r="M370" s="196"/>
      <c r="N370" s="196"/>
      <c r="O370" s="196"/>
      <c r="P370" s="196"/>
      <c r="Q370" s="196"/>
      <c r="R370" s="196"/>
      <c r="S370" s="196"/>
      <c r="T370" s="196"/>
      <c r="U370" s="196"/>
      <c r="V370" s="196"/>
      <c r="W370" s="196"/>
    </row>
    <row r="371" spans="1:23" x14ac:dyDescent="0.2">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row>
    <row r="372" spans="1:23" x14ac:dyDescent="0.2">
      <c r="A372" s="196"/>
      <c r="B372" s="196"/>
      <c r="C372" s="196"/>
      <c r="D372" s="196"/>
      <c r="E372" s="196"/>
      <c r="F372" s="196"/>
      <c r="G372" s="196"/>
      <c r="H372" s="196"/>
      <c r="I372" s="196"/>
      <c r="J372" s="196"/>
      <c r="K372" s="196"/>
      <c r="L372" s="196"/>
      <c r="M372" s="196"/>
      <c r="N372" s="196"/>
      <c r="O372" s="196"/>
      <c r="P372" s="196"/>
      <c r="Q372" s="196"/>
      <c r="R372" s="196"/>
      <c r="S372" s="196"/>
      <c r="T372" s="196"/>
      <c r="U372" s="196"/>
      <c r="V372" s="196"/>
      <c r="W372" s="196"/>
    </row>
    <row r="373" spans="1:23" x14ac:dyDescent="0.2">
      <c r="A373" s="196"/>
      <c r="B373" s="196"/>
      <c r="C373" s="196"/>
      <c r="D373" s="196"/>
      <c r="E373" s="196"/>
      <c r="F373" s="196"/>
      <c r="G373" s="196"/>
      <c r="H373" s="196"/>
      <c r="I373" s="196"/>
      <c r="J373" s="196"/>
      <c r="K373" s="196"/>
      <c r="L373" s="196"/>
      <c r="M373" s="196"/>
      <c r="N373" s="196"/>
      <c r="O373" s="196"/>
      <c r="P373" s="196"/>
      <c r="Q373" s="196"/>
      <c r="R373" s="196"/>
      <c r="S373" s="196"/>
      <c r="T373" s="196"/>
      <c r="U373" s="196"/>
      <c r="V373" s="196"/>
      <c r="W373" s="196"/>
    </row>
    <row r="374" spans="1:23" x14ac:dyDescent="0.2">
      <c r="A374" s="196"/>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row>
    <row r="375" spans="1:23" x14ac:dyDescent="0.2">
      <c r="A375" s="196"/>
      <c r="B375" s="196"/>
      <c r="C375" s="196"/>
      <c r="D375" s="196"/>
      <c r="E375" s="196"/>
      <c r="F375" s="196"/>
      <c r="G375" s="196"/>
      <c r="H375" s="196"/>
      <c r="I375" s="196"/>
      <c r="J375" s="196"/>
      <c r="K375" s="196"/>
      <c r="L375" s="196"/>
      <c r="M375" s="196"/>
      <c r="N375" s="196"/>
      <c r="O375" s="196"/>
      <c r="P375" s="196"/>
      <c r="Q375" s="196"/>
      <c r="R375" s="196"/>
      <c r="S375" s="196"/>
      <c r="T375" s="196"/>
      <c r="U375" s="196"/>
      <c r="V375" s="196"/>
      <c r="W375" s="196"/>
    </row>
    <row r="376" spans="1:23" x14ac:dyDescent="0.2">
      <c r="A376" s="196"/>
      <c r="B376" s="196"/>
      <c r="C376" s="196"/>
      <c r="D376" s="196"/>
      <c r="E376" s="196"/>
      <c r="F376" s="196"/>
      <c r="G376" s="196"/>
      <c r="H376" s="196"/>
      <c r="I376" s="196"/>
      <c r="J376" s="196"/>
      <c r="K376" s="196"/>
      <c r="L376" s="196"/>
      <c r="M376" s="196"/>
      <c r="N376" s="196"/>
      <c r="O376" s="196"/>
      <c r="P376" s="196"/>
      <c r="Q376" s="196"/>
      <c r="R376" s="196"/>
      <c r="S376" s="196"/>
      <c r="T376" s="196"/>
      <c r="U376" s="196"/>
      <c r="V376" s="196"/>
      <c r="W376" s="196"/>
    </row>
    <row r="377" spans="1:23" x14ac:dyDescent="0.2">
      <c r="A377" s="196"/>
      <c r="B377" s="196"/>
      <c r="C377" s="196"/>
      <c r="D377" s="196"/>
      <c r="E377" s="196"/>
      <c r="F377" s="196"/>
      <c r="G377" s="196"/>
      <c r="H377" s="196"/>
      <c r="I377" s="196"/>
      <c r="J377" s="196"/>
      <c r="K377" s="196"/>
      <c r="L377" s="196"/>
      <c r="M377" s="196"/>
      <c r="N377" s="196"/>
      <c r="O377" s="196"/>
      <c r="P377" s="196"/>
      <c r="Q377" s="196"/>
      <c r="R377" s="196"/>
      <c r="S377" s="196"/>
      <c r="T377" s="196"/>
      <c r="U377" s="196"/>
      <c r="V377" s="196"/>
      <c r="W377" s="196"/>
    </row>
    <row r="378" spans="1:23" x14ac:dyDescent="0.2">
      <c r="A378" s="196"/>
      <c r="B378" s="196"/>
      <c r="C378" s="196"/>
      <c r="D378" s="196"/>
      <c r="E378" s="196"/>
      <c r="F378" s="196"/>
      <c r="G378" s="196"/>
      <c r="H378" s="196"/>
      <c r="I378" s="196"/>
      <c r="J378" s="196"/>
      <c r="K378" s="196"/>
      <c r="L378" s="196"/>
      <c r="M378" s="196"/>
      <c r="N378" s="196"/>
      <c r="O378" s="196"/>
      <c r="P378" s="196"/>
      <c r="Q378" s="196"/>
      <c r="R378" s="196"/>
      <c r="S378" s="196"/>
      <c r="T378" s="196"/>
      <c r="U378" s="196"/>
      <c r="V378" s="196"/>
      <c r="W378" s="196"/>
    </row>
    <row r="379" spans="1:23" x14ac:dyDescent="0.2">
      <c r="A379" s="196"/>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row>
    <row r="380" spans="1:23" x14ac:dyDescent="0.2">
      <c r="A380" s="196"/>
      <c r="B380" s="196"/>
      <c r="C380" s="196"/>
      <c r="D380" s="196"/>
      <c r="E380" s="196"/>
      <c r="F380" s="196"/>
      <c r="G380" s="196"/>
      <c r="H380" s="196"/>
      <c r="I380" s="196"/>
      <c r="J380" s="196"/>
      <c r="K380" s="196"/>
      <c r="L380" s="196"/>
      <c r="M380" s="196"/>
      <c r="N380" s="196"/>
      <c r="O380" s="196"/>
      <c r="P380" s="196"/>
      <c r="Q380" s="196"/>
      <c r="R380" s="196"/>
      <c r="S380" s="196"/>
      <c r="T380" s="196"/>
      <c r="U380" s="196"/>
      <c r="V380" s="196"/>
      <c r="W380" s="196"/>
    </row>
    <row r="381" spans="1:23" x14ac:dyDescent="0.2">
      <c r="A381" s="196"/>
      <c r="B381" s="196"/>
      <c r="C381" s="196"/>
      <c r="D381" s="196"/>
      <c r="E381" s="196"/>
      <c r="F381" s="196"/>
      <c r="G381" s="196"/>
      <c r="H381" s="196"/>
      <c r="I381" s="196"/>
      <c r="J381" s="196"/>
      <c r="K381" s="196"/>
      <c r="L381" s="196"/>
      <c r="M381" s="196"/>
      <c r="N381" s="196"/>
      <c r="O381" s="196"/>
      <c r="P381" s="196"/>
      <c r="Q381" s="196"/>
      <c r="R381" s="196"/>
      <c r="S381" s="196"/>
      <c r="T381" s="196"/>
      <c r="U381" s="196"/>
      <c r="V381" s="196"/>
      <c r="W381" s="196"/>
    </row>
    <row r="382" spans="1:23" x14ac:dyDescent="0.2">
      <c r="A382" s="196"/>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row>
    <row r="383" spans="1:23" x14ac:dyDescent="0.2">
      <c r="A383" s="196"/>
      <c r="B383" s="196"/>
      <c r="C383" s="196"/>
      <c r="D383" s="196"/>
      <c r="E383" s="196"/>
      <c r="F383" s="196"/>
      <c r="G383" s="196"/>
      <c r="H383" s="196"/>
      <c r="I383" s="196"/>
      <c r="J383" s="196"/>
      <c r="K383" s="196"/>
      <c r="L383" s="196"/>
      <c r="M383" s="196"/>
      <c r="N383" s="196"/>
      <c r="O383" s="196"/>
      <c r="P383" s="196"/>
      <c r="Q383" s="196"/>
      <c r="R383" s="196"/>
      <c r="S383" s="196"/>
      <c r="T383" s="196"/>
      <c r="U383" s="196"/>
      <c r="V383" s="196"/>
      <c r="W383" s="196"/>
    </row>
    <row r="384" spans="1:23" x14ac:dyDescent="0.2">
      <c r="A384" s="196"/>
      <c r="B384" s="196"/>
      <c r="C384" s="196"/>
      <c r="D384" s="196"/>
      <c r="E384" s="196"/>
      <c r="F384" s="196"/>
      <c r="G384" s="196"/>
      <c r="H384" s="196"/>
      <c r="I384" s="196"/>
      <c r="J384" s="196"/>
      <c r="K384" s="196"/>
      <c r="L384" s="196"/>
      <c r="M384" s="196"/>
      <c r="N384" s="196"/>
      <c r="O384" s="196"/>
      <c r="P384" s="196"/>
      <c r="Q384" s="196"/>
      <c r="R384" s="196"/>
      <c r="S384" s="196"/>
      <c r="T384" s="196"/>
      <c r="U384" s="196"/>
      <c r="V384" s="196"/>
      <c r="W384" s="196"/>
    </row>
    <row r="385" spans="1:23" x14ac:dyDescent="0.2">
      <c r="A385" s="196"/>
      <c r="B385" s="196"/>
      <c r="C385" s="196"/>
      <c r="D385" s="196"/>
      <c r="E385" s="196"/>
      <c r="F385" s="196"/>
      <c r="G385" s="196"/>
      <c r="H385" s="196"/>
      <c r="I385" s="196"/>
      <c r="J385" s="196"/>
      <c r="K385" s="196"/>
      <c r="L385" s="196"/>
      <c r="M385" s="196"/>
      <c r="N385" s="196"/>
      <c r="O385" s="196"/>
      <c r="P385" s="196"/>
      <c r="Q385" s="196"/>
      <c r="R385" s="196"/>
      <c r="S385" s="196"/>
      <c r="T385" s="196"/>
      <c r="U385" s="196"/>
      <c r="V385" s="196"/>
      <c r="W385" s="196"/>
    </row>
    <row r="386" spans="1:23" x14ac:dyDescent="0.2">
      <c r="A386" s="196"/>
      <c r="B386" s="196"/>
      <c r="C386" s="196"/>
      <c r="D386" s="196"/>
      <c r="E386" s="196"/>
      <c r="F386" s="196"/>
      <c r="G386" s="196"/>
      <c r="H386" s="196"/>
      <c r="I386" s="196"/>
      <c r="J386" s="196"/>
      <c r="K386" s="196"/>
      <c r="L386" s="196"/>
      <c r="M386" s="196"/>
      <c r="N386" s="196"/>
      <c r="O386" s="196"/>
      <c r="P386" s="196"/>
      <c r="Q386" s="196"/>
      <c r="R386" s="196"/>
      <c r="S386" s="196"/>
      <c r="T386" s="196"/>
      <c r="U386" s="196"/>
      <c r="V386" s="196"/>
      <c r="W386" s="196"/>
    </row>
    <row r="387" spans="1:23" x14ac:dyDescent="0.2">
      <c r="A387" s="196"/>
      <c r="B387" s="196"/>
      <c r="C387" s="196"/>
      <c r="D387" s="196"/>
      <c r="E387" s="196"/>
      <c r="F387" s="196"/>
      <c r="G387" s="196"/>
      <c r="H387" s="196"/>
      <c r="I387" s="196"/>
      <c r="J387" s="196"/>
      <c r="K387" s="196"/>
      <c r="L387" s="196"/>
      <c r="M387" s="196"/>
      <c r="N387" s="196"/>
      <c r="O387" s="196"/>
      <c r="P387" s="196"/>
      <c r="Q387" s="196"/>
      <c r="R387" s="196"/>
      <c r="S387" s="196"/>
      <c r="T387" s="196"/>
      <c r="U387" s="196"/>
      <c r="V387" s="196"/>
      <c r="W387" s="196"/>
    </row>
    <row r="388" spans="1:23" x14ac:dyDescent="0.2">
      <c r="A388" s="196"/>
      <c r="B388" s="196"/>
      <c r="C388" s="196"/>
      <c r="D388" s="196"/>
      <c r="E388" s="196"/>
      <c r="F388" s="196"/>
      <c r="G388" s="196"/>
      <c r="H388" s="196"/>
      <c r="I388" s="196"/>
      <c r="J388" s="196"/>
      <c r="K388" s="196"/>
      <c r="L388" s="196"/>
      <c r="M388" s="196"/>
      <c r="N388" s="196"/>
      <c r="O388" s="196"/>
      <c r="P388" s="196"/>
      <c r="Q388" s="196"/>
      <c r="R388" s="196"/>
      <c r="S388" s="196"/>
      <c r="T388" s="196"/>
      <c r="U388" s="196"/>
      <c r="V388" s="196"/>
      <c r="W388" s="196"/>
    </row>
    <row r="389" spans="1:23" x14ac:dyDescent="0.2">
      <c r="A389" s="196"/>
      <c r="B389" s="196"/>
      <c r="C389" s="196"/>
      <c r="D389" s="196"/>
      <c r="E389" s="196"/>
      <c r="F389" s="196"/>
      <c r="G389" s="196"/>
      <c r="H389" s="196"/>
      <c r="I389" s="196"/>
      <c r="J389" s="196"/>
      <c r="K389" s="196"/>
      <c r="L389" s="196"/>
      <c r="M389" s="196"/>
      <c r="N389" s="196"/>
      <c r="O389" s="196"/>
      <c r="P389" s="196"/>
      <c r="Q389" s="196"/>
      <c r="R389" s="196"/>
      <c r="S389" s="196"/>
      <c r="T389" s="196"/>
      <c r="U389" s="196"/>
      <c r="V389" s="196"/>
      <c r="W389" s="196"/>
    </row>
    <row r="390" spans="1:23" x14ac:dyDescent="0.2">
      <c r="A390" s="196"/>
      <c r="B390" s="196"/>
      <c r="C390" s="196"/>
      <c r="D390" s="196"/>
      <c r="E390" s="196"/>
      <c r="F390" s="196"/>
      <c r="G390" s="196"/>
      <c r="H390" s="196"/>
      <c r="I390" s="196"/>
      <c r="J390" s="196"/>
      <c r="K390" s="196"/>
      <c r="L390" s="196"/>
      <c r="M390" s="196"/>
      <c r="N390" s="196"/>
      <c r="O390" s="196"/>
      <c r="P390" s="196"/>
      <c r="Q390" s="196"/>
      <c r="R390" s="196"/>
      <c r="S390" s="196"/>
      <c r="T390" s="196"/>
      <c r="U390" s="196"/>
      <c r="V390" s="196"/>
      <c r="W390" s="196"/>
    </row>
    <row r="391" spans="1:23" x14ac:dyDescent="0.2">
      <c r="A391" s="196"/>
      <c r="B391" s="196"/>
      <c r="C391" s="196"/>
      <c r="D391" s="196"/>
      <c r="E391" s="196"/>
      <c r="F391" s="196"/>
      <c r="G391" s="196"/>
      <c r="H391" s="196"/>
      <c r="I391" s="196"/>
      <c r="J391" s="196"/>
      <c r="K391" s="196"/>
      <c r="L391" s="196"/>
      <c r="M391" s="196"/>
      <c r="N391" s="196"/>
      <c r="O391" s="196"/>
      <c r="P391" s="196"/>
      <c r="Q391" s="196"/>
      <c r="R391" s="196"/>
      <c r="S391" s="196"/>
      <c r="T391" s="196"/>
      <c r="U391" s="196"/>
      <c r="V391" s="196"/>
      <c r="W391" s="196"/>
    </row>
    <row r="392" spans="1:23" x14ac:dyDescent="0.2">
      <c r="A392" s="196"/>
      <c r="B392" s="196"/>
      <c r="C392" s="196"/>
      <c r="D392" s="196"/>
      <c r="E392" s="196"/>
      <c r="F392" s="196"/>
      <c r="G392" s="196"/>
      <c r="H392" s="196"/>
      <c r="I392" s="196"/>
      <c r="J392" s="196"/>
      <c r="K392" s="196"/>
      <c r="L392" s="196"/>
      <c r="M392" s="196"/>
      <c r="N392" s="196"/>
      <c r="O392" s="196"/>
      <c r="P392" s="196"/>
      <c r="Q392" s="196"/>
      <c r="R392" s="196"/>
      <c r="S392" s="196"/>
      <c r="T392" s="196"/>
      <c r="U392" s="196"/>
      <c r="V392" s="196"/>
      <c r="W392" s="196"/>
    </row>
    <row r="393" spans="1:23" x14ac:dyDescent="0.2">
      <c r="A393" s="196"/>
      <c r="B393" s="196"/>
      <c r="C393" s="196"/>
      <c r="D393" s="196"/>
      <c r="E393" s="196"/>
      <c r="F393" s="196"/>
      <c r="G393" s="196"/>
      <c r="H393" s="196"/>
      <c r="I393" s="196"/>
      <c r="J393" s="196"/>
      <c r="K393" s="196"/>
      <c r="L393" s="196"/>
      <c r="M393" s="196"/>
      <c r="N393" s="196"/>
      <c r="O393" s="196"/>
      <c r="P393" s="196"/>
      <c r="Q393" s="196"/>
      <c r="R393" s="196"/>
      <c r="S393" s="196"/>
      <c r="T393" s="196"/>
      <c r="U393" s="196"/>
      <c r="V393" s="196"/>
      <c r="W393" s="196"/>
    </row>
    <row r="394" spans="1:23" x14ac:dyDescent="0.2">
      <c r="A394" s="196"/>
      <c r="B394" s="196"/>
      <c r="C394" s="196"/>
      <c r="D394" s="196"/>
      <c r="E394" s="196"/>
      <c r="F394" s="196"/>
      <c r="G394" s="196"/>
      <c r="H394" s="196"/>
      <c r="I394" s="196"/>
      <c r="J394" s="196"/>
      <c r="K394" s="196"/>
      <c r="L394" s="196"/>
      <c r="M394" s="196"/>
      <c r="N394" s="196"/>
      <c r="O394" s="196"/>
      <c r="P394" s="196"/>
      <c r="Q394" s="196"/>
      <c r="R394" s="196"/>
      <c r="S394" s="196"/>
      <c r="T394" s="196"/>
      <c r="U394" s="196"/>
      <c r="V394" s="196"/>
      <c r="W394" s="196"/>
    </row>
    <row r="395" spans="1:23" x14ac:dyDescent="0.2">
      <c r="A395" s="196"/>
      <c r="B395" s="196"/>
      <c r="C395" s="196"/>
      <c r="D395" s="196"/>
      <c r="E395" s="196"/>
      <c r="F395" s="196"/>
      <c r="G395" s="196"/>
      <c r="H395" s="196"/>
      <c r="I395" s="196"/>
      <c r="J395" s="196"/>
      <c r="K395" s="196"/>
      <c r="L395" s="196"/>
      <c r="M395" s="196"/>
      <c r="N395" s="196"/>
      <c r="O395" s="196"/>
      <c r="P395" s="196"/>
      <c r="Q395" s="196"/>
      <c r="R395" s="196"/>
      <c r="S395" s="196"/>
      <c r="T395" s="196"/>
      <c r="U395" s="196"/>
      <c r="V395" s="196"/>
      <c r="W395" s="196"/>
    </row>
    <row r="396" spans="1:23" x14ac:dyDescent="0.2">
      <c r="A396" s="196"/>
      <c r="B396" s="196"/>
      <c r="C396" s="196"/>
      <c r="D396" s="196"/>
      <c r="E396" s="196"/>
      <c r="F396" s="196"/>
      <c r="G396" s="196"/>
      <c r="H396" s="196"/>
      <c r="I396" s="196"/>
      <c r="J396" s="196"/>
      <c r="K396" s="196"/>
      <c r="L396" s="196"/>
      <c r="M396" s="196"/>
      <c r="N396" s="196"/>
      <c r="O396" s="196"/>
      <c r="P396" s="196"/>
      <c r="Q396" s="196"/>
      <c r="R396" s="196"/>
      <c r="S396" s="196"/>
      <c r="T396" s="196"/>
      <c r="U396" s="196"/>
      <c r="V396" s="196"/>
      <c r="W396" s="196"/>
    </row>
    <row r="397" spans="1:23" x14ac:dyDescent="0.2">
      <c r="A397" s="196"/>
      <c r="B397" s="196"/>
      <c r="C397" s="196"/>
      <c r="D397" s="196"/>
      <c r="E397" s="196"/>
      <c r="F397" s="196"/>
      <c r="G397" s="196"/>
      <c r="H397" s="196"/>
      <c r="I397" s="196"/>
      <c r="J397" s="196"/>
      <c r="K397" s="196"/>
      <c r="L397" s="196"/>
      <c r="M397" s="196"/>
      <c r="N397" s="196"/>
      <c r="O397" s="196"/>
      <c r="P397" s="196"/>
      <c r="Q397" s="196"/>
      <c r="R397" s="196"/>
      <c r="S397" s="196"/>
      <c r="T397" s="196"/>
      <c r="U397" s="196"/>
      <c r="V397" s="196"/>
      <c r="W397" s="196"/>
    </row>
    <row r="398" spans="1:23" x14ac:dyDescent="0.2">
      <c r="A398" s="196"/>
      <c r="B398" s="196"/>
      <c r="C398" s="196"/>
      <c r="D398" s="196"/>
      <c r="E398" s="196"/>
      <c r="F398" s="196"/>
      <c r="G398" s="196"/>
      <c r="H398" s="196"/>
      <c r="I398" s="196"/>
      <c r="J398" s="196"/>
      <c r="K398" s="196"/>
      <c r="L398" s="196"/>
      <c r="M398" s="196"/>
      <c r="N398" s="196"/>
      <c r="O398" s="196"/>
      <c r="P398" s="196"/>
      <c r="Q398" s="196"/>
      <c r="R398" s="196"/>
      <c r="S398" s="196"/>
      <c r="T398" s="196"/>
      <c r="U398" s="196"/>
      <c r="V398" s="196"/>
      <c r="W398" s="196"/>
    </row>
    <row r="399" spans="1:23" x14ac:dyDescent="0.2">
      <c r="A399" s="196"/>
      <c r="B399" s="196"/>
      <c r="C399" s="196"/>
      <c r="D399" s="196"/>
      <c r="E399" s="196"/>
      <c r="F399" s="196"/>
      <c r="G399" s="196"/>
      <c r="H399" s="196"/>
      <c r="I399" s="196"/>
      <c r="J399" s="196"/>
      <c r="K399" s="196"/>
      <c r="L399" s="196"/>
      <c r="M399" s="196"/>
      <c r="N399" s="196"/>
      <c r="O399" s="196"/>
      <c r="P399" s="196"/>
      <c r="Q399" s="196"/>
      <c r="R399" s="196"/>
      <c r="S399" s="196"/>
      <c r="T399" s="196"/>
      <c r="U399" s="196"/>
      <c r="V399" s="196"/>
      <c r="W399" s="196"/>
    </row>
    <row r="400" spans="1:23" x14ac:dyDescent="0.2">
      <c r="A400" s="196"/>
      <c r="B400" s="196"/>
      <c r="C400" s="196"/>
      <c r="D400" s="196"/>
      <c r="E400" s="196"/>
      <c r="F400" s="196"/>
      <c r="G400" s="196"/>
      <c r="H400" s="196"/>
      <c r="I400" s="196"/>
      <c r="J400" s="196"/>
      <c r="K400" s="196"/>
      <c r="L400" s="196"/>
      <c r="M400" s="196"/>
      <c r="N400" s="196"/>
      <c r="O400" s="196"/>
      <c r="P400" s="196"/>
      <c r="Q400" s="196"/>
      <c r="R400" s="196"/>
      <c r="S400" s="196"/>
      <c r="T400" s="196"/>
      <c r="U400" s="196"/>
      <c r="V400" s="196"/>
      <c r="W400" s="196"/>
    </row>
    <row r="401" spans="1:23" x14ac:dyDescent="0.2">
      <c r="A401" s="196"/>
      <c r="B401" s="196"/>
      <c r="C401" s="196"/>
      <c r="D401" s="196"/>
      <c r="E401" s="196"/>
      <c r="F401" s="196"/>
      <c r="G401" s="196"/>
      <c r="H401" s="196"/>
      <c r="I401" s="196"/>
      <c r="J401" s="196"/>
      <c r="K401" s="196"/>
      <c r="L401" s="196"/>
      <c r="M401" s="196"/>
      <c r="N401" s="196"/>
      <c r="O401" s="196"/>
      <c r="P401" s="196"/>
      <c r="Q401" s="196"/>
      <c r="R401" s="196"/>
      <c r="S401" s="196"/>
      <c r="T401" s="196"/>
      <c r="U401" s="196"/>
      <c r="V401" s="196"/>
      <c r="W401" s="196"/>
    </row>
    <row r="402" spans="1:23" x14ac:dyDescent="0.2">
      <c r="A402" s="196"/>
      <c r="B402" s="196"/>
      <c r="C402" s="196"/>
      <c r="D402" s="196"/>
      <c r="E402" s="196"/>
      <c r="F402" s="196"/>
      <c r="G402" s="196"/>
      <c r="H402" s="196"/>
      <c r="I402" s="196"/>
      <c r="J402" s="196"/>
      <c r="K402" s="196"/>
      <c r="L402" s="196"/>
      <c r="M402" s="196"/>
      <c r="N402" s="196"/>
      <c r="O402" s="196"/>
      <c r="P402" s="196"/>
      <c r="Q402" s="196"/>
      <c r="R402" s="196"/>
      <c r="S402" s="196"/>
      <c r="T402" s="196"/>
      <c r="U402" s="196"/>
      <c r="V402" s="196"/>
      <c r="W402" s="196"/>
    </row>
    <row r="403" spans="1:23" x14ac:dyDescent="0.2">
      <c r="A403" s="196"/>
      <c r="B403" s="196"/>
      <c r="C403" s="196"/>
      <c r="D403" s="196"/>
      <c r="E403" s="196"/>
      <c r="F403" s="196"/>
      <c r="G403" s="196"/>
      <c r="H403" s="196"/>
      <c r="I403" s="196"/>
      <c r="J403" s="196"/>
      <c r="K403" s="196"/>
      <c r="L403" s="196"/>
      <c r="M403" s="196"/>
      <c r="N403" s="196"/>
      <c r="O403" s="196"/>
      <c r="P403" s="196"/>
      <c r="Q403" s="196"/>
      <c r="R403" s="196"/>
      <c r="S403" s="196"/>
      <c r="T403" s="196"/>
      <c r="U403" s="196"/>
      <c r="V403" s="196"/>
      <c r="W403" s="196"/>
    </row>
    <row r="404" spans="1:23" x14ac:dyDescent="0.2">
      <c r="A404" s="196"/>
      <c r="B404" s="196"/>
      <c r="C404" s="196"/>
      <c r="D404" s="196"/>
      <c r="E404" s="196"/>
      <c r="F404" s="196"/>
      <c r="G404" s="196"/>
      <c r="H404" s="196"/>
      <c r="I404" s="196"/>
      <c r="J404" s="196"/>
      <c r="K404" s="196"/>
      <c r="L404" s="196"/>
      <c r="M404" s="196"/>
      <c r="N404" s="196"/>
      <c r="O404" s="196"/>
      <c r="P404" s="196"/>
      <c r="Q404" s="196"/>
      <c r="R404" s="196"/>
      <c r="S404" s="196"/>
      <c r="T404" s="196"/>
      <c r="U404" s="196"/>
      <c r="V404" s="196"/>
      <c r="W404" s="196"/>
    </row>
    <row r="405" spans="1:23" x14ac:dyDescent="0.2">
      <c r="A405" s="196"/>
      <c r="B405" s="196"/>
      <c r="C405" s="196"/>
      <c r="D405" s="196"/>
      <c r="E405" s="196"/>
      <c r="F405" s="196"/>
      <c r="G405" s="196"/>
      <c r="H405" s="196"/>
      <c r="I405" s="196"/>
      <c r="J405" s="196"/>
      <c r="K405" s="196"/>
      <c r="L405" s="196"/>
      <c r="M405" s="196"/>
      <c r="N405" s="196"/>
      <c r="O405" s="196"/>
      <c r="P405" s="196"/>
      <c r="Q405" s="196"/>
      <c r="R405" s="196"/>
      <c r="S405" s="196"/>
      <c r="T405" s="196"/>
      <c r="U405" s="196"/>
      <c r="V405" s="196"/>
      <c r="W405" s="196"/>
    </row>
    <row r="406" spans="1:23" x14ac:dyDescent="0.2">
      <c r="A406" s="196"/>
      <c r="B406" s="196"/>
      <c r="C406" s="196"/>
      <c r="D406" s="196"/>
      <c r="E406" s="196"/>
      <c r="F406" s="196"/>
      <c r="G406" s="196"/>
      <c r="H406" s="196"/>
      <c r="I406" s="196"/>
      <c r="J406" s="196"/>
      <c r="K406" s="196"/>
      <c r="L406" s="196"/>
      <c r="M406" s="196"/>
      <c r="N406" s="196"/>
      <c r="O406" s="196"/>
      <c r="P406" s="196"/>
      <c r="Q406" s="196"/>
      <c r="R406" s="196"/>
      <c r="S406" s="196"/>
      <c r="T406" s="196"/>
      <c r="U406" s="196"/>
      <c r="V406" s="196"/>
      <c r="W406" s="196"/>
    </row>
    <row r="407" spans="1:23" x14ac:dyDescent="0.2">
      <c r="A407" s="196"/>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row>
    <row r="408" spans="1:23" x14ac:dyDescent="0.2">
      <c r="A408" s="196"/>
      <c r="B408" s="196"/>
      <c r="C408" s="196"/>
      <c r="D408" s="196"/>
      <c r="E408" s="196"/>
      <c r="F408" s="196"/>
      <c r="G408" s="196"/>
      <c r="H408" s="196"/>
      <c r="I408" s="196"/>
      <c r="J408" s="196"/>
      <c r="K408" s="196"/>
      <c r="L408" s="196"/>
      <c r="M408" s="196"/>
      <c r="N408" s="196"/>
      <c r="O408" s="196"/>
      <c r="P408" s="196"/>
      <c r="Q408" s="196"/>
      <c r="R408" s="196"/>
      <c r="S408" s="196"/>
      <c r="T408" s="196"/>
      <c r="U408" s="196"/>
      <c r="V408" s="196"/>
      <c r="W408" s="196"/>
    </row>
    <row r="409" spans="1:23" x14ac:dyDescent="0.2">
      <c r="A409" s="196"/>
      <c r="B409" s="196"/>
      <c r="C409" s="196"/>
      <c r="D409" s="196"/>
      <c r="E409" s="196"/>
      <c r="F409" s="196"/>
      <c r="G409" s="196"/>
      <c r="H409" s="196"/>
      <c r="I409" s="196"/>
      <c r="J409" s="196"/>
      <c r="K409" s="196"/>
      <c r="L409" s="196"/>
      <c r="M409" s="196"/>
      <c r="N409" s="196"/>
      <c r="O409" s="196"/>
      <c r="P409" s="196"/>
      <c r="Q409" s="196"/>
      <c r="R409" s="196"/>
      <c r="S409" s="196"/>
      <c r="T409" s="196"/>
      <c r="U409" s="196"/>
      <c r="V409" s="196"/>
      <c r="W409" s="196"/>
    </row>
    <row r="410" spans="1:23" x14ac:dyDescent="0.2">
      <c r="A410" s="196"/>
      <c r="B410" s="196"/>
      <c r="C410" s="196"/>
      <c r="D410" s="196"/>
      <c r="E410" s="196"/>
      <c r="F410" s="196"/>
      <c r="G410" s="196"/>
      <c r="H410" s="196"/>
      <c r="I410" s="196"/>
      <c r="J410" s="196"/>
      <c r="K410" s="196"/>
      <c r="L410" s="196"/>
      <c r="M410" s="196"/>
      <c r="N410" s="196"/>
      <c r="O410" s="196"/>
      <c r="P410" s="196"/>
      <c r="Q410" s="196"/>
      <c r="R410" s="196"/>
      <c r="S410" s="196"/>
      <c r="T410" s="196"/>
      <c r="U410" s="196"/>
      <c r="V410" s="196"/>
      <c r="W410" s="196"/>
    </row>
    <row r="411" spans="1:23" x14ac:dyDescent="0.2">
      <c r="A411" s="196"/>
      <c r="B411" s="196"/>
      <c r="C411" s="196"/>
      <c r="D411" s="196"/>
      <c r="E411" s="196"/>
      <c r="F411" s="196"/>
      <c r="G411" s="196"/>
      <c r="H411" s="196"/>
      <c r="I411" s="196"/>
      <c r="J411" s="196"/>
      <c r="K411" s="196"/>
      <c r="L411" s="196"/>
      <c r="M411" s="196"/>
      <c r="N411" s="196"/>
      <c r="O411" s="196"/>
      <c r="P411" s="196"/>
      <c r="Q411" s="196"/>
      <c r="R411" s="196"/>
      <c r="S411" s="196"/>
      <c r="T411" s="196"/>
      <c r="U411" s="196"/>
      <c r="V411" s="196"/>
      <c r="W411" s="196"/>
    </row>
    <row r="412" spans="1:23" x14ac:dyDescent="0.2">
      <c r="A412" s="196"/>
      <c r="B412" s="196"/>
      <c r="C412" s="196"/>
      <c r="D412" s="196"/>
      <c r="E412" s="196"/>
      <c r="F412" s="196"/>
      <c r="G412" s="196"/>
      <c r="H412" s="196"/>
      <c r="I412" s="196"/>
      <c r="J412" s="196"/>
      <c r="K412" s="196"/>
      <c r="L412" s="196"/>
      <c r="M412" s="196"/>
      <c r="N412" s="196"/>
      <c r="O412" s="196"/>
      <c r="P412" s="196"/>
      <c r="Q412" s="196"/>
      <c r="R412" s="196"/>
      <c r="S412" s="196"/>
      <c r="T412" s="196"/>
      <c r="U412" s="196"/>
      <c r="V412" s="196"/>
      <c r="W412" s="196"/>
    </row>
    <row r="413" spans="1:23" x14ac:dyDescent="0.2">
      <c r="A413" s="196"/>
      <c r="B413" s="196"/>
      <c r="C413" s="196"/>
      <c r="D413" s="196"/>
      <c r="E413" s="196"/>
      <c r="F413" s="196"/>
      <c r="G413" s="196"/>
      <c r="H413" s="196"/>
      <c r="I413" s="196"/>
      <c r="J413" s="196"/>
      <c r="K413" s="196"/>
      <c r="L413" s="196"/>
      <c r="M413" s="196"/>
      <c r="N413" s="196"/>
      <c r="O413" s="196"/>
      <c r="P413" s="196"/>
      <c r="Q413" s="196"/>
      <c r="R413" s="196"/>
      <c r="S413" s="196"/>
      <c r="T413" s="196"/>
      <c r="U413" s="196"/>
      <c r="V413" s="196"/>
      <c r="W413" s="196"/>
    </row>
    <row r="414" spans="1:23" x14ac:dyDescent="0.2">
      <c r="A414" s="196"/>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196"/>
    </row>
    <row r="415" spans="1:23" x14ac:dyDescent="0.2">
      <c r="A415" s="196"/>
      <c r="B415" s="196"/>
      <c r="C415" s="196"/>
      <c r="D415" s="196"/>
      <c r="E415" s="196"/>
      <c r="F415" s="196"/>
      <c r="G415" s="196"/>
      <c r="H415" s="196"/>
      <c r="I415" s="196"/>
      <c r="J415" s="196"/>
      <c r="K415" s="196"/>
      <c r="L415" s="196"/>
      <c r="M415" s="196"/>
      <c r="N415" s="196"/>
      <c r="O415" s="196"/>
      <c r="P415" s="196"/>
      <c r="Q415" s="196"/>
      <c r="R415" s="196"/>
      <c r="S415" s="196"/>
      <c r="T415" s="196"/>
      <c r="U415" s="196"/>
      <c r="V415" s="196"/>
      <c r="W415" s="196"/>
    </row>
    <row r="416" spans="1:23" x14ac:dyDescent="0.2">
      <c r="A416" s="196"/>
      <c r="B416" s="196"/>
      <c r="C416" s="196"/>
      <c r="D416" s="196"/>
      <c r="E416" s="196"/>
      <c r="F416" s="196"/>
      <c r="G416" s="196"/>
      <c r="H416" s="196"/>
      <c r="I416" s="196"/>
      <c r="J416" s="196"/>
      <c r="K416" s="196"/>
      <c r="L416" s="196"/>
      <c r="M416" s="196"/>
      <c r="N416" s="196"/>
      <c r="O416" s="196"/>
      <c r="P416" s="196"/>
      <c r="Q416" s="196"/>
      <c r="R416" s="196"/>
      <c r="S416" s="196"/>
      <c r="T416" s="196"/>
      <c r="U416" s="196"/>
      <c r="V416" s="196"/>
      <c r="W416" s="196"/>
    </row>
    <row r="417" spans="1:23" x14ac:dyDescent="0.2">
      <c r="A417" s="196"/>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row>
    <row r="418" spans="1:23" x14ac:dyDescent="0.2">
      <c r="A418" s="196"/>
      <c r="B418" s="196"/>
      <c r="C418" s="196"/>
      <c r="D418" s="196"/>
      <c r="E418" s="196"/>
      <c r="F418" s="196"/>
      <c r="G418" s="196"/>
      <c r="H418" s="196"/>
      <c r="I418" s="196"/>
      <c r="J418" s="196"/>
      <c r="K418" s="196"/>
      <c r="L418" s="196"/>
      <c r="M418" s="196"/>
      <c r="N418" s="196"/>
      <c r="O418" s="196"/>
      <c r="P418" s="196"/>
      <c r="Q418" s="196"/>
      <c r="R418" s="196"/>
      <c r="S418" s="196"/>
      <c r="T418" s="196"/>
      <c r="U418" s="196"/>
      <c r="V418" s="196"/>
      <c r="W418" s="196"/>
    </row>
    <row r="419" spans="1:23" x14ac:dyDescent="0.2">
      <c r="A419" s="196"/>
      <c r="B419" s="196"/>
      <c r="C419" s="196"/>
      <c r="D419" s="196"/>
      <c r="E419" s="196"/>
      <c r="F419" s="196"/>
      <c r="G419" s="196"/>
      <c r="H419" s="196"/>
      <c r="I419" s="196"/>
      <c r="J419" s="196"/>
      <c r="K419" s="196"/>
      <c r="L419" s="196"/>
      <c r="M419" s="196"/>
      <c r="N419" s="196"/>
      <c r="O419" s="196"/>
      <c r="P419" s="196"/>
      <c r="Q419" s="196"/>
      <c r="R419" s="196"/>
      <c r="S419" s="196"/>
      <c r="T419" s="196"/>
      <c r="U419" s="196"/>
      <c r="V419" s="196"/>
      <c r="W419" s="196"/>
    </row>
    <row r="420" spans="1:23" x14ac:dyDescent="0.2">
      <c r="A420" s="196"/>
      <c r="B420" s="196"/>
      <c r="C420" s="196"/>
      <c r="D420" s="196"/>
      <c r="E420" s="196"/>
      <c r="F420" s="196"/>
      <c r="G420" s="196"/>
      <c r="H420" s="196"/>
      <c r="I420" s="196"/>
      <c r="J420" s="196"/>
      <c r="K420" s="196"/>
      <c r="L420" s="196"/>
      <c r="M420" s="196"/>
      <c r="N420" s="196"/>
      <c r="O420" s="196"/>
      <c r="P420" s="196"/>
      <c r="Q420" s="196"/>
      <c r="R420" s="196"/>
      <c r="S420" s="196"/>
      <c r="T420" s="196"/>
      <c r="U420" s="196"/>
      <c r="V420" s="196"/>
      <c r="W420" s="196"/>
    </row>
    <row r="421" spans="1:23" x14ac:dyDescent="0.2">
      <c r="A421" s="196"/>
      <c r="B421" s="196"/>
      <c r="C421" s="196"/>
      <c r="D421" s="196"/>
      <c r="E421" s="196"/>
      <c r="F421" s="196"/>
      <c r="G421" s="196"/>
      <c r="H421" s="196"/>
      <c r="I421" s="196"/>
      <c r="J421" s="196"/>
      <c r="K421" s="196"/>
      <c r="L421" s="196"/>
      <c r="M421" s="196"/>
      <c r="N421" s="196"/>
      <c r="O421" s="196"/>
      <c r="P421" s="196"/>
      <c r="Q421" s="196"/>
      <c r="R421" s="196"/>
      <c r="S421" s="196"/>
      <c r="T421" s="196"/>
      <c r="U421" s="196"/>
      <c r="V421" s="196"/>
      <c r="W421" s="196"/>
    </row>
    <row r="422" spans="1:23" x14ac:dyDescent="0.2">
      <c r="A422" s="196"/>
      <c r="B422" s="196"/>
      <c r="C422" s="196"/>
      <c r="D422" s="196"/>
      <c r="E422" s="196"/>
      <c r="F422" s="196"/>
      <c r="G422" s="196"/>
      <c r="H422" s="196"/>
      <c r="I422" s="196"/>
      <c r="J422" s="196"/>
      <c r="K422" s="196"/>
      <c r="L422" s="196"/>
      <c r="M422" s="196"/>
      <c r="N422" s="196"/>
      <c r="O422" s="196"/>
      <c r="P422" s="196"/>
      <c r="Q422" s="196"/>
      <c r="R422" s="196"/>
      <c r="S422" s="196"/>
      <c r="T422" s="196"/>
      <c r="U422" s="196"/>
      <c r="V422" s="196"/>
      <c r="W422" s="196"/>
    </row>
    <row r="423" spans="1:23" x14ac:dyDescent="0.2">
      <c r="A423" s="196"/>
      <c r="B423" s="196"/>
      <c r="C423" s="196"/>
      <c r="D423" s="196"/>
      <c r="E423" s="196"/>
      <c r="F423" s="196"/>
      <c r="G423" s="196"/>
      <c r="H423" s="196"/>
      <c r="I423" s="196"/>
      <c r="J423" s="196"/>
      <c r="K423" s="196"/>
      <c r="L423" s="196"/>
      <c r="M423" s="196"/>
      <c r="N423" s="196"/>
      <c r="O423" s="196"/>
      <c r="P423" s="196"/>
      <c r="Q423" s="196"/>
      <c r="R423" s="196"/>
      <c r="S423" s="196"/>
      <c r="T423" s="196"/>
      <c r="U423" s="196"/>
      <c r="V423" s="196"/>
      <c r="W423" s="196"/>
    </row>
    <row r="424" spans="1:23" x14ac:dyDescent="0.2">
      <c r="A424" s="196"/>
      <c r="B424" s="196"/>
      <c r="C424" s="196"/>
      <c r="D424" s="196"/>
      <c r="E424" s="196"/>
      <c r="F424" s="196"/>
      <c r="G424" s="196"/>
      <c r="H424" s="196"/>
      <c r="I424" s="196"/>
      <c r="J424" s="196"/>
      <c r="K424" s="196"/>
      <c r="L424" s="196"/>
      <c r="M424" s="196"/>
      <c r="N424" s="196"/>
      <c r="O424" s="196"/>
      <c r="P424" s="196"/>
      <c r="Q424" s="196"/>
      <c r="R424" s="196"/>
      <c r="S424" s="196"/>
      <c r="T424" s="196"/>
      <c r="U424" s="196"/>
      <c r="V424" s="196"/>
      <c r="W424" s="196"/>
    </row>
    <row r="425" spans="1:23" x14ac:dyDescent="0.2">
      <c r="A425" s="196"/>
      <c r="B425" s="196"/>
      <c r="C425" s="196"/>
      <c r="D425" s="196"/>
      <c r="E425" s="196"/>
      <c r="F425" s="196"/>
      <c r="G425" s="196"/>
      <c r="H425" s="196"/>
      <c r="I425" s="196"/>
      <c r="J425" s="196"/>
      <c r="K425" s="196"/>
      <c r="L425" s="196"/>
      <c r="M425" s="196"/>
      <c r="N425" s="196"/>
      <c r="O425" s="196"/>
      <c r="P425" s="196"/>
      <c r="Q425" s="196"/>
      <c r="R425" s="196"/>
      <c r="S425" s="196"/>
      <c r="T425" s="196"/>
      <c r="U425" s="196"/>
      <c r="V425" s="196"/>
      <c r="W425" s="196"/>
    </row>
    <row r="426" spans="1:23" x14ac:dyDescent="0.2">
      <c r="A426" s="196"/>
      <c r="B426" s="196"/>
      <c r="C426" s="196"/>
      <c r="D426" s="196"/>
      <c r="E426" s="196"/>
      <c r="F426" s="196"/>
      <c r="G426" s="196"/>
      <c r="H426" s="196"/>
      <c r="I426" s="196"/>
      <c r="J426" s="196"/>
      <c r="K426" s="196"/>
      <c r="L426" s="196"/>
      <c r="M426" s="196"/>
      <c r="N426" s="196"/>
      <c r="O426" s="196"/>
      <c r="P426" s="196"/>
      <c r="Q426" s="196"/>
      <c r="R426" s="196"/>
      <c r="S426" s="196"/>
      <c r="T426" s="196"/>
      <c r="U426" s="196"/>
      <c r="V426" s="196"/>
      <c r="W426" s="196"/>
    </row>
    <row r="427" spans="1:23" x14ac:dyDescent="0.2">
      <c r="A427" s="196"/>
      <c r="B427" s="196"/>
      <c r="C427" s="196"/>
      <c r="D427" s="196"/>
      <c r="E427" s="196"/>
      <c r="F427" s="196"/>
      <c r="G427" s="196"/>
      <c r="H427" s="196"/>
      <c r="I427" s="196"/>
      <c r="J427" s="196"/>
      <c r="K427" s="196"/>
      <c r="L427" s="196"/>
      <c r="M427" s="196"/>
      <c r="N427" s="196"/>
      <c r="O427" s="196"/>
      <c r="P427" s="196"/>
      <c r="Q427" s="196"/>
      <c r="R427" s="196"/>
      <c r="S427" s="196"/>
      <c r="T427" s="196"/>
      <c r="U427" s="196"/>
      <c r="V427" s="196"/>
      <c r="W427" s="196"/>
    </row>
    <row r="428" spans="1:23" x14ac:dyDescent="0.2">
      <c r="A428" s="196"/>
      <c r="B428" s="196"/>
      <c r="C428" s="196"/>
      <c r="D428" s="196"/>
      <c r="E428" s="196"/>
      <c r="F428" s="196"/>
      <c r="G428" s="196"/>
      <c r="H428" s="196"/>
      <c r="I428" s="196"/>
      <c r="J428" s="196"/>
      <c r="K428" s="196"/>
      <c r="L428" s="196"/>
      <c r="M428" s="196"/>
      <c r="N428" s="196"/>
      <c r="O428" s="196"/>
      <c r="P428" s="196"/>
      <c r="Q428" s="196"/>
      <c r="R428" s="196"/>
      <c r="S428" s="196"/>
      <c r="T428" s="196"/>
      <c r="U428" s="196"/>
      <c r="V428" s="196"/>
      <c r="W428" s="196"/>
    </row>
    <row r="429" spans="1:23" x14ac:dyDescent="0.2">
      <c r="A429" s="196"/>
      <c r="B429" s="196"/>
      <c r="C429" s="196"/>
      <c r="D429" s="196"/>
      <c r="E429" s="196"/>
      <c r="F429" s="196"/>
      <c r="G429" s="196"/>
      <c r="H429" s="196"/>
      <c r="I429" s="196"/>
      <c r="J429" s="196"/>
      <c r="K429" s="196"/>
      <c r="L429" s="196"/>
      <c r="M429" s="196"/>
      <c r="N429" s="196"/>
      <c r="O429" s="196"/>
      <c r="P429" s="196"/>
      <c r="Q429" s="196"/>
      <c r="R429" s="196"/>
      <c r="S429" s="196"/>
      <c r="T429" s="196"/>
      <c r="U429" s="196"/>
      <c r="V429" s="196"/>
      <c r="W429" s="196"/>
    </row>
    <row r="430" spans="1:23" x14ac:dyDescent="0.2">
      <c r="A430" s="196"/>
      <c r="B430" s="196"/>
      <c r="C430" s="196"/>
      <c r="D430" s="196"/>
      <c r="E430" s="196"/>
      <c r="F430" s="196"/>
      <c r="G430" s="196"/>
      <c r="H430" s="196"/>
      <c r="I430" s="196"/>
      <c r="J430" s="196"/>
      <c r="K430" s="196"/>
      <c r="L430" s="196"/>
      <c r="M430" s="196"/>
      <c r="N430" s="196"/>
      <c r="O430" s="196"/>
      <c r="P430" s="196"/>
      <c r="Q430" s="196"/>
      <c r="R430" s="196"/>
      <c r="S430" s="196"/>
      <c r="T430" s="196"/>
      <c r="U430" s="196"/>
      <c r="V430" s="196"/>
      <c r="W430" s="196"/>
    </row>
    <row r="431" spans="1:23" x14ac:dyDescent="0.2">
      <c r="A431" s="196"/>
      <c r="B431" s="196"/>
      <c r="C431" s="196"/>
      <c r="D431" s="196"/>
      <c r="E431" s="196"/>
      <c r="F431" s="196"/>
      <c r="G431" s="196"/>
      <c r="H431" s="196"/>
      <c r="I431" s="196"/>
      <c r="J431" s="196"/>
      <c r="K431" s="196"/>
      <c r="L431" s="196"/>
      <c r="M431" s="196"/>
      <c r="N431" s="196"/>
      <c r="O431" s="196"/>
      <c r="P431" s="196"/>
      <c r="Q431" s="196"/>
      <c r="R431" s="196"/>
      <c r="S431" s="196"/>
      <c r="T431" s="196"/>
      <c r="U431" s="196"/>
      <c r="V431" s="196"/>
      <c r="W431" s="196"/>
    </row>
    <row r="432" spans="1:23" x14ac:dyDescent="0.2">
      <c r="A432" s="196"/>
      <c r="B432" s="196"/>
      <c r="C432" s="196"/>
      <c r="D432" s="196"/>
      <c r="E432" s="196"/>
      <c r="F432" s="196"/>
      <c r="G432" s="196"/>
      <c r="H432" s="196"/>
      <c r="I432" s="196"/>
      <c r="J432" s="196"/>
      <c r="K432" s="196"/>
      <c r="L432" s="196"/>
      <c r="M432" s="196"/>
      <c r="N432" s="196"/>
      <c r="O432" s="196"/>
      <c r="P432" s="196"/>
      <c r="Q432" s="196"/>
      <c r="R432" s="196"/>
      <c r="S432" s="196"/>
      <c r="T432" s="196"/>
      <c r="U432" s="196"/>
      <c r="V432" s="196"/>
      <c r="W432" s="196"/>
    </row>
    <row r="433" spans="1:23" x14ac:dyDescent="0.2">
      <c r="A433" s="196"/>
      <c r="B433" s="196"/>
      <c r="C433" s="196"/>
      <c r="D433" s="196"/>
      <c r="E433" s="196"/>
      <c r="F433" s="196"/>
      <c r="G433" s="196"/>
      <c r="H433" s="196"/>
      <c r="I433" s="196"/>
      <c r="J433" s="196"/>
      <c r="K433" s="196"/>
      <c r="L433" s="196"/>
      <c r="M433" s="196"/>
      <c r="N433" s="196"/>
      <c r="O433" s="196"/>
      <c r="P433" s="196"/>
      <c r="Q433" s="196"/>
      <c r="R433" s="196"/>
      <c r="S433" s="196"/>
      <c r="T433" s="196"/>
      <c r="U433" s="196"/>
      <c r="V433" s="196"/>
      <c r="W433" s="196"/>
    </row>
    <row r="434" spans="1:23" x14ac:dyDescent="0.2">
      <c r="A434" s="196"/>
      <c r="B434" s="196"/>
      <c r="C434" s="196"/>
      <c r="D434" s="196"/>
      <c r="E434" s="196"/>
      <c r="F434" s="196"/>
      <c r="G434" s="196"/>
      <c r="H434" s="196"/>
      <c r="I434" s="196"/>
      <c r="J434" s="196"/>
      <c r="K434" s="196"/>
      <c r="L434" s="196"/>
      <c r="M434" s="196"/>
      <c r="N434" s="196"/>
      <c r="O434" s="196"/>
      <c r="P434" s="196"/>
      <c r="Q434" s="196"/>
      <c r="R434" s="196"/>
      <c r="S434" s="196"/>
      <c r="T434" s="196"/>
      <c r="U434" s="196"/>
      <c r="V434" s="196"/>
      <c r="W434" s="196"/>
    </row>
    <row r="435" spans="1:23" x14ac:dyDescent="0.2">
      <c r="A435" s="196"/>
      <c r="B435" s="196"/>
      <c r="C435" s="196"/>
      <c r="D435" s="196"/>
      <c r="E435" s="196"/>
      <c r="F435" s="196"/>
      <c r="G435" s="196"/>
      <c r="H435" s="196"/>
      <c r="I435" s="196"/>
      <c r="J435" s="196"/>
      <c r="K435" s="196"/>
      <c r="L435" s="196"/>
      <c r="M435" s="196"/>
      <c r="N435" s="196"/>
      <c r="O435" s="196"/>
      <c r="P435" s="196"/>
      <c r="Q435" s="196"/>
      <c r="R435" s="196"/>
      <c r="S435" s="196"/>
      <c r="T435" s="196"/>
      <c r="U435" s="196"/>
      <c r="V435" s="196"/>
      <c r="W435" s="196"/>
    </row>
    <row r="436" spans="1:23" x14ac:dyDescent="0.2">
      <c r="A436" s="196"/>
      <c r="B436" s="196"/>
      <c r="C436" s="196"/>
      <c r="D436" s="196"/>
      <c r="E436" s="196"/>
      <c r="F436" s="196"/>
      <c r="G436" s="196"/>
      <c r="H436" s="196"/>
      <c r="I436" s="196"/>
      <c r="J436" s="196"/>
      <c r="K436" s="196"/>
      <c r="L436" s="196"/>
      <c r="M436" s="196"/>
      <c r="N436" s="196"/>
      <c r="O436" s="196"/>
      <c r="P436" s="196"/>
      <c r="Q436" s="196"/>
      <c r="R436" s="196"/>
      <c r="S436" s="196"/>
      <c r="T436" s="196"/>
      <c r="U436" s="196"/>
      <c r="V436" s="196"/>
      <c r="W436" s="196"/>
    </row>
    <row r="437" spans="1:23" x14ac:dyDescent="0.2">
      <c r="A437" s="196"/>
      <c r="B437" s="196"/>
      <c r="C437" s="196"/>
      <c r="D437" s="196"/>
      <c r="E437" s="196"/>
      <c r="F437" s="196"/>
      <c r="G437" s="196"/>
      <c r="H437" s="196"/>
      <c r="I437" s="196"/>
      <c r="J437" s="196"/>
      <c r="K437" s="196"/>
      <c r="L437" s="196"/>
      <c r="M437" s="196"/>
      <c r="N437" s="196"/>
      <c r="O437" s="196"/>
      <c r="P437" s="196"/>
      <c r="Q437" s="196"/>
      <c r="R437" s="196"/>
      <c r="S437" s="196"/>
      <c r="T437" s="196"/>
      <c r="U437" s="196"/>
      <c r="V437" s="196"/>
      <c r="W437" s="196"/>
    </row>
    <row r="438" spans="1:23" x14ac:dyDescent="0.2">
      <c r="A438" s="196"/>
      <c r="B438" s="196"/>
      <c r="C438" s="196"/>
      <c r="D438" s="196"/>
      <c r="E438" s="196"/>
      <c r="F438" s="196"/>
      <c r="G438" s="196"/>
      <c r="H438" s="196"/>
      <c r="I438" s="196"/>
      <c r="J438" s="196"/>
      <c r="K438" s="196"/>
      <c r="L438" s="196"/>
      <c r="M438" s="196"/>
      <c r="N438" s="196"/>
      <c r="O438" s="196"/>
      <c r="P438" s="196"/>
      <c r="Q438" s="196"/>
      <c r="R438" s="196"/>
      <c r="S438" s="196"/>
      <c r="T438" s="196"/>
      <c r="U438" s="196"/>
      <c r="V438" s="196"/>
      <c r="W438" s="196"/>
    </row>
    <row r="439" spans="1:23" x14ac:dyDescent="0.2">
      <c r="A439" s="196"/>
      <c r="B439" s="196"/>
      <c r="C439" s="196"/>
      <c r="D439" s="196"/>
      <c r="E439" s="196"/>
      <c r="F439" s="196"/>
      <c r="G439" s="196"/>
      <c r="H439" s="196"/>
      <c r="I439" s="196"/>
      <c r="J439" s="196"/>
      <c r="K439" s="196"/>
      <c r="L439" s="196"/>
      <c r="M439" s="196"/>
      <c r="N439" s="196"/>
      <c r="O439" s="196"/>
      <c r="P439" s="196"/>
      <c r="Q439" s="196"/>
      <c r="R439" s="196"/>
      <c r="S439" s="196"/>
      <c r="T439" s="196"/>
      <c r="U439" s="196"/>
      <c r="V439" s="196"/>
      <c r="W439" s="196"/>
    </row>
    <row r="440" spans="1:23" x14ac:dyDescent="0.2">
      <c r="A440" s="196"/>
      <c r="B440" s="196"/>
      <c r="C440" s="196"/>
      <c r="D440" s="196"/>
      <c r="E440" s="196"/>
      <c r="F440" s="196"/>
      <c r="G440" s="196"/>
      <c r="H440" s="196"/>
      <c r="I440" s="196"/>
      <c r="J440" s="196"/>
      <c r="K440" s="196"/>
      <c r="L440" s="196"/>
      <c r="M440" s="196"/>
      <c r="N440" s="196"/>
      <c r="O440" s="196"/>
      <c r="P440" s="196"/>
      <c r="Q440" s="196"/>
      <c r="R440" s="196"/>
      <c r="S440" s="196"/>
      <c r="T440" s="196"/>
      <c r="U440" s="196"/>
      <c r="V440" s="196"/>
      <c r="W440" s="196"/>
    </row>
    <row r="441" spans="1:23" x14ac:dyDescent="0.2">
      <c r="A441" s="196"/>
      <c r="B441" s="196"/>
      <c r="C441" s="196"/>
      <c r="D441" s="196"/>
      <c r="E441" s="196"/>
      <c r="F441" s="196"/>
      <c r="G441" s="196"/>
      <c r="H441" s="196"/>
      <c r="I441" s="196"/>
      <c r="J441" s="196"/>
      <c r="K441" s="196"/>
      <c r="L441" s="196"/>
      <c r="M441" s="196"/>
      <c r="N441" s="196"/>
      <c r="O441" s="196"/>
      <c r="P441" s="196"/>
      <c r="Q441" s="196"/>
      <c r="R441" s="196"/>
      <c r="S441" s="196"/>
      <c r="T441" s="196"/>
      <c r="U441" s="196"/>
      <c r="V441" s="196"/>
      <c r="W441" s="196"/>
    </row>
    <row r="442" spans="1:23" x14ac:dyDescent="0.2">
      <c r="A442" s="196"/>
      <c r="B442" s="196"/>
      <c r="C442" s="196"/>
      <c r="D442" s="196"/>
      <c r="E442" s="196"/>
      <c r="F442" s="196"/>
      <c r="G442" s="196"/>
      <c r="H442" s="196"/>
      <c r="I442" s="196"/>
      <c r="J442" s="196"/>
      <c r="K442" s="196"/>
      <c r="L442" s="196"/>
      <c r="M442" s="196"/>
      <c r="N442" s="196"/>
      <c r="O442" s="196"/>
      <c r="P442" s="196"/>
      <c r="Q442" s="196"/>
      <c r="R442" s="196"/>
      <c r="S442" s="196"/>
      <c r="T442" s="196"/>
      <c r="U442" s="196"/>
      <c r="V442" s="196"/>
      <c r="W442" s="196"/>
    </row>
    <row r="443" spans="1:23" x14ac:dyDescent="0.2">
      <c r="A443" s="196"/>
      <c r="B443" s="196"/>
      <c r="C443" s="196"/>
      <c r="D443" s="196"/>
      <c r="E443" s="196"/>
      <c r="F443" s="196"/>
      <c r="G443" s="196"/>
      <c r="H443" s="196"/>
      <c r="I443" s="196"/>
      <c r="J443" s="196"/>
      <c r="K443" s="196"/>
      <c r="L443" s="196"/>
      <c r="M443" s="196"/>
      <c r="N443" s="196"/>
      <c r="O443" s="196"/>
      <c r="P443" s="196"/>
      <c r="Q443" s="196"/>
      <c r="R443" s="196"/>
      <c r="S443" s="196"/>
      <c r="T443" s="196"/>
      <c r="U443" s="196"/>
      <c r="V443" s="196"/>
      <c r="W443" s="196"/>
    </row>
    <row r="444" spans="1:23" x14ac:dyDescent="0.2">
      <c r="A444" s="196"/>
      <c r="B444" s="196"/>
      <c r="C444" s="196"/>
      <c r="D444" s="196"/>
      <c r="E444" s="196"/>
      <c r="F444" s="196"/>
      <c r="G444" s="196"/>
      <c r="H444" s="196"/>
      <c r="I444" s="196"/>
      <c r="J444" s="196"/>
      <c r="K444" s="196"/>
      <c r="L444" s="196"/>
      <c r="M444" s="196"/>
      <c r="N444" s="196"/>
      <c r="O444" s="196"/>
      <c r="P444" s="196"/>
      <c r="Q444" s="196"/>
      <c r="R444" s="196"/>
      <c r="S444" s="196"/>
      <c r="T444" s="196"/>
      <c r="U444" s="196"/>
      <c r="V444" s="196"/>
      <c r="W444" s="196"/>
    </row>
    <row r="445" spans="1:23" x14ac:dyDescent="0.2">
      <c r="A445" s="196"/>
      <c r="B445" s="196"/>
      <c r="C445" s="196"/>
      <c r="D445" s="196"/>
      <c r="E445" s="196"/>
      <c r="F445" s="196"/>
      <c r="G445" s="196"/>
      <c r="H445" s="196"/>
      <c r="I445" s="196"/>
      <c r="J445" s="196"/>
      <c r="K445" s="196"/>
      <c r="L445" s="196"/>
      <c r="M445" s="196"/>
      <c r="N445" s="196"/>
      <c r="O445" s="196"/>
      <c r="P445" s="196"/>
      <c r="Q445" s="196"/>
      <c r="R445" s="196"/>
      <c r="S445" s="196"/>
      <c r="T445" s="196"/>
      <c r="U445" s="196"/>
      <c r="V445" s="196"/>
      <c r="W445" s="196"/>
    </row>
    <row r="446" spans="1:23" x14ac:dyDescent="0.2">
      <c r="A446" s="196"/>
      <c r="B446" s="196"/>
      <c r="C446" s="196"/>
      <c r="D446" s="196"/>
      <c r="E446" s="196"/>
      <c r="F446" s="196"/>
      <c r="G446" s="196"/>
      <c r="H446" s="196"/>
      <c r="I446" s="196"/>
      <c r="J446" s="196"/>
      <c r="K446" s="196"/>
      <c r="L446" s="196"/>
      <c r="M446" s="196"/>
      <c r="N446" s="196"/>
      <c r="O446" s="196"/>
      <c r="P446" s="196"/>
      <c r="Q446" s="196"/>
      <c r="R446" s="196"/>
      <c r="S446" s="196"/>
      <c r="T446" s="196"/>
      <c r="U446" s="196"/>
      <c r="V446" s="196"/>
      <c r="W446" s="196"/>
    </row>
    <row r="447" spans="1:23" x14ac:dyDescent="0.2">
      <c r="A447" s="196"/>
      <c r="B447" s="196"/>
      <c r="C447" s="196"/>
      <c r="D447" s="196"/>
      <c r="E447" s="196"/>
      <c r="F447" s="196"/>
      <c r="G447" s="196"/>
      <c r="H447" s="196"/>
      <c r="I447" s="196"/>
      <c r="J447" s="196"/>
      <c r="K447" s="196"/>
      <c r="L447" s="196"/>
      <c r="M447" s="196"/>
      <c r="N447" s="196"/>
      <c r="O447" s="196"/>
      <c r="P447" s="196"/>
      <c r="Q447" s="196"/>
      <c r="R447" s="196"/>
      <c r="S447" s="196"/>
      <c r="T447" s="196"/>
      <c r="U447" s="196"/>
      <c r="V447" s="196"/>
      <c r="W447" s="196"/>
    </row>
    <row r="448" spans="1:23" x14ac:dyDescent="0.2">
      <c r="A448" s="196"/>
      <c r="B448" s="196"/>
      <c r="C448" s="196"/>
      <c r="D448" s="196"/>
      <c r="E448" s="196"/>
      <c r="F448" s="196"/>
      <c r="G448" s="196"/>
      <c r="H448" s="196"/>
      <c r="I448" s="196"/>
      <c r="J448" s="196"/>
      <c r="K448" s="196"/>
      <c r="L448" s="196"/>
      <c r="M448" s="196"/>
      <c r="N448" s="196"/>
      <c r="O448" s="196"/>
      <c r="P448" s="196"/>
      <c r="Q448" s="196"/>
      <c r="R448" s="196"/>
      <c r="S448" s="196"/>
      <c r="T448" s="196"/>
      <c r="U448" s="196"/>
      <c r="V448" s="196"/>
      <c r="W448" s="196"/>
    </row>
    <row r="449" spans="1:23" x14ac:dyDescent="0.2">
      <c r="A449" s="196"/>
      <c r="B449" s="196"/>
      <c r="C449" s="196"/>
      <c r="D449" s="196"/>
      <c r="E449" s="196"/>
      <c r="F449" s="196"/>
      <c r="G449" s="196"/>
      <c r="H449" s="196"/>
      <c r="I449" s="196"/>
      <c r="J449" s="196"/>
      <c r="K449" s="196"/>
      <c r="L449" s="196"/>
      <c r="M449" s="196"/>
      <c r="N449" s="196"/>
      <c r="O449" s="196"/>
      <c r="P449" s="196"/>
      <c r="Q449" s="196"/>
      <c r="R449" s="196"/>
      <c r="S449" s="196"/>
      <c r="T449" s="196"/>
      <c r="U449" s="196"/>
      <c r="V449" s="196"/>
      <c r="W449" s="196"/>
    </row>
    <row r="450" spans="1:23" x14ac:dyDescent="0.2">
      <c r="A450" s="196"/>
      <c r="B450" s="196"/>
      <c r="C450" s="196"/>
      <c r="D450" s="196"/>
      <c r="E450" s="196"/>
      <c r="F450" s="196"/>
      <c r="G450" s="196"/>
      <c r="H450" s="196"/>
      <c r="I450" s="196"/>
      <c r="J450" s="196"/>
      <c r="K450" s="196"/>
      <c r="L450" s="196"/>
      <c r="M450" s="196"/>
      <c r="N450" s="196"/>
      <c r="O450" s="196"/>
      <c r="P450" s="196"/>
      <c r="Q450" s="196"/>
      <c r="R450" s="196"/>
      <c r="S450" s="196"/>
      <c r="T450" s="196"/>
      <c r="U450" s="196"/>
      <c r="V450" s="196"/>
      <c r="W450" s="196"/>
    </row>
    <row r="451" spans="1:23" x14ac:dyDescent="0.2">
      <c r="A451" s="196"/>
      <c r="B451" s="196"/>
      <c r="C451" s="196"/>
      <c r="D451" s="196"/>
      <c r="E451" s="196"/>
      <c r="F451" s="196"/>
      <c r="G451" s="196"/>
      <c r="H451" s="196"/>
      <c r="I451" s="196"/>
      <c r="J451" s="196"/>
      <c r="K451" s="196"/>
      <c r="L451" s="196"/>
      <c r="M451" s="196"/>
      <c r="N451" s="196"/>
      <c r="O451" s="196"/>
      <c r="P451" s="196"/>
      <c r="Q451" s="196"/>
      <c r="R451" s="196"/>
      <c r="S451" s="196"/>
      <c r="T451" s="196"/>
      <c r="U451" s="196"/>
      <c r="V451" s="196"/>
      <c r="W451" s="196"/>
    </row>
    <row r="452" spans="1:23" x14ac:dyDescent="0.2">
      <c r="A452" s="196"/>
      <c r="B452" s="196"/>
      <c r="C452" s="196"/>
      <c r="D452" s="196"/>
      <c r="E452" s="196"/>
      <c r="F452" s="196"/>
      <c r="G452" s="196"/>
      <c r="H452" s="196"/>
      <c r="I452" s="196"/>
      <c r="J452" s="196"/>
      <c r="K452" s="196"/>
      <c r="L452" s="196"/>
      <c r="M452" s="196"/>
      <c r="N452" s="196"/>
      <c r="O452" s="196"/>
      <c r="P452" s="196"/>
      <c r="Q452" s="196"/>
      <c r="R452" s="196"/>
      <c r="S452" s="196"/>
      <c r="T452" s="196"/>
      <c r="U452" s="196"/>
      <c r="V452" s="196"/>
      <c r="W452" s="196"/>
    </row>
    <row r="453" spans="1:23" x14ac:dyDescent="0.2">
      <c r="A453" s="196"/>
      <c r="B453" s="196"/>
      <c r="C453" s="196"/>
      <c r="D453" s="196"/>
      <c r="E453" s="196"/>
      <c r="F453" s="196"/>
      <c r="G453" s="196"/>
      <c r="H453" s="196"/>
      <c r="I453" s="196"/>
      <c r="J453" s="196"/>
      <c r="K453" s="196"/>
      <c r="L453" s="196"/>
      <c r="M453" s="196"/>
      <c r="N453" s="196"/>
      <c r="O453" s="196"/>
      <c r="P453" s="196"/>
      <c r="Q453" s="196"/>
      <c r="R453" s="196"/>
      <c r="S453" s="196"/>
      <c r="T453" s="196"/>
      <c r="U453" s="196"/>
      <c r="V453" s="196"/>
      <c r="W453" s="196"/>
    </row>
    <row r="454" spans="1:23" x14ac:dyDescent="0.2">
      <c r="A454" s="196"/>
      <c r="B454" s="196"/>
      <c r="C454" s="196"/>
      <c r="D454" s="196"/>
      <c r="E454" s="196"/>
      <c r="F454" s="196"/>
      <c r="G454" s="196"/>
      <c r="H454" s="196"/>
      <c r="I454" s="196"/>
      <c r="J454" s="196"/>
      <c r="K454" s="196"/>
      <c r="L454" s="196"/>
      <c r="M454" s="196"/>
      <c r="N454" s="196"/>
      <c r="O454" s="196"/>
      <c r="P454" s="196"/>
      <c r="Q454" s="196"/>
      <c r="R454" s="196"/>
      <c r="S454" s="196"/>
      <c r="T454" s="196"/>
      <c r="U454" s="196"/>
      <c r="V454" s="196"/>
      <c r="W454" s="196"/>
    </row>
    <row r="455" spans="1:23" x14ac:dyDescent="0.2">
      <c r="A455" s="196"/>
      <c r="B455" s="196"/>
      <c r="C455" s="196"/>
      <c r="D455" s="196"/>
      <c r="E455" s="196"/>
      <c r="F455" s="196"/>
      <c r="G455" s="196"/>
      <c r="H455" s="196"/>
      <c r="I455" s="196"/>
      <c r="J455" s="196"/>
      <c r="K455" s="196"/>
      <c r="L455" s="196"/>
      <c r="M455" s="196"/>
      <c r="N455" s="196"/>
      <c r="O455" s="196"/>
      <c r="P455" s="196"/>
      <c r="Q455" s="196"/>
      <c r="R455" s="196"/>
      <c r="S455" s="196"/>
      <c r="T455" s="196"/>
      <c r="U455" s="196"/>
      <c r="V455" s="196"/>
      <c r="W455" s="196"/>
    </row>
    <row r="456" spans="1:23" x14ac:dyDescent="0.2">
      <c r="A456" s="196"/>
      <c r="B456" s="196"/>
      <c r="C456" s="196"/>
      <c r="D456" s="196"/>
      <c r="E456" s="196"/>
      <c r="F456" s="196"/>
      <c r="G456" s="196"/>
      <c r="H456" s="196"/>
      <c r="I456" s="196"/>
      <c r="J456" s="196"/>
      <c r="K456" s="196"/>
      <c r="L456" s="196"/>
      <c r="M456" s="196"/>
      <c r="N456" s="196"/>
      <c r="O456" s="196"/>
      <c r="P456" s="196"/>
      <c r="Q456" s="196"/>
      <c r="R456" s="196"/>
      <c r="S456" s="196"/>
      <c r="T456" s="196"/>
      <c r="U456" s="196"/>
      <c r="V456" s="196"/>
      <c r="W456" s="196"/>
    </row>
    <row r="457" spans="1:23" x14ac:dyDescent="0.2">
      <c r="A457" s="196"/>
      <c r="B457" s="196"/>
      <c r="C457" s="196"/>
      <c r="D457" s="196"/>
      <c r="E457" s="196"/>
      <c r="F457" s="196"/>
      <c r="G457" s="196"/>
      <c r="H457" s="196"/>
      <c r="I457" s="196"/>
      <c r="J457" s="196"/>
      <c r="K457" s="196"/>
      <c r="L457" s="196"/>
      <c r="M457" s="196"/>
      <c r="N457" s="196"/>
      <c r="O457" s="196"/>
      <c r="P457" s="196"/>
      <c r="Q457" s="196"/>
      <c r="R457" s="196"/>
      <c r="S457" s="196"/>
      <c r="T457" s="196"/>
      <c r="U457" s="196"/>
      <c r="V457" s="196"/>
      <c r="W457" s="196"/>
    </row>
    <row r="458" spans="1:23" x14ac:dyDescent="0.2">
      <c r="A458" s="196"/>
      <c r="B458" s="196"/>
      <c r="C458" s="196"/>
      <c r="D458" s="196"/>
      <c r="E458" s="196"/>
      <c r="F458" s="196"/>
      <c r="G458" s="196"/>
      <c r="H458" s="196"/>
      <c r="I458" s="196"/>
      <c r="J458" s="196"/>
      <c r="K458" s="196"/>
      <c r="L458" s="196"/>
      <c r="M458" s="196"/>
      <c r="N458" s="196"/>
      <c r="O458" s="196"/>
      <c r="P458" s="196"/>
      <c r="Q458" s="196"/>
      <c r="R458" s="196"/>
      <c r="S458" s="196"/>
      <c r="T458" s="196"/>
      <c r="U458" s="196"/>
      <c r="V458" s="196"/>
      <c r="W458" s="196"/>
    </row>
    <row r="459" spans="1:23" x14ac:dyDescent="0.2">
      <c r="A459" s="196"/>
      <c r="B459" s="196"/>
      <c r="C459" s="196"/>
      <c r="D459" s="196"/>
      <c r="E459" s="196"/>
      <c r="F459" s="196"/>
      <c r="G459" s="196"/>
      <c r="H459" s="196"/>
      <c r="I459" s="196"/>
      <c r="J459" s="196"/>
      <c r="K459" s="196"/>
      <c r="L459" s="196"/>
      <c r="M459" s="196"/>
      <c r="N459" s="196"/>
      <c r="O459" s="196"/>
      <c r="P459" s="196"/>
      <c r="Q459" s="196"/>
      <c r="R459" s="196"/>
      <c r="S459" s="196"/>
      <c r="T459" s="196"/>
      <c r="U459" s="196"/>
      <c r="V459" s="196"/>
      <c r="W459" s="196"/>
    </row>
    <row r="460" spans="1:23" x14ac:dyDescent="0.2">
      <c r="A460" s="196"/>
      <c r="B460" s="196"/>
      <c r="C460" s="196"/>
      <c r="D460" s="196"/>
      <c r="E460" s="196"/>
      <c r="F460" s="196"/>
      <c r="G460" s="196"/>
      <c r="H460" s="196"/>
      <c r="I460" s="196"/>
      <c r="J460" s="196"/>
      <c r="K460" s="196"/>
      <c r="L460" s="196"/>
      <c r="M460" s="196"/>
      <c r="N460" s="196"/>
      <c r="O460" s="196"/>
      <c r="P460" s="196"/>
      <c r="Q460" s="196"/>
      <c r="R460" s="196"/>
      <c r="S460" s="196"/>
      <c r="T460" s="196"/>
      <c r="U460" s="196"/>
      <c r="V460" s="196"/>
      <c r="W460" s="196"/>
    </row>
    <row r="461" spans="1:23" x14ac:dyDescent="0.2">
      <c r="A461" s="196"/>
      <c r="B461" s="196"/>
      <c r="C461" s="196"/>
      <c r="D461" s="196"/>
      <c r="E461" s="196"/>
      <c r="F461" s="196"/>
      <c r="G461" s="196"/>
      <c r="H461" s="196"/>
      <c r="I461" s="196"/>
      <c r="J461" s="196"/>
      <c r="K461" s="196"/>
      <c r="L461" s="196"/>
      <c r="M461" s="196"/>
      <c r="N461" s="196"/>
      <c r="O461" s="196"/>
      <c r="P461" s="196"/>
      <c r="Q461" s="196"/>
      <c r="R461" s="196"/>
      <c r="S461" s="196"/>
      <c r="T461" s="196"/>
      <c r="U461" s="196"/>
      <c r="V461" s="196"/>
      <c r="W461" s="196"/>
    </row>
    <row r="462" spans="1:23" x14ac:dyDescent="0.2">
      <c r="A462" s="196"/>
      <c r="B462" s="196"/>
      <c r="C462" s="196"/>
      <c r="D462" s="196"/>
      <c r="E462" s="196"/>
      <c r="F462" s="196"/>
      <c r="G462" s="196"/>
      <c r="H462" s="196"/>
      <c r="I462" s="196"/>
      <c r="J462" s="196"/>
      <c r="K462" s="196"/>
      <c r="L462" s="196"/>
      <c r="M462" s="196"/>
      <c r="N462" s="196"/>
      <c r="O462" s="196"/>
      <c r="P462" s="196"/>
      <c r="Q462" s="196"/>
      <c r="R462" s="196"/>
      <c r="S462" s="196"/>
      <c r="T462" s="196"/>
      <c r="U462" s="196"/>
      <c r="V462" s="196"/>
      <c r="W462" s="196"/>
    </row>
    <row r="463" spans="1:23" x14ac:dyDescent="0.2">
      <c r="A463" s="196"/>
      <c r="B463" s="196"/>
      <c r="C463" s="196"/>
      <c r="D463" s="196"/>
      <c r="E463" s="196"/>
      <c r="F463" s="196"/>
      <c r="G463" s="196"/>
      <c r="H463" s="196"/>
      <c r="I463" s="196"/>
      <c r="J463" s="196"/>
      <c r="K463" s="196"/>
      <c r="L463" s="196"/>
      <c r="M463" s="196"/>
      <c r="N463" s="196"/>
      <c r="O463" s="196"/>
      <c r="P463" s="196"/>
      <c r="Q463" s="196"/>
      <c r="R463" s="196"/>
      <c r="S463" s="196"/>
      <c r="T463" s="196"/>
      <c r="U463" s="196"/>
      <c r="V463" s="196"/>
      <c r="W463" s="196"/>
    </row>
    <row r="464" spans="1:23" x14ac:dyDescent="0.2">
      <c r="A464" s="196"/>
      <c r="B464" s="196"/>
      <c r="C464" s="196"/>
      <c r="D464" s="196"/>
      <c r="E464" s="196"/>
      <c r="F464" s="196"/>
      <c r="G464" s="196"/>
      <c r="H464" s="196"/>
      <c r="I464" s="196"/>
      <c r="J464" s="196"/>
      <c r="K464" s="196"/>
      <c r="L464" s="196"/>
      <c r="M464" s="196"/>
      <c r="N464" s="196"/>
      <c r="O464" s="196"/>
      <c r="P464" s="196"/>
      <c r="Q464" s="196"/>
      <c r="R464" s="196"/>
      <c r="S464" s="196"/>
      <c r="T464" s="196"/>
      <c r="U464" s="196"/>
      <c r="V464" s="196"/>
      <c r="W464" s="196"/>
    </row>
    <row r="465" spans="1:23" x14ac:dyDescent="0.2">
      <c r="A465" s="196"/>
      <c r="B465" s="196"/>
      <c r="C465" s="196"/>
      <c r="D465" s="196"/>
      <c r="E465" s="196"/>
      <c r="F465" s="196"/>
      <c r="G465" s="196"/>
      <c r="H465" s="196"/>
      <c r="I465" s="196"/>
      <c r="J465" s="196"/>
      <c r="K465" s="196"/>
      <c r="L465" s="196"/>
      <c r="M465" s="196"/>
      <c r="N465" s="196"/>
      <c r="O465" s="196"/>
      <c r="P465" s="196"/>
      <c r="Q465" s="196"/>
      <c r="R465" s="196"/>
      <c r="S465" s="196"/>
      <c r="T465" s="196"/>
      <c r="U465" s="196"/>
      <c r="V465" s="196"/>
      <c r="W465" s="196"/>
    </row>
    <row r="466" spans="1:23" x14ac:dyDescent="0.2">
      <c r="A466" s="196"/>
      <c r="B466" s="196"/>
      <c r="C466" s="196"/>
      <c r="D466" s="196"/>
      <c r="E466" s="196"/>
      <c r="F466" s="196"/>
      <c r="G466" s="196"/>
      <c r="H466" s="196"/>
      <c r="I466" s="196"/>
      <c r="J466" s="196"/>
      <c r="K466" s="196"/>
      <c r="L466" s="196"/>
      <c r="M466" s="196"/>
      <c r="N466" s="196"/>
      <c r="O466" s="196"/>
      <c r="P466" s="196"/>
      <c r="Q466" s="196"/>
      <c r="R466" s="196"/>
      <c r="S466" s="196"/>
      <c r="T466" s="196"/>
      <c r="U466" s="196"/>
      <c r="V466" s="196"/>
      <c r="W466" s="196"/>
    </row>
    <row r="467" spans="1:23" x14ac:dyDescent="0.2">
      <c r="A467" s="196"/>
      <c r="B467" s="196"/>
      <c r="C467" s="196"/>
      <c r="D467" s="196"/>
      <c r="E467" s="196"/>
      <c r="F467" s="196"/>
      <c r="G467" s="196"/>
      <c r="H467" s="196"/>
      <c r="I467" s="196"/>
      <c r="J467" s="196"/>
      <c r="K467" s="196"/>
      <c r="L467" s="196"/>
      <c r="M467" s="196"/>
      <c r="N467" s="196"/>
      <c r="O467" s="196"/>
      <c r="P467" s="196"/>
      <c r="Q467" s="196"/>
      <c r="R467" s="196"/>
      <c r="S467" s="196"/>
      <c r="T467" s="196"/>
      <c r="U467" s="196"/>
      <c r="V467" s="196"/>
      <c r="W467" s="196"/>
    </row>
    <row r="468" spans="1:23" x14ac:dyDescent="0.2">
      <c r="A468" s="196"/>
      <c r="B468" s="196"/>
      <c r="C468" s="196"/>
      <c r="D468" s="196"/>
      <c r="E468" s="196"/>
      <c r="F468" s="196"/>
      <c r="G468" s="196"/>
      <c r="H468" s="196"/>
      <c r="I468" s="196"/>
      <c r="J468" s="196"/>
      <c r="K468" s="196"/>
      <c r="L468" s="196"/>
      <c r="M468" s="196"/>
      <c r="N468" s="196"/>
      <c r="O468" s="196"/>
      <c r="P468" s="196"/>
      <c r="Q468" s="196"/>
      <c r="R468" s="196"/>
      <c r="S468" s="196"/>
      <c r="T468" s="196"/>
      <c r="U468" s="196"/>
      <c r="V468" s="196"/>
      <c r="W468" s="196"/>
    </row>
    <row r="469" spans="1:23" x14ac:dyDescent="0.2">
      <c r="A469" s="196"/>
      <c r="B469" s="196"/>
      <c r="C469" s="196"/>
      <c r="D469" s="196"/>
      <c r="E469" s="196"/>
      <c r="F469" s="196"/>
      <c r="G469" s="196"/>
      <c r="H469" s="196"/>
      <c r="I469" s="196"/>
      <c r="J469" s="196"/>
      <c r="K469" s="196"/>
      <c r="L469" s="196"/>
      <c r="M469" s="196"/>
      <c r="N469" s="196"/>
      <c r="O469" s="196"/>
      <c r="P469" s="196"/>
      <c r="Q469" s="196"/>
      <c r="R469" s="196"/>
      <c r="S469" s="196"/>
      <c r="T469" s="196"/>
      <c r="U469" s="196"/>
      <c r="V469" s="196"/>
      <c r="W469" s="196"/>
    </row>
    <row r="470" spans="1:23" x14ac:dyDescent="0.2">
      <c r="A470" s="196"/>
      <c r="B470" s="196"/>
      <c r="C470" s="196"/>
      <c r="D470" s="196"/>
      <c r="E470" s="196"/>
      <c r="F470" s="196"/>
      <c r="G470" s="196"/>
      <c r="H470" s="196"/>
      <c r="I470" s="196"/>
      <c r="J470" s="196"/>
      <c r="K470" s="196"/>
      <c r="L470" s="196"/>
      <c r="M470" s="196"/>
      <c r="N470" s="196"/>
      <c r="O470" s="196"/>
      <c r="P470" s="196"/>
      <c r="Q470" s="196"/>
      <c r="R470" s="196"/>
      <c r="S470" s="196"/>
      <c r="T470" s="196"/>
      <c r="U470" s="196"/>
      <c r="V470" s="196"/>
      <c r="W470" s="196"/>
    </row>
    <row r="471" spans="1:23" x14ac:dyDescent="0.2">
      <c r="A471" s="196"/>
      <c r="B471" s="196"/>
      <c r="C471" s="196"/>
      <c r="D471" s="196"/>
      <c r="E471" s="196"/>
      <c r="F471" s="196"/>
      <c r="G471" s="196"/>
      <c r="H471" s="196"/>
      <c r="I471" s="196"/>
      <c r="J471" s="196"/>
      <c r="K471" s="196"/>
      <c r="L471" s="196"/>
      <c r="M471" s="196"/>
      <c r="N471" s="196"/>
      <c r="O471" s="196"/>
      <c r="P471" s="196"/>
      <c r="Q471" s="196"/>
      <c r="R471" s="196"/>
      <c r="S471" s="196"/>
      <c r="T471" s="196"/>
      <c r="U471" s="196"/>
      <c r="V471" s="196"/>
      <c r="W471" s="196"/>
    </row>
    <row r="472" spans="1:23" x14ac:dyDescent="0.2">
      <c r="A472" s="196"/>
      <c r="B472" s="196"/>
      <c r="C472" s="196"/>
      <c r="D472" s="196"/>
      <c r="E472" s="196"/>
      <c r="F472" s="196"/>
      <c r="G472" s="196"/>
      <c r="H472" s="196"/>
      <c r="I472" s="196"/>
      <c r="J472" s="196"/>
      <c r="K472" s="196"/>
      <c r="L472" s="196"/>
      <c r="M472" s="196"/>
      <c r="N472" s="196"/>
      <c r="O472" s="196"/>
      <c r="P472" s="196"/>
      <c r="Q472" s="196"/>
      <c r="R472" s="196"/>
      <c r="S472" s="196"/>
      <c r="T472" s="196"/>
      <c r="U472" s="196"/>
      <c r="V472" s="196"/>
      <c r="W472" s="196"/>
    </row>
    <row r="473" spans="1:23" x14ac:dyDescent="0.2">
      <c r="A473" s="196"/>
      <c r="B473" s="196"/>
      <c r="C473" s="196"/>
      <c r="D473" s="196"/>
      <c r="E473" s="196"/>
      <c r="F473" s="196"/>
      <c r="G473" s="196"/>
      <c r="H473" s="196"/>
      <c r="I473" s="196"/>
      <c r="J473" s="196"/>
      <c r="K473" s="196"/>
      <c r="L473" s="196"/>
      <c r="M473" s="196"/>
      <c r="N473" s="196"/>
      <c r="O473" s="196"/>
      <c r="P473" s="196"/>
      <c r="Q473" s="196"/>
      <c r="R473" s="196"/>
      <c r="S473" s="196"/>
      <c r="T473" s="196"/>
      <c r="U473" s="196"/>
      <c r="V473" s="196"/>
      <c r="W473" s="196"/>
    </row>
    <row r="474" spans="1:23" x14ac:dyDescent="0.2">
      <c r="A474" s="196"/>
      <c r="B474" s="196"/>
      <c r="C474" s="196"/>
      <c r="D474" s="196"/>
      <c r="E474" s="196"/>
      <c r="F474" s="196"/>
      <c r="G474" s="196"/>
      <c r="H474" s="196"/>
      <c r="I474" s="196"/>
      <c r="J474" s="196"/>
      <c r="K474" s="196"/>
      <c r="L474" s="196"/>
      <c r="M474" s="196"/>
      <c r="N474" s="196"/>
      <c r="O474" s="196"/>
      <c r="P474" s="196"/>
      <c r="Q474" s="196"/>
      <c r="R474" s="196"/>
      <c r="S474" s="196"/>
      <c r="T474" s="196"/>
      <c r="U474" s="196"/>
      <c r="V474" s="196"/>
      <c r="W474" s="196"/>
    </row>
    <row r="475" spans="1:23" x14ac:dyDescent="0.2">
      <c r="A475" s="196"/>
      <c r="B475" s="196"/>
      <c r="C475" s="196"/>
      <c r="D475" s="196"/>
      <c r="E475" s="196"/>
      <c r="F475" s="196"/>
      <c r="G475" s="196"/>
      <c r="H475" s="196"/>
      <c r="I475" s="196"/>
      <c r="J475" s="196"/>
      <c r="K475" s="196"/>
      <c r="L475" s="196"/>
      <c r="M475" s="196"/>
      <c r="N475" s="196"/>
      <c r="O475" s="196"/>
      <c r="P475" s="196"/>
      <c r="Q475" s="196"/>
      <c r="R475" s="196"/>
      <c r="S475" s="196"/>
      <c r="T475" s="196"/>
      <c r="U475" s="196"/>
      <c r="V475" s="196"/>
      <c r="W475" s="196"/>
    </row>
    <row r="476" spans="1:23" x14ac:dyDescent="0.2">
      <c r="A476" s="196"/>
      <c r="B476" s="196"/>
      <c r="C476" s="196"/>
      <c r="D476" s="196"/>
      <c r="E476" s="196"/>
      <c r="F476" s="196"/>
      <c r="G476" s="196"/>
      <c r="H476" s="196"/>
      <c r="I476" s="196"/>
      <c r="J476" s="196"/>
      <c r="K476" s="196"/>
      <c r="L476" s="196"/>
      <c r="M476" s="196"/>
      <c r="N476" s="196"/>
      <c r="O476" s="196"/>
      <c r="P476" s="196"/>
      <c r="Q476" s="196"/>
      <c r="R476" s="196"/>
      <c r="S476" s="196"/>
      <c r="T476" s="196"/>
      <c r="U476" s="196"/>
      <c r="V476" s="196"/>
      <c r="W476" s="196"/>
    </row>
    <row r="477" spans="1:23" x14ac:dyDescent="0.2">
      <c r="A477" s="196"/>
      <c r="B477" s="196"/>
      <c r="C477" s="196"/>
      <c r="D477" s="196"/>
      <c r="E477" s="196"/>
      <c r="F477" s="196"/>
      <c r="G477" s="196"/>
      <c r="H477" s="196"/>
      <c r="I477" s="196"/>
      <c r="J477" s="196"/>
      <c r="K477" s="196"/>
      <c r="L477" s="196"/>
      <c r="M477" s="196"/>
      <c r="N477" s="196"/>
      <c r="O477" s="196"/>
      <c r="P477" s="196"/>
      <c r="Q477" s="196"/>
      <c r="R477" s="196"/>
      <c r="S477" s="196"/>
      <c r="T477" s="196"/>
      <c r="U477" s="196"/>
      <c r="V477" s="196"/>
      <c r="W477" s="196"/>
    </row>
    <row r="478" spans="1:23" x14ac:dyDescent="0.2">
      <c r="A478" s="196"/>
      <c r="B478" s="196"/>
      <c r="C478" s="196"/>
      <c r="D478" s="196"/>
      <c r="E478" s="196"/>
      <c r="F478" s="196"/>
      <c r="G478" s="196"/>
      <c r="H478" s="196"/>
      <c r="I478" s="196"/>
      <c r="J478" s="196"/>
      <c r="K478" s="196"/>
      <c r="L478" s="196"/>
      <c r="M478" s="196"/>
      <c r="N478" s="196"/>
      <c r="O478" s="196"/>
      <c r="P478" s="196"/>
      <c r="Q478" s="196"/>
      <c r="R478" s="196"/>
      <c r="S478" s="196"/>
      <c r="T478" s="196"/>
      <c r="U478" s="196"/>
      <c r="V478" s="196"/>
      <c r="W478" s="196"/>
    </row>
    <row r="479" spans="1:23" x14ac:dyDescent="0.2">
      <c r="A479" s="196"/>
      <c r="B479" s="196"/>
      <c r="C479" s="196"/>
      <c r="D479" s="196"/>
      <c r="E479" s="196"/>
      <c r="F479" s="196"/>
      <c r="G479" s="196"/>
      <c r="H479" s="196"/>
      <c r="I479" s="196"/>
      <c r="J479" s="196"/>
      <c r="K479" s="196"/>
      <c r="L479" s="196"/>
      <c r="M479" s="196"/>
      <c r="N479" s="196"/>
      <c r="O479" s="196"/>
      <c r="P479" s="196"/>
      <c r="Q479" s="196"/>
      <c r="R479" s="196"/>
      <c r="S479" s="196"/>
      <c r="T479" s="196"/>
      <c r="U479" s="196"/>
      <c r="V479" s="196"/>
      <c r="W479" s="196"/>
    </row>
    <row r="480" spans="1:23" x14ac:dyDescent="0.2">
      <c r="A480" s="196"/>
      <c r="B480" s="196"/>
      <c r="C480" s="196"/>
      <c r="D480" s="196"/>
      <c r="E480" s="196"/>
      <c r="F480" s="196"/>
      <c r="G480" s="196"/>
      <c r="H480" s="196"/>
      <c r="I480" s="196"/>
      <c r="J480" s="196"/>
      <c r="K480" s="196"/>
      <c r="L480" s="196"/>
      <c r="M480" s="196"/>
      <c r="N480" s="196"/>
      <c r="O480" s="196"/>
      <c r="P480" s="196"/>
      <c r="Q480" s="196"/>
      <c r="R480" s="196"/>
      <c r="S480" s="196"/>
      <c r="T480" s="196"/>
      <c r="U480" s="196"/>
      <c r="V480" s="196"/>
      <c r="W480" s="196"/>
    </row>
    <row r="481" spans="1:23" x14ac:dyDescent="0.2">
      <c r="A481" s="196"/>
      <c r="B481" s="196"/>
      <c r="C481" s="196"/>
      <c r="D481" s="196"/>
      <c r="E481" s="196"/>
      <c r="F481" s="196"/>
      <c r="G481" s="196"/>
      <c r="H481" s="196"/>
      <c r="I481" s="196"/>
      <c r="J481" s="196"/>
      <c r="K481" s="196"/>
      <c r="L481" s="196"/>
      <c r="M481" s="196"/>
      <c r="N481" s="196"/>
      <c r="O481" s="196"/>
      <c r="P481" s="196"/>
      <c r="Q481" s="196"/>
      <c r="R481" s="196"/>
      <c r="S481" s="196"/>
      <c r="T481" s="196"/>
      <c r="U481" s="196"/>
      <c r="V481" s="196"/>
      <c r="W481" s="196"/>
    </row>
    <row r="482" spans="1:23" x14ac:dyDescent="0.2">
      <c r="A482" s="196"/>
      <c r="B482" s="196"/>
      <c r="C482" s="196"/>
      <c r="D482" s="196"/>
      <c r="E482" s="196"/>
      <c r="F482" s="196"/>
      <c r="G482" s="196"/>
      <c r="H482" s="196"/>
      <c r="I482" s="196"/>
      <c r="J482" s="196"/>
      <c r="K482" s="196"/>
      <c r="L482" s="196"/>
      <c r="M482" s="196"/>
      <c r="N482" s="196"/>
      <c r="O482" s="196"/>
      <c r="P482" s="196"/>
      <c r="Q482" s="196"/>
      <c r="R482" s="196"/>
      <c r="S482" s="196"/>
      <c r="T482" s="196"/>
      <c r="U482" s="196"/>
      <c r="V482" s="196"/>
      <c r="W482" s="196"/>
    </row>
    <row r="483" spans="1:23" x14ac:dyDescent="0.2">
      <c r="A483" s="196"/>
      <c r="B483" s="196"/>
      <c r="C483" s="196"/>
      <c r="D483" s="196"/>
      <c r="E483" s="196"/>
      <c r="F483" s="196"/>
      <c r="G483" s="196"/>
      <c r="H483" s="196"/>
      <c r="I483" s="196"/>
      <c r="J483" s="196"/>
      <c r="K483" s="196"/>
      <c r="L483" s="196"/>
      <c r="M483" s="196"/>
      <c r="N483" s="196"/>
      <c r="O483" s="196"/>
      <c r="P483" s="196"/>
      <c r="Q483" s="196"/>
      <c r="R483" s="196"/>
      <c r="S483" s="196"/>
      <c r="T483" s="196"/>
      <c r="U483" s="196"/>
      <c r="V483" s="196"/>
      <c r="W483" s="196"/>
    </row>
    <row r="484" spans="1:23" x14ac:dyDescent="0.2">
      <c r="A484" s="196"/>
      <c r="B484" s="196"/>
      <c r="C484" s="196"/>
      <c r="D484" s="196"/>
      <c r="E484" s="196"/>
      <c r="F484" s="196"/>
      <c r="G484" s="196"/>
      <c r="H484" s="196"/>
      <c r="I484" s="196"/>
      <c r="J484" s="196"/>
      <c r="K484" s="196"/>
      <c r="L484" s="196"/>
      <c r="M484" s="196"/>
      <c r="N484" s="196"/>
      <c r="O484" s="196"/>
      <c r="P484" s="196"/>
      <c r="Q484" s="196"/>
      <c r="R484" s="196"/>
      <c r="S484" s="196"/>
      <c r="T484" s="196"/>
      <c r="U484" s="196"/>
      <c r="V484" s="196"/>
      <c r="W484" s="196"/>
    </row>
    <row r="485" spans="1:23" x14ac:dyDescent="0.2">
      <c r="A485" s="196"/>
      <c r="B485" s="196"/>
      <c r="C485" s="196"/>
      <c r="D485" s="196"/>
      <c r="E485" s="196"/>
      <c r="F485" s="196"/>
      <c r="G485" s="196"/>
      <c r="H485" s="196"/>
      <c r="I485" s="196"/>
      <c r="J485" s="196"/>
      <c r="K485" s="196"/>
      <c r="L485" s="196"/>
      <c r="M485" s="196"/>
      <c r="N485" s="196"/>
      <c r="O485" s="196"/>
      <c r="P485" s="196"/>
      <c r="Q485" s="196"/>
      <c r="R485" s="196"/>
      <c r="S485" s="196"/>
      <c r="T485" s="196"/>
      <c r="U485" s="196"/>
      <c r="V485" s="196"/>
      <c r="W485" s="196"/>
    </row>
    <row r="486" spans="1:23" x14ac:dyDescent="0.2">
      <c r="A486" s="196"/>
      <c r="B486" s="196"/>
      <c r="C486" s="196"/>
      <c r="D486" s="196"/>
      <c r="E486" s="196"/>
      <c r="F486" s="196"/>
      <c r="G486" s="196"/>
      <c r="H486" s="196"/>
      <c r="I486" s="196"/>
      <c r="J486" s="196"/>
      <c r="K486" s="196"/>
      <c r="L486" s="196"/>
      <c r="M486" s="196"/>
      <c r="N486" s="196"/>
      <c r="O486" s="196"/>
      <c r="P486" s="196"/>
      <c r="Q486" s="196"/>
      <c r="R486" s="196"/>
      <c r="S486" s="196"/>
      <c r="T486" s="196"/>
      <c r="U486" s="196"/>
      <c r="V486" s="196"/>
      <c r="W486" s="196"/>
    </row>
    <row r="487" spans="1:23" x14ac:dyDescent="0.2">
      <c r="A487" s="196"/>
      <c r="B487" s="196"/>
      <c r="C487" s="196"/>
      <c r="D487" s="196"/>
      <c r="E487" s="196"/>
      <c r="F487" s="196"/>
      <c r="G487" s="196"/>
      <c r="H487" s="196"/>
      <c r="I487" s="196"/>
      <c r="J487" s="196"/>
      <c r="K487" s="196"/>
      <c r="L487" s="196"/>
      <c r="M487" s="196"/>
      <c r="N487" s="196"/>
      <c r="O487" s="196"/>
      <c r="P487" s="196"/>
      <c r="Q487" s="196"/>
      <c r="R487" s="196"/>
      <c r="S487" s="196"/>
      <c r="T487" s="196"/>
      <c r="U487" s="196"/>
      <c r="V487" s="196"/>
      <c r="W487" s="196"/>
    </row>
    <row r="488" spans="1:23" x14ac:dyDescent="0.2">
      <c r="A488" s="196"/>
      <c r="B488" s="196"/>
      <c r="C488" s="196"/>
      <c r="D488" s="196"/>
      <c r="E488" s="196"/>
      <c r="F488" s="196"/>
      <c r="G488" s="196"/>
      <c r="H488" s="196"/>
      <c r="I488" s="196"/>
      <c r="J488" s="196"/>
      <c r="K488" s="196"/>
      <c r="L488" s="196"/>
      <c r="M488" s="196"/>
      <c r="N488" s="196"/>
      <c r="O488" s="196"/>
      <c r="P488" s="196"/>
      <c r="Q488" s="196"/>
      <c r="R488" s="196"/>
      <c r="S488" s="196"/>
      <c r="T488" s="196"/>
      <c r="U488" s="196"/>
      <c r="V488" s="196"/>
      <c r="W488" s="196"/>
    </row>
    <row r="489" spans="1:23" x14ac:dyDescent="0.2">
      <c r="A489" s="196"/>
      <c r="B489" s="196"/>
      <c r="C489" s="196"/>
      <c r="D489" s="196"/>
      <c r="E489" s="196"/>
      <c r="F489" s="196"/>
      <c r="G489" s="196"/>
      <c r="H489" s="196"/>
      <c r="I489" s="196"/>
      <c r="J489" s="196"/>
      <c r="K489" s="196"/>
      <c r="L489" s="196"/>
      <c r="M489" s="196"/>
      <c r="N489" s="196"/>
      <c r="O489" s="196"/>
      <c r="P489" s="196"/>
      <c r="Q489" s="196"/>
      <c r="R489" s="196"/>
      <c r="S489" s="196"/>
      <c r="T489" s="196"/>
      <c r="U489" s="196"/>
      <c r="V489" s="196"/>
      <c r="W489" s="196"/>
    </row>
    <row r="490" spans="1:23" x14ac:dyDescent="0.2">
      <c r="A490" s="196"/>
      <c r="B490" s="196"/>
      <c r="C490" s="196"/>
      <c r="D490" s="196"/>
      <c r="E490" s="196"/>
      <c r="F490" s="196"/>
      <c r="G490" s="196"/>
      <c r="H490" s="196"/>
      <c r="I490" s="196"/>
      <c r="J490" s="196"/>
      <c r="K490" s="196"/>
      <c r="L490" s="196"/>
      <c r="M490" s="196"/>
      <c r="N490" s="196"/>
      <c r="O490" s="196"/>
      <c r="P490" s="196"/>
      <c r="Q490" s="196"/>
      <c r="R490" s="196"/>
      <c r="S490" s="196"/>
      <c r="T490" s="196"/>
      <c r="U490" s="196"/>
      <c r="V490" s="196"/>
      <c r="W490" s="196"/>
    </row>
    <row r="491" spans="1:23" x14ac:dyDescent="0.2">
      <c r="A491" s="196"/>
      <c r="B491" s="196"/>
      <c r="C491" s="196"/>
      <c r="D491" s="196"/>
      <c r="E491" s="196"/>
      <c r="F491" s="196"/>
      <c r="G491" s="196"/>
      <c r="H491" s="196"/>
      <c r="I491" s="196"/>
      <c r="J491" s="196"/>
      <c r="K491" s="196"/>
      <c r="L491" s="196"/>
      <c r="M491" s="196"/>
      <c r="N491" s="196"/>
      <c r="O491" s="196"/>
      <c r="P491" s="196"/>
      <c r="Q491" s="196"/>
      <c r="R491" s="196"/>
      <c r="S491" s="196"/>
      <c r="T491" s="196"/>
      <c r="U491" s="196"/>
      <c r="V491" s="196"/>
      <c r="W491" s="196"/>
    </row>
    <row r="492" spans="1:23" x14ac:dyDescent="0.2">
      <c r="A492" s="196"/>
      <c r="B492" s="196"/>
      <c r="C492" s="196"/>
      <c r="D492" s="196"/>
      <c r="E492" s="196"/>
      <c r="F492" s="196"/>
      <c r="G492" s="196"/>
      <c r="H492" s="196"/>
      <c r="I492" s="196"/>
      <c r="J492" s="196"/>
      <c r="K492" s="196"/>
      <c r="L492" s="196"/>
      <c r="M492" s="196"/>
      <c r="N492" s="196"/>
      <c r="O492" s="196"/>
      <c r="P492" s="196"/>
      <c r="Q492" s="196"/>
      <c r="R492" s="196"/>
      <c r="S492" s="196"/>
      <c r="T492" s="196"/>
      <c r="U492" s="196"/>
      <c r="V492" s="196"/>
      <c r="W492" s="196"/>
    </row>
    <row r="493" spans="1:23" x14ac:dyDescent="0.2">
      <c r="A493" s="196"/>
      <c r="B493" s="196"/>
      <c r="C493" s="196"/>
      <c r="D493" s="196"/>
      <c r="E493" s="196"/>
      <c r="F493" s="196"/>
      <c r="G493" s="196"/>
      <c r="H493" s="196"/>
      <c r="I493" s="196"/>
      <c r="J493" s="196"/>
      <c r="K493" s="196"/>
      <c r="L493" s="196"/>
      <c r="M493" s="196"/>
      <c r="N493" s="196"/>
      <c r="O493" s="196"/>
      <c r="P493" s="196"/>
      <c r="Q493" s="196"/>
      <c r="R493" s="196"/>
      <c r="S493" s="196"/>
      <c r="T493" s="196"/>
      <c r="U493" s="196"/>
      <c r="V493" s="196"/>
      <c r="W493" s="196"/>
    </row>
    <row r="494" spans="1:23" x14ac:dyDescent="0.2">
      <c r="A494" s="196"/>
      <c r="B494" s="196"/>
      <c r="C494" s="196"/>
      <c r="D494" s="196"/>
      <c r="E494" s="196"/>
      <c r="F494" s="196"/>
      <c r="G494" s="196"/>
      <c r="H494" s="196"/>
      <c r="I494" s="196"/>
      <c r="J494" s="196"/>
      <c r="K494" s="196"/>
      <c r="L494" s="196"/>
      <c r="M494" s="196"/>
      <c r="N494" s="196"/>
      <c r="O494" s="196"/>
      <c r="P494" s="196"/>
      <c r="Q494" s="196"/>
      <c r="R494" s="196"/>
      <c r="S494" s="196"/>
      <c r="T494" s="196"/>
      <c r="U494" s="196"/>
      <c r="V494" s="196"/>
      <c r="W494" s="196"/>
    </row>
    <row r="495" spans="1:23" x14ac:dyDescent="0.2">
      <c r="A495" s="196"/>
      <c r="B495" s="196"/>
      <c r="C495" s="196"/>
      <c r="D495" s="196"/>
      <c r="E495" s="196"/>
      <c r="F495" s="196"/>
      <c r="G495" s="196"/>
      <c r="H495" s="196"/>
      <c r="I495" s="196"/>
      <c r="J495" s="196"/>
      <c r="K495" s="196"/>
      <c r="L495" s="196"/>
      <c r="M495" s="196"/>
      <c r="N495" s="196"/>
      <c r="O495" s="196"/>
      <c r="P495" s="196"/>
      <c r="Q495" s="196"/>
      <c r="R495" s="196"/>
      <c r="S495" s="196"/>
      <c r="T495" s="196"/>
      <c r="U495" s="196"/>
      <c r="V495" s="196"/>
      <c r="W495" s="196"/>
    </row>
    <row r="496" spans="1:23" x14ac:dyDescent="0.2">
      <c r="A496" s="196"/>
      <c r="B496" s="196"/>
      <c r="C496" s="196"/>
      <c r="D496" s="196"/>
      <c r="E496" s="196"/>
      <c r="F496" s="196"/>
      <c r="G496" s="196"/>
      <c r="H496" s="196"/>
      <c r="I496" s="196"/>
      <c r="J496" s="196"/>
      <c r="K496" s="196"/>
      <c r="L496" s="196"/>
      <c r="M496" s="196"/>
      <c r="N496" s="196"/>
      <c r="O496" s="196"/>
      <c r="P496" s="196"/>
      <c r="Q496" s="196"/>
      <c r="R496" s="196"/>
      <c r="S496" s="196"/>
      <c r="T496" s="196"/>
      <c r="U496" s="196"/>
      <c r="V496" s="196"/>
      <c r="W496" s="196"/>
    </row>
    <row r="497" spans="1:23" x14ac:dyDescent="0.2">
      <c r="A497" s="196"/>
      <c r="B497" s="196"/>
      <c r="C497" s="196"/>
      <c r="D497" s="196"/>
      <c r="E497" s="196"/>
      <c r="F497" s="196"/>
      <c r="G497" s="196"/>
      <c r="H497" s="196"/>
      <c r="I497" s="196"/>
      <c r="J497" s="196"/>
      <c r="K497" s="196"/>
      <c r="L497" s="196"/>
      <c r="M497" s="196"/>
      <c r="N497" s="196"/>
      <c r="O497" s="196"/>
      <c r="P497" s="196"/>
      <c r="Q497" s="196"/>
      <c r="R497" s="196"/>
      <c r="S497" s="196"/>
      <c r="T497" s="196"/>
      <c r="U497" s="196"/>
      <c r="V497" s="196"/>
      <c r="W497" s="196"/>
    </row>
    <row r="498" spans="1:23" x14ac:dyDescent="0.2">
      <c r="A498" s="196"/>
      <c r="B498" s="196"/>
      <c r="C498" s="196"/>
      <c r="D498" s="196"/>
      <c r="E498" s="196"/>
      <c r="F498" s="196"/>
      <c r="G498" s="196"/>
      <c r="H498" s="196"/>
      <c r="I498" s="196"/>
      <c r="J498" s="196"/>
      <c r="K498" s="196"/>
      <c r="L498" s="196"/>
      <c r="M498" s="196"/>
      <c r="N498" s="196"/>
      <c r="O498" s="196"/>
      <c r="P498" s="196"/>
      <c r="Q498" s="196"/>
      <c r="R498" s="196"/>
      <c r="S498" s="196"/>
      <c r="T498" s="196"/>
      <c r="U498" s="196"/>
      <c r="V498" s="196"/>
      <c r="W498" s="196"/>
    </row>
    <row r="499" spans="1:23" x14ac:dyDescent="0.2">
      <c r="A499" s="196"/>
      <c r="B499" s="196"/>
      <c r="C499" s="196"/>
      <c r="D499" s="196"/>
      <c r="E499" s="196"/>
      <c r="F499" s="196"/>
      <c r="G499" s="196"/>
      <c r="H499" s="196"/>
      <c r="I499" s="196"/>
      <c r="J499" s="196"/>
      <c r="K499" s="196"/>
      <c r="L499" s="196"/>
      <c r="M499" s="196"/>
      <c r="N499" s="196"/>
      <c r="O499" s="196"/>
      <c r="P499" s="196"/>
      <c r="Q499" s="196"/>
      <c r="R499" s="196"/>
      <c r="S499" s="196"/>
      <c r="T499" s="196"/>
      <c r="U499" s="196"/>
      <c r="V499" s="196"/>
      <c r="W499" s="196"/>
    </row>
    <row r="500" spans="1:23" x14ac:dyDescent="0.2">
      <c r="A500" s="196"/>
      <c r="B500" s="196"/>
      <c r="C500" s="196"/>
      <c r="D500" s="196"/>
      <c r="E500" s="196"/>
      <c r="F500" s="196"/>
      <c r="G500" s="196"/>
      <c r="H500" s="196"/>
      <c r="I500" s="196"/>
      <c r="J500" s="196"/>
      <c r="K500" s="196"/>
      <c r="L500" s="196"/>
      <c r="M500" s="196"/>
      <c r="N500" s="196"/>
      <c r="O500" s="196"/>
      <c r="P500" s="196"/>
      <c r="Q500" s="196"/>
      <c r="R500" s="196"/>
      <c r="S500" s="196"/>
      <c r="T500" s="196"/>
      <c r="U500" s="196"/>
      <c r="V500" s="196"/>
      <c r="W500" s="196"/>
    </row>
    <row r="501" spans="1:23" x14ac:dyDescent="0.2">
      <c r="A501" s="196"/>
      <c r="B501" s="196"/>
      <c r="C501" s="196"/>
      <c r="D501" s="196"/>
      <c r="E501" s="196"/>
      <c r="F501" s="196"/>
      <c r="G501" s="196"/>
      <c r="H501" s="196"/>
      <c r="I501" s="196"/>
      <c r="J501" s="196"/>
      <c r="K501" s="196"/>
      <c r="L501" s="196"/>
      <c r="M501" s="196"/>
      <c r="N501" s="196"/>
      <c r="O501" s="196"/>
      <c r="P501" s="196"/>
      <c r="Q501" s="196"/>
      <c r="R501" s="196"/>
      <c r="S501" s="196"/>
      <c r="T501" s="196"/>
      <c r="U501" s="196"/>
      <c r="V501" s="196"/>
      <c r="W501" s="196"/>
    </row>
    <row r="502" spans="1:23" x14ac:dyDescent="0.2">
      <c r="A502" s="196"/>
      <c r="B502" s="196"/>
      <c r="C502" s="196"/>
      <c r="D502" s="196"/>
      <c r="E502" s="196"/>
      <c r="F502" s="196"/>
      <c r="G502" s="196"/>
      <c r="H502" s="196"/>
      <c r="I502" s="196"/>
      <c r="J502" s="196"/>
      <c r="K502" s="196"/>
      <c r="L502" s="196"/>
      <c r="M502" s="196"/>
      <c r="N502" s="196"/>
      <c r="O502" s="196"/>
      <c r="P502" s="196"/>
      <c r="Q502" s="196"/>
      <c r="R502" s="196"/>
      <c r="S502" s="196"/>
      <c r="T502" s="196"/>
      <c r="U502" s="196"/>
      <c r="V502" s="196"/>
      <c r="W502" s="196"/>
    </row>
    <row r="503" spans="1:23" x14ac:dyDescent="0.2">
      <c r="A503" s="196"/>
      <c r="B503" s="196"/>
      <c r="C503" s="196"/>
      <c r="D503" s="196"/>
      <c r="E503" s="196"/>
      <c r="F503" s="196"/>
      <c r="G503" s="196"/>
      <c r="H503" s="196"/>
      <c r="I503" s="196"/>
      <c r="J503" s="196"/>
      <c r="K503" s="196"/>
      <c r="L503" s="196"/>
      <c r="M503" s="196"/>
      <c r="N503" s="196"/>
      <c r="O503" s="196"/>
      <c r="P503" s="196"/>
      <c r="Q503" s="196"/>
      <c r="R503" s="196"/>
      <c r="S503" s="196"/>
      <c r="T503" s="196"/>
      <c r="U503" s="196"/>
      <c r="V503" s="196"/>
      <c r="W503" s="196"/>
    </row>
    <row r="504" spans="1:23" x14ac:dyDescent="0.2">
      <c r="A504" s="196"/>
      <c r="B504" s="196"/>
      <c r="C504" s="196"/>
      <c r="D504" s="196"/>
      <c r="E504" s="196"/>
      <c r="F504" s="196"/>
      <c r="G504" s="196"/>
      <c r="H504" s="196"/>
      <c r="I504" s="196"/>
      <c r="J504" s="196"/>
      <c r="K504" s="196"/>
      <c r="L504" s="196"/>
      <c r="M504" s="196"/>
      <c r="N504" s="196"/>
      <c r="O504" s="196"/>
      <c r="P504" s="196"/>
      <c r="Q504" s="196"/>
      <c r="R504" s="196"/>
      <c r="S504" s="196"/>
      <c r="T504" s="196"/>
      <c r="U504" s="196"/>
      <c r="V504" s="196"/>
      <c r="W504" s="196"/>
    </row>
    <row r="505" spans="1:23" x14ac:dyDescent="0.2">
      <c r="A505" s="196"/>
      <c r="B505" s="196"/>
      <c r="C505" s="196"/>
      <c r="D505" s="196"/>
      <c r="E505" s="196"/>
      <c r="F505" s="196"/>
      <c r="G505" s="196"/>
      <c r="H505" s="196"/>
      <c r="I505" s="196"/>
      <c r="J505" s="196"/>
      <c r="K505" s="196"/>
      <c r="L505" s="196"/>
      <c r="M505" s="196"/>
      <c r="N505" s="196"/>
      <c r="O505" s="196"/>
      <c r="P505" s="196"/>
      <c r="Q505" s="196"/>
      <c r="R505" s="196"/>
      <c r="S505" s="196"/>
      <c r="T505" s="196"/>
      <c r="U505" s="196"/>
      <c r="V505" s="196"/>
      <c r="W505" s="196"/>
    </row>
    <row r="506" spans="1:23" x14ac:dyDescent="0.2">
      <c r="A506" s="196"/>
      <c r="B506" s="196"/>
      <c r="C506" s="196"/>
      <c r="D506" s="196"/>
      <c r="E506" s="196"/>
      <c r="F506" s="196"/>
      <c r="G506" s="196"/>
      <c r="H506" s="196"/>
      <c r="I506" s="196"/>
      <c r="J506" s="196"/>
      <c r="K506" s="196"/>
      <c r="L506" s="196"/>
      <c r="M506" s="196"/>
      <c r="N506" s="196"/>
      <c r="O506" s="196"/>
      <c r="P506" s="196"/>
      <c r="Q506" s="196"/>
      <c r="R506" s="196"/>
      <c r="S506" s="196"/>
      <c r="T506" s="196"/>
      <c r="U506" s="196"/>
      <c r="V506" s="196"/>
      <c r="W506" s="196"/>
    </row>
    <row r="507" spans="1:23" x14ac:dyDescent="0.2">
      <c r="A507" s="196"/>
      <c r="B507" s="196"/>
      <c r="C507" s="196"/>
      <c r="D507" s="196"/>
      <c r="E507" s="196"/>
      <c r="F507" s="196"/>
      <c r="G507" s="196"/>
      <c r="H507" s="196"/>
      <c r="I507" s="196"/>
      <c r="J507" s="196"/>
      <c r="K507" s="196"/>
      <c r="L507" s="196"/>
      <c r="M507" s="196"/>
      <c r="N507" s="196"/>
      <c r="O507" s="196"/>
      <c r="P507" s="196"/>
      <c r="Q507" s="196"/>
      <c r="R507" s="196"/>
      <c r="S507" s="196"/>
      <c r="T507" s="196"/>
      <c r="U507" s="196"/>
      <c r="V507" s="196"/>
      <c r="W507" s="196"/>
    </row>
    <row r="508" spans="1:23" x14ac:dyDescent="0.2">
      <c r="A508" s="196"/>
      <c r="B508" s="196"/>
      <c r="C508" s="196"/>
      <c r="D508" s="196"/>
      <c r="E508" s="196"/>
      <c r="F508" s="196"/>
      <c r="G508" s="196"/>
      <c r="H508" s="196"/>
      <c r="I508" s="196"/>
      <c r="J508" s="196"/>
      <c r="K508" s="196"/>
      <c r="L508" s="196"/>
      <c r="M508" s="196"/>
      <c r="N508" s="196"/>
      <c r="O508" s="196"/>
      <c r="P508" s="196"/>
      <c r="Q508" s="196"/>
      <c r="R508" s="196"/>
      <c r="S508" s="196"/>
      <c r="T508" s="196"/>
      <c r="U508" s="196"/>
      <c r="V508" s="196"/>
      <c r="W508" s="196"/>
    </row>
    <row r="509" spans="1:23" x14ac:dyDescent="0.2">
      <c r="A509" s="196"/>
      <c r="B509" s="196"/>
      <c r="C509" s="196"/>
      <c r="D509" s="196"/>
      <c r="E509" s="196"/>
      <c r="F509" s="196"/>
      <c r="G509" s="196"/>
      <c r="H509" s="196"/>
      <c r="I509" s="196"/>
      <c r="J509" s="196"/>
      <c r="K509" s="196"/>
      <c r="L509" s="196"/>
      <c r="M509" s="196"/>
      <c r="N509" s="196"/>
      <c r="O509" s="196"/>
      <c r="P509" s="196"/>
      <c r="Q509" s="196"/>
      <c r="R509" s="196"/>
      <c r="S509" s="196"/>
      <c r="T509" s="196"/>
      <c r="U509" s="196"/>
      <c r="V509" s="196"/>
      <c r="W509" s="196"/>
    </row>
    <row r="510" spans="1:23" x14ac:dyDescent="0.2">
      <c r="A510" s="196"/>
      <c r="B510" s="196"/>
      <c r="C510" s="196"/>
      <c r="D510" s="196"/>
      <c r="E510" s="196"/>
      <c r="F510" s="196"/>
      <c r="G510" s="196"/>
      <c r="H510" s="196"/>
      <c r="I510" s="196"/>
      <c r="J510" s="196"/>
      <c r="K510" s="196"/>
      <c r="L510" s="196"/>
      <c r="M510" s="196"/>
      <c r="N510" s="196"/>
      <c r="O510" s="196"/>
      <c r="P510" s="196"/>
      <c r="Q510" s="196"/>
      <c r="R510" s="196"/>
      <c r="S510" s="196"/>
      <c r="T510" s="196"/>
      <c r="U510" s="196"/>
      <c r="V510" s="196"/>
      <c r="W510" s="196"/>
    </row>
    <row r="511" spans="1:23" x14ac:dyDescent="0.2">
      <c r="A511" s="196"/>
      <c r="B511" s="196"/>
      <c r="C511" s="196"/>
      <c r="D511" s="196"/>
      <c r="E511" s="196"/>
      <c r="F511" s="196"/>
      <c r="G511" s="196"/>
      <c r="H511" s="196"/>
      <c r="I511" s="196"/>
      <c r="J511" s="196"/>
      <c r="K511" s="196"/>
      <c r="L511" s="196"/>
      <c r="M511" s="196"/>
      <c r="N511" s="196"/>
      <c r="O511" s="196"/>
      <c r="P511" s="196"/>
      <c r="Q511" s="196"/>
      <c r="R511" s="196"/>
      <c r="S511" s="196"/>
      <c r="T511" s="196"/>
      <c r="U511" s="196"/>
      <c r="V511" s="196"/>
      <c r="W511" s="196"/>
    </row>
    <row r="512" spans="1:23" x14ac:dyDescent="0.2">
      <c r="A512" s="196"/>
      <c r="B512" s="196"/>
      <c r="C512" s="196"/>
      <c r="D512" s="196"/>
      <c r="E512" s="196"/>
      <c r="F512" s="196"/>
      <c r="G512" s="196"/>
      <c r="H512" s="196"/>
      <c r="I512" s="196"/>
      <c r="J512" s="196"/>
      <c r="K512" s="196"/>
      <c r="L512" s="196"/>
      <c r="M512" s="196"/>
      <c r="N512" s="196"/>
      <c r="O512" s="196"/>
      <c r="P512" s="196"/>
      <c r="Q512" s="196"/>
      <c r="R512" s="196"/>
      <c r="S512" s="196"/>
      <c r="T512" s="196"/>
      <c r="U512" s="196"/>
      <c r="V512" s="196"/>
      <c r="W512" s="196"/>
    </row>
    <row r="513" spans="1:23" x14ac:dyDescent="0.2">
      <c r="A513" s="196"/>
      <c r="B513" s="196"/>
      <c r="C513" s="196"/>
      <c r="D513" s="196"/>
      <c r="E513" s="196"/>
      <c r="F513" s="196"/>
      <c r="G513" s="196"/>
      <c r="H513" s="196"/>
      <c r="I513" s="196"/>
      <c r="J513" s="196"/>
      <c r="K513" s="196"/>
      <c r="L513" s="196"/>
      <c r="M513" s="196"/>
      <c r="N513" s="196"/>
      <c r="O513" s="196"/>
      <c r="P513" s="196"/>
      <c r="Q513" s="196"/>
      <c r="R513" s="196"/>
      <c r="S513" s="196"/>
      <c r="T513" s="196"/>
      <c r="U513" s="196"/>
      <c r="V513" s="196"/>
      <c r="W513" s="196"/>
    </row>
    <row r="514" spans="1:23" x14ac:dyDescent="0.2">
      <c r="A514" s="196"/>
      <c r="B514" s="196"/>
      <c r="C514" s="196"/>
      <c r="D514" s="196"/>
      <c r="E514" s="196"/>
      <c r="F514" s="196"/>
      <c r="G514" s="196"/>
      <c r="H514" s="196"/>
      <c r="I514" s="196"/>
      <c r="J514" s="196"/>
      <c r="K514" s="196"/>
      <c r="L514" s="196"/>
      <c r="M514" s="196"/>
      <c r="N514" s="196"/>
      <c r="O514" s="196"/>
      <c r="P514" s="196"/>
      <c r="Q514" s="196"/>
      <c r="R514" s="196"/>
      <c r="S514" s="196"/>
      <c r="T514" s="196"/>
      <c r="U514" s="196"/>
      <c r="V514" s="196"/>
      <c r="W514" s="196"/>
    </row>
    <row r="515" spans="1:23" x14ac:dyDescent="0.2">
      <c r="A515" s="196"/>
      <c r="B515" s="196"/>
      <c r="C515" s="196"/>
      <c r="D515" s="196"/>
      <c r="E515" s="196"/>
      <c r="F515" s="196"/>
      <c r="G515" s="196"/>
      <c r="H515" s="196"/>
      <c r="I515" s="196"/>
      <c r="J515" s="196"/>
      <c r="K515" s="196"/>
      <c r="L515" s="196"/>
      <c r="M515" s="196"/>
      <c r="N515" s="196"/>
      <c r="O515" s="196"/>
      <c r="P515" s="196"/>
      <c r="Q515" s="196"/>
      <c r="R515" s="196"/>
      <c r="S515" s="196"/>
      <c r="T515" s="196"/>
      <c r="U515" s="196"/>
      <c r="V515" s="196"/>
      <c r="W515" s="196"/>
    </row>
    <row r="516" spans="1:23" x14ac:dyDescent="0.2">
      <c r="A516" s="196"/>
      <c r="B516" s="196"/>
      <c r="C516" s="196"/>
      <c r="D516" s="196"/>
      <c r="E516" s="196"/>
      <c r="F516" s="196"/>
      <c r="G516" s="196"/>
      <c r="H516" s="196"/>
      <c r="I516" s="196"/>
      <c r="J516" s="196"/>
      <c r="K516" s="196"/>
      <c r="L516" s="196"/>
      <c r="M516" s="196"/>
      <c r="N516" s="196"/>
      <c r="O516" s="196"/>
      <c r="P516" s="196"/>
      <c r="Q516" s="196"/>
      <c r="R516" s="196"/>
      <c r="S516" s="196"/>
      <c r="T516" s="196"/>
      <c r="U516" s="196"/>
      <c r="V516" s="196"/>
      <c r="W516" s="196"/>
    </row>
    <row r="517" spans="1:23" x14ac:dyDescent="0.2">
      <c r="A517" s="196"/>
      <c r="B517" s="196"/>
      <c r="C517" s="196"/>
      <c r="D517" s="196"/>
      <c r="E517" s="196"/>
      <c r="F517" s="196"/>
      <c r="G517" s="196"/>
      <c r="H517" s="196"/>
      <c r="I517" s="196"/>
      <c r="J517" s="196"/>
      <c r="K517" s="196"/>
      <c r="L517" s="196"/>
      <c r="M517" s="196"/>
      <c r="N517" s="196"/>
      <c r="O517" s="196"/>
      <c r="P517" s="196"/>
      <c r="Q517" s="196"/>
      <c r="R517" s="196"/>
      <c r="S517" s="196"/>
      <c r="T517" s="196"/>
      <c r="U517" s="196"/>
      <c r="V517" s="196"/>
      <c r="W517" s="196"/>
    </row>
    <row r="518" spans="1:23" x14ac:dyDescent="0.2">
      <c r="A518" s="196"/>
      <c r="B518" s="196"/>
      <c r="C518" s="196"/>
      <c r="D518" s="196"/>
      <c r="E518" s="196"/>
      <c r="F518" s="196"/>
      <c r="G518" s="196"/>
      <c r="H518" s="196"/>
      <c r="I518" s="196"/>
      <c r="J518" s="196"/>
      <c r="K518" s="196"/>
      <c r="L518" s="196"/>
      <c r="M518" s="196"/>
      <c r="N518" s="196"/>
      <c r="O518" s="196"/>
      <c r="P518" s="196"/>
      <c r="Q518" s="196"/>
      <c r="R518" s="196"/>
      <c r="S518" s="196"/>
      <c r="T518" s="196"/>
      <c r="U518" s="196"/>
      <c r="V518" s="196"/>
      <c r="W518" s="196"/>
    </row>
    <row r="519" spans="1:23" x14ac:dyDescent="0.2">
      <c r="A519" s="196"/>
      <c r="B519" s="196"/>
      <c r="C519" s="196"/>
      <c r="D519" s="196"/>
      <c r="E519" s="196"/>
      <c r="F519" s="196"/>
      <c r="G519" s="196"/>
      <c r="H519" s="196"/>
      <c r="I519" s="196"/>
      <c r="J519" s="196"/>
      <c r="K519" s="196"/>
      <c r="L519" s="196"/>
      <c r="M519" s="196"/>
      <c r="N519" s="196"/>
      <c r="O519" s="196"/>
      <c r="P519" s="196"/>
      <c r="Q519" s="196"/>
      <c r="R519" s="196"/>
      <c r="S519" s="196"/>
      <c r="T519" s="196"/>
      <c r="U519" s="196"/>
      <c r="V519" s="196"/>
      <c r="W519" s="196"/>
    </row>
    <row r="520" spans="1:23" x14ac:dyDescent="0.2">
      <c r="A520" s="196"/>
      <c r="B520" s="196"/>
      <c r="C520" s="196"/>
      <c r="D520" s="196"/>
      <c r="E520" s="196"/>
      <c r="F520" s="196"/>
      <c r="G520" s="196"/>
      <c r="H520" s="196"/>
      <c r="I520" s="196"/>
      <c r="J520" s="196"/>
      <c r="K520" s="196"/>
      <c r="L520" s="196"/>
      <c r="M520" s="196"/>
      <c r="N520" s="196"/>
      <c r="O520" s="196"/>
      <c r="P520" s="196"/>
      <c r="Q520" s="196"/>
      <c r="R520" s="196"/>
      <c r="S520" s="196"/>
      <c r="T520" s="196"/>
      <c r="U520" s="196"/>
      <c r="V520" s="196"/>
      <c r="W520" s="196"/>
    </row>
    <row r="521" spans="1:23" x14ac:dyDescent="0.2">
      <c r="A521" s="196"/>
      <c r="B521" s="196"/>
      <c r="C521" s="196"/>
      <c r="D521" s="196"/>
      <c r="E521" s="196"/>
      <c r="F521" s="196"/>
      <c r="G521" s="196"/>
      <c r="H521" s="196"/>
      <c r="I521" s="196"/>
      <c r="J521" s="196"/>
      <c r="K521" s="196"/>
      <c r="L521" s="196"/>
      <c r="M521" s="196"/>
      <c r="N521" s="196"/>
      <c r="O521" s="196"/>
      <c r="P521" s="196"/>
      <c r="Q521" s="196"/>
      <c r="R521" s="196"/>
      <c r="S521" s="196"/>
      <c r="T521" s="196"/>
      <c r="U521" s="196"/>
      <c r="V521" s="196"/>
      <c r="W521" s="196"/>
    </row>
    <row r="522" spans="1:23" x14ac:dyDescent="0.2">
      <c r="A522" s="196"/>
      <c r="B522" s="196"/>
      <c r="C522" s="196"/>
      <c r="D522" s="196"/>
      <c r="E522" s="196"/>
      <c r="F522" s="196"/>
      <c r="G522" s="196"/>
      <c r="H522" s="196"/>
      <c r="I522" s="196"/>
      <c r="J522" s="196"/>
      <c r="K522" s="196"/>
      <c r="L522" s="196"/>
      <c r="M522" s="196"/>
      <c r="N522" s="196"/>
      <c r="O522" s="196"/>
      <c r="P522" s="196"/>
      <c r="Q522" s="196"/>
      <c r="R522" s="196"/>
      <c r="S522" s="196"/>
      <c r="T522" s="196"/>
      <c r="U522" s="196"/>
      <c r="V522" s="196"/>
      <c r="W522" s="196"/>
    </row>
    <row r="523" spans="1:23" x14ac:dyDescent="0.2">
      <c r="A523" s="196"/>
      <c r="B523" s="196"/>
      <c r="C523" s="196"/>
      <c r="D523" s="196"/>
      <c r="E523" s="196"/>
      <c r="F523" s="196"/>
      <c r="G523" s="196"/>
      <c r="H523" s="196"/>
      <c r="I523" s="196"/>
      <c r="J523" s="196"/>
      <c r="K523" s="196"/>
      <c r="L523" s="196"/>
      <c r="M523" s="196"/>
      <c r="N523" s="196"/>
      <c r="O523" s="196"/>
      <c r="P523" s="196"/>
      <c r="Q523" s="196"/>
      <c r="R523" s="196"/>
      <c r="S523" s="196"/>
      <c r="T523" s="196"/>
      <c r="U523" s="196"/>
      <c r="V523" s="196"/>
      <c r="W523" s="196"/>
    </row>
    <row r="524" spans="1:23" x14ac:dyDescent="0.2">
      <c r="A524" s="196"/>
      <c r="B524" s="196"/>
      <c r="C524" s="196"/>
      <c r="D524" s="196"/>
      <c r="E524" s="196"/>
      <c r="F524" s="196"/>
      <c r="G524" s="196"/>
      <c r="H524" s="196"/>
      <c r="I524" s="196"/>
      <c r="J524" s="196"/>
      <c r="K524" s="196"/>
      <c r="L524" s="196"/>
      <c r="M524" s="196"/>
      <c r="N524" s="196"/>
      <c r="O524" s="196"/>
      <c r="P524" s="196"/>
      <c r="Q524" s="196"/>
      <c r="R524" s="196"/>
      <c r="S524" s="196"/>
      <c r="T524" s="196"/>
      <c r="U524" s="196"/>
      <c r="V524" s="196"/>
      <c r="W524" s="196"/>
    </row>
    <row r="525" spans="1:23" x14ac:dyDescent="0.2">
      <c r="A525" s="196"/>
      <c r="B525" s="196"/>
      <c r="C525" s="196"/>
      <c r="D525" s="196"/>
      <c r="E525" s="196"/>
      <c r="F525" s="196"/>
      <c r="G525" s="196"/>
      <c r="H525" s="196"/>
      <c r="I525" s="196"/>
      <c r="J525" s="196"/>
      <c r="K525" s="196"/>
      <c r="L525" s="196"/>
      <c r="M525" s="196"/>
      <c r="N525" s="196"/>
      <c r="O525" s="196"/>
      <c r="P525" s="196"/>
      <c r="Q525" s="196"/>
      <c r="R525" s="196"/>
      <c r="S525" s="196"/>
      <c r="T525" s="196"/>
      <c r="U525" s="196"/>
      <c r="V525" s="196"/>
      <c r="W525" s="196"/>
    </row>
    <row r="526" spans="1:23" x14ac:dyDescent="0.2">
      <c r="A526" s="196"/>
      <c r="B526" s="196"/>
      <c r="C526" s="196"/>
      <c r="D526" s="196"/>
      <c r="E526" s="196"/>
      <c r="F526" s="196"/>
      <c r="G526" s="196"/>
      <c r="H526" s="196"/>
      <c r="I526" s="196"/>
      <c r="J526" s="196"/>
      <c r="K526" s="196"/>
      <c r="L526" s="196"/>
      <c r="M526" s="196"/>
      <c r="N526" s="196"/>
      <c r="O526" s="196"/>
      <c r="P526" s="196"/>
      <c r="Q526" s="196"/>
      <c r="R526" s="196"/>
      <c r="S526" s="196"/>
      <c r="T526" s="196"/>
      <c r="U526" s="196"/>
      <c r="V526" s="196"/>
      <c r="W526" s="196"/>
    </row>
    <row r="527" spans="1:23" x14ac:dyDescent="0.2">
      <c r="A527" s="196"/>
      <c r="B527" s="196"/>
      <c r="C527" s="196"/>
      <c r="D527" s="196"/>
      <c r="E527" s="196"/>
      <c r="F527" s="196"/>
      <c r="G527" s="196"/>
      <c r="H527" s="196"/>
      <c r="I527" s="196"/>
      <c r="J527" s="196"/>
      <c r="K527" s="196"/>
      <c r="L527" s="196"/>
      <c r="M527" s="196"/>
      <c r="N527" s="196"/>
      <c r="O527" s="196"/>
      <c r="P527" s="196"/>
      <c r="Q527" s="196"/>
      <c r="R527" s="196"/>
      <c r="S527" s="196"/>
      <c r="T527" s="196"/>
      <c r="U527" s="196"/>
      <c r="V527" s="196"/>
      <c r="W527" s="196"/>
    </row>
    <row r="528" spans="1:23" x14ac:dyDescent="0.2">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row>
    <row r="529" spans="1:23" x14ac:dyDescent="0.2">
      <c r="A529" s="196"/>
      <c r="B529" s="196"/>
      <c r="C529" s="196"/>
      <c r="D529" s="196"/>
      <c r="E529" s="196"/>
      <c r="F529" s="196"/>
      <c r="G529" s="196"/>
      <c r="H529" s="196"/>
      <c r="I529" s="196"/>
      <c r="J529" s="196"/>
      <c r="K529" s="196"/>
      <c r="L529" s="196"/>
      <c r="M529" s="196"/>
      <c r="N529" s="196"/>
      <c r="O529" s="196"/>
      <c r="P529" s="196"/>
      <c r="Q529" s="196"/>
      <c r="R529" s="196"/>
      <c r="S529" s="196"/>
      <c r="T529" s="196"/>
      <c r="U529" s="196"/>
      <c r="V529" s="196"/>
      <c r="W529" s="196"/>
    </row>
    <row r="530" spans="1:23" x14ac:dyDescent="0.2">
      <c r="A530" s="196"/>
      <c r="B530" s="196"/>
      <c r="C530" s="196"/>
      <c r="D530" s="196"/>
      <c r="E530" s="196"/>
      <c r="F530" s="196"/>
      <c r="G530" s="196"/>
      <c r="H530" s="196"/>
      <c r="I530" s="196"/>
      <c r="J530" s="196"/>
      <c r="K530" s="196"/>
      <c r="L530" s="196"/>
      <c r="M530" s="196"/>
      <c r="N530" s="196"/>
      <c r="O530" s="196"/>
      <c r="P530" s="196"/>
      <c r="Q530" s="196"/>
      <c r="R530" s="196"/>
      <c r="S530" s="196"/>
      <c r="T530" s="196"/>
      <c r="U530" s="196"/>
      <c r="V530" s="196"/>
      <c r="W530" s="196"/>
    </row>
    <row r="531" spans="1:23" x14ac:dyDescent="0.2">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row>
    <row r="532" spans="1:23" x14ac:dyDescent="0.2">
      <c r="A532" s="196"/>
      <c r="B532" s="196"/>
      <c r="C532" s="196"/>
      <c r="D532" s="196"/>
      <c r="E532" s="196"/>
      <c r="F532" s="196"/>
      <c r="G532" s="196"/>
      <c r="H532" s="196"/>
      <c r="I532" s="196"/>
      <c r="J532" s="196"/>
      <c r="K532" s="196"/>
      <c r="L532" s="196"/>
      <c r="M532" s="196"/>
      <c r="N532" s="196"/>
      <c r="O532" s="196"/>
      <c r="P532" s="196"/>
      <c r="Q532" s="196"/>
      <c r="R532" s="196"/>
      <c r="S532" s="196"/>
      <c r="T532" s="196"/>
      <c r="U532" s="196"/>
      <c r="V532" s="196"/>
      <c r="W532" s="196"/>
    </row>
    <row r="533" spans="1:23" x14ac:dyDescent="0.2">
      <c r="A533" s="196"/>
      <c r="B533" s="196"/>
      <c r="C533" s="196"/>
      <c r="D533" s="196"/>
      <c r="E533" s="196"/>
      <c r="F533" s="196"/>
      <c r="G533" s="196"/>
      <c r="H533" s="196"/>
      <c r="I533" s="196"/>
      <c r="J533" s="196"/>
      <c r="K533" s="196"/>
      <c r="L533" s="196"/>
      <c r="M533" s="196"/>
      <c r="N533" s="196"/>
      <c r="O533" s="196"/>
      <c r="P533" s="196"/>
      <c r="Q533" s="196"/>
      <c r="R533" s="196"/>
      <c r="S533" s="196"/>
      <c r="T533" s="196"/>
      <c r="U533" s="196"/>
      <c r="V533" s="196"/>
      <c r="W533" s="196"/>
    </row>
    <row r="534" spans="1:23" x14ac:dyDescent="0.2">
      <c r="A534" s="196"/>
      <c r="B534" s="196"/>
      <c r="C534" s="196"/>
      <c r="D534" s="196"/>
      <c r="E534" s="196"/>
      <c r="F534" s="196"/>
      <c r="G534" s="196"/>
      <c r="H534" s="196"/>
      <c r="I534" s="196"/>
      <c r="J534" s="196"/>
      <c r="K534" s="196"/>
      <c r="L534" s="196"/>
      <c r="M534" s="196"/>
      <c r="N534" s="196"/>
      <c r="O534" s="196"/>
      <c r="P534" s="196"/>
      <c r="Q534" s="196"/>
      <c r="R534" s="196"/>
      <c r="S534" s="196"/>
      <c r="T534" s="196"/>
      <c r="U534" s="196"/>
      <c r="V534" s="196"/>
      <c r="W534" s="196"/>
    </row>
    <row r="535" spans="1:23" x14ac:dyDescent="0.2">
      <c r="A535" s="196"/>
      <c r="B535" s="196"/>
      <c r="C535" s="196"/>
      <c r="D535" s="196"/>
      <c r="E535" s="196"/>
      <c r="F535" s="196"/>
      <c r="G535" s="196"/>
      <c r="H535" s="196"/>
      <c r="I535" s="196"/>
      <c r="J535" s="196"/>
      <c r="K535" s="196"/>
      <c r="L535" s="196"/>
      <c r="M535" s="196"/>
      <c r="N535" s="196"/>
      <c r="O535" s="196"/>
      <c r="P535" s="196"/>
      <c r="Q535" s="196"/>
      <c r="R535" s="196"/>
      <c r="S535" s="196"/>
      <c r="T535" s="196"/>
      <c r="U535" s="196"/>
      <c r="V535" s="196"/>
      <c r="W535" s="196"/>
    </row>
    <row r="536" spans="1:23" x14ac:dyDescent="0.2">
      <c r="A536" s="196"/>
      <c r="B536" s="196"/>
      <c r="C536" s="196"/>
      <c r="D536" s="196"/>
      <c r="E536" s="196"/>
      <c r="F536" s="196"/>
      <c r="G536" s="196"/>
      <c r="H536" s="196"/>
      <c r="I536" s="196"/>
      <c r="J536" s="196"/>
      <c r="K536" s="196"/>
      <c r="L536" s="196"/>
      <c r="M536" s="196"/>
      <c r="N536" s="196"/>
      <c r="O536" s="196"/>
      <c r="P536" s="196"/>
      <c r="Q536" s="196"/>
      <c r="R536" s="196"/>
      <c r="S536" s="196"/>
      <c r="T536" s="196"/>
      <c r="U536" s="196"/>
      <c r="V536" s="196"/>
      <c r="W536" s="196"/>
    </row>
    <row r="537" spans="1:23" x14ac:dyDescent="0.2">
      <c r="A537" s="196"/>
      <c r="B537" s="196"/>
      <c r="C537" s="196"/>
      <c r="D537" s="196"/>
      <c r="E537" s="196"/>
      <c r="F537" s="196"/>
      <c r="G537" s="196"/>
      <c r="H537" s="196"/>
      <c r="I537" s="196"/>
      <c r="J537" s="196"/>
      <c r="K537" s="196"/>
      <c r="L537" s="196"/>
      <c r="M537" s="196"/>
      <c r="N537" s="196"/>
      <c r="O537" s="196"/>
      <c r="P537" s="196"/>
      <c r="Q537" s="196"/>
      <c r="R537" s="196"/>
      <c r="S537" s="196"/>
      <c r="T537" s="196"/>
      <c r="U537" s="196"/>
      <c r="V537" s="196"/>
      <c r="W537" s="196"/>
    </row>
    <row r="538" spans="1:23" x14ac:dyDescent="0.2">
      <c r="A538" s="196"/>
      <c r="B538" s="196"/>
      <c r="C538" s="196"/>
      <c r="D538" s="196"/>
      <c r="E538" s="196"/>
      <c r="F538" s="196"/>
      <c r="G538" s="196"/>
      <c r="H538" s="196"/>
      <c r="I538" s="196"/>
      <c r="J538" s="196"/>
      <c r="K538" s="196"/>
      <c r="L538" s="196"/>
      <c r="M538" s="196"/>
      <c r="N538" s="196"/>
      <c r="O538" s="196"/>
      <c r="P538" s="196"/>
      <c r="Q538" s="196"/>
      <c r="R538" s="196"/>
      <c r="S538" s="196"/>
      <c r="T538" s="196"/>
      <c r="U538" s="196"/>
      <c r="V538" s="196"/>
      <c r="W538" s="196"/>
    </row>
    <row r="539" spans="1:23" x14ac:dyDescent="0.2">
      <c r="A539" s="196"/>
      <c r="B539" s="196"/>
      <c r="C539" s="196"/>
      <c r="D539" s="196"/>
      <c r="E539" s="196"/>
      <c r="F539" s="196"/>
      <c r="G539" s="196"/>
      <c r="H539" s="196"/>
      <c r="I539" s="196"/>
      <c r="J539" s="196"/>
      <c r="K539" s="196"/>
      <c r="L539" s="196"/>
      <c r="M539" s="196"/>
      <c r="N539" s="196"/>
      <c r="O539" s="196"/>
      <c r="P539" s="196"/>
      <c r="Q539" s="196"/>
      <c r="R539" s="196"/>
      <c r="S539" s="196"/>
      <c r="T539" s="196"/>
      <c r="U539" s="196"/>
      <c r="V539" s="196"/>
      <c r="W539" s="196"/>
    </row>
    <row r="540" spans="1:23" x14ac:dyDescent="0.2">
      <c r="A540" s="196"/>
      <c r="B540" s="196"/>
      <c r="C540" s="196"/>
      <c r="D540" s="196"/>
      <c r="E540" s="196"/>
      <c r="F540" s="196"/>
      <c r="G540" s="196"/>
      <c r="H540" s="196"/>
      <c r="I540" s="196"/>
      <c r="J540" s="196"/>
      <c r="K540" s="196"/>
      <c r="L540" s="196"/>
      <c r="M540" s="196"/>
      <c r="N540" s="196"/>
      <c r="O540" s="196"/>
      <c r="P540" s="196"/>
      <c r="Q540" s="196"/>
      <c r="R540" s="196"/>
      <c r="S540" s="196"/>
      <c r="T540" s="196"/>
      <c r="U540" s="196"/>
      <c r="V540" s="196"/>
      <c r="W540" s="196"/>
    </row>
    <row r="541" spans="1:23" x14ac:dyDescent="0.2">
      <c r="A541" s="196"/>
      <c r="B541" s="196"/>
      <c r="C541" s="196"/>
      <c r="D541" s="196"/>
      <c r="E541" s="196"/>
      <c r="F541" s="196"/>
      <c r="G541" s="196"/>
      <c r="H541" s="196"/>
      <c r="I541" s="196"/>
      <c r="J541" s="196"/>
      <c r="K541" s="196"/>
      <c r="L541" s="196"/>
      <c r="M541" s="196"/>
      <c r="N541" s="196"/>
      <c r="O541" s="196"/>
      <c r="P541" s="196"/>
      <c r="Q541" s="196"/>
      <c r="R541" s="196"/>
      <c r="S541" s="196"/>
      <c r="T541" s="196"/>
      <c r="U541" s="196"/>
      <c r="V541" s="196"/>
      <c r="W541" s="196"/>
    </row>
    <row r="542" spans="1:23" x14ac:dyDescent="0.2">
      <c r="A542" s="196"/>
      <c r="B542" s="196"/>
      <c r="C542" s="196"/>
      <c r="D542" s="196"/>
      <c r="E542" s="196"/>
      <c r="F542" s="196"/>
      <c r="G542" s="196"/>
      <c r="H542" s="196"/>
      <c r="I542" s="196"/>
      <c r="J542" s="196"/>
      <c r="K542" s="196"/>
      <c r="L542" s="196"/>
      <c r="M542" s="196"/>
      <c r="N542" s="196"/>
      <c r="O542" s="196"/>
      <c r="P542" s="196"/>
      <c r="Q542" s="196"/>
      <c r="R542" s="196"/>
      <c r="S542" s="196"/>
      <c r="T542" s="196"/>
      <c r="U542" s="196"/>
      <c r="V542" s="196"/>
      <c r="W542" s="196"/>
    </row>
    <row r="543" spans="1:23" x14ac:dyDescent="0.2">
      <c r="A543" s="196"/>
      <c r="B543" s="196"/>
      <c r="C543" s="196"/>
      <c r="D543" s="196"/>
      <c r="E543" s="196"/>
      <c r="F543" s="196"/>
      <c r="G543" s="196"/>
      <c r="H543" s="196"/>
      <c r="I543" s="196"/>
      <c r="J543" s="196"/>
      <c r="K543" s="196"/>
      <c r="L543" s="196"/>
      <c r="M543" s="196"/>
      <c r="N543" s="196"/>
      <c r="O543" s="196"/>
      <c r="P543" s="196"/>
      <c r="Q543" s="196"/>
      <c r="R543" s="196"/>
      <c r="S543" s="196"/>
      <c r="T543" s="196"/>
      <c r="U543" s="196"/>
      <c r="V543" s="196"/>
      <c r="W543" s="196"/>
    </row>
    <row r="544" spans="1:23" x14ac:dyDescent="0.2">
      <c r="A544" s="196"/>
      <c r="B544" s="196"/>
      <c r="C544" s="196"/>
      <c r="D544" s="196"/>
      <c r="E544" s="196"/>
      <c r="F544" s="196"/>
      <c r="G544" s="196"/>
      <c r="H544" s="196"/>
      <c r="I544" s="196"/>
      <c r="J544" s="196"/>
      <c r="K544" s="196"/>
      <c r="L544" s="196"/>
      <c r="M544" s="196"/>
      <c r="N544" s="196"/>
      <c r="O544" s="196"/>
      <c r="P544" s="196"/>
      <c r="Q544" s="196"/>
      <c r="R544" s="196"/>
      <c r="S544" s="196"/>
      <c r="T544" s="196"/>
      <c r="U544" s="196"/>
      <c r="V544" s="196"/>
      <c r="W544" s="196"/>
    </row>
    <row r="545" spans="1:23" x14ac:dyDescent="0.2">
      <c r="A545" s="196"/>
      <c r="B545" s="196"/>
      <c r="C545" s="196"/>
      <c r="D545" s="196"/>
      <c r="E545" s="196"/>
      <c r="F545" s="196"/>
      <c r="G545" s="196"/>
      <c r="H545" s="196"/>
      <c r="I545" s="196"/>
      <c r="J545" s="196"/>
      <c r="K545" s="196"/>
      <c r="L545" s="196"/>
      <c r="M545" s="196"/>
      <c r="N545" s="196"/>
      <c r="O545" s="196"/>
      <c r="P545" s="196"/>
      <c r="Q545" s="196"/>
      <c r="R545" s="196"/>
      <c r="S545" s="196"/>
      <c r="T545" s="196"/>
      <c r="U545" s="196"/>
      <c r="V545" s="196"/>
      <c r="W545" s="196"/>
    </row>
    <row r="546" spans="1:23" x14ac:dyDescent="0.2">
      <c r="A546" s="196"/>
      <c r="B546" s="196"/>
      <c r="C546" s="196"/>
      <c r="D546" s="196"/>
      <c r="E546" s="196"/>
      <c r="F546" s="196"/>
      <c r="G546" s="196"/>
      <c r="H546" s="196"/>
      <c r="I546" s="196"/>
      <c r="J546" s="196"/>
      <c r="K546" s="196"/>
      <c r="L546" s="196"/>
      <c r="M546" s="196"/>
      <c r="N546" s="196"/>
      <c r="O546" s="196"/>
      <c r="P546" s="196"/>
      <c r="Q546" s="196"/>
      <c r="R546" s="196"/>
      <c r="S546" s="196"/>
      <c r="T546" s="196"/>
      <c r="U546" s="196"/>
      <c r="V546" s="196"/>
      <c r="W546" s="196"/>
    </row>
    <row r="547" spans="1:23" x14ac:dyDescent="0.2">
      <c r="A547" s="196"/>
      <c r="B547" s="196"/>
      <c r="C547" s="196"/>
      <c r="D547" s="196"/>
      <c r="E547" s="196"/>
      <c r="F547" s="196"/>
      <c r="G547" s="196"/>
      <c r="H547" s="196"/>
      <c r="I547" s="196"/>
      <c r="J547" s="196"/>
      <c r="K547" s="196"/>
      <c r="L547" s="196"/>
      <c r="M547" s="196"/>
      <c r="N547" s="196"/>
      <c r="O547" s="196"/>
      <c r="P547" s="196"/>
      <c r="Q547" s="196"/>
      <c r="R547" s="196"/>
      <c r="S547" s="196"/>
      <c r="T547" s="196"/>
      <c r="U547" s="196"/>
      <c r="V547" s="196"/>
      <c r="W547" s="196"/>
    </row>
    <row r="548" spans="1:23" x14ac:dyDescent="0.2">
      <c r="A548" s="196"/>
      <c r="B548" s="196"/>
      <c r="C548" s="196"/>
      <c r="D548" s="196"/>
      <c r="E548" s="196"/>
      <c r="F548" s="196"/>
      <c r="G548" s="196"/>
      <c r="H548" s="196"/>
      <c r="I548" s="196"/>
      <c r="J548" s="196"/>
      <c r="K548" s="196"/>
      <c r="L548" s="196"/>
      <c r="M548" s="196"/>
      <c r="N548" s="196"/>
      <c r="O548" s="196"/>
      <c r="P548" s="196"/>
      <c r="Q548" s="196"/>
      <c r="R548" s="196"/>
      <c r="S548" s="196"/>
      <c r="T548" s="196"/>
      <c r="U548" s="196"/>
      <c r="V548" s="196"/>
      <c r="W548" s="196"/>
    </row>
    <row r="549" spans="1:23" x14ac:dyDescent="0.2">
      <c r="A549" s="196"/>
      <c r="B549" s="196"/>
      <c r="C549" s="196"/>
      <c r="D549" s="196"/>
      <c r="E549" s="196"/>
      <c r="F549" s="196"/>
      <c r="G549" s="196"/>
      <c r="H549" s="196"/>
      <c r="I549" s="196"/>
      <c r="J549" s="196"/>
      <c r="K549" s="196"/>
      <c r="L549" s="196"/>
      <c r="M549" s="196"/>
      <c r="N549" s="196"/>
      <c r="O549" s="196"/>
      <c r="P549" s="196"/>
      <c r="Q549" s="196"/>
      <c r="R549" s="196"/>
      <c r="S549" s="196"/>
      <c r="T549" s="196"/>
      <c r="U549" s="196"/>
      <c r="V549" s="196"/>
      <c r="W549" s="196"/>
    </row>
    <row r="550" spans="1:23" x14ac:dyDescent="0.2">
      <c r="A550" s="196"/>
      <c r="B550" s="196"/>
      <c r="C550" s="196"/>
      <c r="D550" s="196"/>
      <c r="E550" s="196"/>
      <c r="F550" s="196"/>
      <c r="G550" s="196"/>
      <c r="H550" s="196"/>
      <c r="I550" s="196"/>
      <c r="J550" s="196"/>
      <c r="K550" s="196"/>
      <c r="L550" s="196"/>
      <c r="M550" s="196"/>
      <c r="N550" s="196"/>
      <c r="O550" s="196"/>
      <c r="P550" s="196"/>
      <c r="Q550" s="196"/>
      <c r="R550" s="196"/>
      <c r="S550" s="196"/>
      <c r="T550" s="196"/>
      <c r="U550" s="196"/>
      <c r="V550" s="196"/>
      <c r="W550" s="196"/>
    </row>
    <row r="551" spans="1:23" x14ac:dyDescent="0.2">
      <c r="A551" s="196"/>
      <c r="B551" s="196"/>
      <c r="C551" s="196"/>
      <c r="D551" s="196"/>
      <c r="E551" s="196"/>
      <c r="F551" s="196"/>
      <c r="G551" s="196"/>
      <c r="H551" s="196"/>
      <c r="I551" s="196"/>
      <c r="J551" s="196"/>
      <c r="K551" s="196"/>
      <c r="L551" s="196"/>
      <c r="M551" s="196"/>
      <c r="N551" s="196"/>
      <c r="O551" s="196"/>
      <c r="P551" s="196"/>
      <c r="Q551" s="196"/>
      <c r="R551" s="196"/>
      <c r="S551" s="196"/>
      <c r="T551" s="196"/>
      <c r="U551" s="196"/>
      <c r="V551" s="196"/>
      <c r="W551" s="196"/>
    </row>
    <row r="552" spans="1:23" x14ac:dyDescent="0.2">
      <c r="A552" s="196"/>
      <c r="B552" s="196"/>
      <c r="C552" s="196"/>
      <c r="D552" s="196"/>
      <c r="E552" s="196"/>
      <c r="F552" s="196"/>
      <c r="G552" s="196"/>
      <c r="H552" s="196"/>
      <c r="I552" s="196"/>
      <c r="J552" s="196"/>
      <c r="K552" s="196"/>
      <c r="L552" s="196"/>
      <c r="M552" s="196"/>
      <c r="N552" s="196"/>
      <c r="O552" s="196"/>
      <c r="P552" s="196"/>
      <c r="Q552" s="196"/>
      <c r="R552" s="196"/>
      <c r="S552" s="196"/>
      <c r="T552" s="196"/>
      <c r="U552" s="196"/>
      <c r="V552" s="196"/>
      <c r="W552" s="196"/>
    </row>
    <row r="553" spans="1:23" x14ac:dyDescent="0.2">
      <c r="A553" s="196"/>
      <c r="B553" s="196"/>
      <c r="C553" s="196"/>
      <c r="D553" s="196"/>
      <c r="E553" s="196"/>
      <c r="F553" s="196"/>
      <c r="G553" s="196"/>
      <c r="H553" s="196"/>
      <c r="I553" s="196"/>
      <c r="J553" s="196"/>
      <c r="K553" s="196"/>
      <c r="L553" s="196"/>
      <c r="M553" s="196"/>
      <c r="N553" s="196"/>
      <c r="O553" s="196"/>
      <c r="P553" s="196"/>
      <c r="Q553" s="196"/>
      <c r="R553" s="196"/>
      <c r="S553" s="196"/>
      <c r="T553" s="196"/>
      <c r="U553" s="196"/>
      <c r="V553" s="196"/>
      <c r="W553" s="196"/>
    </row>
    <row r="554" spans="1:23" x14ac:dyDescent="0.2">
      <c r="A554" s="196"/>
      <c r="B554" s="196"/>
      <c r="C554" s="196"/>
      <c r="D554" s="196"/>
      <c r="E554" s="196"/>
      <c r="F554" s="196"/>
      <c r="G554" s="196"/>
      <c r="H554" s="196"/>
      <c r="I554" s="196"/>
      <c r="J554" s="196"/>
      <c r="K554" s="196"/>
      <c r="L554" s="196"/>
      <c r="M554" s="196"/>
      <c r="N554" s="196"/>
      <c r="O554" s="196"/>
      <c r="P554" s="196"/>
      <c r="Q554" s="196"/>
      <c r="R554" s="196"/>
      <c r="S554" s="196"/>
      <c r="T554" s="196"/>
      <c r="U554" s="196"/>
      <c r="V554" s="196"/>
      <c r="W554" s="196"/>
    </row>
    <row r="555" spans="1:23" x14ac:dyDescent="0.2">
      <c r="A555" s="196"/>
      <c r="B555" s="196"/>
      <c r="C555" s="196"/>
      <c r="D555" s="196"/>
      <c r="E555" s="196"/>
      <c r="F555" s="196"/>
      <c r="G555" s="196"/>
      <c r="H555" s="196"/>
      <c r="I555" s="196"/>
      <c r="J555" s="196"/>
      <c r="K555" s="196"/>
      <c r="L555" s="196"/>
      <c r="M555" s="196"/>
      <c r="N555" s="196"/>
      <c r="O555" s="196"/>
      <c r="P555" s="196"/>
      <c r="Q555" s="196"/>
      <c r="R555" s="196"/>
      <c r="S555" s="196"/>
      <c r="T555" s="196"/>
      <c r="U555" s="196"/>
      <c r="V555" s="196"/>
      <c r="W555" s="196"/>
    </row>
    <row r="556" spans="1:23" x14ac:dyDescent="0.2">
      <c r="A556" s="196"/>
      <c r="B556" s="196"/>
      <c r="C556" s="196"/>
      <c r="D556" s="196"/>
      <c r="E556" s="196"/>
      <c r="F556" s="196"/>
      <c r="G556" s="196"/>
      <c r="H556" s="196"/>
      <c r="I556" s="196"/>
      <c r="J556" s="196"/>
      <c r="K556" s="196"/>
      <c r="L556" s="196"/>
      <c r="M556" s="196"/>
      <c r="N556" s="196"/>
      <c r="O556" s="196"/>
      <c r="P556" s="196"/>
      <c r="Q556" s="196"/>
      <c r="R556" s="196"/>
      <c r="S556" s="196"/>
      <c r="T556" s="196"/>
      <c r="U556" s="196"/>
      <c r="V556" s="196"/>
      <c r="W556" s="196"/>
    </row>
    <row r="557" spans="1:23" x14ac:dyDescent="0.2">
      <c r="A557" s="196"/>
      <c r="B557" s="196"/>
      <c r="C557" s="196"/>
      <c r="D557" s="196"/>
      <c r="E557" s="196"/>
      <c r="F557" s="196"/>
      <c r="G557" s="196"/>
      <c r="H557" s="196"/>
      <c r="I557" s="196"/>
      <c r="J557" s="196"/>
      <c r="K557" s="196"/>
      <c r="L557" s="196"/>
      <c r="M557" s="196"/>
      <c r="N557" s="196"/>
      <c r="O557" s="196"/>
      <c r="P557" s="196"/>
      <c r="Q557" s="196"/>
      <c r="R557" s="196"/>
      <c r="S557" s="196"/>
      <c r="T557" s="196"/>
      <c r="U557" s="196"/>
      <c r="V557" s="196"/>
      <c r="W557" s="196"/>
    </row>
    <row r="558" spans="1:23" x14ac:dyDescent="0.2">
      <c r="A558" s="196"/>
      <c r="B558" s="196"/>
      <c r="C558" s="196"/>
      <c r="D558" s="196"/>
      <c r="E558" s="196"/>
      <c r="F558" s="196"/>
      <c r="G558" s="196"/>
      <c r="H558" s="196"/>
      <c r="I558" s="196"/>
      <c r="J558" s="196"/>
      <c r="K558" s="196"/>
      <c r="L558" s="196"/>
      <c r="M558" s="196"/>
      <c r="N558" s="196"/>
      <c r="O558" s="196"/>
      <c r="P558" s="196"/>
      <c r="Q558" s="196"/>
      <c r="R558" s="196"/>
      <c r="S558" s="196"/>
      <c r="T558" s="196"/>
      <c r="U558" s="196"/>
      <c r="V558" s="196"/>
      <c r="W558" s="196"/>
    </row>
    <row r="559" spans="1:23" x14ac:dyDescent="0.2">
      <c r="A559" s="196"/>
      <c r="B559" s="196"/>
      <c r="C559" s="196"/>
      <c r="D559" s="196"/>
      <c r="E559" s="196"/>
      <c r="F559" s="196"/>
      <c r="G559" s="196"/>
      <c r="H559" s="196"/>
      <c r="I559" s="196"/>
      <c r="J559" s="196"/>
      <c r="K559" s="196"/>
      <c r="L559" s="196"/>
      <c r="M559" s="196"/>
      <c r="N559" s="196"/>
      <c r="O559" s="196"/>
      <c r="P559" s="196"/>
      <c r="Q559" s="196"/>
      <c r="R559" s="196"/>
      <c r="S559" s="196"/>
      <c r="T559" s="196"/>
      <c r="U559" s="196"/>
      <c r="V559" s="196"/>
      <c r="W559" s="196"/>
    </row>
    <row r="560" spans="1:23" x14ac:dyDescent="0.2">
      <c r="A560" s="196"/>
      <c r="B560" s="196"/>
      <c r="C560" s="196"/>
      <c r="D560" s="196"/>
      <c r="E560" s="196"/>
      <c r="F560" s="196"/>
      <c r="G560" s="196"/>
      <c r="H560" s="196"/>
      <c r="I560" s="196"/>
      <c r="J560" s="196"/>
      <c r="K560" s="196"/>
      <c r="L560" s="196"/>
      <c r="M560" s="196"/>
      <c r="N560" s="196"/>
      <c r="O560" s="196"/>
      <c r="P560" s="196"/>
      <c r="Q560" s="196"/>
      <c r="R560" s="196"/>
      <c r="S560" s="196"/>
      <c r="T560" s="196"/>
      <c r="U560" s="196"/>
      <c r="V560" s="196"/>
      <c r="W560" s="196"/>
    </row>
    <row r="561" spans="1:23" x14ac:dyDescent="0.2">
      <c r="A561" s="196"/>
      <c r="B561" s="196"/>
      <c r="C561" s="196"/>
      <c r="D561" s="196"/>
      <c r="E561" s="196"/>
      <c r="F561" s="196"/>
      <c r="G561" s="196"/>
      <c r="H561" s="196"/>
      <c r="I561" s="196"/>
      <c r="J561" s="196"/>
      <c r="K561" s="196"/>
      <c r="L561" s="196"/>
      <c r="M561" s="196"/>
      <c r="N561" s="196"/>
      <c r="O561" s="196"/>
      <c r="P561" s="196"/>
      <c r="Q561" s="196"/>
      <c r="R561" s="196"/>
      <c r="S561" s="196"/>
      <c r="T561" s="196"/>
      <c r="U561" s="196"/>
      <c r="V561" s="196"/>
      <c r="W561" s="196"/>
    </row>
    <row r="562" spans="1:23" x14ac:dyDescent="0.2">
      <c r="A562" s="196"/>
      <c r="B562" s="196"/>
      <c r="C562" s="196"/>
      <c r="D562" s="196"/>
      <c r="E562" s="196"/>
      <c r="F562" s="196"/>
      <c r="G562" s="196"/>
      <c r="H562" s="196"/>
      <c r="I562" s="196"/>
      <c r="J562" s="196"/>
      <c r="K562" s="196"/>
      <c r="L562" s="196"/>
      <c r="M562" s="196"/>
      <c r="N562" s="196"/>
      <c r="O562" s="196"/>
      <c r="P562" s="196"/>
      <c r="Q562" s="196"/>
      <c r="R562" s="196"/>
      <c r="S562" s="196"/>
      <c r="T562" s="196"/>
      <c r="U562" s="196"/>
      <c r="V562" s="196"/>
      <c r="W562" s="196"/>
    </row>
    <row r="563" spans="1:23" x14ac:dyDescent="0.2">
      <c r="A563" s="196"/>
      <c r="B563" s="196"/>
      <c r="C563" s="196"/>
      <c r="D563" s="196"/>
      <c r="E563" s="196"/>
      <c r="F563" s="196"/>
      <c r="G563" s="196"/>
      <c r="H563" s="196"/>
      <c r="I563" s="196"/>
      <c r="J563" s="196"/>
      <c r="K563" s="196"/>
      <c r="L563" s="196"/>
      <c r="M563" s="196"/>
      <c r="N563" s="196"/>
      <c r="O563" s="196"/>
      <c r="P563" s="196"/>
      <c r="Q563" s="196"/>
      <c r="R563" s="196"/>
      <c r="S563" s="196"/>
      <c r="T563" s="196"/>
      <c r="U563" s="196"/>
      <c r="V563" s="196"/>
      <c r="W563" s="196"/>
    </row>
    <row r="564" spans="1:23" x14ac:dyDescent="0.2">
      <c r="A564" s="196"/>
      <c r="B564" s="196"/>
      <c r="C564" s="196"/>
      <c r="D564" s="196"/>
      <c r="E564" s="196"/>
      <c r="F564" s="196"/>
      <c r="G564" s="196"/>
      <c r="H564" s="196"/>
      <c r="I564" s="196"/>
      <c r="J564" s="196"/>
      <c r="K564" s="196"/>
      <c r="L564" s="196"/>
      <c r="M564" s="196"/>
      <c r="N564" s="196"/>
      <c r="O564" s="196"/>
      <c r="P564" s="196"/>
      <c r="Q564" s="196"/>
      <c r="R564" s="196"/>
      <c r="S564" s="196"/>
      <c r="T564" s="196"/>
      <c r="U564" s="196"/>
      <c r="V564" s="196"/>
      <c r="W564" s="196"/>
    </row>
    <row r="565" spans="1:23" x14ac:dyDescent="0.2">
      <c r="A565" s="196"/>
      <c r="B565" s="196"/>
      <c r="C565" s="196"/>
      <c r="D565" s="196"/>
      <c r="E565" s="196"/>
      <c r="F565" s="196"/>
      <c r="G565" s="196"/>
      <c r="H565" s="196"/>
      <c r="I565" s="196"/>
      <c r="J565" s="196"/>
      <c r="K565" s="196"/>
      <c r="L565" s="196"/>
      <c r="M565" s="196"/>
      <c r="N565" s="196"/>
      <c r="O565" s="196"/>
      <c r="P565" s="196"/>
      <c r="Q565" s="196"/>
      <c r="R565" s="196"/>
      <c r="S565" s="196"/>
      <c r="T565" s="196"/>
      <c r="U565" s="196"/>
      <c r="V565" s="196"/>
      <c r="W565" s="196"/>
    </row>
    <row r="566" spans="1:23" x14ac:dyDescent="0.2">
      <c r="A566" s="196"/>
      <c r="B566" s="196"/>
      <c r="C566" s="196"/>
      <c r="D566" s="196"/>
      <c r="E566" s="196"/>
      <c r="F566" s="196"/>
      <c r="G566" s="196"/>
      <c r="H566" s="196"/>
      <c r="I566" s="196"/>
      <c r="J566" s="196"/>
      <c r="K566" s="196"/>
      <c r="L566" s="196"/>
      <c r="M566" s="196"/>
      <c r="N566" s="196"/>
      <c r="O566" s="196"/>
      <c r="P566" s="196"/>
      <c r="Q566" s="196"/>
      <c r="R566" s="196"/>
      <c r="S566" s="196"/>
      <c r="T566" s="196"/>
      <c r="U566" s="196"/>
      <c r="V566" s="196"/>
      <c r="W566" s="196"/>
    </row>
    <row r="567" spans="1:23" x14ac:dyDescent="0.2">
      <c r="A567" s="196"/>
      <c r="B567" s="196"/>
      <c r="C567" s="196"/>
      <c r="D567" s="196"/>
      <c r="E567" s="196"/>
      <c r="F567" s="196"/>
      <c r="G567" s="196"/>
      <c r="H567" s="196"/>
      <c r="I567" s="196"/>
      <c r="J567" s="196"/>
      <c r="K567" s="196"/>
      <c r="L567" s="196"/>
      <c r="M567" s="196"/>
      <c r="N567" s="196"/>
      <c r="O567" s="196"/>
      <c r="P567" s="196"/>
      <c r="Q567" s="196"/>
      <c r="R567" s="196"/>
      <c r="S567" s="196"/>
      <c r="T567" s="196"/>
      <c r="U567" s="196"/>
      <c r="V567" s="196"/>
      <c r="W567" s="196"/>
    </row>
    <row r="568" spans="1:23" x14ac:dyDescent="0.2">
      <c r="A568" s="196"/>
      <c r="B568" s="196"/>
      <c r="C568" s="196"/>
      <c r="D568" s="196"/>
      <c r="E568" s="196"/>
      <c r="F568" s="196"/>
      <c r="G568" s="196"/>
      <c r="H568" s="196"/>
      <c r="I568" s="196"/>
      <c r="J568" s="196"/>
      <c r="K568" s="196"/>
      <c r="L568" s="196"/>
      <c r="M568" s="196"/>
      <c r="N568" s="196"/>
      <c r="O568" s="196"/>
      <c r="P568" s="196"/>
      <c r="Q568" s="196"/>
      <c r="R568" s="196"/>
      <c r="S568" s="196"/>
      <c r="T568" s="196"/>
      <c r="U568" s="196"/>
      <c r="V568" s="196"/>
      <c r="W568" s="196"/>
    </row>
    <row r="569" spans="1:23" x14ac:dyDescent="0.2">
      <c r="A569" s="196"/>
      <c r="B569" s="196"/>
      <c r="C569" s="196"/>
      <c r="D569" s="196"/>
      <c r="E569" s="196"/>
      <c r="F569" s="196"/>
      <c r="G569" s="196"/>
      <c r="H569" s="196"/>
      <c r="I569" s="196"/>
      <c r="J569" s="196"/>
      <c r="K569" s="196"/>
      <c r="L569" s="196"/>
      <c r="M569" s="196"/>
      <c r="N569" s="196"/>
      <c r="O569" s="196"/>
      <c r="P569" s="196"/>
      <c r="Q569" s="196"/>
      <c r="R569" s="196"/>
      <c r="S569" s="196"/>
      <c r="T569" s="196"/>
      <c r="U569" s="196"/>
      <c r="V569" s="196"/>
      <c r="W569" s="196"/>
    </row>
    <row r="570" spans="1:23" x14ac:dyDescent="0.2">
      <c r="A570" s="196"/>
      <c r="B570" s="196"/>
      <c r="C570" s="196"/>
      <c r="D570" s="196"/>
      <c r="E570" s="196"/>
      <c r="F570" s="196"/>
      <c r="G570" s="196"/>
      <c r="H570" s="196"/>
      <c r="I570" s="196"/>
      <c r="J570" s="196"/>
      <c r="K570" s="196"/>
      <c r="L570" s="196"/>
      <c r="M570" s="196"/>
      <c r="N570" s="196"/>
      <c r="O570" s="196"/>
      <c r="P570" s="196"/>
      <c r="Q570" s="196"/>
      <c r="R570" s="196"/>
      <c r="S570" s="196"/>
      <c r="T570" s="196"/>
      <c r="U570" s="196"/>
      <c r="V570" s="196"/>
      <c r="W570" s="196"/>
    </row>
    <row r="571" spans="1:23" x14ac:dyDescent="0.2">
      <c r="A571" s="196"/>
      <c r="B571" s="196"/>
      <c r="C571" s="196"/>
      <c r="D571" s="196"/>
      <c r="E571" s="196"/>
      <c r="F571" s="196"/>
      <c r="G571" s="196"/>
      <c r="H571" s="196"/>
      <c r="I571" s="196"/>
      <c r="J571" s="196"/>
      <c r="K571" s="196"/>
      <c r="L571" s="196"/>
      <c r="M571" s="196"/>
      <c r="N571" s="196"/>
      <c r="O571" s="196"/>
      <c r="P571" s="196"/>
      <c r="Q571" s="196"/>
      <c r="R571" s="196"/>
      <c r="S571" s="196"/>
      <c r="T571" s="196"/>
      <c r="U571" s="196"/>
      <c r="V571" s="196"/>
      <c r="W571" s="196"/>
    </row>
    <row r="572" spans="1:23" x14ac:dyDescent="0.2">
      <c r="A572" s="196"/>
      <c r="B572" s="196"/>
      <c r="C572" s="196"/>
      <c r="D572" s="196"/>
      <c r="E572" s="196"/>
      <c r="F572" s="196"/>
      <c r="G572" s="196"/>
      <c r="H572" s="196"/>
      <c r="I572" s="196"/>
      <c r="J572" s="196"/>
      <c r="K572" s="196"/>
      <c r="L572" s="196"/>
      <c r="M572" s="196"/>
      <c r="N572" s="196"/>
      <c r="O572" s="196"/>
      <c r="P572" s="196"/>
      <c r="Q572" s="196"/>
      <c r="R572" s="196"/>
      <c r="S572" s="196"/>
      <c r="T572" s="196"/>
      <c r="U572" s="196"/>
      <c r="V572" s="196"/>
      <c r="W572" s="196"/>
    </row>
    <row r="573" spans="1:23" x14ac:dyDescent="0.2">
      <c r="A573" s="196"/>
      <c r="B573" s="196"/>
      <c r="C573" s="196"/>
      <c r="D573" s="196"/>
      <c r="E573" s="196"/>
      <c r="F573" s="196"/>
      <c r="G573" s="196"/>
      <c r="H573" s="196"/>
      <c r="I573" s="196"/>
      <c r="J573" s="196"/>
      <c r="K573" s="196"/>
      <c r="L573" s="196"/>
      <c r="M573" s="196"/>
      <c r="N573" s="196"/>
      <c r="O573" s="196"/>
      <c r="P573" s="196"/>
      <c r="Q573" s="196"/>
      <c r="R573" s="196"/>
      <c r="S573" s="196"/>
      <c r="T573" s="196"/>
      <c r="U573" s="196"/>
      <c r="V573" s="196"/>
      <c r="W573" s="196"/>
    </row>
    <row r="574" spans="1:23" x14ac:dyDescent="0.2">
      <c r="A574" s="196"/>
      <c r="B574" s="196"/>
      <c r="C574" s="196"/>
      <c r="D574" s="196"/>
      <c r="E574" s="196"/>
      <c r="F574" s="196"/>
      <c r="G574" s="196"/>
      <c r="H574" s="196"/>
      <c r="I574" s="196"/>
      <c r="J574" s="196"/>
      <c r="K574" s="196"/>
      <c r="L574" s="196"/>
      <c r="M574" s="196"/>
      <c r="N574" s="196"/>
      <c r="O574" s="196"/>
      <c r="P574" s="196"/>
      <c r="Q574" s="196"/>
      <c r="R574" s="196"/>
      <c r="S574" s="196"/>
      <c r="T574" s="196"/>
      <c r="U574" s="196"/>
      <c r="V574" s="196"/>
      <c r="W574" s="196"/>
    </row>
    <row r="575" spans="1:23" x14ac:dyDescent="0.2">
      <c r="A575" s="196"/>
      <c r="B575" s="196"/>
      <c r="C575" s="196"/>
      <c r="D575" s="196"/>
      <c r="E575" s="196"/>
      <c r="F575" s="196"/>
      <c r="G575" s="196"/>
      <c r="H575" s="196"/>
      <c r="I575" s="196"/>
      <c r="J575" s="196"/>
      <c r="K575" s="196"/>
      <c r="L575" s="196"/>
      <c r="M575" s="196"/>
      <c r="N575" s="196"/>
      <c r="O575" s="196"/>
      <c r="P575" s="196"/>
      <c r="Q575" s="196"/>
      <c r="R575" s="196"/>
      <c r="S575" s="196"/>
      <c r="T575" s="196"/>
      <c r="U575" s="196"/>
      <c r="V575" s="196"/>
      <c r="W575" s="196"/>
    </row>
    <row r="576" spans="1:23" x14ac:dyDescent="0.2">
      <c r="A576" s="196"/>
      <c r="B576" s="196"/>
      <c r="C576" s="196"/>
      <c r="D576" s="196"/>
      <c r="E576" s="196"/>
      <c r="F576" s="196"/>
      <c r="G576" s="196"/>
      <c r="H576" s="196"/>
      <c r="I576" s="196"/>
      <c r="J576" s="196"/>
      <c r="K576" s="196"/>
      <c r="L576" s="196"/>
      <c r="M576" s="196"/>
      <c r="N576" s="196"/>
      <c r="O576" s="196"/>
      <c r="P576" s="196"/>
      <c r="Q576" s="196"/>
      <c r="R576" s="196"/>
      <c r="S576" s="196"/>
      <c r="T576" s="196"/>
      <c r="U576" s="196"/>
      <c r="V576" s="196"/>
      <c r="W576" s="196"/>
    </row>
    <row r="577" spans="1:23" x14ac:dyDescent="0.2">
      <c r="A577" s="196"/>
      <c r="B577" s="196"/>
      <c r="C577" s="196"/>
      <c r="D577" s="196"/>
      <c r="E577" s="196"/>
      <c r="F577" s="196"/>
      <c r="G577" s="196"/>
      <c r="H577" s="196"/>
      <c r="I577" s="196"/>
      <c r="J577" s="196"/>
      <c r="K577" s="196"/>
      <c r="L577" s="196"/>
      <c r="M577" s="196"/>
      <c r="N577" s="196"/>
      <c r="O577" s="196"/>
      <c r="P577" s="196"/>
      <c r="Q577" s="196"/>
      <c r="R577" s="196"/>
      <c r="S577" s="196"/>
      <c r="T577" s="196"/>
      <c r="U577" s="196"/>
      <c r="V577" s="196"/>
      <c r="W577" s="196"/>
    </row>
    <row r="578" spans="1:23" x14ac:dyDescent="0.2">
      <c r="A578" s="196"/>
      <c r="B578" s="196"/>
      <c r="C578" s="196"/>
      <c r="D578" s="196"/>
      <c r="E578" s="196"/>
      <c r="F578" s="196"/>
      <c r="G578" s="196"/>
      <c r="H578" s="196"/>
      <c r="I578" s="196"/>
      <c r="J578" s="196"/>
      <c r="K578" s="196"/>
      <c r="L578" s="196"/>
      <c r="M578" s="196"/>
      <c r="N578" s="196"/>
      <c r="O578" s="196"/>
      <c r="P578" s="196"/>
      <c r="Q578" s="196"/>
      <c r="R578" s="196"/>
      <c r="S578" s="196"/>
      <c r="T578" s="196"/>
      <c r="U578" s="196"/>
      <c r="V578" s="196"/>
      <c r="W578" s="196"/>
    </row>
    <row r="579" spans="1:23" x14ac:dyDescent="0.2">
      <c r="A579" s="196"/>
      <c r="B579" s="196"/>
      <c r="C579" s="196"/>
      <c r="D579" s="196"/>
      <c r="E579" s="196"/>
      <c r="F579" s="196"/>
      <c r="G579" s="196"/>
      <c r="H579" s="196"/>
      <c r="I579" s="196"/>
      <c r="J579" s="196"/>
      <c r="K579" s="196"/>
      <c r="L579" s="196"/>
      <c r="M579" s="196"/>
      <c r="N579" s="196"/>
      <c r="O579" s="196"/>
      <c r="P579" s="196"/>
      <c r="Q579" s="196"/>
      <c r="R579" s="196"/>
      <c r="S579" s="196"/>
      <c r="T579" s="196"/>
      <c r="U579" s="196"/>
      <c r="V579" s="196"/>
      <c r="W579" s="196"/>
    </row>
    <row r="580" spans="1:23" x14ac:dyDescent="0.2">
      <c r="A580" s="196"/>
      <c r="B580" s="196"/>
      <c r="C580" s="196"/>
      <c r="D580" s="196"/>
      <c r="E580" s="196"/>
      <c r="F580" s="196"/>
      <c r="G580" s="196"/>
      <c r="H580" s="196"/>
      <c r="I580" s="196"/>
      <c r="J580" s="196"/>
      <c r="K580" s="196"/>
      <c r="L580" s="196"/>
      <c r="M580" s="196"/>
      <c r="N580" s="196"/>
      <c r="O580" s="196"/>
      <c r="P580" s="196"/>
      <c r="Q580" s="196"/>
      <c r="R580" s="196"/>
      <c r="S580" s="196"/>
      <c r="T580" s="196"/>
      <c r="U580" s="196"/>
      <c r="V580" s="196"/>
      <c r="W580" s="196"/>
    </row>
    <row r="581" spans="1:23" x14ac:dyDescent="0.2">
      <c r="A581" s="196"/>
      <c r="B581" s="196"/>
      <c r="C581" s="196"/>
      <c r="D581" s="196"/>
      <c r="E581" s="196"/>
      <c r="F581" s="196"/>
      <c r="G581" s="196"/>
      <c r="H581" s="196"/>
      <c r="I581" s="196"/>
      <c r="J581" s="196"/>
      <c r="K581" s="196"/>
      <c r="L581" s="196"/>
      <c r="M581" s="196"/>
      <c r="N581" s="196"/>
      <c r="O581" s="196"/>
      <c r="P581" s="196"/>
      <c r="Q581" s="196"/>
      <c r="R581" s="196"/>
      <c r="S581" s="196"/>
      <c r="T581" s="196"/>
      <c r="U581" s="196"/>
      <c r="V581" s="196"/>
      <c r="W581" s="196"/>
    </row>
    <row r="582" spans="1:23" x14ac:dyDescent="0.2">
      <c r="A582" s="196"/>
      <c r="B582" s="196"/>
      <c r="C582" s="196"/>
      <c r="D582" s="196"/>
      <c r="E582" s="196"/>
      <c r="F582" s="196"/>
      <c r="G582" s="196"/>
      <c r="H582" s="196"/>
      <c r="I582" s="196"/>
      <c r="J582" s="196"/>
      <c r="K582" s="196"/>
      <c r="L582" s="196"/>
      <c r="M582" s="196"/>
      <c r="N582" s="196"/>
      <c r="O582" s="196"/>
      <c r="P582" s="196"/>
      <c r="Q582" s="196"/>
      <c r="R582" s="196"/>
      <c r="S582" s="196"/>
      <c r="T582" s="196"/>
      <c r="U582" s="196"/>
      <c r="V582" s="196"/>
      <c r="W582" s="196"/>
    </row>
    <row r="583" spans="1:23" x14ac:dyDescent="0.2">
      <c r="A583" s="196"/>
      <c r="B583" s="196"/>
      <c r="C583" s="196"/>
      <c r="D583" s="196"/>
      <c r="E583" s="196"/>
      <c r="F583" s="196"/>
      <c r="G583" s="196"/>
      <c r="H583" s="196"/>
      <c r="I583" s="196"/>
      <c r="J583" s="196"/>
      <c r="K583" s="196"/>
      <c r="L583" s="196"/>
      <c r="M583" s="196"/>
      <c r="N583" s="196"/>
      <c r="O583" s="196"/>
      <c r="P583" s="196"/>
      <c r="Q583" s="196"/>
      <c r="R583" s="196"/>
      <c r="S583" s="196"/>
      <c r="T583" s="196"/>
      <c r="U583" s="196"/>
      <c r="V583" s="196"/>
      <c r="W583" s="196"/>
    </row>
    <row r="584" spans="1:23" x14ac:dyDescent="0.2">
      <c r="A584" s="196"/>
      <c r="B584" s="196"/>
      <c r="C584" s="196"/>
      <c r="D584" s="196"/>
      <c r="E584" s="196"/>
      <c r="F584" s="196"/>
      <c r="G584" s="196"/>
      <c r="H584" s="196"/>
      <c r="I584" s="196"/>
      <c r="J584" s="196"/>
      <c r="K584" s="196"/>
      <c r="L584" s="196"/>
      <c r="M584" s="196"/>
      <c r="N584" s="196"/>
      <c r="O584" s="196"/>
      <c r="P584" s="196"/>
      <c r="Q584" s="196"/>
      <c r="R584" s="196"/>
      <c r="S584" s="196"/>
      <c r="T584" s="196"/>
      <c r="U584" s="196"/>
      <c r="V584" s="196"/>
      <c r="W584" s="196"/>
    </row>
    <row r="585" spans="1:23" x14ac:dyDescent="0.2">
      <c r="A585" s="196"/>
      <c r="B585" s="196"/>
      <c r="C585" s="196"/>
      <c r="D585" s="196"/>
      <c r="E585" s="196"/>
      <c r="F585" s="196"/>
      <c r="G585" s="196"/>
      <c r="H585" s="196"/>
      <c r="I585" s="196"/>
      <c r="J585" s="196"/>
      <c r="K585" s="196"/>
      <c r="L585" s="196"/>
      <c r="M585" s="196"/>
      <c r="N585" s="196"/>
      <c r="O585" s="196"/>
      <c r="P585" s="196"/>
      <c r="Q585" s="196"/>
      <c r="R585" s="196"/>
      <c r="S585" s="196"/>
      <c r="T585" s="196"/>
      <c r="U585" s="196"/>
      <c r="V585" s="196"/>
      <c r="W585" s="196"/>
    </row>
    <row r="586" spans="1:23" x14ac:dyDescent="0.2">
      <c r="A586" s="196"/>
      <c r="B586" s="196"/>
      <c r="C586" s="196"/>
      <c r="D586" s="196"/>
      <c r="E586" s="196"/>
      <c r="F586" s="196"/>
      <c r="G586" s="196"/>
      <c r="H586" s="196"/>
      <c r="I586" s="196"/>
      <c r="J586" s="196"/>
      <c r="K586" s="196"/>
      <c r="L586" s="196"/>
      <c r="M586" s="196"/>
      <c r="N586" s="196"/>
      <c r="O586" s="196"/>
      <c r="P586" s="196"/>
      <c r="Q586" s="196"/>
      <c r="R586" s="196"/>
      <c r="S586" s="196"/>
      <c r="T586" s="196"/>
      <c r="U586" s="196"/>
      <c r="V586" s="196"/>
      <c r="W586" s="196"/>
    </row>
    <row r="587" spans="1:23" x14ac:dyDescent="0.2">
      <c r="A587" s="196"/>
      <c r="B587" s="196"/>
      <c r="C587" s="196"/>
      <c r="D587" s="196"/>
      <c r="E587" s="196"/>
      <c r="F587" s="196"/>
      <c r="G587" s="196"/>
      <c r="H587" s="196"/>
      <c r="I587" s="196"/>
      <c r="J587" s="196"/>
      <c r="K587" s="196"/>
      <c r="L587" s="196"/>
      <c r="M587" s="196"/>
      <c r="N587" s="196"/>
      <c r="O587" s="196"/>
      <c r="P587" s="196"/>
      <c r="Q587" s="196"/>
      <c r="R587" s="196"/>
      <c r="S587" s="196"/>
      <c r="T587" s="196"/>
      <c r="U587" s="196"/>
      <c r="V587" s="196"/>
      <c r="W587" s="196"/>
    </row>
    <row r="588" spans="1:23" x14ac:dyDescent="0.2">
      <c r="A588" s="196"/>
      <c r="B588" s="196"/>
      <c r="C588" s="196"/>
      <c r="D588" s="196"/>
      <c r="E588" s="196"/>
      <c r="F588" s="196"/>
      <c r="G588" s="196"/>
      <c r="H588" s="196"/>
      <c r="I588" s="196"/>
      <c r="J588" s="196"/>
      <c r="K588" s="196"/>
      <c r="L588" s="196"/>
      <c r="M588" s="196"/>
      <c r="N588" s="196"/>
      <c r="O588" s="196"/>
      <c r="P588" s="196"/>
      <c r="Q588" s="196"/>
      <c r="R588" s="196"/>
      <c r="S588" s="196"/>
      <c r="T588" s="196"/>
      <c r="U588" s="196"/>
      <c r="V588" s="196"/>
      <c r="W588" s="196"/>
    </row>
    <row r="589" spans="1:23" x14ac:dyDescent="0.2">
      <c r="A589" s="196"/>
      <c r="B589" s="196"/>
      <c r="C589" s="196"/>
      <c r="D589" s="196"/>
      <c r="E589" s="196"/>
      <c r="F589" s="196"/>
      <c r="G589" s="196"/>
      <c r="H589" s="196"/>
      <c r="I589" s="196"/>
      <c r="J589" s="196"/>
      <c r="K589" s="196"/>
      <c r="L589" s="196"/>
      <c r="M589" s="196"/>
      <c r="N589" s="196"/>
      <c r="O589" s="196"/>
      <c r="P589" s="196"/>
      <c r="Q589" s="196"/>
      <c r="R589" s="196"/>
      <c r="S589" s="196"/>
      <c r="T589" s="196"/>
      <c r="U589" s="196"/>
      <c r="V589" s="196"/>
      <c r="W589" s="196"/>
    </row>
    <row r="590" spans="1:23" x14ac:dyDescent="0.2">
      <c r="A590" s="196"/>
      <c r="B590" s="196"/>
      <c r="C590" s="196"/>
      <c r="D590" s="196"/>
      <c r="E590" s="196"/>
      <c r="F590" s="196"/>
      <c r="G590" s="196"/>
      <c r="H590" s="196"/>
      <c r="I590" s="196"/>
      <c r="J590" s="196"/>
      <c r="K590" s="196"/>
      <c r="L590" s="196"/>
      <c r="M590" s="196"/>
      <c r="N590" s="196"/>
      <c r="O590" s="196"/>
      <c r="P590" s="196"/>
      <c r="Q590" s="196"/>
      <c r="R590" s="196"/>
      <c r="S590" s="196"/>
      <c r="T590" s="196"/>
      <c r="U590" s="196"/>
      <c r="V590" s="196"/>
      <c r="W590" s="196"/>
    </row>
    <row r="591" spans="1:23" x14ac:dyDescent="0.2">
      <c r="A591" s="196"/>
      <c r="B591" s="196"/>
      <c r="C591" s="196"/>
      <c r="D591" s="196"/>
      <c r="E591" s="196"/>
      <c r="F591" s="196"/>
      <c r="G591" s="196"/>
      <c r="H591" s="196"/>
      <c r="I591" s="196"/>
      <c r="J591" s="196"/>
      <c r="K591" s="196"/>
      <c r="L591" s="196"/>
      <c r="M591" s="196"/>
      <c r="N591" s="196"/>
      <c r="O591" s="196"/>
      <c r="P591" s="196"/>
      <c r="Q591" s="196"/>
      <c r="R591" s="196"/>
      <c r="S591" s="196"/>
      <c r="T591" s="196"/>
      <c r="U591" s="196"/>
      <c r="V591" s="196"/>
      <c r="W591" s="196"/>
    </row>
    <row r="592" spans="1:23" x14ac:dyDescent="0.2">
      <c r="A592" s="196"/>
      <c r="B592" s="196"/>
      <c r="C592" s="196"/>
      <c r="D592" s="196"/>
      <c r="E592" s="196"/>
      <c r="F592" s="196"/>
      <c r="G592" s="196"/>
      <c r="H592" s="196"/>
      <c r="I592" s="196"/>
      <c r="J592" s="196"/>
      <c r="K592" s="196"/>
      <c r="L592" s="196"/>
      <c r="M592" s="196"/>
      <c r="N592" s="196"/>
      <c r="O592" s="196"/>
      <c r="P592" s="196"/>
      <c r="Q592" s="196"/>
      <c r="R592" s="196"/>
      <c r="S592" s="196"/>
      <c r="T592" s="196"/>
      <c r="U592" s="196"/>
      <c r="V592" s="196"/>
      <c r="W592" s="196"/>
    </row>
    <row r="593" spans="1:23" x14ac:dyDescent="0.2">
      <c r="A593" s="196"/>
      <c r="B593" s="196"/>
      <c r="C593" s="196"/>
      <c r="D593" s="196"/>
      <c r="E593" s="196"/>
      <c r="F593" s="196"/>
      <c r="G593" s="196"/>
      <c r="H593" s="196"/>
      <c r="I593" s="196"/>
      <c r="J593" s="196"/>
      <c r="K593" s="196"/>
      <c r="L593" s="196"/>
      <c r="M593" s="196"/>
      <c r="N593" s="196"/>
      <c r="O593" s="196"/>
      <c r="P593" s="196"/>
      <c r="Q593" s="196"/>
      <c r="R593" s="196"/>
      <c r="S593" s="196"/>
      <c r="T593" s="196"/>
      <c r="U593" s="196"/>
      <c r="V593" s="196"/>
      <c r="W593" s="196"/>
    </row>
    <row r="594" spans="1:23" x14ac:dyDescent="0.2">
      <c r="A594" s="196"/>
      <c r="B594" s="196"/>
      <c r="C594" s="196"/>
      <c r="D594" s="196"/>
      <c r="E594" s="196"/>
      <c r="F594" s="196"/>
      <c r="G594" s="196"/>
      <c r="H594" s="196"/>
      <c r="I594" s="196"/>
      <c r="J594" s="196"/>
      <c r="K594" s="196"/>
      <c r="L594" s="196"/>
      <c r="M594" s="196"/>
      <c r="N594" s="196"/>
      <c r="O594" s="196"/>
      <c r="P594" s="196"/>
      <c r="Q594" s="196"/>
      <c r="R594" s="196"/>
      <c r="S594" s="196"/>
      <c r="T594" s="196"/>
      <c r="U594" s="196"/>
      <c r="V594" s="196"/>
      <c r="W594" s="196"/>
    </row>
  </sheetData>
  <mergeCells count="9">
    <mergeCell ref="J98:L98"/>
    <mergeCell ref="M98:U98"/>
    <mergeCell ref="J58:L58"/>
    <mergeCell ref="M58:U58"/>
    <mergeCell ref="C3:F3"/>
    <mergeCell ref="C55:F55"/>
    <mergeCell ref="J6:L6"/>
    <mergeCell ref="M6:Q6"/>
    <mergeCell ref="C95:F95"/>
  </mergeCells>
  <phoneticPr fontId="13" type="noConversion"/>
  <pageMargins left="0.75" right="0.75" top="1" bottom="1" header="0.5" footer="0.5"/>
  <pageSetup orientation="portrait" horizontalDpi="0" verticalDpi="0" r:id="rId1"/>
  <headerFooter alignWithMargins="0">
    <oddHeader>&amp;F</oddHeader>
    <oddFooter>&amp;L&amp;D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223"/>
  <sheetViews>
    <sheetView topLeftCell="B1" zoomScaleNormal="100" workbookViewId="0">
      <pane xSplit="3" ySplit="4" topLeftCell="E365" activePane="bottomRight" state="frozen"/>
      <selection activeCell="B1" sqref="B1"/>
      <selection pane="topRight" activeCell="E1" sqref="E1"/>
      <selection pane="bottomLeft" activeCell="B5" sqref="B5"/>
      <selection pane="bottomRight" activeCell="F363" sqref="F363"/>
    </sheetView>
  </sheetViews>
  <sheetFormatPr defaultRowHeight="12.75" x14ac:dyDescent="0.2"/>
  <cols>
    <col min="3" max="3" width="6.7109375" customWidth="1"/>
    <col min="4" max="4" width="62.7109375" customWidth="1"/>
    <col min="5" max="5" width="9.140625" style="17"/>
    <col min="6" max="6" width="14" customWidth="1"/>
    <col min="7" max="7" width="15" customWidth="1"/>
    <col min="8" max="8" width="24.85546875" customWidth="1"/>
    <col min="9" max="9" width="14.7109375" customWidth="1"/>
    <col min="10" max="10" width="35.28515625" customWidth="1"/>
    <col min="12" max="12" width="25.7109375" customWidth="1"/>
    <col min="13" max="13" width="27.140625" customWidth="1"/>
    <col min="15" max="15" width="3.28515625" customWidth="1"/>
    <col min="16" max="16384" width="9.140625" style="196"/>
  </cols>
  <sheetData>
    <row r="1" spans="1:15" x14ac:dyDescent="0.2">
      <c r="A1" s="202"/>
      <c r="B1" s="202"/>
      <c r="C1" s="238" t="s">
        <v>1705</v>
      </c>
      <c r="D1" s="203"/>
      <c r="E1" s="227"/>
      <c r="F1" s="226"/>
      <c r="G1" s="226"/>
      <c r="H1" s="226"/>
      <c r="I1" s="202"/>
      <c r="J1" s="202"/>
      <c r="K1" s="205"/>
      <c r="L1" s="205"/>
      <c r="M1" s="205"/>
      <c r="N1" s="205"/>
      <c r="O1" s="246"/>
    </row>
    <row r="2" spans="1:15" x14ac:dyDescent="0.2">
      <c r="A2" s="202"/>
      <c r="B2" s="202"/>
      <c r="C2" s="202"/>
      <c r="D2" s="213" t="s">
        <v>1084</v>
      </c>
      <c r="E2" s="210"/>
      <c r="F2" s="202"/>
      <c r="G2" s="202"/>
      <c r="H2" s="206"/>
      <c r="I2" s="206"/>
      <c r="J2" s="202"/>
      <c r="K2" s="205"/>
      <c r="L2" s="205"/>
      <c r="M2" s="205"/>
      <c r="N2" s="205"/>
      <c r="O2" s="246"/>
    </row>
    <row r="3" spans="1:15" s="241" customFormat="1" x14ac:dyDescent="0.2">
      <c r="A3" s="206"/>
      <c r="B3" s="206"/>
      <c r="C3" s="769" t="s">
        <v>1117</v>
      </c>
      <c r="D3" s="769"/>
      <c r="E3" s="771" t="s">
        <v>357</v>
      </c>
      <c r="F3" s="769" t="s">
        <v>1310</v>
      </c>
      <c r="G3" s="769" t="s">
        <v>144</v>
      </c>
      <c r="H3" s="769" t="s">
        <v>1739</v>
      </c>
      <c r="I3" s="769" t="s">
        <v>539</v>
      </c>
      <c r="J3" s="769" t="s">
        <v>142</v>
      </c>
      <c r="K3" s="767" t="s">
        <v>1413</v>
      </c>
      <c r="L3" s="207"/>
      <c r="M3" s="207"/>
      <c r="N3" s="207"/>
      <c r="O3" s="247"/>
    </row>
    <row r="4" spans="1:15" s="241" customFormat="1" ht="25.5" customHeight="1" x14ac:dyDescent="0.2">
      <c r="A4" s="206"/>
      <c r="B4" s="206"/>
      <c r="C4" s="770"/>
      <c r="D4" s="770"/>
      <c r="E4" s="772"/>
      <c r="F4" s="770"/>
      <c r="G4" s="770"/>
      <c r="H4" s="770"/>
      <c r="I4" s="770"/>
      <c r="J4" s="770"/>
      <c r="K4" s="768"/>
      <c r="L4" s="207"/>
      <c r="M4" s="207"/>
      <c r="N4" s="207"/>
      <c r="O4" s="247"/>
    </row>
    <row r="5" spans="1:15" x14ac:dyDescent="0.2">
      <c r="A5" s="202"/>
      <c r="B5" s="202"/>
      <c r="C5" s="202"/>
      <c r="D5" s="202"/>
      <c r="E5" s="204"/>
      <c r="F5" s="204"/>
      <c r="G5" s="202"/>
      <c r="H5" s="202"/>
      <c r="I5" s="202"/>
      <c r="J5" s="202"/>
      <c r="K5" s="205"/>
      <c r="L5" s="205"/>
      <c r="M5" s="205"/>
      <c r="N5" s="205"/>
      <c r="O5" s="246"/>
    </row>
    <row r="6" spans="1:15" x14ac:dyDescent="0.2">
      <c r="A6" s="202"/>
      <c r="B6" s="202"/>
      <c r="C6" s="206" t="s">
        <v>1255</v>
      </c>
      <c r="D6" s="206"/>
      <c r="E6" s="204"/>
      <c r="F6" s="204"/>
      <c r="G6" s="202"/>
      <c r="H6" s="202"/>
      <c r="I6" s="202"/>
      <c r="J6" s="202" t="s">
        <v>1256</v>
      </c>
      <c r="K6" s="205">
        <v>2007</v>
      </c>
      <c r="L6" s="205"/>
      <c r="M6" s="205"/>
      <c r="N6" s="205"/>
      <c r="O6" s="246"/>
    </row>
    <row r="7" spans="1:15" x14ac:dyDescent="0.2">
      <c r="A7" s="202"/>
      <c r="B7" s="202"/>
      <c r="C7" s="202"/>
      <c r="D7" s="202" t="s">
        <v>910</v>
      </c>
      <c r="E7" s="204">
        <v>1489</v>
      </c>
      <c r="F7" s="204"/>
      <c r="G7" s="202"/>
      <c r="H7" s="202"/>
      <c r="I7" s="202"/>
      <c r="J7" s="202" t="s">
        <v>1256</v>
      </c>
      <c r="K7" s="205">
        <v>2007</v>
      </c>
      <c r="L7" s="205"/>
      <c r="M7" s="205"/>
      <c r="N7" s="205"/>
      <c r="O7" s="246"/>
    </row>
    <row r="8" spans="1:15" x14ac:dyDescent="0.2">
      <c r="A8" s="202"/>
      <c r="B8" s="202"/>
      <c r="C8" s="202"/>
      <c r="D8" s="202" t="s">
        <v>911</v>
      </c>
      <c r="E8" s="204">
        <v>1650</v>
      </c>
      <c r="F8" s="204"/>
      <c r="G8" s="202"/>
      <c r="H8" s="202"/>
      <c r="I8" s="202"/>
      <c r="J8" s="202" t="s">
        <v>1256</v>
      </c>
      <c r="K8" s="205">
        <v>2007</v>
      </c>
      <c r="L8" s="205"/>
      <c r="M8" s="205"/>
      <c r="N8" s="205"/>
      <c r="O8" s="246"/>
    </row>
    <row r="9" spans="1:15" x14ac:dyDescent="0.2">
      <c r="A9" s="202"/>
      <c r="B9" s="202"/>
      <c r="C9" s="202"/>
      <c r="D9" s="202" t="s">
        <v>912</v>
      </c>
      <c r="E9" s="204">
        <v>3680</v>
      </c>
      <c r="F9" s="204"/>
      <c r="G9" s="202"/>
      <c r="H9" s="202"/>
      <c r="I9" s="202"/>
      <c r="J9" s="202" t="s">
        <v>1256</v>
      </c>
      <c r="K9" s="205">
        <v>2007</v>
      </c>
      <c r="L9" s="205"/>
      <c r="M9" s="205"/>
      <c r="N9" s="205"/>
      <c r="O9" s="246"/>
    </row>
    <row r="10" spans="1:15" s="240" customFormat="1" x14ac:dyDescent="0.2">
      <c r="A10" s="213"/>
      <c r="B10" s="213"/>
      <c r="C10" s="213"/>
      <c r="D10" s="213" t="s">
        <v>11</v>
      </c>
      <c r="E10" s="210">
        <v>50</v>
      </c>
      <c r="F10" s="210"/>
      <c r="G10" s="213"/>
      <c r="H10" s="213"/>
      <c r="I10" s="213"/>
      <c r="J10" s="213" t="s">
        <v>25</v>
      </c>
      <c r="K10" s="205">
        <v>2007</v>
      </c>
      <c r="L10" s="266"/>
      <c r="M10" s="266"/>
      <c r="N10" s="266"/>
      <c r="O10" s="246"/>
    </row>
    <row r="11" spans="1:15" x14ac:dyDescent="0.2">
      <c r="A11" s="202"/>
      <c r="B11" s="202"/>
      <c r="C11" s="202"/>
      <c r="D11" s="202"/>
      <c r="E11" s="204"/>
      <c r="F11" s="204"/>
      <c r="G11" s="202"/>
      <c r="H11" s="202"/>
      <c r="I11" s="202"/>
      <c r="J11" s="202"/>
      <c r="K11" s="205"/>
      <c r="L11" s="205"/>
      <c r="M11" s="205"/>
      <c r="N11" s="205"/>
      <c r="O11" s="246"/>
    </row>
    <row r="12" spans="1:15" x14ac:dyDescent="0.2">
      <c r="A12" s="202"/>
      <c r="B12" s="202"/>
      <c r="C12" s="206" t="s">
        <v>247</v>
      </c>
      <c r="D12" s="202"/>
      <c r="E12" s="204"/>
      <c r="F12" s="204"/>
      <c r="G12" s="202"/>
      <c r="H12" s="202"/>
      <c r="I12" s="202"/>
      <c r="J12" s="202"/>
      <c r="K12" s="205"/>
      <c r="L12" s="205"/>
      <c r="M12" s="205"/>
      <c r="N12" s="205"/>
      <c r="O12" s="246"/>
    </row>
    <row r="13" spans="1:15" x14ac:dyDescent="0.2">
      <c r="A13" s="202"/>
      <c r="B13" s="202"/>
      <c r="C13" s="202"/>
      <c r="D13" s="202" t="s">
        <v>248</v>
      </c>
      <c r="E13" s="204">
        <v>130</v>
      </c>
      <c r="F13" s="204"/>
      <c r="G13" s="202"/>
      <c r="H13" s="202"/>
      <c r="I13" s="202"/>
      <c r="J13" s="202" t="s">
        <v>1256</v>
      </c>
      <c r="K13" s="205">
        <v>2007</v>
      </c>
      <c r="L13" s="205"/>
      <c r="M13" s="205"/>
      <c r="N13" s="205"/>
      <c r="O13" s="246"/>
    </row>
    <row r="14" spans="1:15" x14ac:dyDescent="0.2">
      <c r="A14" s="202"/>
      <c r="B14" s="202"/>
      <c r="C14" s="202"/>
      <c r="D14" s="202" t="s">
        <v>249</v>
      </c>
      <c r="E14" s="204">
        <v>225</v>
      </c>
      <c r="F14" s="204"/>
      <c r="G14" s="202"/>
      <c r="H14" s="202"/>
      <c r="I14" s="202"/>
      <c r="J14" s="202" t="s">
        <v>1256</v>
      </c>
      <c r="K14" s="205">
        <v>2007</v>
      </c>
      <c r="L14" s="205"/>
      <c r="M14" s="205"/>
      <c r="N14" s="205"/>
      <c r="O14" s="246"/>
    </row>
    <row r="15" spans="1:15" x14ac:dyDescent="0.2">
      <c r="A15" s="202"/>
      <c r="B15" s="202"/>
      <c r="C15" s="202"/>
      <c r="D15" s="202" t="s">
        <v>250</v>
      </c>
      <c r="E15" s="204">
        <v>315</v>
      </c>
      <c r="F15" s="204"/>
      <c r="G15" s="202"/>
      <c r="H15" s="202"/>
      <c r="I15" s="202"/>
      <c r="J15" s="202" t="s">
        <v>1256</v>
      </c>
      <c r="K15" s="205">
        <v>2007</v>
      </c>
      <c r="L15" s="205"/>
      <c r="M15" s="205"/>
      <c r="N15" s="205"/>
      <c r="O15" s="246"/>
    </row>
    <row r="16" spans="1:15" ht="24" customHeight="1" x14ac:dyDescent="0.2">
      <c r="A16" s="202"/>
      <c r="B16" s="202"/>
      <c r="C16" s="202"/>
      <c r="D16" s="208" t="s">
        <v>251</v>
      </c>
      <c r="E16" s="204">
        <v>48</v>
      </c>
      <c r="F16" s="204"/>
      <c r="G16" s="202"/>
      <c r="H16" s="202"/>
      <c r="I16" s="202"/>
      <c r="J16" s="202" t="s">
        <v>1256</v>
      </c>
      <c r="K16" s="205">
        <v>2007</v>
      </c>
      <c r="L16" s="205"/>
      <c r="M16" s="205"/>
      <c r="N16" s="205"/>
      <c r="O16" s="246"/>
    </row>
    <row r="17" spans="1:15" x14ac:dyDescent="0.2">
      <c r="A17" s="202"/>
      <c r="B17" s="202"/>
      <c r="C17" s="202"/>
      <c r="D17" s="202" t="s">
        <v>252</v>
      </c>
      <c r="E17" s="204">
        <v>52</v>
      </c>
      <c r="F17" s="204"/>
      <c r="G17" s="202"/>
      <c r="H17" s="202"/>
      <c r="I17" s="202"/>
      <c r="J17" s="202" t="s">
        <v>1256</v>
      </c>
      <c r="K17" s="205">
        <v>2007</v>
      </c>
      <c r="L17" s="205"/>
      <c r="M17" s="205"/>
      <c r="N17" s="205"/>
      <c r="O17" s="246"/>
    </row>
    <row r="18" spans="1:15" x14ac:dyDescent="0.2">
      <c r="A18" s="202"/>
      <c r="B18" s="202"/>
      <c r="C18" s="202"/>
      <c r="D18" s="202" t="s">
        <v>253</v>
      </c>
      <c r="E18" s="204">
        <v>52</v>
      </c>
      <c r="F18" s="204"/>
      <c r="G18" s="202"/>
      <c r="H18" s="202"/>
      <c r="I18" s="202"/>
      <c r="J18" s="202" t="s">
        <v>1256</v>
      </c>
      <c r="K18" s="205">
        <v>2007</v>
      </c>
      <c r="L18" s="205"/>
      <c r="M18" s="205"/>
      <c r="N18" s="205"/>
      <c r="O18" s="246"/>
    </row>
    <row r="19" spans="1:15" ht="26.25" customHeight="1" x14ac:dyDescent="0.2">
      <c r="A19" s="202"/>
      <c r="B19" s="202"/>
      <c r="C19" s="202"/>
      <c r="D19" s="208" t="s">
        <v>254</v>
      </c>
      <c r="E19" s="204">
        <v>21</v>
      </c>
      <c r="F19" s="204"/>
      <c r="G19" s="202"/>
      <c r="H19" s="202"/>
      <c r="I19" s="202"/>
      <c r="J19" s="202" t="s">
        <v>1256</v>
      </c>
      <c r="K19" s="205">
        <v>2007</v>
      </c>
      <c r="L19" s="205"/>
      <c r="M19" s="205"/>
      <c r="N19" s="205"/>
      <c r="O19" s="246"/>
    </row>
    <row r="20" spans="1:15" ht="25.5" x14ac:dyDescent="0.2">
      <c r="A20" s="202"/>
      <c r="B20" s="202"/>
      <c r="C20" s="202"/>
      <c r="D20" s="208" t="s">
        <v>255</v>
      </c>
      <c r="E20" s="204">
        <v>21</v>
      </c>
      <c r="F20" s="204"/>
      <c r="G20" s="202"/>
      <c r="H20" s="202"/>
      <c r="I20" s="202"/>
      <c r="J20" s="202" t="s">
        <v>1256</v>
      </c>
      <c r="K20" s="205">
        <v>2007</v>
      </c>
      <c r="L20" s="205"/>
      <c r="M20" s="205"/>
      <c r="N20" s="205"/>
      <c r="O20" s="246"/>
    </row>
    <row r="21" spans="1:15" x14ac:dyDescent="0.2">
      <c r="A21" s="202"/>
      <c r="B21" s="202"/>
      <c r="C21" s="202"/>
      <c r="D21" s="208" t="s">
        <v>256</v>
      </c>
      <c r="E21" s="204">
        <v>125</v>
      </c>
      <c r="F21" s="204"/>
      <c r="G21" s="202"/>
      <c r="H21" s="202"/>
      <c r="I21" s="202"/>
      <c r="J21" s="202" t="s">
        <v>1256</v>
      </c>
      <c r="K21" s="205">
        <v>2007</v>
      </c>
      <c r="L21" s="205"/>
      <c r="M21" s="205"/>
      <c r="N21" s="205"/>
      <c r="O21" s="246"/>
    </row>
    <row r="22" spans="1:15" x14ac:dyDescent="0.2">
      <c r="A22" s="202"/>
      <c r="B22" s="202"/>
      <c r="C22" s="202"/>
      <c r="D22" s="202"/>
      <c r="E22" s="204"/>
      <c r="F22" s="204"/>
      <c r="G22" s="202"/>
      <c r="H22" s="202"/>
      <c r="I22" s="202"/>
      <c r="J22" s="202"/>
      <c r="K22" s="205"/>
      <c r="L22" s="205"/>
      <c r="M22" s="205"/>
      <c r="N22" s="205"/>
      <c r="O22" s="246"/>
    </row>
    <row r="23" spans="1:15" x14ac:dyDescent="0.2">
      <c r="A23" s="202"/>
      <c r="B23" s="202"/>
      <c r="C23" s="206" t="s">
        <v>1257</v>
      </c>
      <c r="D23" s="202"/>
      <c r="E23" s="204"/>
      <c r="F23" s="204"/>
      <c r="G23" s="202"/>
      <c r="H23" s="202"/>
      <c r="I23" s="202"/>
      <c r="J23" s="202"/>
      <c r="K23" s="205"/>
      <c r="L23" s="205"/>
      <c r="M23" s="205"/>
      <c r="N23" s="205"/>
      <c r="O23" s="246"/>
    </row>
    <row r="24" spans="1:15" x14ac:dyDescent="0.2">
      <c r="A24" s="202"/>
      <c r="B24" s="202"/>
      <c r="C24" s="202"/>
      <c r="D24" s="202" t="s">
        <v>1258</v>
      </c>
      <c r="E24" s="204">
        <v>525</v>
      </c>
      <c r="F24" s="204"/>
      <c r="G24" s="202"/>
      <c r="H24" s="202"/>
      <c r="I24" s="202"/>
      <c r="J24" s="202" t="s">
        <v>1256</v>
      </c>
      <c r="K24" s="205">
        <v>2007</v>
      </c>
      <c r="L24" s="205"/>
      <c r="M24" s="205"/>
      <c r="N24" s="205"/>
      <c r="O24" s="246"/>
    </row>
    <row r="25" spans="1:15" x14ac:dyDescent="0.2">
      <c r="A25" s="202"/>
      <c r="B25" s="202"/>
      <c r="C25" s="202"/>
      <c r="D25" s="202" t="s">
        <v>1259</v>
      </c>
      <c r="E25" s="204">
        <v>1600</v>
      </c>
      <c r="F25" s="204"/>
      <c r="G25" s="202"/>
      <c r="H25" s="202"/>
      <c r="I25" s="202"/>
      <c r="J25" s="202" t="s">
        <v>1256</v>
      </c>
      <c r="K25" s="205">
        <v>2007</v>
      </c>
      <c r="L25" s="205"/>
      <c r="M25" s="205"/>
      <c r="N25" s="205"/>
      <c r="O25" s="246"/>
    </row>
    <row r="26" spans="1:15" x14ac:dyDescent="0.2">
      <c r="A26" s="202"/>
      <c r="B26" s="202"/>
      <c r="C26" s="202"/>
      <c r="D26" s="202" t="s">
        <v>1260</v>
      </c>
      <c r="E26" s="204">
        <v>1280</v>
      </c>
      <c r="F26" s="204"/>
      <c r="G26" s="202"/>
      <c r="H26" s="202"/>
      <c r="I26" s="202"/>
      <c r="J26" s="202" t="s">
        <v>1256</v>
      </c>
      <c r="K26" s="205">
        <v>2007</v>
      </c>
      <c r="L26" s="205"/>
      <c r="M26" s="205"/>
      <c r="N26" s="205"/>
      <c r="O26" s="246"/>
    </row>
    <row r="27" spans="1:15" x14ac:dyDescent="0.2">
      <c r="A27" s="202"/>
      <c r="B27" s="202"/>
      <c r="C27" s="202"/>
      <c r="D27" s="202" t="s">
        <v>1261</v>
      </c>
      <c r="E27" s="204">
        <v>3450</v>
      </c>
      <c r="F27" s="204"/>
      <c r="G27" s="202"/>
      <c r="H27" s="202"/>
      <c r="I27" s="202"/>
      <c r="J27" s="202" t="s">
        <v>1256</v>
      </c>
      <c r="K27" s="205">
        <v>2007</v>
      </c>
      <c r="L27" s="205"/>
      <c r="M27" s="205"/>
      <c r="N27" s="205"/>
      <c r="O27" s="246"/>
    </row>
    <row r="28" spans="1:15" x14ac:dyDescent="0.2">
      <c r="A28" s="202"/>
      <c r="B28" s="202"/>
      <c r="C28" s="202"/>
      <c r="D28" s="213" t="s">
        <v>279</v>
      </c>
      <c r="E28" s="204">
        <v>2000</v>
      </c>
      <c r="F28" s="204"/>
      <c r="G28" s="202"/>
      <c r="H28" s="202"/>
      <c r="I28" s="202"/>
      <c r="J28" s="213" t="s">
        <v>280</v>
      </c>
      <c r="K28" s="205">
        <v>2007</v>
      </c>
      <c r="L28" s="205"/>
      <c r="M28" s="205"/>
      <c r="N28" s="205"/>
      <c r="O28" s="246"/>
    </row>
    <row r="29" spans="1:15" ht="25.5" x14ac:dyDescent="0.2">
      <c r="A29" s="202"/>
      <c r="B29" s="202"/>
      <c r="C29" s="202"/>
      <c r="D29" s="209" t="s">
        <v>542</v>
      </c>
      <c r="E29" s="204">
        <v>600</v>
      </c>
      <c r="F29" s="204"/>
      <c r="G29" s="202"/>
      <c r="H29" s="202"/>
      <c r="I29" s="202"/>
      <c r="J29" s="213" t="s">
        <v>280</v>
      </c>
      <c r="K29" s="205">
        <v>2007</v>
      </c>
      <c r="L29" s="205"/>
      <c r="M29" s="205"/>
      <c r="N29" s="205"/>
      <c r="O29" s="246"/>
    </row>
    <row r="30" spans="1:15" x14ac:dyDescent="0.2">
      <c r="A30" s="202"/>
      <c r="B30" s="202"/>
      <c r="C30" s="202"/>
      <c r="D30" s="202"/>
      <c r="E30" s="204"/>
      <c r="F30" s="204"/>
      <c r="G30" s="202"/>
      <c r="H30" s="202"/>
      <c r="I30" s="202"/>
      <c r="J30" s="202"/>
      <c r="K30" s="205"/>
      <c r="L30" s="205"/>
      <c r="M30" s="205"/>
      <c r="N30" s="205"/>
      <c r="O30" s="246"/>
    </row>
    <row r="31" spans="1:15" x14ac:dyDescent="0.2">
      <c r="A31" s="202"/>
      <c r="B31" s="202"/>
      <c r="C31" s="206" t="s">
        <v>1262</v>
      </c>
      <c r="D31" s="202"/>
      <c r="E31" s="204"/>
      <c r="F31" s="204"/>
      <c r="G31" s="202"/>
      <c r="H31" s="202"/>
      <c r="I31" s="202"/>
      <c r="J31" s="202"/>
      <c r="K31" s="205"/>
      <c r="L31" s="205"/>
      <c r="M31" s="205"/>
      <c r="N31" s="205"/>
      <c r="O31" s="246"/>
    </row>
    <row r="32" spans="1:15" x14ac:dyDescent="0.2">
      <c r="A32" s="202"/>
      <c r="B32" s="202"/>
      <c r="C32" s="202"/>
      <c r="D32" s="202" t="s">
        <v>1263</v>
      </c>
      <c r="E32" s="204">
        <v>410</v>
      </c>
      <c r="F32" s="204"/>
      <c r="G32" s="202"/>
      <c r="H32" s="202"/>
      <c r="I32" s="202"/>
      <c r="J32" s="202" t="s">
        <v>1256</v>
      </c>
      <c r="K32" s="205">
        <v>2007</v>
      </c>
      <c r="L32" s="205"/>
      <c r="M32" s="205"/>
      <c r="N32" s="205"/>
      <c r="O32" s="246"/>
    </row>
    <row r="33" spans="1:15" x14ac:dyDescent="0.2">
      <c r="A33" s="202"/>
      <c r="B33" s="202"/>
      <c r="C33" s="202"/>
      <c r="D33" s="202" t="s">
        <v>1264</v>
      </c>
      <c r="E33" s="204">
        <v>540</v>
      </c>
      <c r="F33" s="204"/>
      <c r="G33" s="202"/>
      <c r="H33" s="202"/>
      <c r="I33" s="202"/>
      <c r="J33" s="202" t="s">
        <v>1256</v>
      </c>
      <c r="K33" s="205">
        <v>2007</v>
      </c>
      <c r="L33" s="205"/>
      <c r="M33" s="205"/>
      <c r="N33" s="205"/>
      <c r="O33" s="246"/>
    </row>
    <row r="34" spans="1:15" x14ac:dyDescent="0.2">
      <c r="A34" s="202"/>
      <c r="B34" s="202"/>
      <c r="C34" s="202"/>
      <c r="D34" s="202" t="s">
        <v>1265</v>
      </c>
      <c r="E34" s="204">
        <v>805</v>
      </c>
      <c r="F34" s="204"/>
      <c r="G34" s="202"/>
      <c r="H34" s="202"/>
      <c r="I34" s="202"/>
      <c r="J34" s="202" t="s">
        <v>1256</v>
      </c>
      <c r="K34" s="205">
        <v>2007</v>
      </c>
      <c r="L34" s="205"/>
      <c r="M34" s="205"/>
      <c r="N34" s="205"/>
      <c r="O34" s="246"/>
    </row>
    <row r="35" spans="1:15" x14ac:dyDescent="0.2">
      <c r="A35" s="202"/>
      <c r="B35" s="202"/>
      <c r="C35" s="202"/>
      <c r="D35" s="202" t="s">
        <v>1268</v>
      </c>
      <c r="E35" s="204">
        <v>485</v>
      </c>
      <c r="F35" s="204"/>
      <c r="G35" s="202"/>
      <c r="H35" s="202"/>
      <c r="I35" s="202"/>
      <c r="J35" s="202" t="s">
        <v>1256</v>
      </c>
      <c r="K35" s="205">
        <v>2007</v>
      </c>
      <c r="L35" s="205"/>
      <c r="M35" s="205"/>
      <c r="N35" s="205"/>
      <c r="O35" s="246"/>
    </row>
    <row r="36" spans="1:15" x14ac:dyDescent="0.2">
      <c r="A36" s="202"/>
      <c r="B36" s="202"/>
      <c r="C36" s="202"/>
      <c r="D36" s="202" t="s">
        <v>1269</v>
      </c>
      <c r="E36" s="204">
        <v>1225</v>
      </c>
      <c r="F36" s="204"/>
      <c r="G36" s="202"/>
      <c r="H36" s="202"/>
      <c r="I36" s="202"/>
      <c r="J36" s="202" t="s">
        <v>1256</v>
      </c>
      <c r="K36" s="205">
        <v>2007</v>
      </c>
      <c r="L36" s="205"/>
      <c r="M36" s="205"/>
      <c r="N36" s="205"/>
      <c r="O36" s="246"/>
    </row>
    <row r="37" spans="1:15" x14ac:dyDescent="0.2">
      <c r="A37" s="202"/>
      <c r="B37" s="202"/>
      <c r="C37" s="202"/>
      <c r="D37" s="202" t="s">
        <v>1270</v>
      </c>
      <c r="E37" s="204">
        <v>575</v>
      </c>
      <c r="F37" s="204"/>
      <c r="G37" s="202"/>
      <c r="H37" s="202"/>
      <c r="I37" s="202"/>
      <c r="J37" s="202" t="s">
        <v>1256</v>
      </c>
      <c r="K37" s="205">
        <v>2007</v>
      </c>
      <c r="L37" s="205"/>
      <c r="M37" s="205"/>
      <c r="N37" s="205"/>
      <c r="O37" s="246"/>
    </row>
    <row r="38" spans="1:15" x14ac:dyDescent="0.2">
      <c r="A38" s="202"/>
      <c r="B38" s="202"/>
      <c r="C38" s="202"/>
      <c r="D38" s="202" t="s">
        <v>1271</v>
      </c>
      <c r="E38" s="204">
        <v>1530</v>
      </c>
      <c r="F38" s="204"/>
      <c r="G38" s="202"/>
      <c r="H38" s="202"/>
      <c r="I38" s="202"/>
      <c r="J38" s="202" t="s">
        <v>1256</v>
      </c>
      <c r="K38" s="205">
        <v>2007</v>
      </c>
      <c r="L38" s="205"/>
      <c r="M38" s="205"/>
      <c r="N38" s="205"/>
      <c r="O38" s="246"/>
    </row>
    <row r="39" spans="1:15" x14ac:dyDescent="0.2">
      <c r="A39" s="202"/>
      <c r="B39" s="202"/>
      <c r="C39" s="202"/>
      <c r="D39" s="202" t="s">
        <v>1272</v>
      </c>
      <c r="E39" s="204">
        <v>765</v>
      </c>
      <c r="F39" s="204"/>
      <c r="G39" s="202"/>
      <c r="H39" s="202"/>
      <c r="I39" s="202"/>
      <c r="J39" s="202" t="s">
        <v>1256</v>
      </c>
      <c r="K39" s="205">
        <v>2007</v>
      </c>
      <c r="L39" s="205"/>
      <c r="M39" s="205"/>
      <c r="N39" s="205"/>
      <c r="O39" s="246"/>
    </row>
    <row r="40" spans="1:15" x14ac:dyDescent="0.2">
      <c r="A40" s="202"/>
      <c r="B40" s="202"/>
      <c r="C40" s="202"/>
      <c r="D40" s="202" t="s">
        <v>631</v>
      </c>
      <c r="E40" s="204">
        <v>2445</v>
      </c>
      <c r="F40" s="204"/>
      <c r="G40" s="202"/>
      <c r="H40" s="202"/>
      <c r="I40" s="202"/>
      <c r="J40" s="202" t="s">
        <v>1256</v>
      </c>
      <c r="K40" s="205">
        <v>2007</v>
      </c>
      <c r="L40" s="205"/>
      <c r="M40" s="205"/>
      <c r="N40" s="205"/>
      <c r="O40" s="246"/>
    </row>
    <row r="41" spans="1:15" x14ac:dyDescent="0.2">
      <c r="A41" s="202"/>
      <c r="B41" s="202"/>
      <c r="C41" s="202"/>
      <c r="D41" s="202" t="s">
        <v>632</v>
      </c>
      <c r="E41" s="204">
        <v>1070</v>
      </c>
      <c r="F41" s="204"/>
      <c r="G41" s="202"/>
      <c r="H41" s="202"/>
      <c r="I41" s="202"/>
      <c r="J41" s="202" t="s">
        <v>1256</v>
      </c>
      <c r="K41" s="205">
        <v>2007</v>
      </c>
      <c r="L41" s="205"/>
      <c r="M41" s="205"/>
      <c r="N41" s="205"/>
      <c r="O41" s="246"/>
    </row>
    <row r="42" spans="1:15" x14ac:dyDescent="0.2">
      <c r="A42" s="202"/>
      <c r="B42" s="202"/>
      <c r="C42" s="202"/>
      <c r="D42" s="202" t="s">
        <v>633</v>
      </c>
      <c r="E42" s="204">
        <v>2790</v>
      </c>
      <c r="F42" s="204"/>
      <c r="G42" s="202"/>
      <c r="H42" s="202"/>
      <c r="I42" s="202"/>
      <c r="J42" s="202" t="s">
        <v>1256</v>
      </c>
      <c r="K42" s="205">
        <v>2007</v>
      </c>
      <c r="L42" s="205"/>
      <c r="M42" s="205"/>
      <c r="N42" s="205"/>
      <c r="O42" s="246"/>
    </row>
    <row r="43" spans="1:15" x14ac:dyDescent="0.2">
      <c r="A43" s="202"/>
      <c r="B43" s="202"/>
      <c r="C43" s="202"/>
      <c r="D43" s="202" t="s">
        <v>634</v>
      </c>
      <c r="E43" s="204">
        <v>1120</v>
      </c>
      <c r="F43" s="204"/>
      <c r="G43" s="202"/>
      <c r="H43" s="202"/>
      <c r="I43" s="202"/>
      <c r="J43" s="202" t="s">
        <v>1256</v>
      </c>
      <c r="K43" s="205">
        <v>2007</v>
      </c>
      <c r="L43" s="205"/>
      <c r="M43" s="205"/>
      <c r="N43" s="205"/>
      <c r="O43" s="246"/>
    </row>
    <row r="44" spans="1:15" x14ac:dyDescent="0.2">
      <c r="A44" s="202"/>
      <c r="B44" s="202"/>
      <c r="C44" s="202"/>
      <c r="D44" s="202" t="s">
        <v>635</v>
      </c>
      <c r="E44" s="204">
        <v>3726</v>
      </c>
      <c r="F44" s="204"/>
      <c r="G44" s="202"/>
      <c r="H44" s="202"/>
      <c r="I44" s="202"/>
      <c r="J44" s="202" t="s">
        <v>1256</v>
      </c>
      <c r="K44" s="205">
        <v>2007</v>
      </c>
      <c r="L44" s="205"/>
      <c r="M44" s="205"/>
      <c r="N44" s="205"/>
      <c r="O44" s="246"/>
    </row>
    <row r="45" spans="1:15" x14ac:dyDescent="0.2">
      <c r="A45" s="202"/>
      <c r="B45" s="202"/>
      <c r="C45" s="202"/>
      <c r="D45" s="202" t="s">
        <v>636</v>
      </c>
      <c r="E45" s="204">
        <v>1185</v>
      </c>
      <c r="F45" s="204"/>
      <c r="G45" s="202"/>
      <c r="H45" s="202"/>
      <c r="I45" s="202"/>
      <c r="J45" s="202" t="s">
        <v>1256</v>
      </c>
      <c r="K45" s="205">
        <v>2007</v>
      </c>
      <c r="L45" s="205"/>
      <c r="M45" s="205"/>
      <c r="N45" s="205"/>
      <c r="O45" s="246"/>
    </row>
    <row r="46" spans="1:15" x14ac:dyDescent="0.2">
      <c r="A46" s="202"/>
      <c r="B46" s="202"/>
      <c r="C46" s="202"/>
      <c r="D46" s="202" t="s">
        <v>637</v>
      </c>
      <c r="E46" s="204">
        <v>4504</v>
      </c>
      <c r="F46" s="204"/>
      <c r="G46" s="202"/>
      <c r="H46" s="202"/>
      <c r="I46" s="202"/>
      <c r="J46" s="202" t="s">
        <v>1256</v>
      </c>
      <c r="K46" s="205">
        <v>2007</v>
      </c>
      <c r="L46" s="205"/>
      <c r="M46" s="205"/>
      <c r="N46" s="205"/>
      <c r="O46" s="246"/>
    </row>
    <row r="47" spans="1:15" x14ac:dyDescent="0.2">
      <c r="A47" s="202"/>
      <c r="B47" s="202"/>
      <c r="C47" s="202"/>
      <c r="D47" s="202" t="s">
        <v>638</v>
      </c>
      <c r="E47" s="204">
        <v>1845</v>
      </c>
      <c r="F47" s="204"/>
      <c r="G47" s="202"/>
      <c r="H47" s="202"/>
      <c r="I47" s="202"/>
      <c r="J47" s="202" t="s">
        <v>1256</v>
      </c>
      <c r="K47" s="205">
        <v>2007</v>
      </c>
      <c r="L47" s="205"/>
      <c r="M47" s="205"/>
      <c r="N47" s="205"/>
      <c r="O47" s="246"/>
    </row>
    <row r="48" spans="1:15" x14ac:dyDescent="0.2">
      <c r="A48" s="202"/>
      <c r="B48" s="202"/>
      <c r="C48" s="202"/>
      <c r="D48" s="202" t="s">
        <v>639</v>
      </c>
      <c r="E48" s="204">
        <v>5179</v>
      </c>
      <c r="F48" s="204"/>
      <c r="G48" s="202"/>
      <c r="H48" s="202"/>
      <c r="I48" s="202"/>
      <c r="J48" s="202" t="s">
        <v>1256</v>
      </c>
      <c r="K48" s="205">
        <v>2007</v>
      </c>
      <c r="L48" s="205"/>
      <c r="M48" s="205"/>
      <c r="N48" s="205"/>
      <c r="O48" s="246"/>
    </row>
    <row r="49" spans="1:15" x14ac:dyDescent="0.2">
      <c r="A49" s="202"/>
      <c r="B49" s="202"/>
      <c r="C49" s="202"/>
      <c r="D49" s="202" t="s">
        <v>640</v>
      </c>
      <c r="E49" s="204">
        <v>2690</v>
      </c>
      <c r="F49" s="204"/>
      <c r="G49" s="202"/>
      <c r="H49" s="202"/>
      <c r="I49" s="202"/>
      <c r="J49" s="202" t="s">
        <v>1256</v>
      </c>
      <c r="K49" s="205">
        <v>2007</v>
      </c>
      <c r="L49" s="205"/>
      <c r="M49" s="205"/>
      <c r="N49" s="205"/>
      <c r="O49" s="246"/>
    </row>
    <row r="50" spans="1:15" x14ac:dyDescent="0.2">
      <c r="A50" s="202"/>
      <c r="B50" s="202"/>
      <c r="C50" s="202"/>
      <c r="D50" s="202" t="s">
        <v>641</v>
      </c>
      <c r="E50" s="204">
        <v>6187</v>
      </c>
      <c r="F50" s="204"/>
      <c r="G50" s="202"/>
      <c r="H50" s="202"/>
      <c r="I50" s="202"/>
      <c r="J50" s="202" t="s">
        <v>1256</v>
      </c>
      <c r="K50" s="205">
        <v>2007</v>
      </c>
      <c r="L50" s="205"/>
      <c r="M50" s="205"/>
      <c r="N50" s="205"/>
      <c r="O50" s="246"/>
    </row>
    <row r="51" spans="1:15" x14ac:dyDescent="0.2">
      <c r="A51" s="202"/>
      <c r="B51" s="202"/>
      <c r="C51" s="202"/>
      <c r="D51" s="202" t="s">
        <v>642</v>
      </c>
      <c r="E51" s="204">
        <v>3228</v>
      </c>
      <c r="F51" s="204"/>
      <c r="G51" s="202"/>
      <c r="H51" s="202"/>
      <c r="I51" s="202"/>
      <c r="J51" s="202" t="s">
        <v>1256</v>
      </c>
      <c r="K51" s="205">
        <v>2007</v>
      </c>
      <c r="L51" s="205"/>
      <c r="M51" s="205"/>
      <c r="N51" s="205"/>
      <c r="O51" s="246"/>
    </row>
    <row r="52" spans="1:15" x14ac:dyDescent="0.2">
      <c r="A52" s="202"/>
      <c r="B52" s="202"/>
      <c r="C52" s="202"/>
      <c r="D52" s="202" t="s">
        <v>643</v>
      </c>
      <c r="E52" s="204">
        <v>6906</v>
      </c>
      <c r="F52" s="204"/>
      <c r="G52" s="202"/>
      <c r="H52" s="202"/>
      <c r="I52" s="202"/>
      <c r="J52" s="202" t="s">
        <v>1256</v>
      </c>
      <c r="K52" s="205">
        <v>2007</v>
      </c>
      <c r="L52" s="205"/>
      <c r="M52" s="205"/>
      <c r="N52" s="205"/>
      <c r="O52" s="246"/>
    </row>
    <row r="53" spans="1:15" x14ac:dyDescent="0.2">
      <c r="A53" s="202"/>
      <c r="B53" s="202"/>
      <c r="C53" s="202"/>
      <c r="D53" s="202"/>
      <c r="E53" s="204"/>
      <c r="F53" s="204"/>
      <c r="G53" s="202"/>
      <c r="H53" s="202"/>
      <c r="I53" s="202"/>
      <c r="J53" s="202"/>
      <c r="K53" s="205"/>
      <c r="L53" s="205"/>
      <c r="M53" s="205"/>
      <c r="N53" s="205"/>
      <c r="O53" s="246"/>
    </row>
    <row r="54" spans="1:15" x14ac:dyDescent="0.2">
      <c r="A54" s="202"/>
      <c r="B54" s="202"/>
      <c r="C54" s="206" t="s">
        <v>983</v>
      </c>
      <c r="D54" s="202"/>
      <c r="E54" s="204"/>
      <c r="F54" s="204"/>
      <c r="G54" s="202"/>
      <c r="H54" s="202"/>
      <c r="I54" s="202"/>
      <c r="J54" s="202"/>
      <c r="K54" s="205"/>
      <c r="L54" s="205"/>
      <c r="M54" s="205"/>
      <c r="N54" s="205"/>
      <c r="O54" s="246"/>
    </row>
    <row r="55" spans="1:15" ht="26.25" customHeight="1" x14ac:dyDescent="0.2">
      <c r="A55" s="202"/>
      <c r="B55" s="202"/>
      <c r="C55" s="202"/>
      <c r="D55" s="209" t="s">
        <v>689</v>
      </c>
      <c r="E55" s="210">
        <v>2390</v>
      </c>
      <c r="F55" s="204"/>
      <c r="G55" s="202"/>
      <c r="H55" s="202"/>
      <c r="I55" s="202"/>
      <c r="J55" s="202" t="s">
        <v>1256</v>
      </c>
      <c r="K55" s="205">
        <v>2007</v>
      </c>
      <c r="L55" s="205"/>
      <c r="M55" s="205"/>
      <c r="N55" s="205"/>
      <c r="O55" s="246"/>
    </row>
    <row r="56" spans="1:15" ht="26.25" customHeight="1" x14ac:dyDescent="0.2">
      <c r="A56" s="202"/>
      <c r="B56" s="202"/>
      <c r="C56" s="202"/>
      <c r="D56" s="209" t="s">
        <v>690</v>
      </c>
      <c r="E56" s="210">
        <v>1550</v>
      </c>
      <c r="F56" s="204"/>
      <c r="G56" s="202"/>
      <c r="H56" s="202"/>
      <c r="I56" s="202"/>
      <c r="J56" s="202" t="s">
        <v>1256</v>
      </c>
      <c r="K56" s="205">
        <v>2007</v>
      </c>
      <c r="L56" s="205"/>
      <c r="M56" s="205"/>
      <c r="N56" s="205"/>
      <c r="O56" s="246"/>
    </row>
    <row r="57" spans="1:15" x14ac:dyDescent="0.2">
      <c r="A57" s="202"/>
      <c r="B57" s="202"/>
      <c r="C57" s="202"/>
      <c r="D57" s="211" t="s">
        <v>661</v>
      </c>
      <c r="E57" s="210">
        <v>24</v>
      </c>
      <c r="F57" s="204"/>
      <c r="G57" s="202"/>
      <c r="H57" s="202"/>
      <c r="I57" s="202"/>
      <c r="J57" s="202" t="s">
        <v>1256</v>
      </c>
      <c r="K57" s="205">
        <v>2007</v>
      </c>
      <c r="L57" s="205"/>
      <c r="M57" s="205"/>
      <c r="N57" s="205"/>
      <c r="O57" s="246"/>
    </row>
    <row r="58" spans="1:15" x14ac:dyDescent="0.2">
      <c r="A58" s="202"/>
      <c r="B58" s="202"/>
      <c r="C58" s="202"/>
      <c r="D58" s="211" t="s">
        <v>662</v>
      </c>
      <c r="E58" s="210">
        <v>4</v>
      </c>
      <c r="F58" s="204"/>
      <c r="G58" s="202"/>
      <c r="H58" s="202"/>
      <c r="I58" s="202"/>
      <c r="J58" s="202" t="s">
        <v>1256</v>
      </c>
      <c r="K58" s="205">
        <v>2007</v>
      </c>
      <c r="L58" s="205"/>
      <c r="M58" s="205"/>
      <c r="N58" s="205"/>
      <c r="O58" s="246"/>
    </row>
    <row r="59" spans="1:15" x14ac:dyDescent="0.2">
      <c r="A59" s="202"/>
      <c r="B59" s="202"/>
      <c r="C59" s="202"/>
      <c r="D59" s="211" t="s">
        <v>691</v>
      </c>
      <c r="E59" s="210">
        <v>45</v>
      </c>
      <c r="F59" s="204"/>
      <c r="G59" s="202"/>
      <c r="H59" s="202"/>
      <c r="I59" s="202"/>
      <c r="J59" s="202" t="s">
        <v>1256</v>
      </c>
      <c r="K59" s="205">
        <v>2007</v>
      </c>
      <c r="L59" s="205"/>
      <c r="M59" s="205"/>
      <c r="N59" s="205"/>
      <c r="O59" s="246"/>
    </row>
    <row r="60" spans="1:15" x14ac:dyDescent="0.2">
      <c r="A60" s="202"/>
      <c r="B60" s="202"/>
      <c r="C60" s="202"/>
      <c r="D60" s="211" t="s">
        <v>692</v>
      </c>
      <c r="E60" s="210">
        <v>4</v>
      </c>
      <c r="F60" s="204"/>
      <c r="G60" s="202"/>
      <c r="H60" s="202"/>
      <c r="I60" s="202"/>
      <c r="J60" s="202" t="s">
        <v>1256</v>
      </c>
      <c r="K60" s="205">
        <v>2007</v>
      </c>
      <c r="L60" s="205"/>
      <c r="M60" s="205"/>
      <c r="N60" s="205"/>
      <c r="O60" s="246"/>
    </row>
    <row r="61" spans="1:15" x14ac:dyDescent="0.2">
      <c r="A61" s="202"/>
      <c r="B61" s="202"/>
      <c r="C61" s="202"/>
      <c r="D61" s="211" t="s">
        <v>1167</v>
      </c>
      <c r="E61" s="210">
        <v>102</v>
      </c>
      <c r="F61" s="204"/>
      <c r="G61" s="202"/>
      <c r="H61" s="202"/>
      <c r="I61" s="202"/>
      <c r="J61" s="202" t="s">
        <v>1256</v>
      </c>
      <c r="K61" s="205">
        <v>2007</v>
      </c>
      <c r="L61" s="205"/>
      <c r="M61" s="205"/>
      <c r="N61" s="205"/>
      <c r="O61" s="246"/>
    </row>
    <row r="62" spans="1:15" x14ac:dyDescent="0.2">
      <c r="A62" s="202"/>
      <c r="B62" s="202"/>
      <c r="C62" s="202"/>
      <c r="D62" s="211" t="s">
        <v>1168</v>
      </c>
      <c r="E62" s="210">
        <v>180</v>
      </c>
      <c r="F62" s="204"/>
      <c r="G62" s="202"/>
      <c r="H62" s="202"/>
      <c r="I62" s="202"/>
      <c r="J62" s="202" t="s">
        <v>1256</v>
      </c>
      <c r="K62" s="205">
        <v>2007</v>
      </c>
      <c r="L62" s="205"/>
      <c r="M62" s="205"/>
      <c r="N62" s="205"/>
      <c r="O62" s="246"/>
    </row>
    <row r="63" spans="1:15" x14ac:dyDescent="0.2">
      <c r="A63" s="202"/>
      <c r="B63" s="202"/>
      <c r="C63" s="202"/>
      <c r="D63" s="211" t="s">
        <v>310</v>
      </c>
      <c r="E63" s="210">
        <v>260</v>
      </c>
      <c r="F63" s="204"/>
      <c r="G63" s="202"/>
      <c r="H63" s="202"/>
      <c r="I63" s="202"/>
      <c r="J63" s="202" t="s">
        <v>1256</v>
      </c>
      <c r="K63" s="205">
        <v>2007</v>
      </c>
      <c r="L63" s="205"/>
      <c r="M63" s="205"/>
      <c r="N63" s="205"/>
      <c r="O63" s="246"/>
    </row>
    <row r="64" spans="1:15" x14ac:dyDescent="0.2">
      <c r="A64" s="202"/>
      <c r="B64" s="202"/>
      <c r="C64" s="202"/>
      <c r="D64" s="211" t="s">
        <v>318</v>
      </c>
      <c r="E64" s="210">
        <v>102</v>
      </c>
      <c r="F64" s="204"/>
      <c r="G64" s="202"/>
      <c r="H64" s="202"/>
      <c r="I64" s="202"/>
      <c r="J64" s="202" t="s">
        <v>1256</v>
      </c>
      <c r="K64" s="205">
        <v>2007</v>
      </c>
      <c r="L64" s="205"/>
      <c r="M64" s="205"/>
      <c r="N64" s="205"/>
      <c r="O64" s="246"/>
    </row>
    <row r="65" spans="1:15" x14ac:dyDescent="0.2">
      <c r="A65" s="202"/>
      <c r="B65" s="202"/>
      <c r="C65" s="202"/>
      <c r="D65" s="211" t="s">
        <v>319</v>
      </c>
      <c r="E65" s="210">
        <v>180</v>
      </c>
      <c r="F65" s="204"/>
      <c r="G65" s="202"/>
      <c r="H65" s="202"/>
      <c r="I65" s="202"/>
      <c r="J65" s="202" t="s">
        <v>1256</v>
      </c>
      <c r="K65" s="205">
        <v>2007</v>
      </c>
      <c r="L65" s="205"/>
      <c r="M65" s="205"/>
      <c r="N65" s="205"/>
      <c r="O65" s="246"/>
    </row>
    <row r="66" spans="1:15" x14ac:dyDescent="0.2">
      <c r="A66" s="202"/>
      <c r="B66" s="202"/>
      <c r="C66" s="202"/>
      <c r="D66" s="211" t="s">
        <v>305</v>
      </c>
      <c r="E66" s="210">
        <v>175</v>
      </c>
      <c r="F66" s="204"/>
      <c r="G66" s="202"/>
      <c r="H66" s="202"/>
      <c r="I66" s="202"/>
      <c r="J66" s="202" t="s">
        <v>1256</v>
      </c>
      <c r="K66" s="205">
        <v>2007</v>
      </c>
      <c r="L66" s="205"/>
      <c r="M66" s="205"/>
      <c r="N66" s="205"/>
      <c r="O66" s="246"/>
    </row>
    <row r="67" spans="1:15" x14ac:dyDescent="0.2">
      <c r="A67" s="202"/>
      <c r="B67" s="202"/>
      <c r="C67" s="202"/>
      <c r="D67" s="211" t="s">
        <v>315</v>
      </c>
      <c r="E67" s="212">
        <v>6.5</v>
      </c>
      <c r="F67" s="204"/>
      <c r="G67" s="202"/>
      <c r="H67" s="202"/>
      <c r="I67" s="202"/>
      <c r="J67" s="202" t="s">
        <v>1256</v>
      </c>
      <c r="K67" s="205">
        <v>2007</v>
      </c>
      <c r="L67" s="205"/>
      <c r="M67" s="205"/>
      <c r="N67" s="205"/>
      <c r="O67" s="246"/>
    </row>
    <row r="68" spans="1:15" x14ac:dyDescent="0.2">
      <c r="A68" s="202"/>
      <c r="B68" s="202"/>
      <c r="C68" s="202"/>
      <c r="D68" s="211" t="s">
        <v>317</v>
      </c>
      <c r="E68" s="212">
        <v>1.75</v>
      </c>
      <c r="F68" s="204"/>
      <c r="G68" s="202"/>
      <c r="H68" s="202"/>
      <c r="I68" s="202"/>
      <c r="J68" s="202" t="s">
        <v>1256</v>
      </c>
      <c r="K68" s="205">
        <v>2007</v>
      </c>
      <c r="L68" s="205"/>
      <c r="M68" s="205"/>
      <c r="N68" s="205"/>
      <c r="O68" s="246"/>
    </row>
    <row r="69" spans="1:15" x14ac:dyDescent="0.2">
      <c r="A69" s="202"/>
      <c r="B69" s="202"/>
      <c r="C69" s="202"/>
      <c r="D69" s="211" t="s">
        <v>316</v>
      </c>
      <c r="E69" s="212">
        <v>3.5</v>
      </c>
      <c r="F69" s="204"/>
      <c r="G69" s="202"/>
      <c r="H69" s="202"/>
      <c r="I69" s="202"/>
      <c r="J69" s="202" t="s">
        <v>1256</v>
      </c>
      <c r="K69" s="205">
        <v>2007</v>
      </c>
      <c r="L69" s="205"/>
      <c r="M69" s="205"/>
      <c r="N69" s="205"/>
      <c r="O69" s="246"/>
    </row>
    <row r="70" spans="1:15" x14ac:dyDescent="0.2">
      <c r="A70" s="202"/>
      <c r="B70" s="202"/>
      <c r="C70" s="202"/>
      <c r="D70" s="211" t="s">
        <v>306</v>
      </c>
      <c r="E70" s="210">
        <v>110</v>
      </c>
      <c r="F70" s="204"/>
      <c r="G70" s="202"/>
      <c r="H70" s="202"/>
      <c r="I70" s="202"/>
      <c r="J70" s="202" t="s">
        <v>1256</v>
      </c>
      <c r="K70" s="205">
        <v>2007</v>
      </c>
      <c r="L70" s="205"/>
      <c r="M70" s="205"/>
      <c r="N70" s="205"/>
      <c r="O70" s="246"/>
    </row>
    <row r="71" spans="1:15" x14ac:dyDescent="0.2">
      <c r="A71" s="202"/>
      <c r="B71" s="202"/>
      <c r="C71" s="202"/>
      <c r="D71" s="211" t="s">
        <v>307</v>
      </c>
      <c r="E71" s="210">
        <v>120</v>
      </c>
      <c r="F71" s="204"/>
      <c r="G71" s="202"/>
      <c r="H71" s="202"/>
      <c r="I71" s="202"/>
      <c r="J71" s="202" t="s">
        <v>1256</v>
      </c>
      <c r="K71" s="205">
        <v>2007</v>
      </c>
      <c r="L71" s="205"/>
      <c r="M71" s="205"/>
      <c r="N71" s="205"/>
      <c r="O71" s="246"/>
    </row>
    <row r="72" spans="1:15" x14ac:dyDescent="0.2">
      <c r="A72" s="202"/>
      <c r="B72" s="202"/>
      <c r="C72" s="202"/>
      <c r="D72" s="211" t="s">
        <v>308</v>
      </c>
      <c r="E72" s="210">
        <v>85</v>
      </c>
      <c r="F72" s="204"/>
      <c r="G72" s="202"/>
      <c r="H72" s="202"/>
      <c r="I72" s="202"/>
      <c r="J72" s="202" t="s">
        <v>1256</v>
      </c>
      <c r="K72" s="205">
        <v>2007</v>
      </c>
      <c r="L72" s="205"/>
      <c r="M72" s="205"/>
      <c r="N72" s="205"/>
      <c r="O72" s="246"/>
    </row>
    <row r="73" spans="1:15" x14ac:dyDescent="0.2">
      <c r="A73" s="202"/>
      <c r="B73" s="202"/>
      <c r="C73" s="202"/>
      <c r="D73" s="211" t="s">
        <v>746</v>
      </c>
      <c r="E73" s="210">
        <v>110</v>
      </c>
      <c r="F73" s="204"/>
      <c r="G73" s="202"/>
      <c r="H73" s="202"/>
      <c r="I73" s="202"/>
      <c r="J73" s="202" t="s">
        <v>1256</v>
      </c>
      <c r="K73" s="205">
        <v>2007</v>
      </c>
      <c r="L73" s="205"/>
      <c r="M73" s="205"/>
      <c r="N73" s="205"/>
      <c r="O73" s="246"/>
    </row>
    <row r="74" spans="1:15" x14ac:dyDescent="0.2">
      <c r="A74" s="202"/>
      <c r="B74" s="202"/>
      <c r="C74" s="202"/>
      <c r="D74" s="211" t="s">
        <v>748</v>
      </c>
      <c r="E74" s="210">
        <v>185</v>
      </c>
      <c r="F74" s="204"/>
      <c r="G74" s="202"/>
      <c r="H74" s="202"/>
      <c r="I74" s="202"/>
      <c r="J74" s="202" t="s">
        <v>1256</v>
      </c>
      <c r="K74" s="205">
        <v>2007</v>
      </c>
      <c r="L74" s="205"/>
      <c r="M74" s="205"/>
      <c r="N74" s="205"/>
      <c r="O74" s="246"/>
    </row>
    <row r="75" spans="1:15" x14ac:dyDescent="0.2">
      <c r="A75" s="202"/>
      <c r="B75" s="202"/>
      <c r="C75" s="202"/>
      <c r="D75" s="211" t="s">
        <v>747</v>
      </c>
      <c r="E75" s="210">
        <v>185</v>
      </c>
      <c r="F75" s="204"/>
      <c r="G75" s="202"/>
      <c r="H75" s="202"/>
      <c r="I75" s="202"/>
      <c r="J75" s="202" t="s">
        <v>1256</v>
      </c>
      <c r="K75" s="205">
        <v>2007</v>
      </c>
      <c r="L75" s="205"/>
      <c r="M75" s="205"/>
      <c r="N75" s="205"/>
      <c r="O75" s="246"/>
    </row>
    <row r="76" spans="1:15" x14ac:dyDescent="0.2">
      <c r="A76" s="202"/>
      <c r="B76" s="202"/>
      <c r="C76" s="202"/>
      <c r="D76" s="211" t="s">
        <v>749</v>
      </c>
      <c r="E76" s="210">
        <v>80</v>
      </c>
      <c r="F76" s="204"/>
      <c r="G76" s="202"/>
      <c r="H76" s="202"/>
      <c r="I76" s="202"/>
      <c r="J76" s="202" t="s">
        <v>1256</v>
      </c>
      <c r="K76" s="205">
        <v>2007</v>
      </c>
      <c r="L76" s="205"/>
      <c r="M76" s="205"/>
      <c r="N76" s="205"/>
      <c r="O76" s="246"/>
    </row>
    <row r="77" spans="1:15" x14ac:dyDescent="0.2">
      <c r="A77" s="202"/>
      <c r="B77" s="202"/>
      <c r="C77" s="202"/>
      <c r="D77" s="211" t="s">
        <v>750</v>
      </c>
      <c r="E77" s="210">
        <v>155</v>
      </c>
      <c r="F77" s="204"/>
      <c r="G77" s="202"/>
      <c r="H77" s="202"/>
      <c r="I77" s="202"/>
      <c r="J77" s="202" t="s">
        <v>1256</v>
      </c>
      <c r="K77" s="205">
        <v>2007</v>
      </c>
      <c r="L77" s="205"/>
      <c r="M77" s="205"/>
      <c r="N77" s="205"/>
      <c r="O77" s="246"/>
    </row>
    <row r="78" spans="1:15" x14ac:dyDescent="0.2">
      <c r="A78" s="202"/>
      <c r="B78" s="202"/>
      <c r="C78" s="202"/>
      <c r="D78" s="211" t="s">
        <v>882</v>
      </c>
      <c r="E78" s="210">
        <v>80</v>
      </c>
      <c r="F78" s="204"/>
      <c r="G78" s="202"/>
      <c r="H78" s="202"/>
      <c r="I78" s="202"/>
      <c r="J78" s="202" t="s">
        <v>1256</v>
      </c>
      <c r="K78" s="205">
        <v>2007</v>
      </c>
      <c r="L78" s="205"/>
      <c r="M78" s="205"/>
      <c r="N78" s="205"/>
      <c r="O78" s="246"/>
    </row>
    <row r="79" spans="1:15" x14ac:dyDescent="0.2">
      <c r="A79" s="202"/>
      <c r="B79" s="202"/>
      <c r="C79" s="202"/>
      <c r="D79" s="211" t="s">
        <v>883</v>
      </c>
      <c r="E79" s="210">
        <v>185</v>
      </c>
      <c r="F79" s="204"/>
      <c r="G79" s="202"/>
      <c r="H79" s="202"/>
      <c r="I79" s="202"/>
      <c r="J79" s="202" t="s">
        <v>1256</v>
      </c>
      <c r="K79" s="205">
        <v>2007</v>
      </c>
      <c r="L79" s="205"/>
      <c r="M79" s="205"/>
      <c r="N79" s="205"/>
      <c r="O79" s="246"/>
    </row>
    <row r="80" spans="1:15" x14ac:dyDescent="0.2">
      <c r="A80" s="202"/>
      <c r="B80" s="202"/>
      <c r="C80" s="202"/>
      <c r="D80" s="211" t="s">
        <v>884</v>
      </c>
      <c r="E80" s="210">
        <v>185</v>
      </c>
      <c r="F80" s="204"/>
      <c r="G80" s="202"/>
      <c r="H80" s="202"/>
      <c r="I80" s="202"/>
      <c r="J80" s="202" t="s">
        <v>1256</v>
      </c>
      <c r="K80" s="205">
        <v>2007</v>
      </c>
      <c r="L80" s="205"/>
      <c r="M80" s="205"/>
      <c r="N80" s="205"/>
      <c r="O80" s="246"/>
    </row>
    <row r="81" spans="1:15" x14ac:dyDescent="0.2">
      <c r="A81" s="202"/>
      <c r="B81" s="202"/>
      <c r="C81" s="213"/>
      <c r="D81" s="213" t="s">
        <v>885</v>
      </c>
      <c r="E81" s="210">
        <v>84</v>
      </c>
      <c r="F81" s="204"/>
      <c r="G81" s="202"/>
      <c r="H81" s="202"/>
      <c r="I81" s="202"/>
      <c r="J81" s="202" t="s">
        <v>1256</v>
      </c>
      <c r="K81" s="205">
        <v>2007</v>
      </c>
      <c r="L81" s="205"/>
      <c r="M81" s="205"/>
      <c r="N81" s="205"/>
      <c r="O81" s="246"/>
    </row>
    <row r="82" spans="1:15" x14ac:dyDescent="0.2">
      <c r="A82" s="202"/>
      <c r="B82" s="202"/>
      <c r="C82" s="213"/>
      <c r="D82" s="213" t="s">
        <v>886</v>
      </c>
      <c r="E82" s="210">
        <v>72</v>
      </c>
      <c r="F82" s="204"/>
      <c r="G82" s="202"/>
      <c r="H82" s="202"/>
      <c r="I82" s="202"/>
      <c r="J82" s="202" t="s">
        <v>1256</v>
      </c>
      <c r="K82" s="205">
        <v>2007</v>
      </c>
      <c r="L82" s="205"/>
      <c r="M82" s="205"/>
      <c r="N82" s="205"/>
      <c r="O82" s="246"/>
    </row>
    <row r="83" spans="1:15" x14ac:dyDescent="0.2">
      <c r="A83" s="202"/>
      <c r="B83" s="202"/>
      <c r="C83" s="213"/>
      <c r="D83" s="213" t="s">
        <v>887</v>
      </c>
      <c r="E83" s="210">
        <v>72</v>
      </c>
      <c r="F83" s="204"/>
      <c r="G83" s="202"/>
      <c r="H83" s="202"/>
      <c r="I83" s="202"/>
      <c r="J83" s="202" t="s">
        <v>1256</v>
      </c>
      <c r="K83" s="205">
        <v>2007</v>
      </c>
      <c r="L83" s="205"/>
      <c r="M83" s="205"/>
      <c r="N83" s="205"/>
      <c r="O83" s="246"/>
    </row>
    <row r="84" spans="1:15" x14ac:dyDescent="0.2">
      <c r="A84" s="202"/>
      <c r="B84" s="202"/>
      <c r="C84" s="213"/>
      <c r="D84" s="213" t="s">
        <v>888</v>
      </c>
      <c r="E84" s="210">
        <v>72</v>
      </c>
      <c r="F84" s="204"/>
      <c r="G84" s="202"/>
      <c r="H84" s="202"/>
      <c r="I84" s="202"/>
      <c r="J84" s="202" t="s">
        <v>1256</v>
      </c>
      <c r="K84" s="205">
        <v>2007</v>
      </c>
      <c r="L84" s="205"/>
      <c r="M84" s="205"/>
      <c r="N84" s="205"/>
      <c r="O84" s="246"/>
    </row>
    <row r="85" spans="1:15" x14ac:dyDescent="0.2">
      <c r="A85" s="202"/>
      <c r="B85" s="202"/>
      <c r="C85" s="213"/>
      <c r="D85" s="213" t="s">
        <v>889</v>
      </c>
      <c r="E85" s="210">
        <v>72</v>
      </c>
      <c r="F85" s="204"/>
      <c r="G85" s="202"/>
      <c r="H85" s="202"/>
      <c r="I85" s="202"/>
      <c r="J85" s="202" t="s">
        <v>1256</v>
      </c>
      <c r="K85" s="205">
        <v>2007</v>
      </c>
      <c r="L85" s="205"/>
      <c r="M85" s="205"/>
      <c r="N85" s="205"/>
      <c r="O85" s="246"/>
    </row>
    <row r="86" spans="1:15" x14ac:dyDescent="0.2">
      <c r="A86" s="202"/>
      <c r="B86" s="202"/>
      <c r="C86" s="213"/>
      <c r="D86" s="213" t="s">
        <v>890</v>
      </c>
      <c r="E86" s="210">
        <v>104</v>
      </c>
      <c r="F86" s="204"/>
      <c r="G86" s="202"/>
      <c r="H86" s="202"/>
      <c r="I86" s="202"/>
      <c r="J86" s="202" t="s">
        <v>1256</v>
      </c>
      <c r="K86" s="205">
        <v>2007</v>
      </c>
      <c r="L86" s="205"/>
      <c r="M86" s="205"/>
      <c r="N86" s="205"/>
      <c r="O86" s="246"/>
    </row>
    <row r="87" spans="1:15" x14ac:dyDescent="0.2">
      <c r="A87" s="202"/>
      <c r="B87" s="202"/>
      <c r="C87" s="213"/>
      <c r="D87" s="213" t="s">
        <v>891</v>
      </c>
      <c r="E87" s="210">
        <v>104</v>
      </c>
      <c r="F87" s="204"/>
      <c r="G87" s="202"/>
      <c r="H87" s="202"/>
      <c r="I87" s="202"/>
      <c r="J87" s="202" t="s">
        <v>1256</v>
      </c>
      <c r="K87" s="205">
        <v>2007</v>
      </c>
      <c r="L87" s="205"/>
      <c r="M87" s="205"/>
      <c r="N87" s="205"/>
      <c r="O87" s="246"/>
    </row>
    <row r="88" spans="1:15" x14ac:dyDescent="0.2">
      <c r="A88" s="202"/>
      <c r="B88" s="202"/>
      <c r="C88" s="213"/>
      <c r="D88" s="213" t="s">
        <v>892</v>
      </c>
      <c r="E88" s="210">
        <v>104</v>
      </c>
      <c r="F88" s="204"/>
      <c r="G88" s="202"/>
      <c r="H88" s="202"/>
      <c r="I88" s="202"/>
      <c r="J88" s="202" t="s">
        <v>1256</v>
      </c>
      <c r="K88" s="205">
        <v>2007</v>
      </c>
      <c r="L88" s="205"/>
      <c r="M88" s="205"/>
      <c r="N88" s="205"/>
      <c r="O88" s="246"/>
    </row>
    <row r="89" spans="1:15" x14ac:dyDescent="0.2">
      <c r="A89" s="202"/>
      <c r="B89" s="202"/>
      <c r="C89" s="213"/>
      <c r="D89" s="213" t="s">
        <v>893</v>
      </c>
      <c r="E89" s="210">
        <v>270</v>
      </c>
      <c r="F89" s="204"/>
      <c r="G89" s="202"/>
      <c r="H89" s="202"/>
      <c r="I89" s="202"/>
      <c r="J89" s="202" t="s">
        <v>1256</v>
      </c>
      <c r="K89" s="205">
        <v>2007</v>
      </c>
      <c r="L89" s="205"/>
      <c r="M89" s="205"/>
      <c r="N89" s="205"/>
      <c r="O89" s="246"/>
    </row>
    <row r="90" spans="1:15" x14ac:dyDescent="0.2">
      <c r="A90" s="202"/>
      <c r="B90" s="202"/>
      <c r="C90" s="213"/>
      <c r="D90" s="211" t="s">
        <v>894</v>
      </c>
      <c r="E90" s="210">
        <v>24</v>
      </c>
      <c r="F90" s="204"/>
      <c r="G90" s="202"/>
      <c r="H90" s="202"/>
      <c r="I90" s="202"/>
      <c r="J90" s="202" t="s">
        <v>1256</v>
      </c>
      <c r="K90" s="205">
        <v>2007</v>
      </c>
      <c r="L90" s="205"/>
      <c r="M90" s="205"/>
      <c r="N90" s="205"/>
      <c r="O90" s="246"/>
    </row>
    <row r="91" spans="1:15" x14ac:dyDescent="0.2">
      <c r="A91" s="202"/>
      <c r="B91" s="202"/>
      <c r="C91" s="213"/>
      <c r="D91" s="211" t="s">
        <v>895</v>
      </c>
      <c r="E91" s="210">
        <v>26</v>
      </c>
      <c r="F91" s="204"/>
      <c r="G91" s="202"/>
      <c r="H91" s="202"/>
      <c r="I91" s="202"/>
      <c r="J91" s="202" t="s">
        <v>1256</v>
      </c>
      <c r="K91" s="205">
        <v>2007</v>
      </c>
      <c r="L91" s="205"/>
      <c r="M91" s="205"/>
      <c r="N91" s="205"/>
      <c r="O91" s="246"/>
    </row>
    <row r="92" spans="1:15" x14ac:dyDescent="0.2">
      <c r="A92" s="202"/>
      <c r="B92" s="202"/>
      <c r="C92" s="213"/>
      <c r="D92" s="211" t="s">
        <v>896</v>
      </c>
      <c r="E92" s="210">
        <v>28</v>
      </c>
      <c r="F92" s="204"/>
      <c r="G92" s="202"/>
      <c r="H92" s="202"/>
      <c r="I92" s="202"/>
      <c r="J92" s="202" t="s">
        <v>1256</v>
      </c>
      <c r="K92" s="205">
        <v>2007</v>
      </c>
      <c r="L92" s="205"/>
      <c r="M92" s="205"/>
      <c r="N92" s="205"/>
      <c r="O92" s="246"/>
    </row>
    <row r="93" spans="1:15" x14ac:dyDescent="0.2">
      <c r="A93" s="202"/>
      <c r="B93" s="202"/>
      <c r="C93" s="213"/>
      <c r="D93" s="211" t="s">
        <v>897</v>
      </c>
      <c r="E93" s="210">
        <v>32</v>
      </c>
      <c r="F93" s="204"/>
      <c r="G93" s="202"/>
      <c r="H93" s="202"/>
      <c r="I93" s="202"/>
      <c r="J93" s="202" t="s">
        <v>1256</v>
      </c>
      <c r="K93" s="205">
        <v>2007</v>
      </c>
      <c r="L93" s="205"/>
      <c r="M93" s="205"/>
      <c r="N93" s="205"/>
      <c r="O93" s="246"/>
    </row>
    <row r="94" spans="1:15" x14ac:dyDescent="0.2">
      <c r="A94" s="202"/>
      <c r="B94" s="202"/>
      <c r="C94" s="213"/>
      <c r="D94" s="211" t="s">
        <v>898</v>
      </c>
      <c r="E94" s="210">
        <v>38</v>
      </c>
      <c r="F94" s="204"/>
      <c r="G94" s="202"/>
      <c r="H94" s="202"/>
      <c r="I94" s="202"/>
      <c r="J94" s="202" t="s">
        <v>1256</v>
      </c>
      <c r="K94" s="205">
        <v>2007</v>
      </c>
      <c r="L94" s="205"/>
      <c r="M94" s="205"/>
      <c r="N94" s="205"/>
      <c r="O94" s="246"/>
    </row>
    <row r="95" spans="1:15" x14ac:dyDescent="0.2">
      <c r="A95" s="202"/>
      <c r="B95" s="202"/>
      <c r="C95" s="213"/>
      <c r="D95" s="211" t="s">
        <v>899</v>
      </c>
      <c r="E95" s="210">
        <v>42</v>
      </c>
      <c r="F95" s="204"/>
      <c r="G95" s="202"/>
      <c r="H95" s="202"/>
      <c r="I95" s="202"/>
      <c r="J95" s="202" t="s">
        <v>1256</v>
      </c>
      <c r="K95" s="205">
        <v>2007</v>
      </c>
      <c r="L95" s="205"/>
      <c r="M95" s="205"/>
      <c r="N95" s="205"/>
      <c r="O95" s="246"/>
    </row>
    <row r="96" spans="1:15" x14ac:dyDescent="0.2">
      <c r="A96" s="202"/>
      <c r="B96" s="202"/>
      <c r="C96" s="213"/>
      <c r="D96" s="211" t="s">
        <v>900</v>
      </c>
      <c r="E96" s="210">
        <v>48</v>
      </c>
      <c r="F96" s="204"/>
      <c r="G96" s="202"/>
      <c r="H96" s="202"/>
      <c r="I96" s="202"/>
      <c r="J96" s="202" t="s">
        <v>1256</v>
      </c>
      <c r="K96" s="205">
        <v>2007</v>
      </c>
      <c r="L96" s="205"/>
      <c r="M96" s="205"/>
      <c r="N96" s="205"/>
      <c r="O96" s="246"/>
    </row>
    <row r="97" spans="1:15" x14ac:dyDescent="0.2">
      <c r="A97" s="202"/>
      <c r="B97" s="202"/>
      <c r="C97" s="213"/>
      <c r="D97" s="211" t="s">
        <v>901</v>
      </c>
      <c r="E97" s="210">
        <v>54</v>
      </c>
      <c r="F97" s="204"/>
      <c r="G97" s="202"/>
      <c r="H97" s="202"/>
      <c r="I97" s="202"/>
      <c r="J97" s="202" t="s">
        <v>1256</v>
      </c>
      <c r="K97" s="205">
        <v>2007</v>
      </c>
      <c r="L97" s="205"/>
      <c r="M97" s="205"/>
      <c r="N97" s="205"/>
      <c r="O97" s="246"/>
    </row>
    <row r="98" spans="1:15" x14ac:dyDescent="0.2">
      <c r="A98" s="202"/>
      <c r="B98" s="202"/>
      <c r="C98" s="202"/>
      <c r="D98" s="211" t="s">
        <v>312</v>
      </c>
      <c r="E98" s="210">
        <v>12</v>
      </c>
      <c r="F98" s="204"/>
      <c r="G98" s="202"/>
      <c r="H98" s="202"/>
      <c r="I98" s="202"/>
      <c r="J98" s="202" t="s">
        <v>1256</v>
      </c>
      <c r="K98" s="205">
        <v>2007</v>
      </c>
      <c r="L98" s="205"/>
      <c r="M98" s="205"/>
      <c r="N98" s="205"/>
      <c r="O98" s="246"/>
    </row>
    <row r="99" spans="1:15" x14ac:dyDescent="0.2">
      <c r="A99" s="202"/>
      <c r="B99" s="202"/>
      <c r="C99" s="202"/>
      <c r="D99" s="211" t="s">
        <v>313</v>
      </c>
      <c r="E99" s="210">
        <v>14</v>
      </c>
      <c r="F99" s="204"/>
      <c r="G99" s="202"/>
      <c r="H99" s="202"/>
      <c r="I99" s="202"/>
      <c r="J99" s="202" t="s">
        <v>1256</v>
      </c>
      <c r="K99" s="205">
        <v>2007</v>
      </c>
      <c r="L99" s="205"/>
      <c r="M99" s="205"/>
      <c r="N99" s="205"/>
      <c r="O99" s="246"/>
    </row>
    <row r="100" spans="1:15" x14ac:dyDescent="0.2">
      <c r="A100" s="202"/>
      <c r="B100" s="202"/>
      <c r="C100" s="202"/>
      <c r="D100" s="211" t="s">
        <v>314</v>
      </c>
      <c r="E100" s="210">
        <v>16</v>
      </c>
      <c r="F100" s="204"/>
      <c r="G100" s="202"/>
      <c r="H100" s="202"/>
      <c r="I100" s="202"/>
      <c r="J100" s="202" t="s">
        <v>1256</v>
      </c>
      <c r="K100" s="205">
        <v>2007</v>
      </c>
      <c r="L100" s="205"/>
      <c r="M100" s="205"/>
      <c r="N100" s="205"/>
      <c r="O100" s="246"/>
    </row>
    <row r="101" spans="1:15" x14ac:dyDescent="0.2">
      <c r="A101" s="202"/>
      <c r="B101" s="202"/>
      <c r="C101" s="202"/>
      <c r="D101" s="211" t="s">
        <v>311</v>
      </c>
      <c r="E101" s="210">
        <v>12</v>
      </c>
      <c r="F101" s="204"/>
      <c r="G101" s="202"/>
      <c r="H101" s="202"/>
      <c r="I101" s="202"/>
      <c r="J101" s="202" t="s">
        <v>1256</v>
      </c>
      <c r="K101" s="205">
        <v>2007</v>
      </c>
      <c r="L101" s="205"/>
      <c r="M101" s="205"/>
      <c r="N101" s="205"/>
      <c r="O101" s="246"/>
    </row>
    <row r="102" spans="1:15" x14ac:dyDescent="0.2">
      <c r="A102" s="202"/>
      <c r="B102" s="202"/>
      <c r="C102" s="202"/>
      <c r="D102" s="211"/>
      <c r="E102" s="210"/>
      <c r="F102" s="204"/>
      <c r="G102" s="202"/>
      <c r="H102" s="202"/>
      <c r="I102" s="202"/>
      <c r="J102" s="202"/>
      <c r="K102" s="205"/>
      <c r="L102" s="205"/>
      <c r="M102" s="205"/>
      <c r="N102" s="205"/>
      <c r="O102" s="246"/>
    </row>
    <row r="103" spans="1:15" x14ac:dyDescent="0.2">
      <c r="A103" s="202"/>
      <c r="B103" s="202"/>
      <c r="C103" s="202"/>
      <c r="D103" s="213" t="s">
        <v>650</v>
      </c>
      <c r="E103" s="210">
        <v>1194</v>
      </c>
      <c r="F103" s="204" t="s">
        <v>671</v>
      </c>
      <c r="G103" s="202" t="s">
        <v>672</v>
      </c>
      <c r="H103" s="263" t="s">
        <v>673</v>
      </c>
      <c r="I103" s="202"/>
      <c r="J103" s="202" t="s">
        <v>1256</v>
      </c>
      <c r="K103" s="205">
        <v>2007</v>
      </c>
      <c r="L103" s="205"/>
      <c r="M103" s="205"/>
      <c r="N103" s="205"/>
      <c r="O103" s="246"/>
    </row>
    <row r="104" spans="1:15" x14ac:dyDescent="0.2">
      <c r="A104" s="202"/>
      <c r="B104" s="202"/>
      <c r="C104" s="202"/>
      <c r="D104" s="213" t="s">
        <v>242</v>
      </c>
      <c r="E104" s="204">
        <v>595</v>
      </c>
      <c r="F104" s="204" t="s">
        <v>671</v>
      </c>
      <c r="G104" s="202"/>
      <c r="H104" s="202" t="s">
        <v>674</v>
      </c>
      <c r="I104" s="202"/>
      <c r="J104" s="202" t="s">
        <v>1256</v>
      </c>
      <c r="K104" s="205">
        <v>2007</v>
      </c>
      <c r="L104" s="205"/>
      <c r="M104" s="205"/>
      <c r="N104" s="205"/>
      <c r="O104" s="246"/>
    </row>
    <row r="105" spans="1:15" x14ac:dyDescent="0.2">
      <c r="A105" s="202"/>
      <c r="B105" s="202"/>
      <c r="C105" s="202"/>
      <c r="D105" s="213" t="s">
        <v>243</v>
      </c>
      <c r="E105" s="204">
        <v>595</v>
      </c>
      <c r="F105" s="204" t="s">
        <v>671</v>
      </c>
      <c r="G105" s="202"/>
      <c r="H105" s="202" t="s">
        <v>674</v>
      </c>
      <c r="I105" s="202"/>
      <c r="J105" s="202" t="s">
        <v>1256</v>
      </c>
      <c r="K105" s="205">
        <v>2007</v>
      </c>
      <c r="L105" s="205"/>
      <c r="M105" s="205"/>
      <c r="N105" s="205"/>
      <c r="O105" s="246"/>
    </row>
    <row r="106" spans="1:15" x14ac:dyDescent="0.2">
      <c r="A106" s="202"/>
      <c r="B106" s="202"/>
      <c r="C106" s="202"/>
      <c r="D106" s="213" t="s">
        <v>244</v>
      </c>
      <c r="E106" s="204">
        <v>595</v>
      </c>
      <c r="F106" s="204" t="s">
        <v>671</v>
      </c>
      <c r="G106" s="202"/>
      <c r="H106" s="202" t="s">
        <v>674</v>
      </c>
      <c r="I106" s="202"/>
      <c r="J106" s="202" t="s">
        <v>1256</v>
      </c>
      <c r="K106" s="205">
        <v>2007</v>
      </c>
      <c r="L106" s="205"/>
      <c r="M106" s="205"/>
      <c r="N106" s="205"/>
      <c r="O106" s="246"/>
    </row>
    <row r="107" spans="1:15" x14ac:dyDescent="0.2">
      <c r="A107" s="202"/>
      <c r="B107" s="202"/>
      <c r="C107" s="202"/>
      <c r="D107" s="211" t="s">
        <v>245</v>
      </c>
      <c r="E107" s="204">
        <v>4700</v>
      </c>
      <c r="F107" s="204"/>
      <c r="G107" s="202"/>
      <c r="H107" s="202"/>
      <c r="I107" s="202"/>
      <c r="J107" s="202" t="s">
        <v>1256</v>
      </c>
      <c r="K107" s="205">
        <v>2007</v>
      </c>
      <c r="L107" s="205"/>
      <c r="M107" s="205"/>
      <c r="N107" s="205"/>
      <c r="O107" s="246"/>
    </row>
    <row r="108" spans="1:15" x14ac:dyDescent="0.2">
      <c r="A108" s="202"/>
      <c r="B108" s="202"/>
      <c r="C108" s="202"/>
      <c r="D108" s="211" t="s">
        <v>246</v>
      </c>
      <c r="E108" s="204">
        <v>1545</v>
      </c>
      <c r="F108" s="204"/>
      <c r="G108" s="202"/>
      <c r="H108" s="202"/>
      <c r="I108" s="202"/>
      <c r="J108" s="202" t="s">
        <v>1256</v>
      </c>
      <c r="K108" s="205">
        <v>2007</v>
      </c>
      <c r="L108" s="205"/>
      <c r="M108" s="205"/>
      <c r="N108" s="205"/>
      <c r="O108" s="246"/>
    </row>
    <row r="109" spans="1:15" x14ac:dyDescent="0.2">
      <c r="A109" s="202"/>
      <c r="B109" s="202"/>
      <c r="C109" s="202"/>
      <c r="D109" s="202"/>
      <c r="E109" s="204"/>
      <c r="F109" s="204"/>
      <c r="G109" s="202"/>
      <c r="H109" s="202"/>
      <c r="I109" s="202"/>
      <c r="J109" s="202"/>
      <c r="K109" s="205"/>
      <c r="L109" s="205"/>
      <c r="M109" s="205"/>
      <c r="N109" s="205"/>
      <c r="O109" s="246"/>
    </row>
    <row r="110" spans="1:15" x14ac:dyDescent="0.2">
      <c r="A110" s="202"/>
      <c r="B110" s="202"/>
      <c r="C110" s="202"/>
      <c r="D110" s="202" t="s">
        <v>1223</v>
      </c>
      <c r="E110" s="204">
        <v>36</v>
      </c>
      <c r="F110" s="204"/>
      <c r="G110" s="202"/>
      <c r="H110" s="202"/>
      <c r="I110" s="202"/>
      <c r="J110" s="202" t="s">
        <v>1256</v>
      </c>
      <c r="K110" s="205">
        <v>2007</v>
      </c>
      <c r="L110" s="205"/>
      <c r="M110" s="205"/>
      <c r="N110" s="205"/>
      <c r="O110" s="246"/>
    </row>
    <row r="111" spans="1:15" x14ac:dyDescent="0.2">
      <c r="A111" s="202"/>
      <c r="B111" s="202"/>
      <c r="C111" s="202"/>
      <c r="D111" s="202" t="s">
        <v>1224</v>
      </c>
      <c r="E111" s="204">
        <v>28</v>
      </c>
      <c r="F111" s="204"/>
      <c r="G111" s="202"/>
      <c r="H111" s="202"/>
      <c r="I111" s="202"/>
      <c r="J111" s="202" t="s">
        <v>1256</v>
      </c>
      <c r="K111" s="205">
        <v>2007</v>
      </c>
      <c r="L111" s="205"/>
      <c r="M111" s="205"/>
      <c r="N111" s="205"/>
      <c r="O111" s="246"/>
    </row>
    <row r="112" spans="1:15" x14ac:dyDescent="0.2">
      <c r="A112" s="202"/>
      <c r="B112" s="202"/>
      <c r="C112" s="202"/>
      <c r="D112" s="202" t="s">
        <v>239</v>
      </c>
      <c r="E112" s="204">
        <v>44</v>
      </c>
      <c r="F112" s="204"/>
      <c r="G112" s="202"/>
      <c r="H112" s="202"/>
      <c r="I112" s="202"/>
      <c r="J112" s="202" t="s">
        <v>1256</v>
      </c>
      <c r="K112" s="205">
        <v>2007</v>
      </c>
      <c r="L112" s="205"/>
      <c r="M112" s="205"/>
      <c r="N112" s="205"/>
      <c r="O112" s="246"/>
    </row>
    <row r="113" spans="1:15" x14ac:dyDescent="0.2">
      <c r="A113" s="202"/>
      <c r="B113" s="202"/>
      <c r="C113" s="202"/>
      <c r="D113" s="202" t="s">
        <v>240</v>
      </c>
      <c r="E113" s="204">
        <v>28</v>
      </c>
      <c r="F113" s="204"/>
      <c r="G113" s="202"/>
      <c r="H113" s="202"/>
      <c r="I113" s="202"/>
      <c r="J113" s="202" t="s">
        <v>1256</v>
      </c>
      <c r="K113" s="205">
        <v>2007</v>
      </c>
      <c r="L113" s="205"/>
      <c r="M113" s="205"/>
      <c r="N113" s="205"/>
      <c r="O113" s="246"/>
    </row>
    <row r="114" spans="1:15" x14ac:dyDescent="0.2">
      <c r="A114" s="202"/>
      <c r="B114" s="202"/>
      <c r="C114" s="202"/>
      <c r="D114" s="213" t="s">
        <v>1222</v>
      </c>
      <c r="E114" s="210">
        <v>16</v>
      </c>
      <c r="F114" s="204"/>
      <c r="G114" s="202"/>
      <c r="H114" s="202"/>
      <c r="I114" s="202"/>
      <c r="J114" s="202" t="s">
        <v>1256</v>
      </c>
      <c r="K114" s="205">
        <v>2007</v>
      </c>
      <c r="L114" s="205"/>
      <c r="M114" s="205"/>
      <c r="N114" s="205"/>
      <c r="O114" s="246"/>
    </row>
    <row r="115" spans="1:15" x14ac:dyDescent="0.2">
      <c r="A115" s="202"/>
      <c r="B115" s="202"/>
      <c r="C115" s="202"/>
      <c r="D115" s="213" t="s">
        <v>648</v>
      </c>
      <c r="E115" s="210">
        <v>30</v>
      </c>
      <c r="F115" s="204"/>
      <c r="G115" s="202"/>
      <c r="H115" s="202"/>
      <c r="I115" s="202"/>
      <c r="J115" s="202" t="s">
        <v>1256</v>
      </c>
      <c r="K115" s="205">
        <v>2007</v>
      </c>
      <c r="L115" s="205"/>
      <c r="M115" s="205"/>
      <c r="N115" s="205"/>
      <c r="O115" s="246"/>
    </row>
    <row r="116" spans="1:15" x14ac:dyDescent="0.2">
      <c r="A116" s="202"/>
      <c r="B116" s="202"/>
      <c r="C116" s="202"/>
      <c r="D116" s="202" t="s">
        <v>241</v>
      </c>
      <c r="E116" s="204">
        <v>74</v>
      </c>
      <c r="F116" s="204"/>
      <c r="G116" s="202"/>
      <c r="H116" s="202"/>
      <c r="I116" s="202"/>
      <c r="J116" s="202" t="s">
        <v>1256</v>
      </c>
      <c r="K116" s="205">
        <v>2007</v>
      </c>
      <c r="L116" s="205"/>
      <c r="M116" s="205"/>
      <c r="N116" s="205"/>
      <c r="O116" s="246"/>
    </row>
    <row r="117" spans="1:15" x14ac:dyDescent="0.2">
      <c r="A117" s="202"/>
      <c r="B117" s="202"/>
      <c r="C117" s="202"/>
      <c r="D117" s="202"/>
      <c r="E117" s="204"/>
      <c r="F117" s="204"/>
      <c r="G117" s="202"/>
      <c r="H117" s="202"/>
      <c r="I117" s="202"/>
      <c r="J117" s="202"/>
      <c r="K117" s="205"/>
      <c r="L117" s="205"/>
      <c r="M117" s="205"/>
      <c r="N117" s="205"/>
      <c r="O117" s="246"/>
    </row>
    <row r="118" spans="1:15" x14ac:dyDescent="0.2">
      <c r="A118" s="202"/>
      <c r="B118" s="202"/>
      <c r="C118" s="202"/>
      <c r="D118" s="211" t="s">
        <v>906</v>
      </c>
      <c r="E118" s="210">
        <v>965</v>
      </c>
      <c r="F118" s="204"/>
      <c r="G118" s="202"/>
      <c r="H118" s="202"/>
      <c r="I118" s="202"/>
      <c r="J118" s="202" t="s">
        <v>1256</v>
      </c>
      <c r="K118" s="205">
        <v>2007</v>
      </c>
      <c r="L118" s="205"/>
      <c r="M118" s="205"/>
      <c r="N118" s="205"/>
      <c r="O118" s="246"/>
    </row>
    <row r="119" spans="1:15" ht="25.5" customHeight="1" x14ac:dyDescent="0.2">
      <c r="A119" s="202"/>
      <c r="B119" s="202"/>
      <c r="C119" s="202"/>
      <c r="D119" s="209" t="s">
        <v>902</v>
      </c>
      <c r="E119" s="210">
        <v>2765</v>
      </c>
      <c r="F119" s="204"/>
      <c r="G119" s="202"/>
      <c r="H119" s="202"/>
      <c r="I119" s="202"/>
      <c r="J119" s="202" t="s">
        <v>1256</v>
      </c>
      <c r="K119" s="205">
        <v>2007</v>
      </c>
      <c r="L119" s="205"/>
      <c r="M119" s="205"/>
      <c r="N119" s="205"/>
      <c r="O119" s="246"/>
    </row>
    <row r="120" spans="1:15" ht="25.5" x14ac:dyDescent="0.2">
      <c r="A120" s="202"/>
      <c r="B120" s="202"/>
      <c r="C120" s="202"/>
      <c r="D120" s="209" t="s">
        <v>903</v>
      </c>
      <c r="E120" s="210">
        <v>2015</v>
      </c>
      <c r="F120" s="204"/>
      <c r="G120" s="202"/>
      <c r="H120" s="202"/>
      <c r="I120" s="202"/>
      <c r="J120" s="202" t="s">
        <v>1256</v>
      </c>
      <c r="K120" s="205">
        <v>2007</v>
      </c>
      <c r="L120" s="205"/>
      <c r="M120" s="205"/>
      <c r="N120" s="205"/>
      <c r="O120" s="246"/>
    </row>
    <row r="121" spans="1:15" x14ac:dyDescent="0.2">
      <c r="A121" s="202"/>
      <c r="B121" s="202"/>
      <c r="C121" s="202"/>
      <c r="D121" s="209" t="s">
        <v>907</v>
      </c>
      <c r="E121" s="210">
        <v>1165</v>
      </c>
      <c r="F121" s="204"/>
      <c r="G121" s="202"/>
      <c r="H121" s="202"/>
      <c r="I121" s="202"/>
      <c r="J121" s="202" t="s">
        <v>1256</v>
      </c>
      <c r="K121" s="205">
        <v>2007</v>
      </c>
      <c r="L121" s="205"/>
      <c r="M121" s="205"/>
      <c r="N121" s="205"/>
      <c r="O121" s="246"/>
    </row>
    <row r="122" spans="1:15" x14ac:dyDescent="0.2">
      <c r="A122" s="202"/>
      <c r="B122" s="202"/>
      <c r="C122" s="202"/>
      <c r="D122" s="209" t="s">
        <v>904</v>
      </c>
      <c r="E122" s="210">
        <v>2965</v>
      </c>
      <c r="F122" s="204"/>
      <c r="G122" s="202"/>
      <c r="H122" s="202"/>
      <c r="I122" s="202"/>
      <c r="J122" s="202" t="s">
        <v>1256</v>
      </c>
      <c r="K122" s="205">
        <v>2007</v>
      </c>
      <c r="L122" s="205"/>
      <c r="M122" s="205"/>
      <c r="N122" s="205"/>
      <c r="O122" s="246"/>
    </row>
    <row r="123" spans="1:15" x14ac:dyDescent="0.2">
      <c r="A123" s="202"/>
      <c r="B123" s="202"/>
      <c r="C123" s="202"/>
      <c r="D123" s="209" t="s">
        <v>905</v>
      </c>
      <c r="E123" s="210">
        <v>2215</v>
      </c>
      <c r="F123" s="204"/>
      <c r="G123" s="202"/>
      <c r="H123" s="202"/>
      <c r="I123" s="202"/>
      <c r="J123" s="202" t="s">
        <v>1256</v>
      </c>
      <c r="K123" s="205">
        <v>2007</v>
      </c>
      <c r="L123" s="205"/>
      <c r="M123" s="205"/>
      <c r="N123" s="205"/>
      <c r="O123" s="246"/>
    </row>
    <row r="124" spans="1:15" x14ac:dyDescent="0.2">
      <c r="A124" s="202"/>
      <c r="B124" s="202"/>
      <c r="C124" s="202"/>
      <c r="D124" s="209" t="s">
        <v>908</v>
      </c>
      <c r="E124" s="204">
        <v>1850</v>
      </c>
      <c r="F124" s="204"/>
      <c r="G124" s="202"/>
      <c r="H124" s="202"/>
      <c r="I124" s="202"/>
      <c r="J124" s="202" t="s">
        <v>1256</v>
      </c>
      <c r="K124" s="205">
        <v>2007</v>
      </c>
      <c r="L124" s="205"/>
      <c r="M124" s="205"/>
      <c r="N124" s="205"/>
      <c r="O124" s="246"/>
    </row>
    <row r="125" spans="1:15" x14ac:dyDescent="0.2">
      <c r="A125" s="202"/>
      <c r="B125" s="202"/>
      <c r="C125" s="202"/>
      <c r="D125" s="209" t="s">
        <v>909</v>
      </c>
      <c r="E125" s="204">
        <v>945</v>
      </c>
      <c r="F125" s="204"/>
      <c r="G125" s="202"/>
      <c r="H125" s="202"/>
      <c r="I125" s="202"/>
      <c r="J125" s="202" t="s">
        <v>1256</v>
      </c>
      <c r="K125" s="205">
        <v>2007</v>
      </c>
      <c r="L125" s="205"/>
      <c r="M125" s="205"/>
      <c r="N125" s="205"/>
      <c r="O125" s="246"/>
    </row>
    <row r="126" spans="1:15" x14ac:dyDescent="0.2">
      <c r="A126" s="202"/>
      <c r="B126" s="202"/>
      <c r="C126" s="206" t="s">
        <v>1896</v>
      </c>
      <c r="D126" s="202"/>
      <c r="E126" s="204"/>
      <c r="F126" s="204"/>
      <c r="G126" s="202"/>
      <c r="H126" s="202"/>
      <c r="I126" s="202"/>
      <c r="J126" s="202"/>
      <c r="K126" s="205"/>
      <c r="L126" s="205"/>
      <c r="M126" s="205"/>
      <c r="N126" s="205"/>
      <c r="O126" s="246"/>
    </row>
    <row r="127" spans="1:15" x14ac:dyDescent="0.2">
      <c r="A127" s="202"/>
      <c r="B127" s="202"/>
      <c r="C127" s="206"/>
      <c r="D127" s="209" t="s">
        <v>1895</v>
      </c>
      <c r="E127" s="204"/>
      <c r="F127" s="204"/>
      <c r="G127" s="202"/>
      <c r="H127" s="202"/>
      <c r="I127" s="202"/>
      <c r="J127" s="202"/>
      <c r="K127" s="205"/>
      <c r="L127" s="205"/>
      <c r="M127" s="205"/>
      <c r="N127" s="205"/>
      <c r="O127" s="246"/>
    </row>
    <row r="128" spans="1:15" x14ac:dyDescent="0.2">
      <c r="A128" s="202"/>
      <c r="B128" s="202"/>
      <c r="C128" s="206"/>
      <c r="D128" s="209" t="s">
        <v>1897</v>
      </c>
      <c r="E128" s="204"/>
      <c r="F128" s="204"/>
      <c r="G128" s="202"/>
      <c r="H128" s="202"/>
      <c r="I128" s="202"/>
      <c r="J128" s="202"/>
      <c r="K128" s="205"/>
      <c r="L128" s="205"/>
      <c r="M128" s="205"/>
      <c r="N128" s="205"/>
      <c r="O128" s="246"/>
    </row>
    <row r="129" spans="1:15" x14ac:dyDescent="0.2">
      <c r="A129" s="202"/>
      <c r="B129" s="202"/>
      <c r="C129" s="206"/>
      <c r="D129" s="202"/>
      <c r="E129" s="204"/>
      <c r="F129" s="204"/>
      <c r="G129" s="202"/>
      <c r="H129" s="202"/>
      <c r="I129" s="202"/>
      <c r="J129" s="202"/>
      <c r="K129" s="205"/>
      <c r="L129" s="205"/>
      <c r="M129" s="205"/>
      <c r="N129" s="205"/>
      <c r="O129" s="246"/>
    </row>
    <row r="130" spans="1:15" x14ac:dyDescent="0.2">
      <c r="A130" s="202"/>
      <c r="B130" s="202"/>
      <c r="C130" s="206"/>
      <c r="D130" s="202"/>
      <c r="E130" s="204"/>
      <c r="F130" s="204"/>
      <c r="G130" s="202"/>
      <c r="H130" s="202"/>
      <c r="I130" s="202"/>
      <c r="J130" s="202"/>
      <c r="K130" s="205"/>
      <c r="L130" s="205"/>
      <c r="M130" s="205"/>
      <c r="N130" s="205"/>
      <c r="O130" s="246"/>
    </row>
    <row r="131" spans="1:15" x14ac:dyDescent="0.2">
      <c r="A131" s="202"/>
      <c r="B131" s="202"/>
      <c r="C131" s="206" t="s">
        <v>644</v>
      </c>
      <c r="D131" s="202"/>
      <c r="E131" s="204"/>
      <c r="F131" s="204"/>
      <c r="G131" s="202"/>
      <c r="H131" s="202"/>
      <c r="I131" s="202"/>
      <c r="J131" s="202"/>
      <c r="K131" s="205"/>
      <c r="L131" s="205"/>
      <c r="M131" s="205"/>
      <c r="N131" s="205"/>
      <c r="O131" s="246"/>
    </row>
    <row r="132" spans="1:15" x14ac:dyDescent="0.2">
      <c r="A132" s="202"/>
      <c r="B132" s="202"/>
      <c r="C132" s="202"/>
      <c r="D132" s="202" t="s">
        <v>645</v>
      </c>
      <c r="E132" s="204">
        <v>3200</v>
      </c>
      <c r="F132" s="204"/>
      <c r="G132" s="202"/>
      <c r="H132" s="202"/>
      <c r="I132" s="202"/>
      <c r="J132" s="202" t="s">
        <v>646</v>
      </c>
      <c r="K132" s="205">
        <v>2007</v>
      </c>
      <c r="L132" s="205"/>
      <c r="M132" s="205"/>
      <c r="N132" s="205"/>
      <c r="O132" s="246"/>
    </row>
    <row r="133" spans="1:15" s="240" customFormat="1" x14ac:dyDescent="0.2">
      <c r="A133" s="213"/>
      <c r="B133" s="213"/>
      <c r="C133" s="213"/>
      <c r="D133" s="213" t="s">
        <v>670</v>
      </c>
      <c r="E133" s="210"/>
      <c r="F133" s="210"/>
      <c r="G133" s="213"/>
      <c r="H133" s="213"/>
      <c r="I133" s="213"/>
      <c r="J133" s="11" t="s">
        <v>667</v>
      </c>
      <c r="K133" s="205">
        <v>2007</v>
      </c>
      <c r="L133" s="266"/>
      <c r="M133" s="266"/>
      <c r="N133" s="266"/>
      <c r="O133" s="246"/>
    </row>
    <row r="134" spans="1:15" s="240" customFormat="1" x14ac:dyDescent="0.2">
      <c r="A134" s="213"/>
      <c r="B134" s="213"/>
      <c r="C134" s="213"/>
      <c r="D134" s="209" t="s">
        <v>1238</v>
      </c>
      <c r="E134" s="210"/>
      <c r="F134" s="210"/>
      <c r="G134" s="213"/>
      <c r="H134" s="213"/>
      <c r="I134" s="213"/>
      <c r="J134" s="11" t="s">
        <v>667</v>
      </c>
      <c r="K134" s="205">
        <v>2007</v>
      </c>
      <c r="L134" s="266"/>
      <c r="M134" s="266"/>
      <c r="N134" s="266"/>
      <c r="O134" s="246"/>
    </row>
    <row r="135" spans="1:15" s="240" customFormat="1" ht="26.25" customHeight="1" x14ac:dyDescent="0.2">
      <c r="A135" s="213"/>
      <c r="B135" s="213"/>
      <c r="C135" s="213"/>
      <c r="D135" s="209" t="s">
        <v>1239</v>
      </c>
      <c r="E135" s="210"/>
      <c r="F135" s="210"/>
      <c r="G135" s="213"/>
      <c r="H135" s="213"/>
      <c r="I135" s="213"/>
      <c r="J135" s="11" t="s">
        <v>667</v>
      </c>
      <c r="K135" s="205">
        <v>2007</v>
      </c>
      <c r="L135" s="266"/>
      <c r="M135" s="266"/>
      <c r="N135" s="266"/>
      <c r="O135" s="246"/>
    </row>
    <row r="136" spans="1:15" x14ac:dyDescent="0.2">
      <c r="A136" s="202"/>
      <c r="B136" s="202"/>
      <c r="C136" s="202"/>
      <c r="D136" s="202" t="s">
        <v>1237</v>
      </c>
      <c r="E136" s="204">
        <v>2000</v>
      </c>
      <c r="F136" s="204"/>
      <c r="G136" s="202"/>
      <c r="H136" s="202"/>
      <c r="I136" s="202"/>
      <c r="J136" s="202" t="s">
        <v>647</v>
      </c>
      <c r="K136" s="205">
        <v>2007</v>
      </c>
      <c r="L136" s="205"/>
      <c r="M136" s="205"/>
      <c r="N136" s="205"/>
      <c r="O136" s="246"/>
    </row>
    <row r="137" spans="1:15" x14ac:dyDescent="0.2">
      <c r="A137" s="202"/>
      <c r="B137" s="202"/>
      <c r="C137" s="202"/>
      <c r="D137" s="202" t="s">
        <v>663</v>
      </c>
      <c r="E137" s="204">
        <v>100</v>
      </c>
      <c r="F137" s="204"/>
      <c r="G137" s="202"/>
      <c r="H137" s="202"/>
      <c r="I137" s="202"/>
      <c r="J137" s="202" t="s">
        <v>664</v>
      </c>
      <c r="K137" s="205">
        <v>2007</v>
      </c>
      <c r="L137" s="205"/>
      <c r="M137" s="205"/>
      <c r="N137" s="205"/>
      <c r="O137" s="246"/>
    </row>
    <row r="138" spans="1:15" s="269" customFormat="1" ht="51" x14ac:dyDescent="0.2">
      <c r="A138" s="217"/>
      <c r="B138" s="217"/>
      <c r="C138" s="217"/>
      <c r="D138" s="215" t="s">
        <v>26</v>
      </c>
      <c r="E138" s="267">
        <v>1951.85</v>
      </c>
      <c r="F138" s="267"/>
      <c r="G138" s="217"/>
      <c r="H138" s="217"/>
      <c r="I138" s="217"/>
      <c r="J138" s="215" t="s">
        <v>1089</v>
      </c>
      <c r="K138" s="205">
        <v>2007</v>
      </c>
      <c r="L138" s="268"/>
      <c r="M138" s="268"/>
      <c r="N138" s="268"/>
      <c r="O138" s="246"/>
    </row>
    <row r="139" spans="1:15" s="269" customFormat="1" ht="51" x14ac:dyDescent="0.2">
      <c r="A139" s="217"/>
      <c r="B139" s="217"/>
      <c r="C139" s="217"/>
      <c r="D139" s="215" t="s">
        <v>27</v>
      </c>
      <c r="E139" s="267">
        <v>4395</v>
      </c>
      <c r="F139" s="267"/>
      <c r="G139" s="217"/>
      <c r="H139" s="217"/>
      <c r="I139" s="217"/>
      <c r="J139" s="215" t="s">
        <v>1089</v>
      </c>
      <c r="K139" s="205">
        <v>2007</v>
      </c>
      <c r="L139" s="268"/>
      <c r="M139" s="268"/>
      <c r="N139" s="268"/>
      <c r="O139" s="246"/>
    </row>
    <row r="140" spans="1:15" s="269" customFormat="1" ht="63.75" x14ac:dyDescent="0.2">
      <c r="A140" s="217"/>
      <c r="B140" s="217"/>
      <c r="C140" s="217"/>
      <c r="D140" s="215" t="s">
        <v>28</v>
      </c>
      <c r="E140" s="267">
        <v>2879</v>
      </c>
      <c r="F140" s="267"/>
      <c r="G140" s="217"/>
      <c r="H140" s="217"/>
      <c r="I140" s="217"/>
      <c r="J140" s="215" t="s">
        <v>1089</v>
      </c>
      <c r="K140" s="205">
        <v>2007</v>
      </c>
      <c r="L140" s="268"/>
      <c r="M140" s="268"/>
      <c r="N140" s="268"/>
      <c r="O140" s="246"/>
    </row>
    <row r="141" spans="1:15" s="269" customFormat="1" ht="51" x14ac:dyDescent="0.2">
      <c r="A141" s="217"/>
      <c r="B141" s="217"/>
      <c r="C141" s="217"/>
      <c r="D141" s="215" t="s">
        <v>35</v>
      </c>
      <c r="E141" s="267">
        <v>5557</v>
      </c>
      <c r="F141" s="267"/>
      <c r="G141" s="217"/>
      <c r="H141" s="217"/>
      <c r="I141" s="217"/>
      <c r="J141" s="215" t="s">
        <v>1089</v>
      </c>
      <c r="K141" s="205">
        <v>2007</v>
      </c>
      <c r="L141" s="268"/>
      <c r="M141" s="268"/>
      <c r="N141" s="268"/>
      <c r="O141" s="246"/>
    </row>
    <row r="142" spans="1:15" s="269" customFormat="1" ht="25.5" x14ac:dyDescent="0.2">
      <c r="A142" s="217"/>
      <c r="B142" s="217"/>
      <c r="C142" s="217"/>
      <c r="D142" s="215" t="s">
        <v>1243</v>
      </c>
      <c r="E142" s="267">
        <v>210</v>
      </c>
      <c r="F142" s="267"/>
      <c r="G142" s="217"/>
      <c r="H142" s="217"/>
      <c r="I142" s="217"/>
      <c r="J142" s="215" t="s">
        <v>1089</v>
      </c>
      <c r="K142" s="205">
        <v>2007</v>
      </c>
      <c r="L142" s="268"/>
      <c r="M142" s="268"/>
      <c r="N142" s="268"/>
      <c r="O142" s="246"/>
    </row>
    <row r="143" spans="1:15" s="269" customFormat="1" ht="25.5" x14ac:dyDescent="0.2">
      <c r="A143" s="217"/>
      <c r="B143" s="217"/>
      <c r="C143" s="217"/>
      <c r="D143" s="215" t="s">
        <v>1244</v>
      </c>
      <c r="E143" s="267">
        <v>150</v>
      </c>
      <c r="F143" s="267"/>
      <c r="G143" s="217"/>
      <c r="H143" s="217"/>
      <c r="I143" s="217"/>
      <c r="J143" s="215" t="s">
        <v>1089</v>
      </c>
      <c r="K143" s="205">
        <v>2007</v>
      </c>
      <c r="L143" s="268"/>
      <c r="M143" s="268"/>
      <c r="N143" s="268"/>
      <c r="O143" s="246"/>
    </row>
    <row r="144" spans="1:15" s="269" customFormat="1" ht="25.5" x14ac:dyDescent="0.2">
      <c r="A144" s="217"/>
      <c r="B144" s="217"/>
      <c r="C144" s="217"/>
      <c r="D144" s="215" t="s">
        <v>1245</v>
      </c>
      <c r="E144" s="267">
        <v>225</v>
      </c>
      <c r="F144" s="267"/>
      <c r="G144" s="217"/>
      <c r="H144" s="217"/>
      <c r="I144" s="217"/>
      <c r="J144" s="215" t="s">
        <v>1089</v>
      </c>
      <c r="K144" s="205">
        <v>2007</v>
      </c>
      <c r="L144" s="268"/>
      <c r="M144" s="268"/>
      <c r="N144" s="268"/>
      <c r="O144" s="246"/>
    </row>
    <row r="145" spans="1:15" s="269" customFormat="1" ht="25.5" x14ac:dyDescent="0.2">
      <c r="A145" s="217"/>
      <c r="B145" s="217"/>
      <c r="C145" s="217"/>
      <c r="D145" s="215" t="s">
        <v>36</v>
      </c>
      <c r="E145" s="267">
        <v>231.75</v>
      </c>
      <c r="F145" s="267"/>
      <c r="G145" s="217"/>
      <c r="H145" s="217"/>
      <c r="I145" s="217"/>
      <c r="J145" s="215" t="s">
        <v>1089</v>
      </c>
      <c r="K145" s="205">
        <v>2007</v>
      </c>
      <c r="L145" s="268"/>
      <c r="M145" s="268"/>
      <c r="N145" s="268"/>
      <c r="O145" s="246"/>
    </row>
    <row r="146" spans="1:15" s="269" customFormat="1" ht="25.5" x14ac:dyDescent="0.2">
      <c r="A146" s="217"/>
      <c r="B146" s="217"/>
      <c r="C146" s="217"/>
      <c r="D146" s="215" t="s">
        <v>1241</v>
      </c>
      <c r="E146" s="267">
        <v>165</v>
      </c>
      <c r="F146" s="267"/>
      <c r="G146" s="217"/>
      <c r="H146" s="217"/>
      <c r="I146" s="217"/>
      <c r="J146" s="215" t="s">
        <v>1089</v>
      </c>
      <c r="K146" s="205">
        <v>2007</v>
      </c>
      <c r="L146" s="268"/>
      <c r="M146" s="268"/>
      <c r="N146" s="268"/>
      <c r="O146" s="246"/>
    </row>
    <row r="147" spans="1:15" s="269" customFormat="1" ht="25.5" x14ac:dyDescent="0.2">
      <c r="A147" s="217"/>
      <c r="B147" s="217"/>
      <c r="C147" s="217"/>
      <c r="D147" s="215" t="s">
        <v>1240</v>
      </c>
      <c r="E147" s="267">
        <v>140</v>
      </c>
      <c r="F147" s="267"/>
      <c r="G147" s="217"/>
      <c r="H147" s="217"/>
      <c r="I147" s="217"/>
      <c r="J147" s="215" t="s">
        <v>1089</v>
      </c>
      <c r="K147" s="205">
        <v>2007</v>
      </c>
      <c r="L147" s="268"/>
      <c r="M147" s="268"/>
      <c r="N147" s="268"/>
      <c r="O147" s="246"/>
    </row>
    <row r="148" spans="1:15" s="269" customFormat="1" ht="25.5" x14ac:dyDescent="0.2">
      <c r="A148" s="217"/>
      <c r="B148" s="217"/>
      <c r="C148" s="217"/>
      <c r="D148" s="215" t="s">
        <v>446</v>
      </c>
      <c r="E148" s="267">
        <v>231.75</v>
      </c>
      <c r="F148" s="267"/>
      <c r="G148" s="217"/>
      <c r="H148" s="217"/>
      <c r="I148" s="217"/>
      <c r="J148" s="215" t="s">
        <v>1089</v>
      </c>
      <c r="K148" s="205">
        <v>2007</v>
      </c>
      <c r="L148" s="268"/>
      <c r="M148" s="268"/>
      <c r="N148" s="268"/>
      <c r="O148" s="246"/>
    </row>
    <row r="149" spans="1:15" s="269" customFormat="1" ht="25.5" x14ac:dyDescent="0.2">
      <c r="A149" s="217"/>
      <c r="B149" s="217"/>
      <c r="C149" s="217"/>
      <c r="D149" s="215" t="s">
        <v>1242</v>
      </c>
      <c r="E149" s="267">
        <v>90</v>
      </c>
      <c r="F149" s="267"/>
      <c r="G149" s="217"/>
      <c r="H149" s="217"/>
      <c r="I149" s="217"/>
      <c r="J149" s="215" t="s">
        <v>1089</v>
      </c>
      <c r="K149" s="205">
        <v>2007</v>
      </c>
      <c r="L149" s="268"/>
      <c r="M149" s="268"/>
      <c r="N149" s="268"/>
      <c r="O149" s="246"/>
    </row>
    <row r="150" spans="1:15" s="269" customFormat="1" ht="51" x14ac:dyDescent="0.2">
      <c r="A150" s="217"/>
      <c r="B150" s="217"/>
      <c r="C150" s="217"/>
      <c r="D150" s="215" t="s">
        <v>29</v>
      </c>
      <c r="E150" s="267">
        <v>2466.85</v>
      </c>
      <c r="F150" s="267"/>
      <c r="G150" s="217"/>
      <c r="H150" s="217"/>
      <c r="I150" s="217"/>
      <c r="J150" s="215" t="s">
        <v>1089</v>
      </c>
      <c r="K150" s="205">
        <v>2007</v>
      </c>
      <c r="L150" s="268"/>
      <c r="M150" s="268"/>
      <c r="N150" s="268"/>
      <c r="O150" s="246"/>
    </row>
    <row r="151" spans="1:15" s="269" customFormat="1" ht="38.25" x14ac:dyDescent="0.2">
      <c r="A151" s="217"/>
      <c r="B151" s="217"/>
      <c r="C151" s="217"/>
      <c r="D151" s="215" t="s">
        <v>30</v>
      </c>
      <c r="E151" s="267">
        <v>2260.85</v>
      </c>
      <c r="F151" s="267"/>
      <c r="G151" s="217"/>
      <c r="H151" s="217"/>
      <c r="I151" s="217"/>
      <c r="J151" s="215" t="s">
        <v>1089</v>
      </c>
      <c r="K151" s="205">
        <v>2007</v>
      </c>
      <c r="L151" s="268"/>
      <c r="M151" s="268"/>
      <c r="N151" s="268"/>
      <c r="O151" s="246"/>
    </row>
    <row r="152" spans="1:15" s="269" customFormat="1" ht="38.25" x14ac:dyDescent="0.2">
      <c r="A152" s="217"/>
      <c r="B152" s="217"/>
      <c r="C152" s="217"/>
      <c r="D152" s="215" t="s">
        <v>31</v>
      </c>
      <c r="E152" s="267">
        <v>2776</v>
      </c>
      <c r="F152" s="267"/>
      <c r="G152" s="217"/>
      <c r="H152" s="217"/>
      <c r="I152" s="217"/>
      <c r="J152" s="215" t="s">
        <v>1089</v>
      </c>
      <c r="K152" s="205">
        <v>2007</v>
      </c>
      <c r="L152" s="268"/>
      <c r="M152" s="268"/>
      <c r="N152" s="268"/>
      <c r="O152" s="246"/>
    </row>
    <row r="153" spans="1:15" s="269" customFormat="1" ht="51" x14ac:dyDescent="0.2">
      <c r="A153" s="217"/>
      <c r="B153" s="217"/>
      <c r="C153" s="217"/>
      <c r="D153" s="215" t="s">
        <v>32</v>
      </c>
      <c r="E153" s="267">
        <v>1745.85</v>
      </c>
      <c r="F153" s="267"/>
      <c r="G153" s="217"/>
      <c r="H153" s="217"/>
      <c r="I153" s="217"/>
      <c r="J153" s="215" t="s">
        <v>1089</v>
      </c>
      <c r="K153" s="205">
        <v>2007</v>
      </c>
      <c r="L153" s="268"/>
      <c r="M153" s="268"/>
      <c r="N153" s="268"/>
      <c r="O153" s="246"/>
    </row>
    <row r="154" spans="1:15" s="269" customFormat="1" ht="37.5" customHeight="1" x14ac:dyDescent="0.2">
      <c r="A154" s="217"/>
      <c r="B154" s="217"/>
      <c r="C154" s="217"/>
      <c r="D154" s="215" t="s">
        <v>33</v>
      </c>
      <c r="E154" s="267">
        <v>4500</v>
      </c>
      <c r="F154" s="267"/>
      <c r="G154" s="217"/>
      <c r="H154" s="217"/>
      <c r="I154" s="217"/>
      <c r="J154" s="215" t="s">
        <v>1089</v>
      </c>
      <c r="K154" s="205">
        <v>2007</v>
      </c>
      <c r="L154" s="268"/>
      <c r="M154" s="268"/>
      <c r="N154" s="268"/>
      <c r="O154" s="246"/>
    </row>
    <row r="155" spans="1:15" s="269" customFormat="1" ht="40.5" customHeight="1" x14ac:dyDescent="0.2">
      <c r="A155" s="217"/>
      <c r="B155" s="217"/>
      <c r="C155" s="217"/>
      <c r="D155" s="215" t="s">
        <v>34</v>
      </c>
      <c r="E155" s="267">
        <v>3495</v>
      </c>
      <c r="F155" s="267"/>
      <c r="G155" s="217"/>
      <c r="H155" s="217"/>
      <c r="I155" s="217"/>
      <c r="J155" s="215" t="s">
        <v>1089</v>
      </c>
      <c r="K155" s="205">
        <v>2007</v>
      </c>
      <c r="L155" s="268"/>
      <c r="M155" s="268"/>
      <c r="N155" s="268"/>
      <c r="O155" s="246"/>
    </row>
    <row r="156" spans="1:15" s="269" customFormat="1" ht="25.5" x14ac:dyDescent="0.2">
      <c r="A156" s="217"/>
      <c r="B156" s="217"/>
      <c r="C156" s="217"/>
      <c r="D156" s="215" t="s">
        <v>1318</v>
      </c>
      <c r="E156" s="267">
        <v>1876</v>
      </c>
      <c r="F156" s="267"/>
      <c r="G156" s="217"/>
      <c r="H156" s="217"/>
      <c r="I156" s="217"/>
      <c r="J156" s="215" t="s">
        <v>1089</v>
      </c>
      <c r="K156" s="205">
        <v>2007</v>
      </c>
      <c r="L156" s="268"/>
      <c r="M156" s="268"/>
      <c r="N156" s="268"/>
      <c r="O156" s="246"/>
    </row>
    <row r="157" spans="1:15" s="269" customFormat="1" ht="25.5" x14ac:dyDescent="0.2">
      <c r="A157" s="217"/>
      <c r="B157" s="217"/>
      <c r="C157" s="217"/>
      <c r="D157" s="215" t="s">
        <v>24</v>
      </c>
      <c r="E157" s="267">
        <v>643.75</v>
      </c>
      <c r="F157" s="267"/>
      <c r="G157" s="217"/>
      <c r="H157" s="217"/>
      <c r="I157" s="217"/>
      <c r="J157" s="215" t="s">
        <v>1089</v>
      </c>
      <c r="K157" s="205">
        <v>2007</v>
      </c>
      <c r="L157" s="268"/>
      <c r="M157" s="268"/>
      <c r="N157" s="268"/>
      <c r="O157" s="246"/>
    </row>
    <row r="158" spans="1:15" x14ac:dyDescent="0.2">
      <c r="A158" s="202"/>
      <c r="B158" s="202"/>
      <c r="C158" s="202"/>
      <c r="D158" s="297" t="s">
        <v>203</v>
      </c>
      <c r="E158" s="210">
        <v>14</v>
      </c>
      <c r="F158" s="204"/>
      <c r="G158" s="202"/>
      <c r="H158" s="202"/>
      <c r="I158" s="202"/>
      <c r="J158" s="202" t="s">
        <v>1256</v>
      </c>
      <c r="K158" s="205">
        <v>2007</v>
      </c>
      <c r="L158" s="205"/>
      <c r="M158" s="205"/>
      <c r="N158" s="205"/>
      <c r="O158" s="246"/>
    </row>
    <row r="159" spans="1:15" x14ac:dyDescent="0.2">
      <c r="A159" s="202"/>
      <c r="B159" s="202"/>
      <c r="C159" s="202"/>
      <c r="D159" s="545" t="s">
        <v>2337</v>
      </c>
      <c r="E159" s="210">
        <v>86</v>
      </c>
      <c r="F159" s="204"/>
      <c r="G159" s="202"/>
      <c r="H159" s="202"/>
      <c r="I159" s="202"/>
      <c r="J159" s="387" t="s">
        <v>2339</v>
      </c>
      <c r="K159" s="205">
        <v>2012</v>
      </c>
      <c r="L159" s="205"/>
      <c r="M159" s="205"/>
      <c r="N159" s="205"/>
      <c r="O159" s="246"/>
    </row>
    <row r="160" spans="1:15" x14ac:dyDescent="0.2">
      <c r="A160" s="202"/>
      <c r="B160" s="202"/>
      <c r="C160" s="202"/>
      <c r="D160" s="545" t="s">
        <v>2338</v>
      </c>
      <c r="E160" s="210">
        <v>50</v>
      </c>
      <c r="F160" s="204"/>
      <c r="G160" s="202"/>
      <c r="H160" s="202"/>
      <c r="I160" s="202"/>
      <c r="J160" s="387" t="s">
        <v>2339</v>
      </c>
      <c r="K160" s="205">
        <v>2012</v>
      </c>
      <c r="L160" s="205"/>
      <c r="M160" s="205"/>
      <c r="N160" s="205"/>
      <c r="O160" s="246"/>
    </row>
    <row r="161" spans="1:15" x14ac:dyDescent="0.2">
      <c r="A161" s="202"/>
      <c r="B161" s="202"/>
      <c r="C161" s="202"/>
      <c r="D161" s="387" t="s">
        <v>2341</v>
      </c>
      <c r="E161" s="210">
        <v>80.11</v>
      </c>
      <c r="F161" s="204"/>
      <c r="G161" s="202"/>
      <c r="H161" s="202"/>
      <c r="I161" s="202"/>
      <c r="J161" s="387" t="s">
        <v>2339</v>
      </c>
      <c r="K161" s="205">
        <v>2012</v>
      </c>
      <c r="L161" s="205"/>
      <c r="M161" s="205"/>
      <c r="N161" s="205"/>
      <c r="O161" s="246"/>
    </row>
    <row r="162" spans="1:15" x14ac:dyDescent="0.2">
      <c r="A162" s="202"/>
      <c r="B162" s="202"/>
      <c r="C162" s="202"/>
      <c r="D162" s="387" t="s">
        <v>2342</v>
      </c>
      <c r="E162" s="210">
        <v>77.69</v>
      </c>
      <c r="F162" s="204"/>
      <c r="G162" s="202"/>
      <c r="H162" s="202"/>
      <c r="I162" s="202"/>
      <c r="J162" s="387" t="s">
        <v>2339</v>
      </c>
      <c r="K162" s="205">
        <v>2012</v>
      </c>
      <c r="L162" s="205"/>
      <c r="M162" s="205"/>
      <c r="N162" s="205"/>
      <c r="O162" s="246"/>
    </row>
    <row r="163" spans="1:15" x14ac:dyDescent="0.2">
      <c r="A163" s="202"/>
      <c r="B163" s="202"/>
      <c r="C163" s="202"/>
      <c r="D163" s="387" t="s">
        <v>2343</v>
      </c>
      <c r="E163" s="210">
        <v>74.45</v>
      </c>
      <c r="F163" s="204"/>
      <c r="G163" s="202"/>
      <c r="H163" s="202"/>
      <c r="I163" s="202"/>
      <c r="J163" s="387" t="s">
        <v>2339</v>
      </c>
      <c r="K163" s="205">
        <v>2012</v>
      </c>
      <c r="L163" s="205"/>
      <c r="M163" s="205"/>
      <c r="N163" s="205"/>
      <c r="O163" s="246"/>
    </row>
    <row r="164" spans="1:15" x14ac:dyDescent="0.2">
      <c r="A164" s="202"/>
      <c r="B164" s="202"/>
      <c r="C164" s="202"/>
      <c r="D164" s="387" t="s">
        <v>2344</v>
      </c>
      <c r="E164" s="210">
        <v>89.37</v>
      </c>
      <c r="F164" s="204"/>
      <c r="G164" s="202"/>
      <c r="H164" s="202"/>
      <c r="I164" s="202"/>
      <c r="J164" s="387" t="s">
        <v>2339</v>
      </c>
      <c r="K164" s="205">
        <v>2012</v>
      </c>
      <c r="L164" s="205"/>
      <c r="M164" s="205"/>
      <c r="N164" s="205"/>
      <c r="O164" s="246"/>
    </row>
    <row r="165" spans="1:15" x14ac:dyDescent="0.2">
      <c r="A165" s="202"/>
      <c r="B165" s="202"/>
      <c r="C165" s="202"/>
      <c r="D165" s="387" t="s">
        <v>2345</v>
      </c>
      <c r="E165" s="210">
        <v>74.88</v>
      </c>
      <c r="F165" s="204"/>
      <c r="G165" s="202"/>
      <c r="H165" s="202"/>
      <c r="I165" s="202"/>
      <c r="J165" s="387" t="s">
        <v>2339</v>
      </c>
      <c r="K165" s="205">
        <v>2012</v>
      </c>
      <c r="L165" s="205"/>
      <c r="M165" s="205"/>
      <c r="N165" s="205"/>
      <c r="O165" s="246"/>
    </row>
    <row r="166" spans="1:15" x14ac:dyDescent="0.2">
      <c r="A166" s="202"/>
      <c r="B166" s="202"/>
      <c r="C166" s="202"/>
      <c r="D166" s="387" t="s">
        <v>2347</v>
      </c>
      <c r="E166" s="210">
        <v>90.64</v>
      </c>
      <c r="F166" s="204"/>
      <c r="G166" s="202"/>
      <c r="H166" s="202"/>
      <c r="I166" s="202"/>
      <c r="J166" s="387" t="s">
        <v>2339</v>
      </c>
      <c r="K166" s="205">
        <v>2012</v>
      </c>
      <c r="L166" s="205"/>
      <c r="M166" s="205"/>
      <c r="N166" s="205"/>
      <c r="O166" s="246"/>
    </row>
    <row r="167" spans="1:15" x14ac:dyDescent="0.2">
      <c r="A167" s="202"/>
      <c r="B167" s="202"/>
      <c r="C167" s="202"/>
      <c r="D167" s="387" t="s">
        <v>2348</v>
      </c>
      <c r="E167" s="210">
        <v>77.680000000000007</v>
      </c>
      <c r="F167" s="204"/>
      <c r="G167" s="202"/>
      <c r="H167" s="202"/>
      <c r="I167" s="202"/>
      <c r="J167" s="387" t="s">
        <v>2339</v>
      </c>
      <c r="K167" s="205">
        <v>2012</v>
      </c>
      <c r="L167" s="205"/>
      <c r="M167" s="205"/>
      <c r="N167" s="205"/>
      <c r="O167" s="246"/>
    </row>
    <row r="168" spans="1:15" x14ac:dyDescent="0.2">
      <c r="A168" s="202"/>
      <c r="B168" s="202"/>
      <c r="C168" s="202"/>
      <c r="D168" s="387" t="s">
        <v>2346</v>
      </c>
      <c r="E168" s="210">
        <v>75.75</v>
      </c>
      <c r="F168" s="204"/>
      <c r="G168" s="202"/>
      <c r="H168" s="202"/>
      <c r="I168" s="202"/>
      <c r="J168" s="387" t="s">
        <v>2339</v>
      </c>
      <c r="K168" s="205">
        <v>2012</v>
      </c>
      <c r="L168" s="205"/>
      <c r="M168" s="205"/>
      <c r="N168" s="205"/>
      <c r="O168" s="246"/>
    </row>
    <row r="169" spans="1:15" x14ac:dyDescent="0.2">
      <c r="A169" s="202"/>
      <c r="B169" s="202"/>
      <c r="C169" s="202"/>
      <c r="D169" s="387" t="s">
        <v>2351</v>
      </c>
      <c r="E169" s="210">
        <v>73.73</v>
      </c>
      <c r="F169" s="204"/>
      <c r="G169" s="202"/>
      <c r="H169" s="202"/>
      <c r="I169" s="202"/>
      <c r="J169" s="387" t="s">
        <v>2339</v>
      </c>
      <c r="K169" s="205">
        <v>2012</v>
      </c>
      <c r="L169" s="205"/>
      <c r="M169" s="205"/>
      <c r="N169" s="205"/>
      <c r="O169" s="246"/>
    </row>
    <row r="170" spans="1:15" x14ac:dyDescent="0.2">
      <c r="A170" s="202"/>
      <c r="B170" s="202"/>
      <c r="C170" s="202"/>
      <c r="D170" s="387" t="s">
        <v>2349</v>
      </c>
      <c r="E170" s="210">
        <v>77.69</v>
      </c>
      <c r="F170" s="204"/>
      <c r="G170" s="202"/>
      <c r="H170" s="202"/>
      <c r="I170" s="202"/>
      <c r="J170" s="387" t="s">
        <v>2339</v>
      </c>
      <c r="K170" s="205">
        <v>2012</v>
      </c>
      <c r="L170" s="205"/>
      <c r="M170" s="205"/>
      <c r="N170" s="205"/>
      <c r="O170" s="246"/>
    </row>
    <row r="171" spans="1:15" x14ac:dyDescent="0.2">
      <c r="A171" s="202"/>
      <c r="B171" s="202"/>
      <c r="C171" s="202"/>
      <c r="D171" s="387" t="s">
        <v>2350</v>
      </c>
      <c r="E171" s="210">
        <v>89.37</v>
      </c>
      <c r="F171" s="204"/>
      <c r="G171" s="202"/>
      <c r="H171" s="202"/>
      <c r="I171" s="202"/>
      <c r="J171" s="387" t="s">
        <v>2339</v>
      </c>
      <c r="K171" s="205">
        <v>2012</v>
      </c>
      <c r="L171" s="205"/>
      <c r="M171" s="205"/>
      <c r="N171" s="205"/>
      <c r="O171" s="246"/>
    </row>
    <row r="172" spans="1:15" x14ac:dyDescent="0.2">
      <c r="A172" s="202"/>
      <c r="B172" s="202"/>
      <c r="C172" s="202"/>
      <c r="D172" s="387" t="s">
        <v>2359</v>
      </c>
      <c r="E172" s="210">
        <v>22.5</v>
      </c>
      <c r="F172" s="204"/>
      <c r="G172" s="202"/>
      <c r="H172" s="202"/>
      <c r="I172" s="202"/>
      <c r="J172" s="387" t="s">
        <v>2340</v>
      </c>
      <c r="K172" s="205">
        <v>2012</v>
      </c>
      <c r="L172" s="205"/>
      <c r="M172" s="205"/>
      <c r="N172" s="205"/>
      <c r="O172" s="246"/>
    </row>
    <row r="173" spans="1:15" x14ac:dyDescent="0.2">
      <c r="A173" s="202"/>
      <c r="B173" s="202"/>
      <c r="C173" s="202"/>
      <c r="D173" s="387" t="s">
        <v>2353</v>
      </c>
      <c r="E173" s="210">
        <v>17.45</v>
      </c>
      <c r="F173" s="204"/>
      <c r="G173" s="202"/>
      <c r="H173" s="202"/>
      <c r="I173" s="202"/>
      <c r="J173" s="387" t="s">
        <v>2340</v>
      </c>
      <c r="K173" s="205">
        <v>2012</v>
      </c>
      <c r="L173" s="205"/>
      <c r="M173" s="205"/>
      <c r="N173" s="205"/>
      <c r="O173" s="246"/>
    </row>
    <row r="174" spans="1:15" x14ac:dyDescent="0.2">
      <c r="A174" s="202"/>
      <c r="B174" s="202"/>
      <c r="C174" s="202"/>
      <c r="D174" s="387" t="s">
        <v>2352</v>
      </c>
      <c r="E174" s="210">
        <v>29.79</v>
      </c>
      <c r="F174" s="204"/>
      <c r="G174" s="202"/>
      <c r="H174" s="202"/>
      <c r="I174" s="202"/>
      <c r="J174" s="387" t="s">
        <v>2340</v>
      </c>
      <c r="K174" s="205">
        <v>2012</v>
      </c>
      <c r="L174" s="205"/>
      <c r="M174" s="205"/>
      <c r="N174" s="205"/>
      <c r="O174" s="246"/>
    </row>
    <row r="175" spans="1:15" x14ac:dyDescent="0.2">
      <c r="A175" s="202"/>
      <c r="B175" s="202"/>
      <c r="C175" s="202"/>
      <c r="D175" s="387" t="s">
        <v>2354</v>
      </c>
      <c r="E175" s="210">
        <v>19.149999999999999</v>
      </c>
      <c r="F175" s="204"/>
      <c r="G175" s="202"/>
      <c r="H175" s="202"/>
      <c r="I175" s="202"/>
      <c r="J175" s="387" t="s">
        <v>2340</v>
      </c>
      <c r="K175" s="205">
        <v>2012</v>
      </c>
      <c r="L175" s="205"/>
      <c r="M175" s="205"/>
      <c r="N175" s="205"/>
      <c r="O175" s="246"/>
    </row>
    <row r="176" spans="1:15" x14ac:dyDescent="0.2">
      <c r="A176" s="202"/>
      <c r="B176" s="202"/>
      <c r="C176" s="202"/>
      <c r="D176" s="387" t="s">
        <v>2356</v>
      </c>
      <c r="E176" s="210">
        <v>28.15</v>
      </c>
      <c r="F176" s="204"/>
      <c r="G176" s="202"/>
      <c r="H176" s="202"/>
      <c r="I176" s="202"/>
      <c r="J176" s="387" t="s">
        <v>2340</v>
      </c>
      <c r="K176" s="205">
        <v>2012</v>
      </c>
      <c r="L176" s="205"/>
      <c r="M176" s="205"/>
      <c r="N176" s="205"/>
      <c r="O176" s="246"/>
    </row>
    <row r="177" spans="1:15" x14ac:dyDescent="0.2">
      <c r="A177" s="202"/>
      <c r="B177" s="202"/>
      <c r="C177" s="202"/>
      <c r="D177" s="387" t="s">
        <v>2355</v>
      </c>
      <c r="E177" s="210">
        <v>11.29</v>
      </c>
      <c r="F177" s="204"/>
      <c r="G177" s="202"/>
      <c r="H177" s="202"/>
      <c r="I177" s="202"/>
      <c r="J177" s="387" t="s">
        <v>2340</v>
      </c>
      <c r="K177" s="205">
        <v>2012</v>
      </c>
      <c r="L177" s="205"/>
      <c r="M177" s="205"/>
      <c r="N177" s="205"/>
      <c r="O177" s="246"/>
    </row>
    <row r="178" spans="1:15" x14ac:dyDescent="0.2">
      <c r="A178" s="202"/>
      <c r="B178" s="202"/>
      <c r="C178" s="202"/>
      <c r="D178" s="387" t="s">
        <v>2357</v>
      </c>
      <c r="E178" s="210">
        <v>22.69</v>
      </c>
      <c r="F178" s="204"/>
      <c r="G178" s="202"/>
      <c r="H178" s="202"/>
      <c r="I178" s="202"/>
      <c r="J178" s="387" t="s">
        <v>2340</v>
      </c>
      <c r="K178" s="205">
        <v>2012</v>
      </c>
      <c r="L178" s="205"/>
      <c r="M178" s="205"/>
      <c r="N178" s="205"/>
      <c r="O178" s="246"/>
    </row>
    <row r="179" spans="1:15" x14ac:dyDescent="0.2">
      <c r="A179" s="202"/>
      <c r="B179" s="202"/>
      <c r="C179" s="202"/>
      <c r="D179" s="387" t="s">
        <v>2358</v>
      </c>
      <c r="E179" s="210">
        <v>27.09</v>
      </c>
      <c r="F179" s="204"/>
      <c r="G179" s="202"/>
      <c r="H179" s="202"/>
      <c r="I179" s="202"/>
      <c r="J179" s="387" t="s">
        <v>2340</v>
      </c>
      <c r="K179" s="205">
        <v>2012</v>
      </c>
      <c r="L179" s="205"/>
      <c r="M179" s="205"/>
      <c r="N179" s="205"/>
      <c r="O179" s="246"/>
    </row>
    <row r="180" spans="1:15" x14ac:dyDescent="0.2">
      <c r="A180" s="202"/>
      <c r="B180" s="202"/>
      <c r="C180" s="202"/>
      <c r="D180" s="387" t="s">
        <v>2360</v>
      </c>
      <c r="E180" s="210">
        <v>44.49</v>
      </c>
      <c r="F180" s="204"/>
      <c r="G180" s="202"/>
      <c r="H180" s="202"/>
      <c r="I180" s="202"/>
      <c r="J180" s="387" t="s">
        <v>2340</v>
      </c>
      <c r="K180" s="205">
        <v>2012</v>
      </c>
      <c r="L180" s="205"/>
      <c r="M180" s="205"/>
      <c r="N180" s="205"/>
      <c r="O180" s="246"/>
    </row>
    <row r="181" spans="1:15" x14ac:dyDescent="0.2">
      <c r="A181" s="202"/>
      <c r="B181" s="202"/>
      <c r="C181" s="202"/>
      <c r="D181" s="545"/>
      <c r="E181" s="210"/>
      <c r="F181" s="204"/>
      <c r="G181" s="202"/>
      <c r="H181" s="202"/>
      <c r="I181" s="202"/>
      <c r="J181" s="387"/>
      <c r="K181" s="205">
        <v>2012</v>
      </c>
      <c r="L181" s="205"/>
      <c r="M181" s="205"/>
      <c r="N181" s="205"/>
      <c r="O181" s="246"/>
    </row>
    <row r="182" spans="1:15" ht="63.75" x14ac:dyDescent="0.2">
      <c r="A182" s="202"/>
      <c r="B182" s="202"/>
      <c r="C182" s="202"/>
      <c r="D182" s="215" t="s">
        <v>1319</v>
      </c>
      <c r="E182" s="210">
        <v>567</v>
      </c>
      <c r="F182" s="204"/>
      <c r="G182" s="202"/>
      <c r="H182" s="202"/>
      <c r="I182" s="202"/>
      <c r="J182" s="215" t="s">
        <v>1089</v>
      </c>
      <c r="K182" s="205">
        <v>2007</v>
      </c>
      <c r="L182" s="205"/>
      <c r="M182" s="205"/>
      <c r="N182" s="205"/>
      <c r="O182" s="246"/>
    </row>
    <row r="183" spans="1:15" ht="89.25" x14ac:dyDescent="0.2">
      <c r="A183" s="202"/>
      <c r="B183" s="202"/>
      <c r="C183" s="202"/>
      <c r="D183" s="215" t="s">
        <v>1320</v>
      </c>
      <c r="E183" s="210">
        <v>1880</v>
      </c>
      <c r="F183" s="204"/>
      <c r="G183" s="202"/>
      <c r="H183" s="202"/>
      <c r="I183" s="202"/>
      <c r="J183" s="215" t="s">
        <v>1089</v>
      </c>
      <c r="K183" s="205">
        <v>2007</v>
      </c>
      <c r="L183" s="205"/>
      <c r="M183" s="205"/>
      <c r="N183" s="205"/>
      <c r="O183" s="246"/>
    </row>
    <row r="184" spans="1:15" x14ac:dyDescent="0.2">
      <c r="A184" s="202"/>
      <c r="B184" s="202"/>
      <c r="C184" s="202"/>
      <c r="D184" s="362"/>
      <c r="E184" s="204"/>
      <c r="F184" s="204"/>
      <c r="G184" s="202"/>
      <c r="H184" s="202"/>
      <c r="I184" s="202"/>
      <c r="J184" s="202"/>
      <c r="K184" s="205"/>
      <c r="L184" s="205"/>
      <c r="M184" s="205"/>
      <c r="N184" s="205"/>
      <c r="O184" s="246"/>
    </row>
    <row r="185" spans="1:15" x14ac:dyDescent="0.2">
      <c r="A185" s="202"/>
      <c r="B185" s="202"/>
      <c r="C185" s="206" t="s">
        <v>997</v>
      </c>
      <c r="D185" s="202"/>
      <c r="E185" s="204"/>
      <c r="F185" s="204"/>
      <c r="G185" s="202"/>
      <c r="H185" s="202"/>
      <c r="I185" s="202"/>
      <c r="J185" s="202"/>
      <c r="K185" s="205"/>
      <c r="L185" s="205"/>
      <c r="M185" s="205"/>
      <c r="N185" s="205"/>
      <c r="O185" s="246"/>
    </row>
    <row r="186" spans="1:15" x14ac:dyDescent="0.2">
      <c r="A186" s="202"/>
      <c r="B186" s="202"/>
      <c r="C186" s="202"/>
      <c r="D186" s="202" t="s">
        <v>998</v>
      </c>
      <c r="E186" s="204">
        <v>4470</v>
      </c>
      <c r="F186" s="204"/>
      <c r="G186" s="202"/>
      <c r="H186" s="202"/>
      <c r="I186" s="202"/>
      <c r="J186" s="202" t="s">
        <v>1256</v>
      </c>
      <c r="K186" s="205">
        <v>2007</v>
      </c>
      <c r="L186" s="205"/>
      <c r="M186" s="205"/>
      <c r="N186" s="205"/>
      <c r="O186" s="246"/>
    </row>
    <row r="187" spans="1:15" x14ac:dyDescent="0.2">
      <c r="A187" s="202"/>
      <c r="B187" s="202"/>
      <c r="C187" s="202"/>
      <c r="D187" s="202" t="s">
        <v>726</v>
      </c>
      <c r="E187" s="204">
        <v>4630</v>
      </c>
      <c r="F187" s="204"/>
      <c r="G187" s="202"/>
      <c r="H187" s="202"/>
      <c r="I187" s="202"/>
      <c r="J187" s="202" t="s">
        <v>1256</v>
      </c>
      <c r="K187" s="205">
        <v>2007</v>
      </c>
      <c r="L187" s="205"/>
      <c r="M187" s="205"/>
      <c r="N187" s="205"/>
      <c r="O187" s="246"/>
    </row>
    <row r="188" spans="1:15" x14ac:dyDescent="0.2">
      <c r="A188" s="202"/>
      <c r="B188" s="202"/>
      <c r="C188" s="202"/>
      <c r="D188" s="202" t="s">
        <v>1221</v>
      </c>
      <c r="E188" s="204">
        <v>4790</v>
      </c>
      <c r="F188" s="204"/>
      <c r="G188" s="202"/>
      <c r="H188" s="202"/>
      <c r="I188" s="202"/>
      <c r="J188" s="202" t="s">
        <v>1256</v>
      </c>
      <c r="K188" s="205">
        <v>2007</v>
      </c>
      <c r="L188" s="205"/>
      <c r="M188" s="205"/>
      <c r="N188" s="205"/>
      <c r="O188" s="246"/>
    </row>
    <row r="189" spans="1:15" x14ac:dyDescent="0.2">
      <c r="A189" s="202"/>
      <c r="B189" s="202"/>
      <c r="C189" s="202"/>
      <c r="D189" s="202"/>
      <c r="E189" s="204"/>
      <c r="F189" s="204"/>
      <c r="G189" s="202"/>
      <c r="H189" s="202"/>
      <c r="I189" s="202"/>
      <c r="J189" s="202"/>
      <c r="K189" s="205"/>
      <c r="L189" s="205"/>
      <c r="M189" s="205"/>
      <c r="N189" s="205"/>
      <c r="O189" s="246"/>
    </row>
    <row r="190" spans="1:15" x14ac:dyDescent="0.2">
      <c r="A190" s="202"/>
      <c r="B190" s="202"/>
      <c r="C190" s="206" t="s">
        <v>508</v>
      </c>
      <c r="D190" s="202"/>
      <c r="E190" s="204">
        <v>500</v>
      </c>
      <c r="F190" s="204"/>
      <c r="G190" s="202"/>
      <c r="H190" s="202"/>
      <c r="I190" s="202"/>
      <c r="J190" s="202" t="s">
        <v>1254</v>
      </c>
      <c r="K190" s="205">
        <v>2006</v>
      </c>
      <c r="L190" s="205"/>
      <c r="M190" s="205"/>
      <c r="N190" s="205"/>
      <c r="O190" s="246"/>
    </row>
    <row r="191" spans="1:15" ht="38.25" x14ac:dyDescent="0.2">
      <c r="A191" s="202"/>
      <c r="B191" s="202"/>
      <c r="C191" s="206"/>
      <c r="D191" s="208" t="s">
        <v>444</v>
      </c>
      <c r="E191" s="204">
        <v>169.95</v>
      </c>
      <c r="F191" s="204"/>
      <c r="G191" s="202"/>
      <c r="H191" s="202"/>
      <c r="I191" s="202"/>
      <c r="J191" s="202" t="s">
        <v>1256</v>
      </c>
      <c r="K191" s="205">
        <v>2007</v>
      </c>
      <c r="L191" s="205"/>
      <c r="M191" s="205"/>
      <c r="N191" s="205"/>
      <c r="O191" s="246"/>
    </row>
    <row r="192" spans="1:15" ht="38.25" x14ac:dyDescent="0.2">
      <c r="A192" s="202"/>
      <c r="B192" s="202"/>
      <c r="C192" s="202"/>
      <c r="D192" s="208" t="s">
        <v>445</v>
      </c>
      <c r="E192" s="204">
        <v>269.95</v>
      </c>
      <c r="F192" s="204"/>
      <c r="G192" s="202"/>
      <c r="H192" s="202"/>
      <c r="I192" s="202"/>
      <c r="J192" s="202" t="s">
        <v>1256</v>
      </c>
      <c r="K192" s="205">
        <v>2007</v>
      </c>
      <c r="L192" s="205"/>
      <c r="M192" s="205"/>
      <c r="N192" s="205"/>
      <c r="O192" s="246"/>
    </row>
    <row r="193" spans="1:15" x14ac:dyDescent="0.2">
      <c r="A193" s="202"/>
      <c r="B193" s="202"/>
      <c r="C193" s="202"/>
      <c r="D193" s="202" t="s">
        <v>675</v>
      </c>
      <c r="E193" s="204">
        <v>284.75</v>
      </c>
      <c r="F193" s="204"/>
      <c r="G193" s="202"/>
      <c r="H193" s="202"/>
      <c r="I193" s="202"/>
      <c r="J193" s="202" t="s">
        <v>1256</v>
      </c>
      <c r="K193" s="205">
        <v>2007</v>
      </c>
      <c r="L193" s="205"/>
      <c r="M193" s="205"/>
      <c r="N193" s="205"/>
      <c r="O193" s="246"/>
    </row>
    <row r="194" spans="1:15" x14ac:dyDescent="0.2">
      <c r="A194" s="202"/>
      <c r="B194" s="202"/>
      <c r="C194" s="202"/>
      <c r="D194" s="202" t="s">
        <v>676</v>
      </c>
      <c r="E194" s="204">
        <v>85</v>
      </c>
      <c r="F194" s="204"/>
      <c r="G194" s="202"/>
      <c r="H194" s="202"/>
      <c r="I194" s="202"/>
      <c r="J194" s="202" t="s">
        <v>1256</v>
      </c>
      <c r="K194" s="205">
        <v>2007</v>
      </c>
      <c r="L194" s="205"/>
      <c r="M194" s="205"/>
      <c r="N194" s="205"/>
      <c r="O194" s="246"/>
    </row>
    <row r="195" spans="1:15" x14ac:dyDescent="0.2">
      <c r="A195" s="202"/>
      <c r="B195" s="202"/>
      <c r="C195" s="202"/>
      <c r="D195" s="202" t="s">
        <v>677</v>
      </c>
      <c r="E195" s="204">
        <v>59.95</v>
      </c>
      <c r="F195" s="204"/>
      <c r="G195" s="202"/>
      <c r="H195" s="202"/>
      <c r="I195" s="202"/>
      <c r="J195" s="202" t="s">
        <v>1256</v>
      </c>
      <c r="K195" s="205">
        <v>2007</v>
      </c>
      <c r="L195" s="205"/>
      <c r="M195" s="205"/>
      <c r="N195" s="205"/>
      <c r="O195" s="246"/>
    </row>
    <row r="196" spans="1:15" x14ac:dyDescent="0.2">
      <c r="A196" s="202"/>
      <c r="B196" s="202"/>
      <c r="C196" s="202"/>
      <c r="D196" s="202" t="s">
        <v>678</v>
      </c>
      <c r="E196" s="204">
        <v>8</v>
      </c>
      <c r="F196" s="204"/>
      <c r="G196" s="202"/>
      <c r="H196" s="202"/>
      <c r="I196" s="202"/>
      <c r="J196" s="202" t="s">
        <v>1256</v>
      </c>
      <c r="K196" s="205">
        <v>2007</v>
      </c>
      <c r="L196" s="205"/>
      <c r="M196" s="205"/>
      <c r="N196" s="205"/>
      <c r="O196" s="246"/>
    </row>
    <row r="197" spans="1:15" x14ac:dyDescent="0.2">
      <c r="A197" s="202"/>
      <c r="B197" s="202"/>
      <c r="C197" s="202"/>
      <c r="D197" s="202" t="s">
        <v>679</v>
      </c>
      <c r="E197" s="204">
        <v>13.5</v>
      </c>
      <c r="F197" s="204"/>
      <c r="G197" s="202"/>
      <c r="H197" s="202"/>
      <c r="I197" s="202"/>
      <c r="J197" s="202" t="s">
        <v>1256</v>
      </c>
      <c r="K197" s="205">
        <v>2007</v>
      </c>
      <c r="L197" s="205"/>
      <c r="M197" s="205"/>
      <c r="N197" s="205"/>
      <c r="O197" s="246"/>
    </row>
    <row r="198" spans="1:15" x14ac:dyDescent="0.2">
      <c r="A198" s="202"/>
      <c r="B198" s="202"/>
      <c r="C198" s="202"/>
      <c r="D198" s="202" t="s">
        <v>680</v>
      </c>
      <c r="E198" s="204">
        <v>38</v>
      </c>
      <c r="F198" s="204"/>
      <c r="G198" s="202"/>
      <c r="H198" s="202"/>
      <c r="I198" s="202"/>
      <c r="J198" s="202" t="s">
        <v>1256</v>
      </c>
      <c r="K198" s="205">
        <v>2007</v>
      </c>
      <c r="L198" s="205"/>
      <c r="M198" s="205"/>
      <c r="N198" s="205"/>
      <c r="O198" s="246"/>
    </row>
    <row r="199" spans="1:15" x14ac:dyDescent="0.2">
      <c r="A199" s="202"/>
      <c r="B199" s="202"/>
      <c r="C199" s="202"/>
      <c r="D199" s="202" t="s">
        <v>681</v>
      </c>
      <c r="E199" s="204" t="s">
        <v>682</v>
      </c>
      <c r="F199" s="204"/>
      <c r="G199" s="202"/>
      <c r="H199" s="202"/>
      <c r="I199" s="202"/>
      <c r="J199" s="202" t="s">
        <v>1256</v>
      </c>
      <c r="K199" s="205">
        <v>2007</v>
      </c>
      <c r="L199" s="205"/>
      <c r="M199" s="205"/>
      <c r="N199" s="205"/>
      <c r="O199" s="246"/>
    </row>
    <row r="200" spans="1:15" x14ac:dyDescent="0.2">
      <c r="A200" s="202"/>
      <c r="B200" s="202"/>
      <c r="C200" s="202"/>
      <c r="D200" s="202"/>
      <c r="E200" s="204"/>
      <c r="F200" s="204"/>
      <c r="G200" s="202"/>
      <c r="H200" s="202"/>
      <c r="I200" s="202"/>
      <c r="J200" s="202" t="s">
        <v>1256</v>
      </c>
      <c r="K200" s="205">
        <v>2007</v>
      </c>
      <c r="L200" s="205"/>
      <c r="M200" s="205"/>
      <c r="N200" s="205"/>
      <c r="O200" s="246"/>
    </row>
    <row r="201" spans="1:15" ht="38.25" x14ac:dyDescent="0.2">
      <c r="A201" s="202"/>
      <c r="B201" s="202"/>
      <c r="C201" s="202"/>
      <c r="D201" s="208" t="s">
        <v>683</v>
      </c>
      <c r="E201" s="204">
        <v>570</v>
      </c>
      <c r="F201" s="204"/>
      <c r="G201" s="202"/>
      <c r="H201" s="202"/>
      <c r="I201" s="202"/>
      <c r="J201" s="202" t="s">
        <v>1256</v>
      </c>
      <c r="K201" s="205">
        <v>2007</v>
      </c>
      <c r="L201" s="205"/>
      <c r="M201" s="205"/>
      <c r="N201" s="205"/>
      <c r="O201" s="246"/>
    </row>
    <row r="202" spans="1:15" x14ac:dyDescent="0.2">
      <c r="A202" s="202"/>
      <c r="B202" s="202"/>
      <c r="C202" s="202"/>
      <c r="D202" s="202" t="s">
        <v>684</v>
      </c>
      <c r="E202" s="204"/>
      <c r="F202" s="204"/>
      <c r="G202" s="202"/>
      <c r="H202" s="202"/>
      <c r="I202" s="202"/>
      <c r="J202" s="202" t="s">
        <v>1256</v>
      </c>
      <c r="K202" s="205">
        <v>2007</v>
      </c>
      <c r="L202" s="205"/>
      <c r="M202" s="205"/>
      <c r="N202" s="205"/>
      <c r="O202" s="246"/>
    </row>
    <row r="203" spans="1:15" ht="25.5" x14ac:dyDescent="0.2">
      <c r="A203" s="202"/>
      <c r="B203" s="202"/>
      <c r="C203" s="202"/>
      <c r="D203" s="208" t="s">
        <v>685</v>
      </c>
      <c r="E203" s="204">
        <v>10.56</v>
      </c>
      <c r="F203" s="204"/>
      <c r="G203" s="202"/>
      <c r="H203" s="202"/>
      <c r="I203" s="202"/>
      <c r="J203" s="202" t="s">
        <v>1256</v>
      </c>
      <c r="K203" s="205">
        <v>2007</v>
      </c>
      <c r="L203" s="205"/>
      <c r="M203" s="205"/>
      <c r="N203" s="205"/>
      <c r="O203" s="246"/>
    </row>
    <row r="204" spans="1:15" x14ac:dyDescent="0.2">
      <c r="A204" s="202"/>
      <c r="B204" s="202"/>
      <c r="C204" s="202"/>
      <c r="D204" s="202" t="s">
        <v>686</v>
      </c>
      <c r="E204" s="204">
        <v>13.5</v>
      </c>
      <c r="F204" s="204"/>
      <c r="G204" s="202"/>
      <c r="H204" s="202"/>
      <c r="I204" s="202"/>
      <c r="J204" s="202" t="s">
        <v>1256</v>
      </c>
      <c r="K204" s="205">
        <v>2007</v>
      </c>
      <c r="L204" s="205"/>
      <c r="M204" s="205"/>
      <c r="N204" s="205"/>
      <c r="O204" s="246"/>
    </row>
    <row r="205" spans="1:15" x14ac:dyDescent="0.2">
      <c r="A205" s="202"/>
      <c r="B205" s="202"/>
      <c r="C205" s="202"/>
      <c r="D205" s="202" t="s">
        <v>687</v>
      </c>
      <c r="E205" s="204">
        <v>13.8</v>
      </c>
      <c r="F205" s="204"/>
      <c r="G205" s="202"/>
      <c r="H205" s="202"/>
      <c r="I205" s="202"/>
      <c r="J205" s="202" t="s">
        <v>1256</v>
      </c>
      <c r="K205" s="205">
        <v>2007</v>
      </c>
      <c r="L205" s="205"/>
      <c r="M205" s="205"/>
      <c r="N205" s="205"/>
      <c r="O205" s="246"/>
    </row>
    <row r="206" spans="1:15" x14ac:dyDescent="0.2">
      <c r="A206" s="202"/>
      <c r="B206" s="202"/>
      <c r="C206" s="202"/>
      <c r="D206" s="202" t="s">
        <v>1110</v>
      </c>
      <c r="E206" s="204">
        <v>0.96</v>
      </c>
      <c r="F206" s="204"/>
      <c r="G206" s="202"/>
      <c r="H206" s="202"/>
      <c r="I206" s="202"/>
      <c r="J206" s="202" t="s">
        <v>1256</v>
      </c>
      <c r="K206" s="205">
        <v>2007</v>
      </c>
      <c r="L206" s="205"/>
      <c r="M206" s="205"/>
      <c r="N206" s="205"/>
      <c r="O206" s="246"/>
    </row>
    <row r="207" spans="1:15" x14ac:dyDescent="0.2">
      <c r="A207" s="202"/>
      <c r="B207" s="202"/>
      <c r="C207" s="202"/>
      <c r="D207" s="202" t="s">
        <v>688</v>
      </c>
      <c r="E207" s="204">
        <v>10</v>
      </c>
      <c r="F207" s="204"/>
      <c r="G207" s="202"/>
      <c r="H207" s="202"/>
      <c r="I207" s="202"/>
      <c r="J207" s="202" t="s">
        <v>1256</v>
      </c>
      <c r="K207" s="205">
        <v>2007</v>
      </c>
      <c r="L207" s="205"/>
      <c r="M207" s="205"/>
      <c r="N207" s="205"/>
      <c r="O207" s="246"/>
    </row>
    <row r="208" spans="1:15" x14ac:dyDescent="0.2">
      <c r="A208" s="202"/>
      <c r="B208" s="202"/>
      <c r="C208" s="202"/>
      <c r="D208" s="202"/>
      <c r="E208" s="204"/>
      <c r="F208" s="204"/>
      <c r="G208" s="202"/>
      <c r="H208" s="202"/>
      <c r="I208" s="202"/>
      <c r="J208" s="202"/>
      <c r="K208" s="205"/>
      <c r="L208" s="205"/>
      <c r="M208" s="205"/>
      <c r="N208" s="205"/>
      <c r="O208" s="246"/>
    </row>
    <row r="209" spans="1:17" x14ac:dyDescent="0.2">
      <c r="A209" s="202"/>
      <c r="B209" s="202"/>
      <c r="C209" s="206" t="s">
        <v>1112</v>
      </c>
      <c r="D209" s="202"/>
      <c r="E209" s="204"/>
      <c r="F209" s="204"/>
      <c r="G209" s="202"/>
      <c r="H209" s="202"/>
      <c r="I209" s="202"/>
      <c r="J209" s="202"/>
      <c r="K209" s="205"/>
      <c r="L209" s="205"/>
      <c r="M209" s="205"/>
      <c r="N209" s="205"/>
      <c r="O209" s="246"/>
    </row>
    <row r="210" spans="1:17" x14ac:dyDescent="0.2">
      <c r="A210" s="202"/>
      <c r="B210" s="202"/>
      <c r="C210" s="202"/>
      <c r="D210" s="202" t="s">
        <v>1111</v>
      </c>
      <c r="E210" s="204">
        <v>570.5</v>
      </c>
      <c r="F210" s="204"/>
      <c r="G210" s="202"/>
      <c r="H210" s="202"/>
      <c r="I210" s="202"/>
      <c r="J210" s="202" t="s">
        <v>1256</v>
      </c>
      <c r="K210" s="205">
        <v>2007</v>
      </c>
      <c r="L210" s="205"/>
      <c r="M210" s="205"/>
      <c r="N210" s="205"/>
      <c r="O210" s="246"/>
    </row>
    <row r="211" spans="1:17" x14ac:dyDescent="0.2">
      <c r="A211" s="202"/>
      <c r="B211" s="202"/>
      <c r="C211" s="202"/>
      <c r="D211" s="202" t="s">
        <v>1116</v>
      </c>
      <c r="E211" s="204">
        <v>595.5</v>
      </c>
      <c r="F211" s="204"/>
      <c r="G211" s="202"/>
      <c r="H211" s="202"/>
      <c r="I211" s="202"/>
      <c r="J211" s="202" t="s">
        <v>1256</v>
      </c>
      <c r="K211" s="205">
        <v>2007</v>
      </c>
      <c r="L211" s="205"/>
      <c r="M211" s="205"/>
      <c r="N211" s="205"/>
      <c r="O211" s="246"/>
      <c r="Q211" s="342" t="s">
        <v>1698</v>
      </c>
    </row>
    <row r="212" spans="1:17" x14ac:dyDescent="0.2">
      <c r="A212" s="202"/>
      <c r="B212" s="202"/>
      <c r="C212" s="202"/>
      <c r="D212" s="202" t="s">
        <v>1113</v>
      </c>
      <c r="E212" s="204">
        <v>1250.5</v>
      </c>
      <c r="F212" s="204"/>
      <c r="G212" s="202"/>
      <c r="H212" s="202"/>
      <c r="I212" s="202"/>
      <c r="J212" s="202" t="s">
        <v>1256</v>
      </c>
      <c r="K212" s="205">
        <v>2007</v>
      </c>
      <c r="L212" s="205"/>
      <c r="M212" s="205"/>
      <c r="N212" s="205"/>
      <c r="O212" s="246"/>
      <c r="Q212" s="342" t="s">
        <v>1697</v>
      </c>
    </row>
    <row r="213" spans="1:17" x14ac:dyDescent="0.2">
      <c r="A213" s="202"/>
      <c r="B213" s="202"/>
      <c r="C213" s="202"/>
      <c r="D213" s="202" t="s">
        <v>1114</v>
      </c>
      <c r="E213" s="204">
        <v>1876.8</v>
      </c>
      <c r="F213" s="204"/>
      <c r="G213" s="202"/>
      <c r="H213" s="202"/>
      <c r="I213" s="202"/>
      <c r="J213" s="202" t="s">
        <v>1256</v>
      </c>
      <c r="K213" s="205">
        <v>2007</v>
      </c>
      <c r="L213" s="205"/>
      <c r="M213" s="205"/>
      <c r="N213" s="205"/>
      <c r="O213" s="246"/>
    </row>
    <row r="214" spans="1:17" x14ac:dyDescent="0.2">
      <c r="A214" s="202"/>
      <c r="B214" s="202"/>
      <c r="C214" s="202"/>
      <c r="D214" s="202" t="s">
        <v>1115</v>
      </c>
      <c r="E214" s="204">
        <v>170</v>
      </c>
      <c r="F214" s="204"/>
      <c r="G214" s="202"/>
      <c r="H214" s="202"/>
      <c r="I214" s="202"/>
      <c r="J214" s="202" t="s">
        <v>1256</v>
      </c>
      <c r="K214" s="205">
        <v>2007</v>
      </c>
      <c r="L214" s="205"/>
      <c r="M214" s="205"/>
      <c r="N214" s="205"/>
      <c r="O214" s="246"/>
      <c r="Q214" s="342" t="s">
        <v>1699</v>
      </c>
    </row>
    <row r="215" spans="1:17" x14ac:dyDescent="0.2">
      <c r="A215" s="202"/>
      <c r="B215" s="202"/>
      <c r="C215" s="202"/>
      <c r="D215" s="302" t="s">
        <v>2249</v>
      </c>
      <c r="E215" s="204">
        <v>189</v>
      </c>
      <c r="F215" s="204"/>
      <c r="G215" s="202"/>
      <c r="H215" s="202"/>
      <c r="I215" s="202"/>
      <c r="J215" s="302" t="s">
        <v>2250</v>
      </c>
      <c r="K215" s="205">
        <v>2012</v>
      </c>
      <c r="L215" s="205"/>
      <c r="M215" s="205"/>
      <c r="N215" s="205"/>
      <c r="O215" s="246"/>
      <c r="Q215" s="342" t="s">
        <v>1701</v>
      </c>
    </row>
    <row r="216" spans="1:17" x14ac:dyDescent="0.2">
      <c r="A216" s="202"/>
      <c r="B216" s="202"/>
      <c r="C216" s="202"/>
      <c r="D216" s="302" t="s">
        <v>2251</v>
      </c>
      <c r="E216" s="204">
        <v>88.1</v>
      </c>
      <c r="F216" s="204"/>
      <c r="G216" s="202"/>
      <c r="H216" s="202"/>
      <c r="I216" s="202"/>
      <c r="J216" s="302" t="s">
        <v>2250</v>
      </c>
      <c r="K216" s="205">
        <v>2012</v>
      </c>
      <c r="L216" s="205"/>
      <c r="M216" s="205"/>
      <c r="N216" s="205"/>
      <c r="O216" s="246"/>
      <c r="Q216" s="342"/>
    </row>
    <row r="217" spans="1:17" ht="25.5" x14ac:dyDescent="0.2">
      <c r="A217" s="202"/>
      <c r="B217" s="202"/>
      <c r="C217" s="202"/>
      <c r="D217" s="296" t="s">
        <v>2253</v>
      </c>
      <c r="E217" s="204">
        <v>23</v>
      </c>
      <c r="F217" s="204"/>
      <c r="G217" s="202"/>
      <c r="H217" s="202"/>
      <c r="I217" s="202"/>
      <c r="J217" s="296" t="s">
        <v>2254</v>
      </c>
      <c r="K217" s="205">
        <v>2012</v>
      </c>
      <c r="L217" s="205"/>
      <c r="M217" s="205"/>
      <c r="N217" s="205"/>
      <c r="O217" s="246"/>
      <c r="Q217" s="342"/>
    </row>
    <row r="218" spans="1:17" ht="25.5" x14ac:dyDescent="0.2">
      <c r="A218" s="202"/>
      <c r="B218" s="202"/>
      <c r="C218" s="202"/>
      <c r="D218" s="302" t="s">
        <v>2252</v>
      </c>
      <c r="E218" s="204">
        <v>6.25</v>
      </c>
      <c r="F218" s="204"/>
      <c r="G218" s="202"/>
      <c r="H218" s="202"/>
      <c r="I218" s="202"/>
      <c r="J218" s="296" t="s">
        <v>2254</v>
      </c>
      <c r="K218" s="205">
        <v>2012</v>
      </c>
      <c r="L218" s="205"/>
      <c r="M218" s="205"/>
      <c r="N218" s="205"/>
      <c r="O218" s="246"/>
      <c r="Q218" s="342"/>
    </row>
    <row r="219" spans="1:17" x14ac:dyDescent="0.2">
      <c r="A219" s="202"/>
      <c r="B219" s="202"/>
      <c r="C219" s="202"/>
      <c r="D219" s="302"/>
      <c r="E219" s="204"/>
      <c r="F219" s="204"/>
      <c r="G219" s="202"/>
      <c r="H219" s="202"/>
      <c r="I219" s="202"/>
      <c r="J219" s="296"/>
      <c r="K219" s="205"/>
      <c r="L219" s="205"/>
      <c r="M219" s="205"/>
      <c r="N219" s="205"/>
      <c r="O219" s="246"/>
      <c r="Q219" s="342"/>
    </row>
    <row r="220" spans="1:17" x14ac:dyDescent="0.2">
      <c r="A220" s="202"/>
      <c r="B220" s="202"/>
      <c r="C220" s="362" t="s">
        <v>1652</v>
      </c>
      <c r="D220" s="213"/>
      <c r="E220" s="210"/>
      <c r="F220" s="204"/>
      <c r="G220" s="202"/>
      <c r="H220" s="202"/>
      <c r="I220" s="202"/>
      <c r="J220" s="202"/>
      <c r="K220" s="205"/>
      <c r="L220" s="205"/>
      <c r="M220" s="205"/>
      <c r="N220" s="205"/>
      <c r="O220" s="246"/>
      <c r="Q220" s="342" t="s">
        <v>1700</v>
      </c>
    </row>
    <row r="221" spans="1:17" ht="25.5" x14ac:dyDescent="0.2">
      <c r="A221" s="202"/>
      <c r="B221" s="202"/>
      <c r="C221" s="213"/>
      <c r="D221" s="213" t="s">
        <v>1728</v>
      </c>
      <c r="E221" s="210">
        <v>265</v>
      </c>
      <c r="F221" s="359" t="s">
        <v>1655</v>
      </c>
      <c r="G221" s="202"/>
      <c r="H221" s="202"/>
      <c r="I221" s="202"/>
      <c r="J221" s="208" t="s">
        <v>1704</v>
      </c>
      <c r="K221" s="205">
        <v>2008</v>
      </c>
      <c r="L221" s="205"/>
      <c r="M221" s="205"/>
      <c r="N221" s="205"/>
      <c r="O221" s="246"/>
    </row>
    <row r="222" spans="1:17" ht="51" x14ac:dyDescent="0.2">
      <c r="A222" s="202"/>
      <c r="B222" s="202"/>
      <c r="C222" s="213"/>
      <c r="D222" s="296" t="s">
        <v>1702</v>
      </c>
      <c r="E222" s="210">
        <v>355</v>
      </c>
      <c r="F222" s="359" t="s">
        <v>1655</v>
      </c>
      <c r="G222" s="202"/>
      <c r="H222" s="202"/>
      <c r="I222" s="202"/>
      <c r="J222" s="358" t="s">
        <v>1703</v>
      </c>
      <c r="K222" s="205">
        <v>2008</v>
      </c>
      <c r="L222" s="205"/>
      <c r="M222" s="205"/>
      <c r="N222" s="205"/>
      <c r="O222" s="246"/>
    </row>
    <row r="223" spans="1:17" ht="51" x14ac:dyDescent="0.2">
      <c r="A223" s="202"/>
      <c r="B223" s="202"/>
      <c r="C223" s="213"/>
      <c r="D223" s="296" t="s">
        <v>1663</v>
      </c>
      <c r="E223" s="210">
        <v>1900</v>
      </c>
      <c r="F223" s="352" t="s">
        <v>1674</v>
      </c>
      <c r="G223" s="202"/>
      <c r="H223" s="202"/>
      <c r="I223" s="202"/>
      <c r="J223" s="202" t="s">
        <v>1256</v>
      </c>
      <c r="K223" s="205">
        <v>2008</v>
      </c>
      <c r="L223" s="205"/>
      <c r="M223" s="205"/>
      <c r="N223" s="205"/>
      <c r="O223" s="246"/>
    </row>
    <row r="224" spans="1:17" ht="69.75" customHeight="1" x14ac:dyDescent="0.2">
      <c r="A224" s="202"/>
      <c r="B224" s="202"/>
      <c r="C224" s="213"/>
      <c r="D224" s="296" t="s">
        <v>1664</v>
      </c>
      <c r="E224" s="210">
        <v>2200</v>
      </c>
      <c r="F224" s="352" t="s">
        <v>1674</v>
      </c>
      <c r="G224" s="202"/>
      <c r="H224" s="202"/>
      <c r="I224" s="202"/>
      <c r="J224" s="202" t="s">
        <v>1256</v>
      </c>
      <c r="K224" s="205">
        <v>2008</v>
      </c>
      <c r="L224" s="205"/>
      <c r="M224" s="205"/>
      <c r="N224" s="205"/>
      <c r="O224" s="246"/>
    </row>
    <row r="225" spans="1:15" ht="80.25" customHeight="1" x14ac:dyDescent="0.2">
      <c r="A225" s="202"/>
      <c r="B225" s="202"/>
      <c r="C225" s="213"/>
      <c r="D225" s="360" t="s">
        <v>1660</v>
      </c>
      <c r="E225" s="210">
        <v>2270</v>
      </c>
      <c r="F225" s="352" t="s">
        <v>1674</v>
      </c>
      <c r="G225" s="202"/>
      <c r="H225" s="202"/>
      <c r="I225" s="202"/>
      <c r="J225" s="361" t="s">
        <v>1654</v>
      </c>
      <c r="K225" s="205">
        <v>2008</v>
      </c>
      <c r="L225" s="205"/>
      <c r="M225" s="205"/>
      <c r="N225" s="205"/>
      <c r="O225" s="246"/>
    </row>
    <row r="226" spans="1:15" ht="25.5" customHeight="1" x14ac:dyDescent="0.2">
      <c r="A226" s="202"/>
      <c r="B226" s="202"/>
      <c r="C226" s="213"/>
      <c r="D226" s="360" t="s">
        <v>1661</v>
      </c>
      <c r="E226" s="210">
        <v>2400</v>
      </c>
      <c r="F226" s="204"/>
      <c r="G226" s="202"/>
      <c r="H226" s="202"/>
      <c r="I226" s="202"/>
      <c r="J226" s="361" t="s">
        <v>1654</v>
      </c>
      <c r="K226" s="205">
        <v>2008</v>
      </c>
      <c r="L226" s="205"/>
      <c r="M226" s="205"/>
      <c r="N226" s="205"/>
      <c r="O226" s="246"/>
    </row>
    <row r="227" spans="1:15" ht="28.5" customHeight="1" x14ac:dyDescent="0.2">
      <c r="A227" s="202"/>
      <c r="B227" s="202"/>
      <c r="C227" s="213"/>
      <c r="D227" s="360" t="s">
        <v>1662</v>
      </c>
      <c r="E227" s="210">
        <v>355</v>
      </c>
      <c r="F227" s="204"/>
      <c r="G227" s="202"/>
      <c r="H227" s="202"/>
      <c r="I227" s="202"/>
      <c r="J227" s="361" t="s">
        <v>1654</v>
      </c>
      <c r="K227" s="205">
        <v>2008</v>
      </c>
      <c r="L227" s="205"/>
      <c r="M227" s="205"/>
      <c r="N227" s="205"/>
      <c r="O227" s="246"/>
    </row>
    <row r="228" spans="1:15" ht="28.5" customHeight="1" x14ac:dyDescent="0.2">
      <c r="A228" s="202"/>
      <c r="B228" s="202"/>
      <c r="C228" s="213"/>
      <c r="D228" s="360" t="s">
        <v>1668</v>
      </c>
      <c r="E228" s="210">
        <v>660</v>
      </c>
      <c r="F228" s="204"/>
      <c r="G228" s="202"/>
      <c r="H228" s="202"/>
      <c r="I228" s="202"/>
      <c r="J228" s="361" t="s">
        <v>1654</v>
      </c>
      <c r="K228" s="205">
        <v>2008</v>
      </c>
      <c r="L228" s="205"/>
      <c r="M228" s="205"/>
      <c r="N228" s="205"/>
      <c r="O228" s="246"/>
    </row>
    <row r="229" spans="1:15" ht="14.25" customHeight="1" x14ac:dyDescent="0.2">
      <c r="A229" s="202"/>
      <c r="B229" s="202"/>
      <c r="C229" s="213"/>
      <c r="D229" s="236" t="s">
        <v>1667</v>
      </c>
      <c r="E229" s="210">
        <v>335</v>
      </c>
      <c r="F229" s="204"/>
      <c r="G229" s="202"/>
      <c r="H229" s="202"/>
      <c r="I229" s="202"/>
      <c r="J229" s="361" t="s">
        <v>1654</v>
      </c>
      <c r="K229" s="205">
        <v>2008</v>
      </c>
      <c r="L229" s="205"/>
      <c r="M229" s="205"/>
      <c r="N229" s="205"/>
      <c r="O229" s="246"/>
    </row>
    <row r="230" spans="1:15" ht="14.25" customHeight="1" x14ac:dyDescent="0.2">
      <c r="A230" s="202"/>
      <c r="B230" s="202"/>
      <c r="C230" s="213"/>
      <c r="D230" s="360" t="s">
        <v>1666</v>
      </c>
      <c r="E230" s="210">
        <v>188</v>
      </c>
      <c r="F230" s="204"/>
      <c r="G230" s="202"/>
      <c r="H230" s="202"/>
      <c r="I230" s="202"/>
      <c r="J230" s="202" t="s">
        <v>1256</v>
      </c>
      <c r="K230" s="205">
        <v>2008</v>
      </c>
      <c r="L230" s="205"/>
      <c r="M230" s="205"/>
      <c r="N230" s="205"/>
      <c r="O230" s="246"/>
    </row>
    <row r="231" spans="1:15" ht="14.25" customHeight="1" x14ac:dyDescent="0.2">
      <c r="A231" s="202"/>
      <c r="B231" s="202"/>
      <c r="C231" s="213"/>
      <c r="D231" s="360" t="s">
        <v>1665</v>
      </c>
      <c r="E231" s="210">
        <v>237</v>
      </c>
      <c r="F231" s="204"/>
      <c r="G231" s="202"/>
      <c r="H231" s="202"/>
      <c r="I231" s="202"/>
      <c r="J231" s="202" t="s">
        <v>1256</v>
      </c>
      <c r="K231" s="205">
        <v>2008</v>
      </c>
      <c r="L231" s="205"/>
      <c r="M231" s="205"/>
      <c r="N231" s="205"/>
      <c r="O231" s="246"/>
    </row>
    <row r="232" spans="1:15" x14ac:dyDescent="0.2">
      <c r="A232" s="202"/>
      <c r="B232" s="202"/>
      <c r="C232" s="213"/>
      <c r="D232" s="302" t="s">
        <v>1696</v>
      </c>
      <c r="E232" s="210">
        <v>422</v>
      </c>
      <c r="F232" s="352" t="s">
        <v>1674</v>
      </c>
      <c r="G232" s="202"/>
      <c r="H232" s="202"/>
      <c r="I232" s="202"/>
      <c r="J232" t="s">
        <v>1653</v>
      </c>
      <c r="K232" s="205">
        <v>2008</v>
      </c>
      <c r="L232" s="205"/>
      <c r="M232" s="205"/>
      <c r="N232" s="205"/>
      <c r="O232" s="246"/>
    </row>
    <row r="233" spans="1:15" ht="38.25" x14ac:dyDescent="0.2">
      <c r="A233" s="202"/>
      <c r="B233" s="202"/>
      <c r="C233" s="213"/>
      <c r="D233" s="296" t="s">
        <v>1669</v>
      </c>
      <c r="E233" s="221">
        <v>2367</v>
      </c>
      <c r="F233" s="359" t="s">
        <v>1655</v>
      </c>
      <c r="G233" s="202"/>
      <c r="H233" s="202"/>
      <c r="I233" s="202"/>
      <c r="J233" s="202" t="s">
        <v>1256</v>
      </c>
      <c r="K233" s="205">
        <v>2008</v>
      </c>
      <c r="L233" s="205"/>
      <c r="M233" s="205"/>
      <c r="N233" s="205"/>
      <c r="O233" s="246"/>
    </row>
    <row r="234" spans="1:15" x14ac:dyDescent="0.2">
      <c r="A234" s="202"/>
      <c r="B234" s="202"/>
      <c r="C234" s="213"/>
      <c r="D234" s="360" t="s">
        <v>1670</v>
      </c>
      <c r="E234" s="221">
        <v>130</v>
      </c>
      <c r="F234" s="359"/>
      <c r="G234" s="202"/>
      <c r="H234" s="202"/>
      <c r="I234" s="202"/>
      <c r="J234" s="202" t="s">
        <v>1256</v>
      </c>
      <c r="K234" s="205">
        <v>2008</v>
      </c>
      <c r="L234" s="205"/>
      <c r="M234" s="205"/>
      <c r="N234" s="205"/>
      <c r="O234" s="246"/>
    </row>
    <row r="235" spans="1:15" x14ac:dyDescent="0.2">
      <c r="A235" s="202"/>
      <c r="B235" s="202"/>
      <c r="C235" s="213"/>
      <c r="D235" s="360" t="s">
        <v>1671</v>
      </c>
      <c r="E235" s="221">
        <v>175.4</v>
      </c>
      <c r="F235" s="359"/>
      <c r="G235" s="202"/>
      <c r="H235" s="202"/>
      <c r="I235" s="202"/>
      <c r="J235" s="202" t="s">
        <v>1256</v>
      </c>
      <c r="K235" s="205">
        <v>2008</v>
      </c>
      <c r="L235" s="205"/>
      <c r="M235" s="205"/>
      <c r="N235" s="205"/>
      <c r="O235" s="246"/>
    </row>
    <row r="236" spans="1:15" x14ac:dyDescent="0.2">
      <c r="A236" s="202"/>
      <c r="B236" s="202"/>
      <c r="C236" s="213"/>
      <c r="D236" s="360" t="s">
        <v>1672</v>
      </c>
      <c r="E236" s="221">
        <v>167.8</v>
      </c>
      <c r="F236" s="359"/>
      <c r="G236" s="202"/>
      <c r="H236" s="202"/>
      <c r="I236" s="202"/>
      <c r="J236" s="202" t="s">
        <v>1256</v>
      </c>
      <c r="K236" s="205">
        <v>2008</v>
      </c>
      <c r="L236" s="205"/>
      <c r="M236" s="205"/>
      <c r="N236" s="205"/>
      <c r="O236" s="246"/>
    </row>
    <row r="237" spans="1:15" x14ac:dyDescent="0.2">
      <c r="A237" s="202"/>
      <c r="B237" s="202"/>
      <c r="C237" s="213"/>
      <c r="D237" s="360" t="s">
        <v>1673</v>
      </c>
      <c r="E237" s="221">
        <v>55.4</v>
      </c>
      <c r="F237" s="359"/>
      <c r="G237" s="202"/>
      <c r="H237" s="202"/>
      <c r="I237" s="202"/>
      <c r="J237" s="202" t="s">
        <v>1256</v>
      </c>
      <c r="K237" s="205">
        <v>2008</v>
      </c>
      <c r="L237" s="205"/>
      <c r="M237" s="205"/>
      <c r="N237" s="205"/>
      <c r="O237" s="246"/>
    </row>
    <row r="238" spans="1:15" ht="56.25" customHeight="1" x14ac:dyDescent="0.2">
      <c r="A238" s="202"/>
      <c r="B238" s="202"/>
      <c r="C238" s="213"/>
      <c r="D238" s="296" t="s">
        <v>1657</v>
      </c>
      <c r="E238" s="210">
        <v>2490</v>
      </c>
      <c r="F238" s="359" t="s">
        <v>1655</v>
      </c>
      <c r="G238" s="360" t="s">
        <v>1656</v>
      </c>
      <c r="H238" s="202"/>
      <c r="I238" s="202"/>
      <c r="J238" s="361" t="s">
        <v>1654</v>
      </c>
      <c r="K238" s="205">
        <v>2008</v>
      </c>
      <c r="L238" s="205"/>
      <c r="M238" s="205"/>
      <c r="N238" s="205"/>
      <c r="O238" s="246"/>
    </row>
    <row r="239" spans="1:15" ht="25.5" customHeight="1" x14ac:dyDescent="0.2">
      <c r="A239" s="202"/>
      <c r="B239" s="202"/>
      <c r="C239" s="213"/>
      <c r="D239" s="296" t="s">
        <v>1658</v>
      </c>
      <c r="E239" s="210">
        <v>120</v>
      </c>
      <c r="F239" s="359"/>
      <c r="G239" s="360"/>
      <c r="H239" s="202"/>
      <c r="I239" s="202"/>
      <c r="J239" s="361" t="s">
        <v>1654</v>
      </c>
      <c r="K239" s="205">
        <v>2008</v>
      </c>
      <c r="L239" s="205"/>
      <c r="M239" s="205"/>
      <c r="N239" s="205"/>
      <c r="O239" s="246"/>
    </row>
    <row r="240" spans="1:15" ht="67.5" customHeight="1" x14ac:dyDescent="0.2">
      <c r="A240" s="202"/>
      <c r="B240" s="202"/>
      <c r="C240" s="213"/>
      <c r="D240" s="360" t="s">
        <v>1659</v>
      </c>
      <c r="E240" s="210">
        <v>1085</v>
      </c>
      <c r="F240" s="359"/>
      <c r="G240" s="360"/>
      <c r="H240" s="202"/>
      <c r="I240" s="202"/>
      <c r="J240" s="361" t="s">
        <v>1654</v>
      </c>
      <c r="K240" s="205">
        <v>2008</v>
      </c>
      <c r="L240" s="205"/>
      <c r="M240" s="205"/>
      <c r="N240" s="205"/>
      <c r="O240" s="246"/>
    </row>
    <row r="241" spans="1:15" x14ac:dyDescent="0.2">
      <c r="A241" s="202"/>
      <c r="B241" s="202"/>
      <c r="C241" s="202"/>
      <c r="D241" s="202"/>
      <c r="E241" s="204"/>
      <c r="F241" s="204"/>
      <c r="G241" s="202"/>
      <c r="H241" s="202"/>
      <c r="I241" s="202"/>
      <c r="J241" s="202"/>
      <c r="K241" s="205"/>
      <c r="L241" s="205"/>
      <c r="M241" s="205"/>
      <c r="N241" s="205"/>
      <c r="O241" s="246"/>
    </row>
    <row r="242" spans="1:15" x14ac:dyDescent="0.2">
      <c r="A242" s="202"/>
      <c r="B242" s="202"/>
      <c r="C242" s="206" t="s">
        <v>12</v>
      </c>
      <c r="D242" s="211"/>
      <c r="E242" s="210"/>
      <c r="F242" s="204"/>
      <c r="G242" s="202"/>
      <c r="H242" s="202"/>
      <c r="I242" s="202"/>
      <c r="J242" s="202"/>
      <c r="K242" s="205"/>
      <c r="L242" s="205"/>
      <c r="M242" s="205"/>
      <c r="N242" s="205"/>
      <c r="O242" s="246"/>
    </row>
    <row r="243" spans="1:15" x14ac:dyDescent="0.2">
      <c r="A243" s="202"/>
      <c r="B243" s="202"/>
      <c r="C243" s="202"/>
      <c r="D243" s="211" t="s">
        <v>404</v>
      </c>
      <c r="E243" s="210">
        <v>3200</v>
      </c>
      <c r="F243" s="204"/>
      <c r="G243" s="202"/>
      <c r="H243" s="202"/>
      <c r="I243" s="202"/>
      <c r="J243" s="202" t="s">
        <v>1256</v>
      </c>
      <c r="K243" s="205">
        <v>2007</v>
      </c>
      <c r="L243" s="205"/>
      <c r="M243" s="205"/>
      <c r="N243" s="205"/>
      <c r="O243" s="246"/>
    </row>
    <row r="244" spans="1:15" x14ac:dyDescent="0.2">
      <c r="A244" s="202"/>
      <c r="B244" s="202"/>
      <c r="C244" s="202"/>
      <c r="D244" s="202"/>
      <c r="E244" s="204"/>
      <c r="F244" s="204" t="s">
        <v>377</v>
      </c>
      <c r="G244" s="214" t="s">
        <v>397</v>
      </c>
      <c r="H244" s="214" t="s">
        <v>704</v>
      </c>
      <c r="I244" s="202" t="s">
        <v>710</v>
      </c>
      <c r="J244" s="202"/>
      <c r="K244" s="205"/>
      <c r="L244" s="205"/>
      <c r="M244" s="205"/>
      <c r="N244" s="205"/>
      <c r="O244" s="246"/>
    </row>
    <row r="245" spans="1:15" x14ac:dyDescent="0.2">
      <c r="A245" s="202"/>
      <c r="B245" s="202"/>
      <c r="C245" s="202"/>
      <c r="D245" s="202"/>
      <c r="E245" s="204"/>
      <c r="F245" s="204" t="s">
        <v>177</v>
      </c>
      <c r="G245" s="202" t="s">
        <v>178</v>
      </c>
      <c r="H245" s="214" t="s">
        <v>705</v>
      </c>
      <c r="I245" s="202" t="s">
        <v>682</v>
      </c>
      <c r="J245" s="202"/>
      <c r="K245" s="205"/>
      <c r="L245" s="205"/>
      <c r="M245" s="205"/>
      <c r="N245" s="205"/>
      <c r="O245" s="246"/>
    </row>
    <row r="246" spans="1:15" x14ac:dyDescent="0.2">
      <c r="A246" s="202"/>
      <c r="B246" s="202"/>
      <c r="C246" s="202"/>
      <c r="D246" s="202"/>
      <c r="E246" s="204"/>
      <c r="F246" s="204" t="s">
        <v>398</v>
      </c>
      <c r="G246" s="214" t="s">
        <v>385</v>
      </c>
      <c r="H246" s="214" t="s">
        <v>706</v>
      </c>
      <c r="I246" s="202" t="s">
        <v>711</v>
      </c>
      <c r="J246" s="202"/>
      <c r="K246" s="205"/>
      <c r="L246" s="205"/>
      <c r="M246" s="205"/>
      <c r="N246" s="205"/>
      <c r="O246" s="246"/>
    </row>
    <row r="247" spans="1:15" x14ac:dyDescent="0.2">
      <c r="A247" s="202"/>
      <c r="B247" s="202"/>
      <c r="C247" s="202"/>
      <c r="D247" s="202"/>
      <c r="E247" s="204"/>
      <c r="F247" s="204" t="s">
        <v>379</v>
      </c>
      <c r="G247" s="202" t="s">
        <v>399</v>
      </c>
      <c r="H247" s="214" t="s">
        <v>707</v>
      </c>
      <c r="I247" s="202" t="s">
        <v>369</v>
      </c>
      <c r="J247" s="202"/>
      <c r="K247" s="205"/>
      <c r="L247" s="205"/>
      <c r="M247" s="205"/>
      <c r="N247" s="205"/>
      <c r="O247" s="246"/>
    </row>
    <row r="248" spans="1:15" x14ac:dyDescent="0.2">
      <c r="A248" s="202"/>
      <c r="B248" s="202"/>
      <c r="C248" s="202"/>
      <c r="D248" s="300" t="s">
        <v>400</v>
      </c>
      <c r="E248" s="204">
        <v>200</v>
      </c>
      <c r="F248" s="204"/>
      <c r="G248" s="202"/>
      <c r="H248" s="202"/>
      <c r="I248" s="202"/>
      <c r="J248" s="202"/>
      <c r="K248" s="205"/>
      <c r="L248" s="205"/>
      <c r="M248" s="205"/>
      <c r="N248" s="205"/>
      <c r="O248" s="246"/>
    </row>
    <row r="249" spans="1:15" x14ac:dyDescent="0.2">
      <c r="A249" s="202"/>
      <c r="B249" s="202"/>
      <c r="C249" s="202"/>
      <c r="D249" s="202" t="s">
        <v>401</v>
      </c>
      <c r="E249" s="204">
        <v>310</v>
      </c>
      <c r="F249" s="204"/>
      <c r="G249" s="202"/>
      <c r="H249" s="202"/>
      <c r="I249" s="202"/>
      <c r="J249" s="202"/>
      <c r="K249" s="205"/>
      <c r="L249" s="205"/>
      <c r="M249" s="205"/>
      <c r="N249" s="205"/>
      <c r="O249" s="246"/>
    </row>
    <row r="250" spans="1:15" x14ac:dyDescent="0.2">
      <c r="A250" s="202"/>
      <c r="B250" s="202"/>
      <c r="C250" s="202"/>
      <c r="D250" s="202" t="s">
        <v>402</v>
      </c>
      <c r="E250" s="204">
        <v>42</v>
      </c>
      <c r="F250" s="204"/>
      <c r="G250" s="202"/>
      <c r="H250" s="202"/>
      <c r="I250" s="202"/>
      <c r="J250" s="202"/>
      <c r="K250" s="205"/>
      <c r="L250" s="205"/>
      <c r="M250" s="205"/>
      <c r="N250" s="205"/>
      <c r="O250" s="246"/>
    </row>
    <row r="251" spans="1:15" x14ac:dyDescent="0.2">
      <c r="A251" s="202"/>
      <c r="B251" s="202"/>
      <c r="C251" s="202"/>
      <c r="D251" s="297" t="s">
        <v>403</v>
      </c>
      <c r="E251" s="210">
        <v>74</v>
      </c>
      <c r="F251" s="204"/>
      <c r="G251" s="202"/>
      <c r="H251" s="202"/>
      <c r="I251" s="202"/>
      <c r="J251" s="202" t="s">
        <v>1256</v>
      </c>
      <c r="K251" s="205">
        <v>2007</v>
      </c>
      <c r="L251" s="205"/>
      <c r="M251" s="205"/>
      <c r="N251" s="205"/>
      <c r="O251" s="246"/>
    </row>
    <row r="252" spans="1:15" x14ac:dyDescent="0.2">
      <c r="A252" s="202"/>
      <c r="B252" s="202"/>
      <c r="C252" s="202"/>
      <c r="D252" s="211" t="s">
        <v>506</v>
      </c>
      <c r="E252" s="210">
        <v>115</v>
      </c>
      <c r="F252" s="204"/>
      <c r="G252" s="202"/>
      <c r="H252" s="202"/>
      <c r="I252" s="202"/>
      <c r="J252" s="202" t="s">
        <v>1256</v>
      </c>
      <c r="K252" s="205">
        <v>2007</v>
      </c>
      <c r="L252" s="205"/>
      <c r="M252" s="205"/>
      <c r="N252" s="205"/>
      <c r="O252" s="246"/>
    </row>
    <row r="253" spans="1:15" x14ac:dyDescent="0.2">
      <c r="A253" s="202"/>
      <c r="B253" s="202"/>
      <c r="C253" s="202"/>
      <c r="D253" s="211" t="s">
        <v>507</v>
      </c>
      <c r="E253" s="210">
        <v>23</v>
      </c>
      <c r="F253" s="204"/>
      <c r="G253" s="202"/>
      <c r="H253" s="202"/>
      <c r="I253" s="202"/>
      <c r="J253" s="202" t="s">
        <v>1256</v>
      </c>
      <c r="K253" s="205">
        <v>2007</v>
      </c>
      <c r="L253" s="205"/>
      <c r="M253" s="205"/>
      <c r="N253" s="205"/>
      <c r="O253" s="246"/>
    </row>
    <row r="254" spans="1:15" x14ac:dyDescent="0.2">
      <c r="A254" s="202"/>
      <c r="B254" s="202"/>
      <c r="C254" s="202"/>
      <c r="D254" s="211"/>
      <c r="E254" s="210"/>
      <c r="F254" s="204"/>
      <c r="G254" s="202"/>
      <c r="H254" s="202"/>
      <c r="I254" s="202"/>
      <c r="J254" s="202"/>
      <c r="K254" s="205"/>
      <c r="L254" s="205"/>
      <c r="M254" s="205"/>
      <c r="N254" s="205"/>
      <c r="O254" s="246"/>
    </row>
    <row r="255" spans="1:15" x14ac:dyDescent="0.2">
      <c r="A255" s="202"/>
      <c r="B255" s="202"/>
      <c r="C255" s="202"/>
      <c r="D255" s="211" t="s">
        <v>390</v>
      </c>
      <c r="E255" s="204">
        <v>1490</v>
      </c>
      <c r="F255" s="204"/>
      <c r="G255" s="202"/>
      <c r="H255" s="202"/>
      <c r="I255" s="202"/>
      <c r="J255" s="202" t="s">
        <v>1256</v>
      </c>
      <c r="K255" s="205">
        <v>2007</v>
      </c>
      <c r="L255" s="205"/>
      <c r="M255" s="205"/>
      <c r="N255" s="205"/>
      <c r="O255" s="246"/>
    </row>
    <row r="256" spans="1:15" x14ac:dyDescent="0.2">
      <c r="A256" s="202"/>
      <c r="B256" s="202"/>
      <c r="C256" s="202"/>
      <c r="D256" s="211"/>
      <c r="E256" s="204"/>
      <c r="F256" s="204" t="s">
        <v>700</v>
      </c>
      <c r="G256" s="202" t="s">
        <v>682</v>
      </c>
      <c r="H256" s="202" t="s">
        <v>682</v>
      </c>
      <c r="I256" s="202" t="s">
        <v>682</v>
      </c>
      <c r="J256" s="202"/>
      <c r="K256" s="205"/>
      <c r="L256" s="205"/>
      <c r="M256" s="205"/>
      <c r="N256" s="205"/>
      <c r="O256" s="246"/>
    </row>
    <row r="257" spans="1:15" x14ac:dyDescent="0.2">
      <c r="A257" s="202"/>
      <c r="B257" s="202"/>
      <c r="C257" s="202"/>
      <c r="D257" s="211"/>
      <c r="E257" s="204"/>
      <c r="F257" s="204" t="s">
        <v>378</v>
      </c>
      <c r="G257" s="202" t="s">
        <v>682</v>
      </c>
      <c r="H257" s="202" t="s">
        <v>682</v>
      </c>
      <c r="I257" s="202" t="s">
        <v>682</v>
      </c>
      <c r="J257" s="202"/>
      <c r="K257" s="205"/>
      <c r="L257" s="205"/>
      <c r="M257" s="205"/>
      <c r="N257" s="205"/>
      <c r="O257" s="246"/>
    </row>
    <row r="258" spans="1:15" x14ac:dyDescent="0.2">
      <c r="A258" s="202"/>
      <c r="B258" s="202"/>
      <c r="C258" s="202"/>
      <c r="D258" s="211"/>
      <c r="E258" s="204"/>
      <c r="F258" s="204" t="s">
        <v>379</v>
      </c>
      <c r="G258" s="202" t="s">
        <v>392</v>
      </c>
      <c r="H258" s="214" t="s">
        <v>703</v>
      </c>
      <c r="I258" s="213" t="s">
        <v>702</v>
      </c>
      <c r="J258" s="202"/>
      <c r="K258" s="205"/>
      <c r="L258" s="205"/>
      <c r="M258" s="205"/>
      <c r="N258" s="205"/>
      <c r="O258" s="246"/>
    </row>
    <row r="259" spans="1:15" x14ac:dyDescent="0.2">
      <c r="A259" s="202"/>
      <c r="B259" s="202"/>
      <c r="C259" s="202"/>
      <c r="D259" s="211"/>
      <c r="E259" s="204"/>
      <c r="F259" s="204" t="s">
        <v>701</v>
      </c>
      <c r="G259" s="213" t="s">
        <v>682</v>
      </c>
      <c r="H259" s="213" t="s">
        <v>682</v>
      </c>
      <c r="I259" s="213" t="s">
        <v>682</v>
      </c>
      <c r="J259" s="202"/>
      <c r="K259" s="205"/>
      <c r="L259" s="205"/>
      <c r="M259" s="205"/>
      <c r="N259" s="205"/>
      <c r="O259" s="246"/>
    </row>
    <row r="260" spans="1:15" x14ac:dyDescent="0.2">
      <c r="A260" s="202"/>
      <c r="B260" s="202"/>
      <c r="C260" s="202"/>
      <c r="D260" s="211" t="s">
        <v>391</v>
      </c>
      <c r="E260" s="204">
        <v>795</v>
      </c>
      <c r="F260" s="204" t="s">
        <v>379</v>
      </c>
      <c r="G260" s="202" t="s">
        <v>392</v>
      </c>
      <c r="H260" s="214" t="s">
        <v>703</v>
      </c>
      <c r="I260" s="213" t="s">
        <v>702</v>
      </c>
      <c r="J260" s="202" t="s">
        <v>1256</v>
      </c>
      <c r="K260" s="205">
        <v>2007</v>
      </c>
      <c r="L260" s="205"/>
      <c r="M260" s="205"/>
      <c r="N260" s="205"/>
      <c r="O260" s="246"/>
    </row>
    <row r="261" spans="1:15" x14ac:dyDescent="0.2">
      <c r="A261" s="202"/>
      <c r="B261" s="202"/>
      <c r="C261" s="202"/>
      <c r="D261" s="211" t="s">
        <v>394</v>
      </c>
      <c r="E261" s="204">
        <v>29</v>
      </c>
      <c r="F261" s="204"/>
      <c r="G261" s="202"/>
      <c r="H261" s="202"/>
      <c r="I261" s="202"/>
      <c r="J261" s="202" t="s">
        <v>1256</v>
      </c>
      <c r="K261" s="205">
        <v>2007</v>
      </c>
      <c r="L261" s="205"/>
      <c r="M261" s="205"/>
      <c r="N261" s="205"/>
      <c r="O261" s="246"/>
    </row>
    <row r="262" spans="1:15" x14ac:dyDescent="0.2">
      <c r="A262" s="202"/>
      <c r="B262" s="202"/>
      <c r="C262" s="202"/>
      <c r="D262" s="211" t="s">
        <v>395</v>
      </c>
      <c r="E262" s="204">
        <v>150</v>
      </c>
      <c r="F262" s="204"/>
      <c r="G262" s="202"/>
      <c r="H262" s="202"/>
      <c r="I262" s="202"/>
      <c r="J262" s="202" t="s">
        <v>1256</v>
      </c>
      <c r="K262" s="205">
        <v>2007</v>
      </c>
      <c r="L262" s="205"/>
      <c r="M262" s="205"/>
      <c r="N262" s="205"/>
      <c r="O262" s="246"/>
    </row>
    <row r="263" spans="1:15" x14ac:dyDescent="0.2">
      <c r="A263" s="202"/>
      <c r="B263" s="202"/>
      <c r="C263" s="202"/>
      <c r="D263" s="211" t="s">
        <v>396</v>
      </c>
      <c r="E263" s="204">
        <v>42</v>
      </c>
      <c r="F263" s="204"/>
      <c r="G263" s="202"/>
      <c r="H263" s="202"/>
      <c r="I263" s="202"/>
      <c r="J263" s="202" t="s">
        <v>1256</v>
      </c>
      <c r="K263" s="205">
        <v>2007</v>
      </c>
      <c r="L263" s="205"/>
      <c r="M263" s="205"/>
      <c r="N263" s="205"/>
      <c r="O263" s="246"/>
    </row>
    <row r="264" spans="1:15" s="269" customFormat="1" ht="25.5" x14ac:dyDescent="0.2">
      <c r="A264" s="217"/>
      <c r="B264" s="217"/>
      <c r="C264" s="217"/>
      <c r="D264" s="217" t="s">
        <v>17</v>
      </c>
      <c r="E264" s="267">
        <v>87.55</v>
      </c>
      <c r="F264" s="267"/>
      <c r="G264" s="217"/>
      <c r="H264" s="217"/>
      <c r="I264" s="217"/>
      <c r="J264" s="215" t="s">
        <v>1089</v>
      </c>
      <c r="K264" s="205">
        <v>2007</v>
      </c>
      <c r="L264" s="268"/>
      <c r="M264" s="268"/>
      <c r="N264" s="268"/>
      <c r="O264" s="246"/>
    </row>
    <row r="265" spans="1:15" s="269" customFormat="1" ht="25.5" x14ac:dyDescent="0.2">
      <c r="A265" s="217"/>
      <c r="B265" s="217"/>
      <c r="C265" s="217"/>
      <c r="D265" s="217" t="s">
        <v>18</v>
      </c>
      <c r="E265" s="267">
        <v>154.5</v>
      </c>
      <c r="F265" s="267"/>
      <c r="G265" s="217"/>
      <c r="H265" s="217"/>
      <c r="I265" s="217"/>
      <c r="J265" s="215" t="s">
        <v>1089</v>
      </c>
      <c r="K265" s="205">
        <v>2007</v>
      </c>
      <c r="L265" s="268"/>
      <c r="M265" s="268"/>
      <c r="N265" s="268"/>
      <c r="O265" s="246"/>
    </row>
    <row r="266" spans="1:15" s="269" customFormat="1" ht="25.5" x14ac:dyDescent="0.2">
      <c r="A266" s="217"/>
      <c r="B266" s="217"/>
      <c r="C266" s="217"/>
      <c r="D266" s="217" t="s">
        <v>1080</v>
      </c>
      <c r="E266" s="267">
        <v>1694</v>
      </c>
      <c r="F266" s="267" t="s">
        <v>177</v>
      </c>
      <c r="G266" s="217" t="s">
        <v>178</v>
      </c>
      <c r="H266" s="217" t="s">
        <v>1090</v>
      </c>
      <c r="I266" s="217" t="s">
        <v>682</v>
      </c>
      <c r="J266" s="215" t="s">
        <v>1089</v>
      </c>
      <c r="K266" s="205">
        <v>2007</v>
      </c>
      <c r="L266" s="268"/>
      <c r="M266" s="268"/>
      <c r="N266" s="268"/>
      <c r="O266" s="246"/>
    </row>
    <row r="267" spans="1:15" s="269" customFormat="1" x14ac:dyDescent="0.2">
      <c r="A267" s="217"/>
      <c r="B267" s="217"/>
      <c r="C267" s="217"/>
      <c r="D267" s="217"/>
      <c r="E267" s="267"/>
      <c r="F267" s="267" t="s">
        <v>377</v>
      </c>
      <c r="G267" s="271" t="s">
        <v>1091</v>
      </c>
      <c r="H267" s="271" t="s">
        <v>1092</v>
      </c>
      <c r="I267" s="217" t="s">
        <v>682</v>
      </c>
      <c r="J267" s="272"/>
      <c r="K267" s="268"/>
      <c r="L267" s="268"/>
      <c r="M267" s="268"/>
      <c r="N267" s="268"/>
      <c r="O267" s="246"/>
    </row>
    <row r="268" spans="1:15" s="269" customFormat="1" ht="42.75" customHeight="1" x14ac:dyDescent="0.2">
      <c r="A268" s="217"/>
      <c r="B268" s="217"/>
      <c r="C268" s="217"/>
      <c r="D268" s="217" t="s">
        <v>1081</v>
      </c>
      <c r="E268" s="267">
        <v>1591</v>
      </c>
      <c r="F268" s="267" t="s">
        <v>1093</v>
      </c>
      <c r="G268" s="217" t="s">
        <v>1094</v>
      </c>
      <c r="H268" s="215" t="s">
        <v>1100</v>
      </c>
      <c r="I268" s="217" t="s">
        <v>682</v>
      </c>
      <c r="J268" s="215" t="s">
        <v>1089</v>
      </c>
      <c r="K268" s="205">
        <v>2007</v>
      </c>
      <c r="L268" s="268"/>
      <c r="M268" s="268"/>
      <c r="N268" s="268"/>
      <c r="O268" s="246"/>
    </row>
    <row r="269" spans="1:15" s="269" customFormat="1" ht="51" x14ac:dyDescent="0.2">
      <c r="A269" s="217"/>
      <c r="B269" s="217"/>
      <c r="C269" s="217"/>
      <c r="D269" s="217" t="s">
        <v>1082</v>
      </c>
      <c r="E269" s="267">
        <v>1591</v>
      </c>
      <c r="F269" s="267"/>
      <c r="G269" s="215" t="s">
        <v>1095</v>
      </c>
      <c r="H269" s="215" t="s">
        <v>1101</v>
      </c>
      <c r="I269" s="217"/>
      <c r="J269" s="215" t="s">
        <v>1089</v>
      </c>
      <c r="K269" s="205">
        <v>2007</v>
      </c>
      <c r="L269" s="268"/>
      <c r="M269" s="268"/>
      <c r="N269" s="268"/>
      <c r="O269" s="246"/>
    </row>
    <row r="270" spans="1:15" s="269" customFormat="1" ht="61.5" customHeight="1" x14ac:dyDescent="0.2">
      <c r="A270" s="217"/>
      <c r="B270" s="217"/>
      <c r="C270" s="217"/>
      <c r="D270" s="217" t="s">
        <v>1083</v>
      </c>
      <c r="E270" s="267">
        <v>1900</v>
      </c>
      <c r="F270" s="267" t="s">
        <v>1093</v>
      </c>
      <c r="G270" s="215" t="s">
        <v>1095</v>
      </c>
      <c r="H270" s="215" t="s">
        <v>1102</v>
      </c>
      <c r="I270" s="217" t="s">
        <v>682</v>
      </c>
      <c r="J270" s="215" t="s">
        <v>1089</v>
      </c>
      <c r="K270" s="205">
        <v>2007</v>
      </c>
      <c r="L270" s="268"/>
      <c r="M270" s="268"/>
      <c r="N270" s="268"/>
      <c r="O270" s="246"/>
    </row>
    <row r="271" spans="1:15" s="269" customFormat="1" ht="25.5" x14ac:dyDescent="0.2">
      <c r="A271" s="217"/>
      <c r="B271" s="217"/>
      <c r="C271" s="217"/>
      <c r="D271" s="215" t="s">
        <v>1096</v>
      </c>
      <c r="E271" s="267">
        <v>3085</v>
      </c>
      <c r="F271" s="267" t="s">
        <v>1093</v>
      </c>
      <c r="G271" s="215" t="s">
        <v>1104</v>
      </c>
      <c r="H271" s="215" t="s">
        <v>1099</v>
      </c>
      <c r="I271" s="217"/>
      <c r="J271" s="215" t="s">
        <v>1089</v>
      </c>
      <c r="K271" s="205">
        <v>2007</v>
      </c>
      <c r="L271" s="268"/>
      <c r="M271" s="268"/>
      <c r="N271" s="268"/>
      <c r="O271" s="246"/>
    </row>
    <row r="272" spans="1:15" s="269" customFormat="1" ht="38.25" x14ac:dyDescent="0.2">
      <c r="A272" s="217"/>
      <c r="B272" s="217"/>
      <c r="C272" s="217"/>
      <c r="D272" s="215"/>
      <c r="E272" s="267"/>
      <c r="F272" s="267" t="s">
        <v>1093</v>
      </c>
      <c r="G272" s="215" t="s">
        <v>1105</v>
      </c>
      <c r="H272" s="215" t="s">
        <v>1103</v>
      </c>
      <c r="I272" s="217"/>
      <c r="J272" s="215"/>
      <c r="K272" s="268"/>
      <c r="L272" s="268"/>
      <c r="M272" s="268"/>
      <c r="N272" s="268"/>
      <c r="O272" s="246"/>
    </row>
    <row r="273" spans="1:15" s="269" customFormat="1" ht="38.25" x14ac:dyDescent="0.2">
      <c r="A273" s="217"/>
      <c r="B273" s="217"/>
      <c r="C273" s="217"/>
      <c r="D273" s="217"/>
      <c r="E273" s="267"/>
      <c r="F273" s="267" t="s">
        <v>1097</v>
      </c>
      <c r="G273" s="270" t="s">
        <v>1098</v>
      </c>
      <c r="H273" s="215"/>
      <c r="I273" s="217"/>
      <c r="J273" s="215"/>
      <c r="K273" s="268"/>
      <c r="L273" s="268"/>
      <c r="M273" s="268"/>
      <c r="N273" s="268"/>
      <c r="O273" s="246"/>
    </row>
    <row r="274" spans="1:15" s="269" customFormat="1" ht="38.25" x14ac:dyDescent="0.2">
      <c r="A274" s="217"/>
      <c r="B274" s="217"/>
      <c r="C274" s="217"/>
      <c r="D274" s="215" t="s">
        <v>1106</v>
      </c>
      <c r="E274" s="267">
        <v>407</v>
      </c>
      <c r="F274" s="267"/>
      <c r="G274" s="217"/>
      <c r="H274" s="217"/>
      <c r="I274" s="217"/>
      <c r="J274" s="215" t="s">
        <v>1089</v>
      </c>
      <c r="K274" s="205">
        <v>2007</v>
      </c>
      <c r="L274" s="268"/>
      <c r="M274" s="268"/>
      <c r="N274" s="268"/>
      <c r="O274" s="246"/>
    </row>
    <row r="275" spans="1:15" s="269" customFormat="1" ht="25.5" x14ac:dyDescent="0.2">
      <c r="A275" s="217"/>
      <c r="B275" s="217"/>
      <c r="C275" s="217"/>
      <c r="D275" s="215" t="s">
        <v>15</v>
      </c>
      <c r="E275" s="267">
        <v>61.8</v>
      </c>
      <c r="F275" s="267"/>
      <c r="G275" s="217"/>
      <c r="H275" s="217"/>
      <c r="I275" s="217"/>
      <c r="J275" s="215" t="s">
        <v>1089</v>
      </c>
      <c r="K275" s="205">
        <v>2007</v>
      </c>
      <c r="L275" s="268"/>
      <c r="M275" s="268"/>
      <c r="N275" s="268"/>
      <c r="O275" s="246"/>
    </row>
    <row r="276" spans="1:15" s="269" customFormat="1" ht="25.5" x14ac:dyDescent="0.2">
      <c r="A276" s="217"/>
      <c r="B276" s="217"/>
      <c r="C276" s="217"/>
      <c r="D276" s="215" t="s">
        <v>16</v>
      </c>
      <c r="E276" s="267">
        <v>92.7</v>
      </c>
      <c r="F276" s="267"/>
      <c r="G276" s="217"/>
      <c r="H276" s="217"/>
      <c r="I276" s="217"/>
      <c r="J276" s="215" t="s">
        <v>1089</v>
      </c>
      <c r="K276" s="205">
        <v>2007</v>
      </c>
      <c r="L276" s="268"/>
      <c r="M276" s="268"/>
      <c r="N276" s="268"/>
      <c r="O276" s="246"/>
    </row>
    <row r="277" spans="1:15" s="269" customFormat="1" ht="25.5" x14ac:dyDescent="0.2">
      <c r="A277" s="217"/>
      <c r="B277" s="217"/>
      <c r="C277" s="217"/>
      <c r="D277" s="215" t="s">
        <v>13</v>
      </c>
      <c r="E277" s="267">
        <v>30.9</v>
      </c>
      <c r="F277" s="267"/>
      <c r="G277" s="217"/>
      <c r="H277" s="217"/>
      <c r="I277" s="217"/>
      <c r="J277" s="215" t="s">
        <v>1089</v>
      </c>
      <c r="K277" s="205">
        <v>2007</v>
      </c>
      <c r="L277" s="268"/>
      <c r="M277" s="268"/>
      <c r="N277" s="268"/>
      <c r="O277" s="246"/>
    </row>
    <row r="278" spans="1:15" s="269" customFormat="1" ht="25.5" x14ac:dyDescent="0.2">
      <c r="A278" s="217"/>
      <c r="B278" s="217"/>
      <c r="C278" s="217"/>
      <c r="D278" s="215" t="s">
        <v>14</v>
      </c>
      <c r="E278" s="267">
        <v>51.5</v>
      </c>
      <c r="F278" s="267"/>
      <c r="G278" s="217"/>
      <c r="H278" s="217"/>
      <c r="I278" s="217"/>
      <c r="J278" s="215" t="s">
        <v>1089</v>
      </c>
      <c r="K278" s="205">
        <v>2007</v>
      </c>
      <c r="L278" s="268"/>
      <c r="M278" s="268"/>
      <c r="N278" s="268"/>
      <c r="O278" s="246"/>
    </row>
    <row r="279" spans="1:15" x14ac:dyDescent="0.2">
      <c r="A279" s="202"/>
      <c r="B279" s="202"/>
      <c r="C279" s="202"/>
      <c r="D279" s="211" t="s">
        <v>540</v>
      </c>
      <c r="E279" s="210">
        <v>700</v>
      </c>
      <c r="F279" s="204"/>
      <c r="G279" s="202" t="s">
        <v>171</v>
      </c>
      <c r="H279" s="214" t="s">
        <v>173</v>
      </c>
      <c r="I279" s="202" t="s">
        <v>541</v>
      </c>
      <c r="J279" s="202" t="s">
        <v>1256</v>
      </c>
      <c r="K279" s="205">
        <v>2007</v>
      </c>
      <c r="L279" s="205" t="s">
        <v>172</v>
      </c>
      <c r="M279" s="205"/>
      <c r="N279" s="205"/>
      <c r="O279" s="246"/>
    </row>
    <row r="280" spans="1:15" x14ac:dyDescent="0.2">
      <c r="A280" s="202"/>
      <c r="B280" s="202"/>
      <c r="C280" s="202"/>
      <c r="D280" s="211" t="s">
        <v>166</v>
      </c>
      <c r="E280" s="210">
        <v>24</v>
      </c>
      <c r="F280" s="204"/>
      <c r="G280" s="202"/>
      <c r="H280" s="202"/>
      <c r="I280" s="202"/>
      <c r="J280" s="202" t="s">
        <v>1256</v>
      </c>
      <c r="K280" s="205">
        <v>2007</v>
      </c>
      <c r="L280" s="205"/>
      <c r="M280" s="205"/>
      <c r="N280" s="205"/>
      <c r="O280" s="246"/>
    </row>
    <row r="281" spans="1:15" x14ac:dyDescent="0.2">
      <c r="A281" s="202"/>
      <c r="B281" s="202"/>
      <c r="C281" s="202"/>
      <c r="D281" s="211" t="s">
        <v>167</v>
      </c>
      <c r="E281" s="210">
        <v>19</v>
      </c>
      <c r="F281" s="204"/>
      <c r="G281" s="202"/>
      <c r="H281" s="202"/>
      <c r="I281" s="202"/>
      <c r="J281" s="202" t="s">
        <v>1256</v>
      </c>
      <c r="K281" s="205">
        <v>2007</v>
      </c>
      <c r="L281" s="205"/>
      <c r="M281" s="205"/>
      <c r="N281" s="205"/>
      <c r="O281" s="246"/>
    </row>
    <row r="282" spans="1:15" x14ac:dyDescent="0.2">
      <c r="A282" s="202"/>
      <c r="B282" s="202"/>
      <c r="C282" s="202"/>
      <c r="D282" s="211" t="s">
        <v>168</v>
      </c>
      <c r="E282" s="210">
        <v>16</v>
      </c>
      <c r="F282" s="204"/>
      <c r="G282" s="202"/>
      <c r="H282" s="202"/>
      <c r="I282" s="202"/>
      <c r="J282" s="202" t="s">
        <v>1256</v>
      </c>
      <c r="K282" s="205">
        <v>2007</v>
      </c>
      <c r="L282" s="205"/>
      <c r="M282" s="205"/>
      <c r="N282" s="205"/>
      <c r="O282" s="246"/>
    </row>
    <row r="283" spans="1:15" x14ac:dyDescent="0.2">
      <c r="A283" s="202"/>
      <c r="B283" s="202"/>
      <c r="C283" s="202"/>
      <c r="D283" s="211" t="s">
        <v>169</v>
      </c>
      <c r="E283" s="204">
        <v>1095</v>
      </c>
      <c r="F283" s="204"/>
      <c r="G283" s="202" t="s">
        <v>174</v>
      </c>
      <c r="H283" s="202"/>
      <c r="I283" s="202"/>
      <c r="J283" s="202" t="s">
        <v>1256</v>
      </c>
      <c r="K283" s="205">
        <v>2007</v>
      </c>
      <c r="L283" s="205"/>
      <c r="M283" s="205"/>
      <c r="N283" s="205"/>
      <c r="O283" s="246"/>
    </row>
    <row r="284" spans="1:15" x14ac:dyDescent="0.2">
      <c r="A284" s="202"/>
      <c r="B284" s="202"/>
      <c r="C284" s="202"/>
      <c r="D284" s="211" t="s">
        <v>170</v>
      </c>
      <c r="E284" s="204">
        <v>2.85</v>
      </c>
      <c r="F284" s="204"/>
      <c r="G284" s="202"/>
      <c r="H284" s="202"/>
      <c r="I284" s="202"/>
      <c r="J284" s="202" t="s">
        <v>1256</v>
      </c>
      <c r="K284" s="205">
        <v>2007</v>
      </c>
      <c r="L284" s="205"/>
      <c r="M284" s="205"/>
      <c r="N284" s="205"/>
      <c r="O284" s="246"/>
    </row>
    <row r="285" spans="1:15" ht="25.5" x14ac:dyDescent="0.2">
      <c r="A285" s="202"/>
      <c r="B285" s="202"/>
      <c r="C285" s="202"/>
      <c r="D285" s="215" t="s">
        <v>281</v>
      </c>
      <c r="E285" s="216">
        <v>440</v>
      </c>
      <c r="F285" s="202"/>
      <c r="G285" s="202"/>
      <c r="H285" s="202"/>
      <c r="I285" s="202"/>
      <c r="J285" s="202" t="s">
        <v>1256</v>
      </c>
      <c r="K285" s="205">
        <v>2007</v>
      </c>
      <c r="L285" s="205"/>
      <c r="M285" s="205"/>
      <c r="N285" s="205"/>
      <c r="O285" s="246"/>
    </row>
    <row r="286" spans="1:15" x14ac:dyDescent="0.2">
      <c r="A286" s="202"/>
      <c r="B286" s="202"/>
      <c r="C286" s="202"/>
      <c r="D286" s="217"/>
      <c r="E286" s="216"/>
      <c r="F286" s="204" t="s">
        <v>177</v>
      </c>
      <c r="G286" s="202" t="s">
        <v>178</v>
      </c>
      <c r="H286" s="218" t="s">
        <v>283</v>
      </c>
      <c r="I286" s="202">
        <v>0.01</v>
      </c>
      <c r="J286" s="202"/>
      <c r="K286" s="205"/>
      <c r="L286" s="205"/>
      <c r="M286" s="205"/>
      <c r="N286" s="205"/>
      <c r="O286" s="246"/>
    </row>
    <row r="287" spans="1:15" x14ac:dyDescent="0.2">
      <c r="A287" s="202"/>
      <c r="B287" s="202"/>
      <c r="C287" s="202"/>
      <c r="D287" s="217"/>
      <c r="E287" s="216"/>
      <c r="F287" s="204" t="s">
        <v>179</v>
      </c>
      <c r="G287" s="202" t="s">
        <v>180</v>
      </c>
      <c r="H287" s="205" t="s">
        <v>285</v>
      </c>
      <c r="I287" s="202" t="s">
        <v>181</v>
      </c>
      <c r="J287" s="202"/>
      <c r="K287" s="205"/>
      <c r="L287" s="205"/>
      <c r="M287" s="205"/>
      <c r="N287" s="205"/>
      <c r="O287" s="246"/>
    </row>
    <row r="288" spans="1:15" x14ac:dyDescent="0.2">
      <c r="A288" s="202"/>
      <c r="B288" s="202"/>
      <c r="C288" s="202"/>
      <c r="D288" s="217"/>
      <c r="E288" s="216"/>
      <c r="F288" s="202" t="s">
        <v>183</v>
      </c>
      <c r="G288" s="204" t="s">
        <v>619</v>
      </c>
      <c r="H288" s="205" t="s">
        <v>285</v>
      </c>
      <c r="I288" s="202" t="s">
        <v>616</v>
      </c>
      <c r="J288" s="202"/>
      <c r="K288" s="205"/>
      <c r="L288" s="205"/>
      <c r="M288" s="205"/>
      <c r="N288" s="205"/>
      <c r="O288" s="246"/>
    </row>
    <row r="289" spans="1:15" x14ac:dyDescent="0.2">
      <c r="A289" s="202"/>
      <c r="B289" s="202"/>
      <c r="C289" s="202"/>
      <c r="D289" s="217"/>
      <c r="E289" s="216"/>
      <c r="F289" s="204" t="s">
        <v>184</v>
      </c>
      <c r="G289" s="202" t="s">
        <v>185</v>
      </c>
      <c r="H289" s="218" t="s">
        <v>284</v>
      </c>
      <c r="I289" s="202" t="s">
        <v>186</v>
      </c>
      <c r="J289" s="202"/>
      <c r="K289" s="205"/>
      <c r="L289" s="205"/>
      <c r="M289" s="205"/>
      <c r="N289" s="205"/>
      <c r="O289" s="246"/>
    </row>
    <row r="290" spans="1:15" ht="25.5" x14ac:dyDescent="0.2">
      <c r="A290" s="202"/>
      <c r="B290" s="202"/>
      <c r="C290" s="202"/>
      <c r="D290" s="209" t="s">
        <v>282</v>
      </c>
      <c r="E290" s="204">
        <v>440</v>
      </c>
      <c r="F290" s="204"/>
      <c r="G290" s="202"/>
      <c r="H290" s="202"/>
      <c r="I290" s="202"/>
      <c r="J290" s="202" t="s">
        <v>1256</v>
      </c>
      <c r="K290" s="205">
        <v>2007</v>
      </c>
      <c r="L290" s="205"/>
      <c r="M290" s="205"/>
      <c r="N290" s="205"/>
      <c r="O290" s="246"/>
    </row>
    <row r="291" spans="1:15" x14ac:dyDescent="0.2">
      <c r="A291" s="202"/>
      <c r="B291" s="202"/>
      <c r="C291" s="202"/>
      <c r="D291" s="202"/>
      <c r="E291" s="204"/>
      <c r="F291" s="204" t="s">
        <v>177</v>
      </c>
      <c r="G291" s="202" t="s">
        <v>178</v>
      </c>
      <c r="H291" s="218" t="s">
        <v>283</v>
      </c>
      <c r="I291" s="202">
        <v>0.01</v>
      </c>
      <c r="J291" s="202"/>
      <c r="K291" s="205"/>
      <c r="L291" s="205"/>
      <c r="M291" s="205"/>
      <c r="N291" s="205"/>
      <c r="O291" s="246"/>
    </row>
    <row r="292" spans="1:15" x14ac:dyDescent="0.2">
      <c r="A292" s="202"/>
      <c r="B292" s="202"/>
      <c r="C292" s="202"/>
      <c r="D292" s="202"/>
      <c r="E292" s="204"/>
      <c r="F292" s="204" t="s">
        <v>179</v>
      </c>
      <c r="G292" s="202" t="s">
        <v>618</v>
      </c>
      <c r="H292" s="205" t="s">
        <v>285</v>
      </c>
      <c r="I292" s="202" t="s">
        <v>620</v>
      </c>
      <c r="J292" s="202"/>
      <c r="K292" s="205"/>
      <c r="L292" s="205"/>
      <c r="M292" s="205"/>
      <c r="N292" s="205"/>
      <c r="O292" s="246"/>
    </row>
    <row r="293" spans="1:15" x14ac:dyDescent="0.2">
      <c r="A293" s="202"/>
      <c r="B293" s="202"/>
      <c r="C293" s="202"/>
      <c r="D293" s="202"/>
      <c r="E293" s="204"/>
      <c r="F293" s="202" t="s">
        <v>183</v>
      </c>
      <c r="G293" s="204" t="s">
        <v>182</v>
      </c>
      <c r="H293" s="205" t="s">
        <v>285</v>
      </c>
      <c r="I293" s="202" t="s">
        <v>617</v>
      </c>
      <c r="J293" s="202"/>
      <c r="K293" s="205"/>
      <c r="L293" s="205"/>
      <c r="M293" s="205"/>
      <c r="N293" s="205"/>
      <c r="O293" s="246"/>
    </row>
    <row r="294" spans="1:15" x14ac:dyDescent="0.2">
      <c r="A294" s="202"/>
      <c r="B294" s="202"/>
      <c r="C294" s="202"/>
      <c r="D294" s="211"/>
      <c r="E294" s="210"/>
      <c r="F294" s="204" t="s">
        <v>184</v>
      </c>
      <c r="G294" s="202" t="s">
        <v>185</v>
      </c>
      <c r="H294" s="218" t="s">
        <v>284</v>
      </c>
      <c r="I294" s="202" t="s">
        <v>186</v>
      </c>
      <c r="J294" s="202"/>
      <c r="K294" s="205"/>
      <c r="L294" s="205"/>
      <c r="M294" s="205"/>
      <c r="N294" s="205"/>
      <c r="O294" s="246"/>
    </row>
    <row r="295" spans="1:15" x14ac:dyDescent="0.2">
      <c r="A295" s="202"/>
      <c r="B295" s="202"/>
      <c r="C295" s="202"/>
      <c r="D295" s="202" t="s">
        <v>621</v>
      </c>
      <c r="E295" s="204">
        <v>11.5</v>
      </c>
      <c r="F295" s="204"/>
      <c r="G295" s="202"/>
      <c r="H295" s="202"/>
      <c r="I295" s="202"/>
      <c r="J295" s="202" t="s">
        <v>1256</v>
      </c>
      <c r="K295" s="205">
        <v>2007</v>
      </c>
      <c r="L295" s="205"/>
      <c r="M295" s="205"/>
      <c r="N295" s="205"/>
      <c r="O295" s="246"/>
    </row>
    <row r="296" spans="1:15" x14ac:dyDescent="0.2">
      <c r="A296" s="202"/>
      <c r="B296" s="202"/>
      <c r="C296" s="202"/>
      <c r="D296" s="202" t="s">
        <v>622</v>
      </c>
      <c r="E296" s="204">
        <v>11.5</v>
      </c>
      <c r="F296" s="204"/>
      <c r="G296" s="202"/>
      <c r="H296" s="202"/>
      <c r="I296" s="202"/>
      <c r="J296" s="202" t="s">
        <v>1256</v>
      </c>
      <c r="K296" s="205">
        <v>2007</v>
      </c>
      <c r="L296" s="205"/>
      <c r="M296" s="205"/>
      <c r="N296" s="205"/>
      <c r="O296" s="246"/>
    </row>
    <row r="297" spans="1:15" x14ac:dyDescent="0.2">
      <c r="A297" s="202"/>
      <c r="B297" s="202"/>
      <c r="C297" s="202"/>
      <c r="D297" s="202" t="s">
        <v>623</v>
      </c>
      <c r="E297" s="204">
        <v>11.5</v>
      </c>
      <c r="F297" s="204"/>
      <c r="G297" s="202"/>
      <c r="H297" s="202"/>
      <c r="I297" s="202"/>
      <c r="J297" s="202" t="s">
        <v>1256</v>
      </c>
      <c r="K297" s="205">
        <v>2007</v>
      </c>
      <c r="L297" s="205"/>
      <c r="M297" s="205"/>
      <c r="N297" s="205"/>
      <c r="O297" s="246"/>
    </row>
    <row r="298" spans="1:15" x14ac:dyDescent="0.2">
      <c r="A298" s="202"/>
      <c r="B298" s="202"/>
      <c r="C298" s="202"/>
      <c r="D298" s="202" t="s">
        <v>624</v>
      </c>
      <c r="E298" s="204">
        <v>12</v>
      </c>
      <c r="F298" s="204"/>
      <c r="G298" s="202"/>
      <c r="H298" s="202"/>
      <c r="I298" s="202"/>
      <c r="J298" s="202" t="s">
        <v>1256</v>
      </c>
      <c r="K298" s="205">
        <v>2007</v>
      </c>
      <c r="L298" s="205"/>
      <c r="M298" s="205"/>
      <c r="N298" s="205"/>
      <c r="O298" s="246"/>
    </row>
    <row r="299" spans="1:15" x14ac:dyDescent="0.2">
      <c r="A299" s="202"/>
      <c r="B299" s="202"/>
      <c r="C299" s="202"/>
      <c r="D299" s="202" t="s">
        <v>625</v>
      </c>
      <c r="E299" s="204">
        <v>12</v>
      </c>
      <c r="F299" s="204"/>
      <c r="G299" s="202"/>
      <c r="H299" s="202"/>
      <c r="I299" s="202"/>
      <c r="J299" s="202" t="s">
        <v>1256</v>
      </c>
      <c r="K299" s="205">
        <v>2007</v>
      </c>
      <c r="L299" s="205"/>
      <c r="M299" s="205"/>
      <c r="N299" s="205"/>
      <c r="O299" s="246"/>
    </row>
    <row r="300" spans="1:15" x14ac:dyDescent="0.2">
      <c r="A300" s="202"/>
      <c r="B300" s="202"/>
      <c r="C300" s="202"/>
      <c r="D300" s="202" t="s">
        <v>626</v>
      </c>
      <c r="E300" s="204">
        <v>12</v>
      </c>
      <c r="F300" s="204"/>
      <c r="G300" s="202"/>
      <c r="H300" s="202"/>
      <c r="I300" s="202"/>
      <c r="J300" s="202" t="s">
        <v>1256</v>
      </c>
      <c r="K300" s="205">
        <v>2007</v>
      </c>
      <c r="L300" s="205"/>
      <c r="M300" s="205"/>
      <c r="N300" s="205"/>
      <c r="O300" s="246"/>
    </row>
    <row r="301" spans="1:15" x14ac:dyDescent="0.2">
      <c r="A301" s="202"/>
      <c r="B301" s="202"/>
      <c r="C301" s="202"/>
      <c r="D301" s="211" t="s">
        <v>615</v>
      </c>
      <c r="E301" s="204">
        <v>489</v>
      </c>
      <c r="F301" s="204"/>
      <c r="G301" s="202" t="s">
        <v>175</v>
      </c>
      <c r="H301" s="202" t="s">
        <v>176</v>
      </c>
      <c r="I301" s="202" t="s">
        <v>682</v>
      </c>
      <c r="J301" s="202" t="s">
        <v>1256</v>
      </c>
      <c r="K301" s="205">
        <v>2007</v>
      </c>
      <c r="L301" s="205"/>
      <c r="M301" s="205"/>
      <c r="N301" s="205"/>
      <c r="O301" s="246"/>
    </row>
    <row r="302" spans="1:15" x14ac:dyDescent="0.2">
      <c r="A302" s="202"/>
      <c r="B302" s="202"/>
      <c r="C302" s="202"/>
      <c r="D302" s="211" t="s">
        <v>1079</v>
      </c>
      <c r="E302" s="204">
        <v>9</v>
      </c>
      <c r="F302" s="204"/>
      <c r="G302" s="202"/>
      <c r="H302" s="202"/>
      <c r="I302" s="202"/>
      <c r="J302" s="202" t="s">
        <v>1256</v>
      </c>
      <c r="K302" s="205">
        <v>2007</v>
      </c>
      <c r="L302" s="205"/>
      <c r="M302" s="205"/>
      <c r="N302" s="205"/>
      <c r="O302" s="246"/>
    </row>
    <row r="303" spans="1:15" x14ac:dyDescent="0.2">
      <c r="A303" s="202"/>
      <c r="B303" s="202"/>
      <c r="C303" s="202"/>
      <c r="D303" s="211" t="s">
        <v>101</v>
      </c>
      <c r="E303" s="204">
        <v>454</v>
      </c>
      <c r="F303" s="204"/>
      <c r="G303" s="202"/>
      <c r="H303" s="202"/>
      <c r="I303" s="202"/>
      <c r="J303" s="202" t="s">
        <v>1256</v>
      </c>
      <c r="K303" s="205">
        <v>2007</v>
      </c>
      <c r="L303" s="205"/>
      <c r="M303" s="205"/>
      <c r="N303" s="205"/>
      <c r="O303" s="246"/>
    </row>
    <row r="304" spans="1:15" x14ac:dyDescent="0.2">
      <c r="A304" s="202"/>
      <c r="B304" s="202"/>
      <c r="C304" s="202"/>
      <c r="D304" s="211" t="s">
        <v>102</v>
      </c>
      <c r="E304" s="204">
        <v>76.45</v>
      </c>
      <c r="F304" s="204"/>
      <c r="G304" s="202"/>
      <c r="H304" s="202"/>
      <c r="I304" s="202"/>
      <c r="J304" s="202" t="s">
        <v>1256</v>
      </c>
      <c r="K304" s="205">
        <v>2007</v>
      </c>
      <c r="L304" s="205"/>
      <c r="M304" s="205"/>
      <c r="N304" s="205"/>
      <c r="O304" s="246"/>
    </row>
    <row r="305" spans="1:15" x14ac:dyDescent="0.2">
      <c r="A305" s="202"/>
      <c r="B305" s="202"/>
      <c r="C305" s="202"/>
      <c r="D305" s="297" t="s">
        <v>103</v>
      </c>
      <c r="E305" s="204">
        <v>19.95</v>
      </c>
      <c r="F305" s="204"/>
      <c r="G305" s="202"/>
      <c r="H305" s="202"/>
      <c r="I305" s="202"/>
      <c r="J305" s="202" t="s">
        <v>1256</v>
      </c>
      <c r="K305" s="205">
        <v>2007</v>
      </c>
      <c r="L305" s="205"/>
      <c r="M305" s="205"/>
      <c r="N305" s="205"/>
      <c r="O305" s="246"/>
    </row>
    <row r="306" spans="1:15" x14ac:dyDescent="0.2">
      <c r="A306" s="202"/>
      <c r="B306" s="202"/>
      <c r="C306" s="202"/>
      <c r="D306" s="211" t="s">
        <v>286</v>
      </c>
      <c r="E306" s="204">
        <v>480</v>
      </c>
      <c r="F306" s="204"/>
      <c r="G306" s="202" t="s">
        <v>367</v>
      </c>
      <c r="H306" s="202"/>
      <c r="I306" s="202"/>
      <c r="J306" s="202" t="s">
        <v>1256</v>
      </c>
      <c r="K306" s="205">
        <v>2007</v>
      </c>
      <c r="L306" s="205"/>
      <c r="M306" s="205"/>
      <c r="N306" s="205"/>
      <c r="O306" s="246"/>
    </row>
    <row r="307" spans="1:15" x14ac:dyDescent="0.2">
      <c r="A307" s="202"/>
      <c r="B307" s="202"/>
      <c r="C307" s="202"/>
      <c r="D307" s="211" t="s">
        <v>287</v>
      </c>
      <c r="E307" s="204">
        <v>13</v>
      </c>
      <c r="F307" s="204"/>
      <c r="G307" s="202"/>
      <c r="H307" s="202"/>
      <c r="I307" s="202"/>
      <c r="J307" s="202" t="s">
        <v>1256</v>
      </c>
      <c r="K307" s="205">
        <v>2007</v>
      </c>
      <c r="L307" s="205"/>
      <c r="M307" s="205"/>
      <c r="N307" s="205"/>
      <c r="O307" s="246"/>
    </row>
    <row r="308" spans="1:15" x14ac:dyDescent="0.2">
      <c r="A308" s="202"/>
      <c r="B308" s="202"/>
      <c r="C308" s="202"/>
      <c r="D308" s="211" t="s">
        <v>288</v>
      </c>
      <c r="E308" s="204">
        <v>77</v>
      </c>
      <c r="F308" s="204"/>
      <c r="G308" s="202"/>
      <c r="H308" s="202"/>
      <c r="I308" s="202"/>
      <c r="J308" s="202" t="s">
        <v>1256</v>
      </c>
      <c r="K308" s="205">
        <v>2007</v>
      </c>
      <c r="L308" s="205"/>
      <c r="M308" s="205"/>
      <c r="N308" s="205"/>
      <c r="O308" s="246"/>
    </row>
    <row r="309" spans="1:15" x14ac:dyDescent="0.2">
      <c r="A309" s="202"/>
      <c r="B309" s="202"/>
      <c r="C309" s="202"/>
      <c r="D309" s="211" t="s">
        <v>366</v>
      </c>
      <c r="E309" s="204">
        <v>10</v>
      </c>
      <c r="F309" s="204"/>
      <c r="G309" s="202"/>
      <c r="H309" s="202"/>
      <c r="I309" s="202"/>
      <c r="J309" s="202" t="s">
        <v>1256</v>
      </c>
      <c r="K309" s="205">
        <v>2007</v>
      </c>
      <c r="L309" s="205"/>
      <c r="M309" s="205"/>
      <c r="N309" s="205"/>
      <c r="O309" s="246"/>
    </row>
    <row r="310" spans="1:15" x14ac:dyDescent="0.2">
      <c r="A310" s="202"/>
      <c r="B310" s="202"/>
      <c r="C310" s="202"/>
      <c r="D310" s="211"/>
      <c r="E310" s="204"/>
      <c r="F310" s="204"/>
      <c r="G310" s="202"/>
      <c r="H310" s="202"/>
      <c r="I310" s="202"/>
      <c r="J310" s="202"/>
      <c r="K310" s="205"/>
      <c r="L310" s="205"/>
      <c r="M310" s="205"/>
      <c r="N310" s="205"/>
      <c r="O310" s="246"/>
    </row>
    <row r="311" spans="1:15" x14ac:dyDescent="0.2">
      <c r="A311" s="202"/>
      <c r="B311" s="202"/>
      <c r="C311" s="202"/>
      <c r="D311" s="211" t="s">
        <v>289</v>
      </c>
      <c r="E311" s="204">
        <v>176</v>
      </c>
      <c r="F311" s="204"/>
      <c r="G311" s="202" t="s">
        <v>713</v>
      </c>
      <c r="H311" s="205"/>
      <c r="I311" s="202" t="s">
        <v>369</v>
      </c>
      <c r="J311" s="202" t="s">
        <v>1256</v>
      </c>
      <c r="K311" s="205">
        <v>2007</v>
      </c>
      <c r="L311" s="205"/>
      <c r="M311" s="205"/>
      <c r="N311" s="205"/>
      <c r="O311" s="246"/>
    </row>
    <row r="312" spans="1:15" x14ac:dyDescent="0.2">
      <c r="A312" s="202"/>
      <c r="B312" s="202"/>
      <c r="C312" s="202"/>
      <c r="D312" s="211" t="s">
        <v>290</v>
      </c>
      <c r="E312" s="204">
        <v>36</v>
      </c>
      <c r="F312" s="204"/>
      <c r="G312" s="202"/>
      <c r="H312" s="202"/>
      <c r="I312" s="202"/>
      <c r="J312" s="202" t="s">
        <v>1256</v>
      </c>
      <c r="K312" s="205">
        <v>2007</v>
      </c>
      <c r="L312" s="205"/>
      <c r="M312" s="205"/>
      <c r="N312" s="205"/>
      <c r="O312" s="246"/>
    </row>
    <row r="313" spans="1:15" x14ac:dyDescent="0.2">
      <c r="A313" s="202"/>
      <c r="B313" s="202"/>
      <c r="C313" s="202"/>
      <c r="D313" s="211" t="s">
        <v>291</v>
      </c>
      <c r="E313" s="204">
        <v>191</v>
      </c>
      <c r="F313" s="204"/>
      <c r="G313" s="202"/>
      <c r="H313" s="202"/>
      <c r="I313" s="202"/>
      <c r="J313" s="202" t="s">
        <v>1256</v>
      </c>
      <c r="K313" s="205">
        <v>2007</v>
      </c>
      <c r="L313" s="205"/>
      <c r="M313" s="205"/>
      <c r="N313" s="205"/>
      <c r="O313" s="246"/>
    </row>
    <row r="314" spans="1:15" x14ac:dyDescent="0.2">
      <c r="A314" s="202"/>
      <c r="B314" s="202"/>
      <c r="C314" s="202"/>
      <c r="D314" s="211"/>
      <c r="E314" s="204"/>
      <c r="F314" s="204" t="s">
        <v>370</v>
      </c>
      <c r="G314" s="202" t="s">
        <v>372</v>
      </c>
      <c r="H314" s="205"/>
      <c r="I314" s="202" t="s">
        <v>369</v>
      </c>
      <c r="J314" s="202"/>
      <c r="K314" s="205"/>
      <c r="L314" s="205"/>
      <c r="M314" s="205"/>
      <c r="N314" s="205"/>
      <c r="O314" s="246"/>
    </row>
    <row r="315" spans="1:15" x14ac:dyDescent="0.2">
      <c r="A315" s="202"/>
      <c r="B315" s="202"/>
      <c r="C315" s="202"/>
      <c r="D315" s="211"/>
      <c r="E315" s="204"/>
      <c r="F315" s="204" t="s">
        <v>371</v>
      </c>
      <c r="G315" s="202" t="s">
        <v>373</v>
      </c>
      <c r="H315" s="205"/>
      <c r="I315" s="202" t="s">
        <v>369</v>
      </c>
      <c r="J315" s="202"/>
      <c r="K315" s="205"/>
      <c r="L315" s="205"/>
      <c r="M315" s="205"/>
      <c r="N315" s="205"/>
      <c r="O315" s="246"/>
    </row>
    <row r="316" spans="1:15" x14ac:dyDescent="0.2">
      <c r="A316" s="202"/>
      <c r="B316" s="202"/>
      <c r="C316" s="202"/>
      <c r="D316" s="211"/>
      <c r="E316" s="204"/>
      <c r="F316" s="204" t="s">
        <v>374</v>
      </c>
      <c r="G316" s="202">
        <v>0.1</v>
      </c>
      <c r="H316" s="205"/>
      <c r="I316" s="202"/>
      <c r="J316" s="202"/>
      <c r="K316" s="205"/>
      <c r="L316" s="205"/>
      <c r="M316" s="205"/>
      <c r="N316" s="205"/>
      <c r="O316" s="246"/>
    </row>
    <row r="317" spans="1:15" x14ac:dyDescent="0.2">
      <c r="A317" s="202"/>
      <c r="B317" s="202"/>
      <c r="C317" s="202"/>
      <c r="D317" s="211" t="s">
        <v>292</v>
      </c>
      <c r="E317" s="204">
        <v>16.5</v>
      </c>
      <c r="F317" s="204"/>
      <c r="G317" s="202"/>
      <c r="H317" s="205"/>
      <c r="I317" s="202"/>
      <c r="J317" s="202" t="s">
        <v>1256</v>
      </c>
      <c r="K317" s="205">
        <v>2007</v>
      </c>
      <c r="L317" s="205"/>
      <c r="M317" s="205"/>
      <c r="N317" s="205"/>
      <c r="O317" s="246"/>
    </row>
    <row r="318" spans="1:15" x14ac:dyDescent="0.2">
      <c r="A318" s="202"/>
      <c r="B318" s="202"/>
      <c r="C318" s="202"/>
      <c r="D318" s="211" t="s">
        <v>293</v>
      </c>
      <c r="E318" s="204">
        <v>16.5</v>
      </c>
      <c r="F318" s="204"/>
      <c r="G318" s="202"/>
      <c r="H318" s="205"/>
      <c r="I318" s="202"/>
      <c r="J318" s="202" t="s">
        <v>1256</v>
      </c>
      <c r="K318" s="205">
        <v>2007</v>
      </c>
      <c r="L318" s="205"/>
      <c r="M318" s="205"/>
      <c r="N318" s="205"/>
      <c r="O318" s="246"/>
    </row>
    <row r="319" spans="1:15" x14ac:dyDescent="0.2">
      <c r="A319" s="202"/>
      <c r="B319" s="202"/>
      <c r="C319" s="202"/>
      <c r="D319" s="211" t="s">
        <v>294</v>
      </c>
      <c r="E319" s="204">
        <v>15</v>
      </c>
      <c r="F319" s="204"/>
      <c r="G319" s="202"/>
      <c r="H319" s="205"/>
      <c r="I319" s="202"/>
      <c r="J319" s="202" t="s">
        <v>1256</v>
      </c>
      <c r="K319" s="205">
        <v>2007</v>
      </c>
      <c r="L319" s="205"/>
      <c r="M319" s="205"/>
      <c r="N319" s="205"/>
      <c r="O319" s="246"/>
    </row>
    <row r="320" spans="1:15" x14ac:dyDescent="0.2">
      <c r="A320" s="202"/>
      <c r="B320" s="202"/>
      <c r="C320" s="202"/>
      <c r="D320" s="211" t="s">
        <v>295</v>
      </c>
      <c r="E320" s="204">
        <v>248</v>
      </c>
      <c r="F320" s="205"/>
      <c r="G320" s="204" t="s">
        <v>715</v>
      </c>
      <c r="H320" s="205"/>
      <c r="I320" s="202" t="s">
        <v>375</v>
      </c>
      <c r="J320" s="202" t="s">
        <v>1256</v>
      </c>
      <c r="K320" s="205">
        <v>2007</v>
      </c>
      <c r="L320" s="205"/>
      <c r="M320" s="205"/>
      <c r="N320" s="205"/>
      <c r="O320" s="246"/>
    </row>
    <row r="321" spans="1:15" x14ac:dyDescent="0.2">
      <c r="A321" s="202"/>
      <c r="B321" s="202"/>
      <c r="C321" s="202"/>
      <c r="D321" s="211" t="s">
        <v>296</v>
      </c>
      <c r="E321" s="204">
        <v>48</v>
      </c>
      <c r="F321" s="205"/>
      <c r="G321" s="204"/>
      <c r="H321" s="205"/>
      <c r="I321" s="202"/>
      <c r="J321" s="202" t="s">
        <v>1256</v>
      </c>
      <c r="K321" s="205">
        <v>2007</v>
      </c>
      <c r="L321" s="205"/>
      <c r="M321" s="205"/>
      <c r="N321" s="205"/>
      <c r="O321" s="246"/>
    </row>
    <row r="322" spans="1:15" x14ac:dyDescent="0.2">
      <c r="A322" s="202"/>
      <c r="B322" s="202"/>
      <c r="C322" s="202"/>
      <c r="D322" s="211" t="s">
        <v>297</v>
      </c>
      <c r="E322" s="204">
        <v>165</v>
      </c>
      <c r="F322" s="205"/>
      <c r="G322" s="204" t="s">
        <v>581</v>
      </c>
      <c r="H322" s="205"/>
      <c r="I322" s="202" t="s">
        <v>376</v>
      </c>
      <c r="J322" s="202" t="s">
        <v>1256</v>
      </c>
      <c r="K322" s="205">
        <v>2007</v>
      </c>
      <c r="L322" s="205"/>
      <c r="M322" s="205"/>
      <c r="N322" s="205"/>
      <c r="O322" s="246"/>
    </row>
    <row r="323" spans="1:15" x14ac:dyDescent="0.2">
      <c r="A323" s="202"/>
      <c r="B323" s="202"/>
      <c r="C323" s="202"/>
      <c r="D323" s="211" t="s">
        <v>298</v>
      </c>
      <c r="E323" s="204">
        <v>49</v>
      </c>
      <c r="F323" s="205"/>
      <c r="G323" s="204"/>
      <c r="H323" s="205"/>
      <c r="I323" s="202"/>
      <c r="J323" s="202" t="s">
        <v>1256</v>
      </c>
      <c r="K323" s="205">
        <v>2007</v>
      </c>
      <c r="L323" s="205"/>
      <c r="M323" s="205"/>
      <c r="N323" s="205"/>
      <c r="O323" s="246"/>
    </row>
    <row r="324" spans="1:15" x14ac:dyDescent="0.2">
      <c r="A324" s="202"/>
      <c r="B324" s="202"/>
      <c r="C324" s="202"/>
      <c r="D324" s="211" t="s">
        <v>299</v>
      </c>
      <c r="E324" s="204">
        <v>176</v>
      </c>
      <c r="F324" s="205"/>
      <c r="G324" s="204" t="s">
        <v>583</v>
      </c>
      <c r="H324" s="205"/>
      <c r="I324" s="202" t="s">
        <v>376</v>
      </c>
      <c r="J324" s="300" t="s">
        <v>1256</v>
      </c>
      <c r="K324" s="205">
        <v>2007</v>
      </c>
      <c r="L324" s="205"/>
      <c r="M324" s="205"/>
      <c r="N324" s="205"/>
      <c r="O324" s="246"/>
    </row>
    <row r="325" spans="1:15" x14ac:dyDescent="0.2">
      <c r="A325" s="202"/>
      <c r="B325" s="202"/>
      <c r="C325" s="202"/>
      <c r="D325" s="211" t="s">
        <v>300</v>
      </c>
      <c r="E325" s="204">
        <v>16.5</v>
      </c>
      <c r="F325" s="205"/>
      <c r="G325" s="204"/>
      <c r="H325" s="205"/>
      <c r="I325" s="202"/>
      <c r="J325" s="202" t="s">
        <v>1256</v>
      </c>
      <c r="K325" s="205">
        <v>2007</v>
      </c>
      <c r="L325" s="205"/>
      <c r="M325" s="205"/>
      <c r="N325" s="205"/>
      <c r="O325" s="246"/>
    </row>
    <row r="326" spans="1:15" x14ac:dyDescent="0.2">
      <c r="A326" s="202"/>
      <c r="B326" s="202"/>
      <c r="C326" s="206"/>
      <c r="D326" s="211" t="s">
        <v>301</v>
      </c>
      <c r="E326" s="204">
        <v>176</v>
      </c>
      <c r="F326" s="205"/>
      <c r="G326" s="204" t="s">
        <v>585</v>
      </c>
      <c r="H326" s="205"/>
      <c r="I326" s="202" t="s">
        <v>369</v>
      </c>
      <c r="J326" s="202" t="s">
        <v>1256</v>
      </c>
      <c r="K326" s="205">
        <v>2007</v>
      </c>
      <c r="L326" s="205"/>
      <c r="M326" s="205"/>
      <c r="N326" s="205"/>
      <c r="O326" s="246"/>
    </row>
    <row r="327" spans="1:15" x14ac:dyDescent="0.2">
      <c r="A327" s="202"/>
      <c r="B327" s="202"/>
      <c r="C327" s="202"/>
      <c r="D327" s="211" t="s">
        <v>302</v>
      </c>
      <c r="E327" s="210">
        <v>22</v>
      </c>
      <c r="F327" s="204"/>
      <c r="G327" s="202"/>
      <c r="H327" s="202"/>
      <c r="I327" s="202"/>
      <c r="J327" s="202" t="s">
        <v>1256</v>
      </c>
      <c r="K327" s="205">
        <v>2007</v>
      </c>
      <c r="L327" s="205"/>
      <c r="M327" s="205"/>
      <c r="N327" s="205"/>
      <c r="O327" s="246"/>
    </row>
    <row r="328" spans="1:15" x14ac:dyDescent="0.2">
      <c r="A328" s="202"/>
      <c r="B328" s="202"/>
      <c r="C328" s="202"/>
      <c r="D328" s="211" t="s">
        <v>368</v>
      </c>
      <c r="E328" s="204">
        <v>16</v>
      </c>
      <c r="F328" s="204"/>
      <c r="G328" s="202"/>
      <c r="H328" s="202"/>
      <c r="I328" s="202"/>
      <c r="J328" s="202" t="s">
        <v>1256</v>
      </c>
      <c r="K328" s="205">
        <v>2007</v>
      </c>
      <c r="L328" s="205"/>
      <c r="M328" s="205"/>
      <c r="N328" s="205"/>
      <c r="O328" s="246"/>
    </row>
    <row r="329" spans="1:15" x14ac:dyDescent="0.2">
      <c r="A329" s="202"/>
      <c r="B329" s="202"/>
      <c r="C329" s="202"/>
      <c r="D329" s="202"/>
      <c r="E329" s="204"/>
      <c r="F329" s="204"/>
      <c r="G329" s="202"/>
      <c r="H329" s="202"/>
      <c r="I329" s="202"/>
      <c r="J329" s="202"/>
      <c r="K329" s="205"/>
      <c r="L329" s="205"/>
      <c r="M329" s="205"/>
      <c r="N329" s="205"/>
      <c r="O329" s="246"/>
    </row>
    <row r="330" spans="1:15" ht="38.25" x14ac:dyDescent="0.2">
      <c r="A330" s="202"/>
      <c r="B330" s="202"/>
      <c r="C330" s="202"/>
      <c r="D330" s="209" t="s">
        <v>386</v>
      </c>
      <c r="E330" s="204">
        <v>3295</v>
      </c>
      <c r="F330" s="204"/>
      <c r="G330" s="202"/>
      <c r="H330" s="202"/>
      <c r="I330" s="202"/>
      <c r="J330" s="202" t="s">
        <v>1256</v>
      </c>
      <c r="K330" s="205">
        <v>2007</v>
      </c>
      <c r="L330" s="205"/>
      <c r="M330" s="205"/>
      <c r="N330" s="205"/>
      <c r="O330" s="246"/>
    </row>
    <row r="331" spans="1:15" x14ac:dyDescent="0.2">
      <c r="A331" s="202"/>
      <c r="B331" s="202"/>
      <c r="C331" s="202"/>
      <c r="D331" s="208"/>
      <c r="E331" s="204"/>
      <c r="F331" s="204" t="s">
        <v>377</v>
      </c>
      <c r="G331" s="214" t="s">
        <v>382</v>
      </c>
      <c r="H331" s="214" t="s">
        <v>704</v>
      </c>
      <c r="I331" s="202" t="s">
        <v>303</v>
      </c>
      <c r="J331" s="202"/>
      <c r="K331" s="205"/>
      <c r="L331" s="205"/>
      <c r="M331" s="205"/>
      <c r="N331" s="205"/>
      <c r="O331" s="246"/>
    </row>
    <row r="332" spans="1:15" x14ac:dyDescent="0.2">
      <c r="A332" s="202"/>
      <c r="B332" s="202"/>
      <c r="C332" s="202"/>
      <c r="D332" s="202"/>
      <c r="E332" s="204"/>
      <c r="F332" s="204" t="s">
        <v>177</v>
      </c>
      <c r="G332" s="202" t="s">
        <v>178</v>
      </c>
      <c r="H332" s="202">
        <v>0.2</v>
      </c>
      <c r="I332" s="202">
        <v>0.01</v>
      </c>
      <c r="J332" s="202"/>
      <c r="K332" s="205"/>
      <c r="L332" s="205"/>
      <c r="M332" s="205"/>
      <c r="N332" s="205"/>
      <c r="O332" s="246"/>
    </row>
    <row r="333" spans="1:15" x14ac:dyDescent="0.2">
      <c r="A333" s="202"/>
      <c r="B333" s="202"/>
      <c r="C333" s="202"/>
      <c r="D333" s="211"/>
      <c r="E333" s="210"/>
      <c r="F333" s="204" t="s">
        <v>378</v>
      </c>
      <c r="G333" s="202" t="s">
        <v>383</v>
      </c>
      <c r="H333" s="214" t="s">
        <v>708</v>
      </c>
      <c r="I333" s="202" t="s">
        <v>304</v>
      </c>
      <c r="J333" s="202"/>
      <c r="K333" s="205"/>
      <c r="L333" s="205"/>
      <c r="M333" s="205"/>
      <c r="N333" s="205"/>
      <c r="O333" s="246"/>
    </row>
    <row r="334" spans="1:15" x14ac:dyDescent="0.2">
      <c r="A334" s="202"/>
      <c r="B334" s="202"/>
      <c r="C334" s="202"/>
      <c r="D334" s="211"/>
      <c r="E334" s="210"/>
      <c r="F334" s="204" t="s">
        <v>379</v>
      </c>
      <c r="G334" s="202" t="s">
        <v>175</v>
      </c>
      <c r="H334" s="214" t="s">
        <v>707</v>
      </c>
      <c r="I334" s="202" t="s">
        <v>369</v>
      </c>
      <c r="J334" s="202"/>
      <c r="K334" s="205"/>
      <c r="L334" s="205"/>
      <c r="M334" s="205"/>
      <c r="N334" s="205"/>
      <c r="O334" s="246"/>
    </row>
    <row r="335" spans="1:15" x14ac:dyDescent="0.2">
      <c r="A335" s="202"/>
      <c r="B335" s="202"/>
      <c r="C335" s="202"/>
      <c r="D335" s="211"/>
      <c r="E335" s="210"/>
      <c r="F335" s="204" t="s">
        <v>380</v>
      </c>
      <c r="G335" s="202" t="s">
        <v>384</v>
      </c>
      <c r="H335" s="214" t="s">
        <v>709</v>
      </c>
      <c r="I335" s="213" t="s">
        <v>1282</v>
      </c>
      <c r="J335" s="202"/>
      <c r="K335" s="205"/>
      <c r="L335" s="205"/>
      <c r="M335" s="205"/>
      <c r="N335" s="205"/>
      <c r="O335" s="246"/>
    </row>
    <row r="336" spans="1:15" x14ac:dyDescent="0.2">
      <c r="A336" s="202"/>
      <c r="B336" s="202"/>
      <c r="C336" s="202"/>
      <c r="D336" s="211"/>
      <c r="E336" s="210"/>
      <c r="F336" s="204" t="s">
        <v>381</v>
      </c>
      <c r="G336" s="214" t="s">
        <v>385</v>
      </c>
      <c r="H336" s="214" t="s">
        <v>706</v>
      </c>
      <c r="I336" s="213" t="s">
        <v>699</v>
      </c>
      <c r="J336" s="202"/>
      <c r="K336" s="205"/>
      <c r="L336" s="205"/>
      <c r="M336" s="205"/>
      <c r="N336" s="205"/>
      <c r="O336" s="246"/>
    </row>
    <row r="337" spans="1:15" x14ac:dyDescent="0.2">
      <c r="A337" s="202"/>
      <c r="B337" s="202"/>
      <c r="C337" s="202"/>
      <c r="D337" s="202" t="s">
        <v>387</v>
      </c>
      <c r="E337" s="204">
        <v>615</v>
      </c>
      <c r="F337" s="204"/>
      <c r="G337" s="202"/>
      <c r="H337" s="202"/>
      <c r="I337" s="202"/>
      <c r="J337" s="202" t="s">
        <v>1256</v>
      </c>
      <c r="K337" s="205">
        <v>2007</v>
      </c>
      <c r="L337" s="205"/>
      <c r="M337" s="205"/>
      <c r="N337" s="205"/>
      <c r="O337" s="246"/>
    </row>
    <row r="338" spans="1:15" x14ac:dyDescent="0.2">
      <c r="A338" s="202"/>
      <c r="B338" s="202"/>
      <c r="C338" s="202"/>
      <c r="D338" s="202" t="s">
        <v>388</v>
      </c>
      <c r="E338" s="204">
        <v>315</v>
      </c>
      <c r="F338" s="204"/>
      <c r="G338" s="202"/>
      <c r="H338" s="202"/>
      <c r="I338" s="202"/>
      <c r="J338" s="202" t="s">
        <v>1256</v>
      </c>
      <c r="K338" s="205">
        <v>2007</v>
      </c>
      <c r="L338" s="205"/>
      <c r="M338" s="205"/>
      <c r="N338" s="205"/>
      <c r="O338" s="246"/>
    </row>
    <row r="339" spans="1:15" x14ac:dyDescent="0.2">
      <c r="A339" s="202"/>
      <c r="B339" s="202"/>
      <c r="C339" s="202"/>
      <c r="D339" s="202" t="s">
        <v>389</v>
      </c>
      <c r="E339" s="204">
        <v>1345</v>
      </c>
      <c r="F339" s="204"/>
      <c r="G339" s="202"/>
      <c r="H339" s="202"/>
      <c r="I339" s="202"/>
      <c r="J339" s="202" t="s">
        <v>1256</v>
      </c>
      <c r="K339" s="205">
        <v>2007</v>
      </c>
      <c r="L339" s="205"/>
      <c r="M339" s="205"/>
      <c r="N339" s="205"/>
      <c r="O339" s="246"/>
    </row>
    <row r="340" spans="1:15" s="269" customFormat="1" ht="25.5" x14ac:dyDescent="0.2">
      <c r="A340" s="217"/>
      <c r="B340" s="217"/>
      <c r="C340" s="217"/>
      <c r="D340" s="215" t="s">
        <v>19</v>
      </c>
      <c r="E340" s="267">
        <v>87.55</v>
      </c>
      <c r="F340" s="267"/>
      <c r="G340" s="217"/>
      <c r="H340" s="217"/>
      <c r="I340" s="217"/>
      <c r="J340" s="215" t="s">
        <v>1089</v>
      </c>
      <c r="K340" s="205">
        <v>2007</v>
      </c>
      <c r="L340" s="268"/>
      <c r="M340" s="268"/>
      <c r="N340" s="268"/>
      <c r="O340" s="246"/>
    </row>
    <row r="341" spans="1:15" s="269" customFormat="1" ht="25.5" x14ac:dyDescent="0.2">
      <c r="A341" s="217"/>
      <c r="B341" s="217"/>
      <c r="C341" s="217"/>
      <c r="D341" s="215" t="s">
        <v>20</v>
      </c>
      <c r="E341" s="267">
        <v>154.5</v>
      </c>
      <c r="F341" s="267"/>
      <c r="G341" s="217"/>
      <c r="H341" s="217"/>
      <c r="I341" s="217"/>
      <c r="J341" s="215" t="s">
        <v>1089</v>
      </c>
      <c r="K341" s="205">
        <v>2007</v>
      </c>
      <c r="L341" s="268"/>
      <c r="M341" s="268"/>
      <c r="N341" s="268"/>
      <c r="O341" s="246"/>
    </row>
    <row r="342" spans="1:15" x14ac:dyDescent="0.2">
      <c r="A342" s="202"/>
      <c r="B342" s="202"/>
      <c r="C342" s="202"/>
      <c r="D342" s="202"/>
      <c r="E342" s="204"/>
      <c r="F342" s="204"/>
      <c r="G342" s="202"/>
      <c r="H342" s="202"/>
      <c r="I342" s="202"/>
      <c r="J342" s="202"/>
      <c r="K342" s="205"/>
      <c r="L342" s="205"/>
      <c r="M342" s="205"/>
      <c r="N342" s="205"/>
      <c r="O342" s="246"/>
    </row>
    <row r="343" spans="1:15" ht="25.5" x14ac:dyDescent="0.2">
      <c r="A343" s="202"/>
      <c r="B343" s="202"/>
      <c r="C343" s="202"/>
      <c r="D343" s="213" t="s">
        <v>791</v>
      </c>
      <c r="E343" s="204"/>
      <c r="F343" s="204" t="s">
        <v>792</v>
      </c>
      <c r="G343" s="219" t="s">
        <v>797</v>
      </c>
      <c r="H343" s="208" t="s">
        <v>793</v>
      </c>
      <c r="I343" s="208"/>
      <c r="J343" s="205" t="s">
        <v>798</v>
      </c>
      <c r="K343" s="205"/>
      <c r="L343" s="205"/>
      <c r="M343" s="205"/>
      <c r="N343" s="205"/>
      <c r="O343" s="246"/>
    </row>
    <row r="344" spans="1:15" ht="25.5" x14ac:dyDescent="0.2">
      <c r="A344" s="202"/>
      <c r="B344" s="202"/>
      <c r="C344" s="202"/>
      <c r="D344" s="202"/>
      <c r="E344" s="204"/>
      <c r="F344" s="204" t="s">
        <v>794</v>
      </c>
      <c r="G344" s="219" t="s">
        <v>797</v>
      </c>
      <c r="H344" s="208" t="s">
        <v>795</v>
      </c>
      <c r="I344" s="208"/>
      <c r="J344" s="205" t="s">
        <v>798</v>
      </c>
      <c r="K344" s="205">
        <v>2007</v>
      </c>
      <c r="L344" s="205"/>
      <c r="M344" s="205"/>
      <c r="N344" s="205"/>
      <c r="O344" s="246"/>
    </row>
    <row r="345" spans="1:15" ht="25.5" x14ac:dyDescent="0.2">
      <c r="A345" s="202"/>
      <c r="B345" s="202"/>
      <c r="C345" s="202"/>
      <c r="D345" s="202"/>
      <c r="E345" s="204"/>
      <c r="F345" s="204" t="s">
        <v>59</v>
      </c>
      <c r="G345" s="219" t="s">
        <v>797</v>
      </c>
      <c r="H345" s="202" t="s">
        <v>796</v>
      </c>
      <c r="I345" s="202"/>
      <c r="J345" s="205" t="s">
        <v>798</v>
      </c>
      <c r="K345" s="205">
        <v>2007</v>
      </c>
      <c r="L345" s="205"/>
      <c r="M345" s="205"/>
      <c r="N345" s="205"/>
      <c r="O345" s="246"/>
    </row>
    <row r="346" spans="1:15" ht="25.5" x14ac:dyDescent="0.2">
      <c r="A346" s="202"/>
      <c r="B346" s="202"/>
      <c r="C346" s="202"/>
      <c r="D346" s="208" t="s">
        <v>740</v>
      </c>
      <c r="E346" s="204">
        <v>3869</v>
      </c>
      <c r="F346" s="204"/>
      <c r="G346" s="219"/>
      <c r="H346" s="202"/>
      <c r="I346" s="202"/>
      <c r="J346" s="205" t="s">
        <v>309</v>
      </c>
      <c r="K346" s="205">
        <v>2012</v>
      </c>
      <c r="L346" s="205"/>
      <c r="M346" s="205"/>
      <c r="N346" s="205"/>
      <c r="O346" s="246"/>
    </row>
    <row r="347" spans="1:15" ht="25.5" x14ac:dyDescent="0.2">
      <c r="A347" s="202"/>
      <c r="B347" s="202"/>
      <c r="C347" s="202"/>
      <c r="D347" s="202"/>
      <c r="E347" s="204"/>
      <c r="F347" s="220" t="s">
        <v>759</v>
      </c>
      <c r="G347" s="219" t="s">
        <v>741</v>
      </c>
      <c r="H347" s="219" t="s">
        <v>682</v>
      </c>
      <c r="I347" s="219"/>
      <c r="J347" s="205" t="s">
        <v>309</v>
      </c>
      <c r="K347" s="205"/>
      <c r="L347" s="205"/>
      <c r="M347" s="205"/>
      <c r="N347" s="205"/>
      <c r="O347" s="246"/>
    </row>
    <row r="348" spans="1:15" ht="25.5" x14ac:dyDescent="0.2">
      <c r="A348" s="202"/>
      <c r="B348" s="202"/>
      <c r="C348" s="202"/>
      <c r="D348" s="202"/>
      <c r="E348" s="204"/>
      <c r="F348" s="220" t="s">
        <v>757</v>
      </c>
      <c r="G348" s="219" t="s">
        <v>742</v>
      </c>
      <c r="H348" s="219" t="s">
        <v>744</v>
      </c>
      <c r="I348" s="219"/>
      <c r="J348" s="205" t="s">
        <v>309</v>
      </c>
      <c r="K348" s="205"/>
      <c r="L348" s="205"/>
      <c r="M348" s="205"/>
      <c r="N348" s="205"/>
      <c r="O348" s="246"/>
    </row>
    <row r="349" spans="1:15" ht="25.5" x14ac:dyDescent="0.2">
      <c r="A349" s="202"/>
      <c r="B349" s="202"/>
      <c r="C349" s="202"/>
      <c r="D349" s="202"/>
      <c r="E349" s="204"/>
      <c r="F349" s="220" t="s">
        <v>754</v>
      </c>
      <c r="G349" s="208" t="s">
        <v>743</v>
      </c>
      <c r="H349" s="208" t="s">
        <v>376</v>
      </c>
      <c r="I349" s="208"/>
      <c r="J349" s="205" t="s">
        <v>309</v>
      </c>
      <c r="K349" s="205"/>
      <c r="L349" s="205"/>
      <c r="M349" s="205"/>
      <c r="N349" s="205"/>
      <c r="O349" s="246"/>
    </row>
    <row r="350" spans="1:15" ht="30" customHeight="1" x14ac:dyDescent="0.2">
      <c r="A350" s="202"/>
      <c r="B350" s="202"/>
      <c r="C350" s="202"/>
      <c r="D350" s="202"/>
      <c r="E350" s="204"/>
      <c r="F350" s="220" t="s">
        <v>752</v>
      </c>
      <c r="G350" s="219" t="s">
        <v>745</v>
      </c>
      <c r="H350" s="208" t="s">
        <v>393</v>
      </c>
      <c r="I350" s="208"/>
      <c r="J350" s="205" t="s">
        <v>309</v>
      </c>
      <c r="K350" s="205"/>
      <c r="L350" s="205"/>
      <c r="M350" s="205"/>
      <c r="N350" s="205"/>
      <c r="O350" s="246"/>
    </row>
    <row r="351" spans="1:15" ht="38.25" x14ac:dyDescent="0.2">
      <c r="A351" s="202"/>
      <c r="B351" s="202"/>
      <c r="C351" s="202"/>
      <c r="D351" s="202"/>
      <c r="E351" s="204"/>
      <c r="F351" s="221" t="s">
        <v>755</v>
      </c>
      <c r="G351" s="219" t="s">
        <v>519</v>
      </c>
      <c r="H351" s="202"/>
      <c r="I351" s="202"/>
      <c r="J351" s="205"/>
      <c r="K351" s="205"/>
      <c r="L351" s="205"/>
      <c r="M351" s="205"/>
      <c r="N351" s="205"/>
      <c r="O351" s="246"/>
    </row>
    <row r="352" spans="1:15" ht="25.5" x14ac:dyDescent="0.2">
      <c r="A352" s="202"/>
      <c r="B352" s="202"/>
      <c r="C352" s="202"/>
      <c r="D352" s="202"/>
      <c r="E352" s="204"/>
      <c r="F352" s="220" t="s">
        <v>764</v>
      </c>
      <c r="G352" s="219" t="s">
        <v>521</v>
      </c>
      <c r="H352" s="202"/>
      <c r="I352" s="202"/>
      <c r="J352" s="205"/>
      <c r="K352" s="205"/>
      <c r="L352" s="205"/>
      <c r="M352" s="205"/>
      <c r="N352" s="205"/>
      <c r="O352" s="246"/>
    </row>
    <row r="353" spans="1:15" ht="25.5" x14ac:dyDescent="0.2">
      <c r="A353" s="202"/>
      <c r="B353" s="202"/>
      <c r="C353" s="202"/>
      <c r="D353" s="202"/>
      <c r="E353" s="204"/>
      <c r="F353" s="220" t="s">
        <v>765</v>
      </c>
      <c r="G353" s="219" t="s">
        <v>1002</v>
      </c>
      <c r="H353" s="202"/>
      <c r="I353" s="202"/>
      <c r="J353" s="205"/>
      <c r="K353" s="205"/>
      <c r="L353" s="205"/>
      <c r="M353" s="205"/>
      <c r="N353" s="205"/>
      <c r="O353" s="246"/>
    </row>
    <row r="354" spans="1:15" ht="25.5" x14ac:dyDescent="0.2">
      <c r="A354" s="202"/>
      <c r="B354" s="202"/>
      <c r="C354" s="202"/>
      <c r="D354" s="202"/>
      <c r="E354" s="204"/>
      <c r="F354" s="220" t="s">
        <v>766</v>
      </c>
      <c r="G354" s="219" t="s">
        <v>1005</v>
      </c>
      <c r="H354" s="202"/>
      <c r="I354" s="202"/>
      <c r="J354" s="205"/>
      <c r="K354" s="205"/>
      <c r="L354" s="205"/>
      <c r="M354" s="205"/>
      <c r="N354" s="205"/>
      <c r="O354" s="246"/>
    </row>
    <row r="355" spans="1:15" ht="25.5" x14ac:dyDescent="0.2">
      <c r="A355" s="202"/>
      <c r="B355" s="202"/>
      <c r="C355" s="202"/>
      <c r="D355" s="202"/>
      <c r="E355" s="204"/>
      <c r="F355" s="220" t="s">
        <v>767</v>
      </c>
      <c r="G355" s="219" t="s">
        <v>1006</v>
      </c>
      <c r="H355" s="202"/>
      <c r="I355" s="202"/>
      <c r="J355" s="205"/>
      <c r="K355" s="205"/>
      <c r="L355" s="205"/>
      <c r="M355" s="205"/>
      <c r="N355" s="205"/>
      <c r="O355" s="246"/>
    </row>
    <row r="356" spans="1:15" ht="29.25" customHeight="1" x14ac:dyDescent="0.2">
      <c r="A356" s="202"/>
      <c r="B356" s="202"/>
      <c r="C356" s="202"/>
      <c r="D356" s="202"/>
      <c r="E356" s="204"/>
      <c r="F356" s="220" t="s">
        <v>769</v>
      </c>
      <c r="G356" s="208" t="s">
        <v>586</v>
      </c>
      <c r="H356" s="202"/>
      <c r="I356" s="202"/>
      <c r="J356" s="202"/>
      <c r="K356" s="205"/>
      <c r="L356" s="205"/>
      <c r="M356" s="205"/>
      <c r="N356" s="205"/>
      <c r="O356" s="246"/>
    </row>
    <row r="357" spans="1:15" ht="25.5" x14ac:dyDescent="0.2">
      <c r="A357" s="202"/>
      <c r="B357" s="202"/>
      <c r="C357" s="202"/>
      <c r="D357" s="202"/>
      <c r="E357" s="204"/>
      <c r="F357" s="220" t="s">
        <v>1019</v>
      </c>
      <c r="G357" s="219" t="s">
        <v>520</v>
      </c>
      <c r="H357" s="202"/>
      <c r="I357" s="202"/>
      <c r="J357" s="205"/>
      <c r="K357" s="205"/>
      <c r="L357" s="205"/>
      <c r="M357" s="205"/>
      <c r="N357" s="205"/>
      <c r="O357" s="246"/>
    </row>
    <row r="358" spans="1:15" ht="25.5" x14ac:dyDescent="0.2">
      <c r="A358" s="202"/>
      <c r="B358" s="202"/>
      <c r="C358" s="202"/>
      <c r="D358" s="202"/>
      <c r="E358" s="204"/>
      <c r="F358" s="220" t="s">
        <v>1021</v>
      </c>
      <c r="G358" s="219" t="s">
        <v>1007</v>
      </c>
      <c r="H358" s="202"/>
      <c r="I358" s="202"/>
      <c r="J358" s="205"/>
      <c r="K358" s="205"/>
      <c r="L358" s="205"/>
      <c r="M358" s="205"/>
      <c r="N358" s="205"/>
      <c r="O358" s="246"/>
    </row>
    <row r="359" spans="1:15" ht="25.5" x14ac:dyDescent="0.2">
      <c r="A359" s="202"/>
      <c r="B359" s="202"/>
      <c r="C359" s="202"/>
      <c r="D359" s="202"/>
      <c r="E359" s="204"/>
      <c r="F359" s="220" t="s">
        <v>1023</v>
      </c>
      <c r="G359" s="219" t="s">
        <v>1008</v>
      </c>
      <c r="H359" s="202"/>
      <c r="I359" s="202"/>
      <c r="J359" s="205"/>
      <c r="K359" s="205"/>
      <c r="L359" s="205"/>
      <c r="M359" s="205"/>
      <c r="N359" s="205"/>
      <c r="O359" s="246"/>
    </row>
    <row r="360" spans="1:15" ht="38.25" x14ac:dyDescent="0.2">
      <c r="A360" s="202"/>
      <c r="B360" s="202"/>
      <c r="C360" s="202"/>
      <c r="D360" s="202"/>
      <c r="E360" s="204"/>
      <c r="F360" s="220" t="s">
        <v>1025</v>
      </c>
      <c r="G360" s="219" t="s">
        <v>1003</v>
      </c>
      <c r="H360" s="202"/>
      <c r="I360" s="202"/>
      <c r="J360" s="205"/>
      <c r="K360" s="205"/>
      <c r="L360" s="205"/>
      <c r="M360" s="205"/>
      <c r="N360" s="205"/>
      <c r="O360" s="246"/>
    </row>
    <row r="361" spans="1:15" ht="38.25" x14ac:dyDescent="0.2">
      <c r="A361" s="202"/>
      <c r="B361" s="202"/>
      <c r="C361" s="202"/>
      <c r="D361" s="202"/>
      <c r="E361" s="204"/>
      <c r="F361" s="220" t="s">
        <v>1027</v>
      </c>
      <c r="G361" s="219" t="s">
        <v>1004</v>
      </c>
      <c r="H361" s="202"/>
      <c r="I361" s="202"/>
      <c r="J361" s="202"/>
      <c r="K361" s="205"/>
      <c r="L361" s="205"/>
      <c r="M361" s="205"/>
      <c r="N361" s="205"/>
      <c r="O361" s="246"/>
    </row>
    <row r="362" spans="1:15" ht="51" x14ac:dyDescent="0.2">
      <c r="A362" s="202"/>
      <c r="B362" s="202"/>
      <c r="C362" s="202"/>
      <c r="D362" s="202"/>
      <c r="E362" s="204"/>
      <c r="F362" s="220" t="s">
        <v>1031</v>
      </c>
      <c r="G362" s="208" t="s">
        <v>1009</v>
      </c>
      <c r="H362" s="202"/>
      <c r="I362" s="202"/>
      <c r="J362" s="202"/>
      <c r="K362" s="205"/>
      <c r="L362" s="205"/>
      <c r="M362" s="205"/>
      <c r="N362" s="205"/>
      <c r="O362" s="246"/>
    </row>
    <row r="363" spans="1:15" ht="25.5" x14ac:dyDescent="0.2">
      <c r="A363" s="202"/>
      <c r="B363" s="202"/>
      <c r="C363" s="202"/>
      <c r="D363" s="202"/>
      <c r="E363" s="204"/>
      <c r="F363" s="220" t="s">
        <v>1029</v>
      </c>
      <c r="G363" s="219" t="s">
        <v>751</v>
      </c>
      <c r="H363" s="202"/>
      <c r="I363" s="202"/>
      <c r="J363" s="205"/>
      <c r="K363" s="205"/>
      <c r="L363" s="205"/>
      <c r="M363" s="205"/>
      <c r="N363" s="205"/>
      <c r="O363" s="246"/>
    </row>
    <row r="364" spans="1:15" x14ac:dyDescent="0.2">
      <c r="A364" s="202"/>
      <c r="B364" s="202"/>
      <c r="C364" s="202"/>
      <c r="D364" s="202"/>
      <c r="E364" s="204"/>
      <c r="F364" s="204"/>
      <c r="G364" s="219"/>
      <c r="H364" s="202"/>
      <c r="I364" s="202"/>
      <c r="J364" s="205"/>
      <c r="K364" s="205"/>
      <c r="L364" s="205"/>
      <c r="M364" s="205"/>
      <c r="N364" s="205"/>
      <c r="O364" s="246"/>
    </row>
    <row r="365" spans="1:15" x14ac:dyDescent="0.2">
      <c r="A365" s="202"/>
      <c r="B365" s="202"/>
      <c r="C365" s="202"/>
      <c r="D365" s="202"/>
      <c r="E365" s="204"/>
      <c r="F365" s="204"/>
      <c r="G365" s="202"/>
      <c r="H365" s="202"/>
      <c r="I365" s="202"/>
      <c r="J365" s="202"/>
      <c r="K365" s="205"/>
      <c r="L365" s="205"/>
      <c r="M365" s="205"/>
      <c r="N365" s="205"/>
      <c r="O365" s="246"/>
    </row>
    <row r="366" spans="1:15" x14ac:dyDescent="0.2">
      <c r="A366" s="202"/>
      <c r="B366" s="202"/>
      <c r="C366" s="202"/>
      <c r="D366" s="202" t="s">
        <v>760</v>
      </c>
      <c r="E366" s="204">
        <v>370</v>
      </c>
      <c r="F366" s="204"/>
      <c r="G366" s="219"/>
      <c r="H366" s="202"/>
      <c r="I366" s="202"/>
      <c r="J366" s="205" t="s">
        <v>309</v>
      </c>
      <c r="K366" s="205">
        <v>2007</v>
      </c>
      <c r="L366" s="205"/>
      <c r="M366" s="205"/>
      <c r="N366" s="205"/>
      <c r="O366" s="246"/>
    </row>
    <row r="367" spans="1:15" x14ac:dyDescent="0.2">
      <c r="A367" s="202"/>
      <c r="B367" s="202"/>
      <c r="C367" s="202"/>
      <c r="D367" s="202" t="s">
        <v>758</v>
      </c>
      <c r="E367" s="204">
        <v>217.5</v>
      </c>
      <c r="F367" s="204"/>
      <c r="G367" s="219"/>
      <c r="H367" s="202"/>
      <c r="I367" s="202"/>
      <c r="J367" s="205" t="s">
        <v>309</v>
      </c>
      <c r="K367" s="205">
        <v>2007</v>
      </c>
      <c r="L367" s="205"/>
      <c r="M367" s="205"/>
      <c r="N367" s="205"/>
      <c r="O367" s="246"/>
    </row>
    <row r="368" spans="1:15" x14ac:dyDescent="0.2">
      <c r="A368" s="202"/>
      <c r="B368" s="202"/>
      <c r="C368" s="202"/>
      <c r="D368" s="202" t="s">
        <v>756</v>
      </c>
      <c r="E368" s="204">
        <v>43.9</v>
      </c>
      <c r="F368" s="204"/>
      <c r="G368" s="219"/>
      <c r="H368" s="202"/>
      <c r="I368" s="202"/>
      <c r="J368" s="205" t="s">
        <v>309</v>
      </c>
      <c r="K368" s="205">
        <v>2007</v>
      </c>
      <c r="L368" s="205"/>
      <c r="M368" s="205"/>
      <c r="N368" s="205"/>
      <c r="O368" s="246"/>
    </row>
    <row r="369" spans="1:15" x14ac:dyDescent="0.2">
      <c r="A369" s="202"/>
      <c r="B369" s="202"/>
      <c r="C369" s="202"/>
      <c r="D369" s="213" t="s">
        <v>753</v>
      </c>
      <c r="E369" s="204">
        <v>21.5</v>
      </c>
      <c r="F369" s="204"/>
      <c r="G369" s="219"/>
      <c r="H369" s="202"/>
      <c r="I369" s="202"/>
      <c r="J369" s="205" t="s">
        <v>309</v>
      </c>
      <c r="K369" s="205">
        <v>2007</v>
      </c>
      <c r="L369" s="205"/>
      <c r="M369" s="205"/>
      <c r="N369" s="205"/>
      <c r="O369" s="246"/>
    </row>
    <row r="370" spans="1:15" x14ac:dyDescent="0.2">
      <c r="A370" s="202"/>
      <c r="B370" s="202"/>
      <c r="C370" s="202"/>
      <c r="D370" s="210" t="s">
        <v>763</v>
      </c>
      <c r="E370" s="204">
        <v>48.7</v>
      </c>
      <c r="F370" s="204"/>
      <c r="G370" s="202"/>
      <c r="H370" s="202"/>
      <c r="I370" s="202"/>
      <c r="J370" s="205" t="s">
        <v>309</v>
      </c>
      <c r="K370" s="205">
        <v>2007</v>
      </c>
      <c r="L370" s="205"/>
      <c r="M370" s="205"/>
      <c r="N370" s="205"/>
      <c r="O370" s="246"/>
    </row>
    <row r="371" spans="1:15" x14ac:dyDescent="0.2">
      <c r="A371" s="202"/>
      <c r="B371" s="202"/>
      <c r="C371" s="202"/>
      <c r="D371" s="204" t="s">
        <v>761</v>
      </c>
      <c r="E371" s="204">
        <v>29.6</v>
      </c>
      <c r="F371" s="204"/>
      <c r="G371" s="219"/>
      <c r="H371" s="202"/>
      <c r="I371" s="202"/>
      <c r="J371" s="205" t="s">
        <v>309</v>
      </c>
      <c r="K371" s="205">
        <v>2007</v>
      </c>
      <c r="L371" s="205"/>
      <c r="M371" s="205"/>
      <c r="N371" s="205"/>
      <c r="O371" s="246"/>
    </row>
    <row r="372" spans="1:15" x14ac:dyDescent="0.2">
      <c r="A372" s="202"/>
      <c r="B372" s="202"/>
      <c r="C372" s="202"/>
      <c r="D372" s="204" t="s">
        <v>762</v>
      </c>
      <c r="E372" s="204">
        <v>56.8</v>
      </c>
      <c r="F372" s="204"/>
      <c r="G372" s="219"/>
      <c r="H372" s="202"/>
      <c r="I372" s="202"/>
      <c r="J372" s="205" t="s">
        <v>309</v>
      </c>
      <c r="K372" s="205">
        <v>2007</v>
      </c>
      <c r="L372" s="205"/>
      <c r="M372" s="205"/>
      <c r="N372" s="205"/>
      <c r="O372" s="246"/>
    </row>
    <row r="373" spans="1:15" x14ac:dyDescent="0.2">
      <c r="A373" s="202"/>
      <c r="B373" s="202"/>
      <c r="C373" s="202"/>
      <c r="D373" s="220" t="s">
        <v>1385</v>
      </c>
      <c r="E373" s="204">
        <v>39.299999999999997</v>
      </c>
      <c r="F373" s="204"/>
      <c r="G373" s="219"/>
      <c r="H373" s="202"/>
      <c r="I373" s="202"/>
      <c r="J373" s="205" t="s">
        <v>309</v>
      </c>
      <c r="K373" s="205">
        <v>2007</v>
      </c>
      <c r="L373" s="205"/>
      <c r="M373" s="205"/>
      <c r="N373" s="205"/>
      <c r="O373" s="246"/>
    </row>
    <row r="374" spans="1:15" x14ac:dyDescent="0.2">
      <c r="A374" s="202"/>
      <c r="B374" s="202"/>
      <c r="C374" s="202"/>
      <c r="D374" s="220" t="s">
        <v>768</v>
      </c>
      <c r="E374" s="204">
        <v>107</v>
      </c>
      <c r="F374" s="204"/>
      <c r="G374" s="219"/>
      <c r="H374" s="202"/>
      <c r="I374" s="202"/>
      <c r="J374" s="205" t="s">
        <v>309</v>
      </c>
      <c r="K374" s="205">
        <v>2007</v>
      </c>
      <c r="L374" s="205"/>
      <c r="M374" s="205"/>
      <c r="N374" s="205"/>
      <c r="O374" s="246"/>
    </row>
    <row r="375" spans="1:15" x14ac:dyDescent="0.2">
      <c r="A375" s="202"/>
      <c r="B375" s="202"/>
      <c r="C375" s="202"/>
      <c r="D375" s="220" t="s">
        <v>770</v>
      </c>
      <c r="E375" s="204">
        <v>37.799999999999997</v>
      </c>
      <c r="F375" s="204"/>
      <c r="G375" s="219"/>
      <c r="H375" s="202"/>
      <c r="I375" s="202"/>
      <c r="J375" s="205" t="s">
        <v>309</v>
      </c>
      <c r="K375" s="205">
        <v>2007</v>
      </c>
      <c r="L375" s="205"/>
      <c r="M375" s="205"/>
      <c r="N375" s="205"/>
      <c r="O375" s="246"/>
    </row>
    <row r="376" spans="1:15" x14ac:dyDescent="0.2">
      <c r="A376" s="202"/>
      <c r="B376" s="202"/>
      <c r="C376" s="202"/>
      <c r="D376" s="220" t="s">
        <v>1020</v>
      </c>
      <c r="E376" s="204">
        <v>45</v>
      </c>
      <c r="F376" s="204"/>
      <c r="G376" s="219"/>
      <c r="H376" s="202"/>
      <c r="I376" s="202"/>
      <c r="J376" s="205" t="s">
        <v>309</v>
      </c>
      <c r="K376" s="205">
        <v>2007</v>
      </c>
      <c r="L376" s="205"/>
      <c r="M376" s="205"/>
      <c r="N376" s="205"/>
      <c r="O376" s="246"/>
    </row>
    <row r="377" spans="1:15" x14ac:dyDescent="0.2">
      <c r="A377" s="202"/>
      <c r="B377" s="202"/>
      <c r="C377" s="202"/>
      <c r="D377" s="220" t="s">
        <v>1022</v>
      </c>
      <c r="E377" s="204">
        <v>46.6</v>
      </c>
      <c r="F377" s="204"/>
      <c r="G377" s="202"/>
      <c r="H377" s="202"/>
      <c r="I377" s="202"/>
      <c r="J377" s="205" t="s">
        <v>309</v>
      </c>
      <c r="K377" s="205">
        <v>2007</v>
      </c>
      <c r="L377" s="205"/>
      <c r="M377" s="205"/>
      <c r="N377" s="205"/>
      <c r="O377" s="246"/>
    </row>
    <row r="378" spans="1:15" x14ac:dyDescent="0.2">
      <c r="A378" s="202"/>
      <c r="B378" s="202"/>
      <c r="C378" s="202"/>
      <c r="D378" s="220" t="s">
        <v>1024</v>
      </c>
      <c r="E378" s="204">
        <v>49.4</v>
      </c>
      <c r="F378" s="204"/>
      <c r="G378" s="219"/>
      <c r="H378" s="202"/>
      <c r="I378" s="202"/>
      <c r="J378" s="205" t="s">
        <v>309</v>
      </c>
      <c r="K378" s="205">
        <v>2007</v>
      </c>
      <c r="L378" s="205"/>
      <c r="M378" s="205"/>
      <c r="N378" s="205"/>
      <c r="O378" s="246"/>
    </row>
    <row r="379" spans="1:15" x14ac:dyDescent="0.2">
      <c r="A379" s="202"/>
      <c r="B379" s="202"/>
      <c r="C379" s="202"/>
      <c r="D379" s="220" t="s">
        <v>1026</v>
      </c>
      <c r="E379" s="204">
        <v>31.6</v>
      </c>
      <c r="F379" s="204"/>
      <c r="G379" s="219"/>
      <c r="H379" s="202"/>
      <c r="I379" s="202"/>
      <c r="J379" s="205" t="s">
        <v>309</v>
      </c>
      <c r="K379" s="205">
        <v>2007</v>
      </c>
      <c r="L379" s="205"/>
      <c r="M379" s="205"/>
      <c r="N379" s="205"/>
      <c r="O379" s="246"/>
    </row>
    <row r="380" spans="1:15" x14ac:dyDescent="0.2">
      <c r="A380" s="202"/>
      <c r="B380" s="202"/>
      <c r="C380" s="202"/>
      <c r="D380" s="220" t="s">
        <v>1028</v>
      </c>
      <c r="E380" s="204">
        <v>43.6</v>
      </c>
      <c r="F380" s="204"/>
      <c r="G380" s="219"/>
      <c r="H380" s="202"/>
      <c r="I380" s="202"/>
      <c r="J380" s="205" t="s">
        <v>309</v>
      </c>
      <c r="K380" s="205">
        <v>2007</v>
      </c>
      <c r="L380" s="205"/>
      <c r="M380" s="205"/>
      <c r="N380" s="205"/>
      <c r="O380" s="246"/>
    </row>
    <row r="381" spans="1:15" x14ac:dyDescent="0.2">
      <c r="A381" s="202"/>
      <c r="B381" s="202"/>
      <c r="C381" s="202"/>
      <c r="D381" s="204" t="s">
        <v>1030</v>
      </c>
      <c r="E381" s="204">
        <v>42.9</v>
      </c>
      <c r="F381" s="204"/>
      <c r="G381" s="219"/>
      <c r="H381" s="202"/>
      <c r="I381" s="202"/>
      <c r="J381" s="205" t="s">
        <v>309</v>
      </c>
      <c r="K381" s="205">
        <v>2007</v>
      </c>
      <c r="L381" s="205"/>
      <c r="M381" s="205"/>
      <c r="N381" s="205"/>
      <c r="O381" s="246"/>
    </row>
    <row r="382" spans="1:15" x14ac:dyDescent="0.2">
      <c r="A382" s="202"/>
      <c r="B382" s="202"/>
      <c r="C382" s="202"/>
      <c r="D382" s="219" t="s">
        <v>2373</v>
      </c>
      <c r="E382" s="204">
        <v>613</v>
      </c>
      <c r="F382" s="204"/>
      <c r="G382" s="219"/>
      <c r="H382" s="202"/>
      <c r="I382" s="202"/>
      <c r="J382" s="205" t="s">
        <v>309</v>
      </c>
      <c r="K382" s="205">
        <v>2012</v>
      </c>
      <c r="L382" s="205"/>
      <c r="M382" s="205"/>
      <c r="N382" s="205"/>
      <c r="O382" s="246"/>
    </row>
    <row r="383" spans="1:15" ht="39" customHeight="1" x14ac:dyDescent="0.2">
      <c r="A383" s="202"/>
      <c r="B383" s="202"/>
      <c r="C383" s="202"/>
      <c r="D383" s="221" t="s">
        <v>1032</v>
      </c>
      <c r="E383" s="204">
        <v>837</v>
      </c>
      <c r="F383" s="204" t="s">
        <v>59</v>
      </c>
      <c r="G383" s="219" t="s">
        <v>1033</v>
      </c>
      <c r="H383" s="222" t="s">
        <v>1034</v>
      </c>
      <c r="I383" s="223">
        <v>0.01</v>
      </c>
      <c r="J383" s="205" t="s">
        <v>309</v>
      </c>
      <c r="K383" s="205">
        <v>2007</v>
      </c>
      <c r="L383" s="205"/>
      <c r="M383" s="205"/>
      <c r="N383" s="205"/>
      <c r="O383" s="246"/>
    </row>
    <row r="384" spans="1:15" ht="51" x14ac:dyDescent="0.2">
      <c r="A384" s="202"/>
      <c r="B384" s="202"/>
      <c r="C384" s="202"/>
      <c r="D384" s="368" t="s">
        <v>1749</v>
      </c>
      <c r="E384" s="204">
        <v>1700</v>
      </c>
      <c r="F384" s="204" t="s">
        <v>1729</v>
      </c>
      <c r="G384" s="367" t="s">
        <v>1748</v>
      </c>
      <c r="H384" s="236" t="s">
        <v>1747</v>
      </c>
      <c r="I384" s="223" t="s">
        <v>1746</v>
      </c>
      <c r="J384" s="365" t="s">
        <v>1730</v>
      </c>
      <c r="K384" s="205">
        <v>2010</v>
      </c>
      <c r="L384" s="386" t="s">
        <v>1850</v>
      </c>
      <c r="N384" s="205"/>
      <c r="O384" s="246"/>
    </row>
    <row r="385" spans="1:15" x14ac:dyDescent="0.2">
      <c r="A385" s="202"/>
      <c r="B385" s="202"/>
      <c r="C385" s="202"/>
      <c r="D385" s="221"/>
      <c r="E385" s="204"/>
      <c r="F385" s="204" t="s">
        <v>380</v>
      </c>
      <c r="G385" s="367" t="s">
        <v>1740</v>
      </c>
      <c r="H385" s="236" t="s">
        <v>1742</v>
      </c>
      <c r="I385" s="223" t="s">
        <v>1746</v>
      </c>
      <c r="J385" s="205"/>
      <c r="K385" s="205">
        <v>2010</v>
      </c>
      <c r="L385" s="205"/>
      <c r="M385" s="205"/>
      <c r="N385" s="205"/>
      <c r="O385" s="246"/>
    </row>
    <row r="386" spans="1:15" x14ac:dyDescent="0.2">
      <c r="A386" s="202"/>
      <c r="B386" s="202"/>
      <c r="C386" s="202"/>
      <c r="D386" s="221"/>
      <c r="E386" s="204"/>
      <c r="F386" s="204" t="s">
        <v>380</v>
      </c>
      <c r="G386" s="367" t="s">
        <v>1741</v>
      </c>
      <c r="H386" s="236" t="s">
        <v>1742</v>
      </c>
      <c r="I386" s="223" t="s">
        <v>1746</v>
      </c>
      <c r="J386" s="205"/>
      <c r="K386" s="205">
        <v>2010</v>
      </c>
      <c r="L386" s="205"/>
      <c r="M386" s="205"/>
      <c r="N386" s="205"/>
      <c r="O386" s="246"/>
    </row>
    <row r="387" spans="1:15" x14ac:dyDescent="0.2">
      <c r="A387" s="202"/>
      <c r="B387" s="202"/>
      <c r="C387" s="202"/>
      <c r="D387" s="221"/>
      <c r="E387" s="204"/>
      <c r="F387" s="204" t="s">
        <v>380</v>
      </c>
      <c r="G387" s="367" t="s">
        <v>1743</v>
      </c>
      <c r="H387" s="236" t="s">
        <v>1742</v>
      </c>
      <c r="I387" s="223" t="s">
        <v>1746</v>
      </c>
      <c r="J387" s="205"/>
      <c r="K387" s="205">
        <v>2010</v>
      </c>
      <c r="L387" s="205"/>
      <c r="M387" s="205"/>
      <c r="N387" s="205"/>
      <c r="O387" s="246"/>
    </row>
    <row r="388" spans="1:15" x14ac:dyDescent="0.2">
      <c r="A388" s="202"/>
      <c r="B388" s="202"/>
      <c r="C388" s="202"/>
      <c r="D388" s="221"/>
      <c r="E388" s="204"/>
      <c r="F388" s="204" t="s">
        <v>380</v>
      </c>
      <c r="G388" s="367" t="s">
        <v>1744</v>
      </c>
      <c r="H388" s="236" t="s">
        <v>1742</v>
      </c>
      <c r="I388" s="223" t="s">
        <v>1746</v>
      </c>
      <c r="J388" s="205"/>
      <c r="K388" s="205">
        <v>2010</v>
      </c>
      <c r="L388" s="205"/>
      <c r="M388" s="205"/>
      <c r="N388" s="205"/>
      <c r="O388" s="246"/>
    </row>
    <row r="389" spans="1:15" x14ac:dyDescent="0.2">
      <c r="A389" s="202"/>
      <c r="B389" s="202"/>
      <c r="C389" s="202"/>
      <c r="D389" s="202"/>
      <c r="E389" s="204"/>
      <c r="F389" s="204" t="s">
        <v>380</v>
      </c>
      <c r="G389" s="358" t="s">
        <v>1745</v>
      </c>
      <c r="H389" s="236" t="s">
        <v>1742</v>
      </c>
      <c r="I389" s="223" t="s">
        <v>1746</v>
      </c>
      <c r="J389" s="202"/>
      <c r="K389" s="205">
        <v>2010</v>
      </c>
      <c r="L389" s="205"/>
      <c r="M389" s="205"/>
      <c r="N389" s="205"/>
      <c r="O389" s="246"/>
    </row>
    <row r="390" spans="1:15" ht="38.25" x14ac:dyDescent="0.2">
      <c r="A390" s="202"/>
      <c r="B390" s="202"/>
      <c r="C390" s="202"/>
      <c r="D390" s="358" t="s">
        <v>2063</v>
      </c>
      <c r="E390" s="372">
        <v>3050</v>
      </c>
      <c r="F390" s="216"/>
      <c r="G390" s="373"/>
      <c r="H390" s="375"/>
      <c r="I390" s="374"/>
      <c r="J390" s="358" t="s">
        <v>2066</v>
      </c>
      <c r="K390" s="205">
        <v>2012</v>
      </c>
      <c r="L390" s="219" t="s">
        <v>2062</v>
      </c>
      <c r="M390" s="219"/>
      <c r="N390" s="205"/>
      <c r="O390" s="246"/>
    </row>
    <row r="391" spans="1:15" ht="38.25" x14ac:dyDescent="0.2">
      <c r="A391" s="202"/>
      <c r="B391" s="202"/>
      <c r="C391" s="202"/>
      <c r="D391" s="358" t="s">
        <v>2064</v>
      </c>
      <c r="E391" s="372">
        <v>4400</v>
      </c>
      <c r="F391" s="216"/>
      <c r="G391" s="373"/>
      <c r="H391" s="375"/>
      <c r="I391" s="374"/>
      <c r="J391" s="358" t="s">
        <v>2066</v>
      </c>
      <c r="K391" s="205">
        <v>2012</v>
      </c>
      <c r="L391" s="219" t="s">
        <v>2062</v>
      </c>
      <c r="M391" s="386"/>
      <c r="N391" s="205"/>
      <c r="O391" s="246"/>
    </row>
    <row r="392" spans="1:15" ht="60" customHeight="1" x14ac:dyDescent="0.2">
      <c r="A392" s="202"/>
      <c r="B392" s="202"/>
      <c r="C392" s="202"/>
      <c r="D392" s="358" t="s">
        <v>2065</v>
      </c>
      <c r="E392" s="216">
        <v>4900</v>
      </c>
      <c r="F392" s="216"/>
      <c r="G392" s="373"/>
      <c r="H392" s="375"/>
      <c r="I392" s="374"/>
      <c r="J392" s="358" t="s">
        <v>2066</v>
      </c>
      <c r="K392" s="205">
        <v>2012</v>
      </c>
      <c r="L392" s="219" t="s">
        <v>2062</v>
      </c>
      <c r="M392" s="386"/>
      <c r="N392" s="205"/>
      <c r="O392" s="246"/>
    </row>
    <row r="393" spans="1:15" ht="63.75" x14ac:dyDescent="0.2">
      <c r="A393" s="202"/>
      <c r="B393" s="202"/>
      <c r="C393" s="202"/>
      <c r="D393" s="369" t="s">
        <v>1764</v>
      </c>
      <c r="E393" s="216"/>
      <c r="F393" s="216"/>
      <c r="G393" s="373"/>
      <c r="H393" s="375"/>
      <c r="I393" s="374"/>
      <c r="J393" s="208"/>
      <c r="K393" s="205">
        <v>2010</v>
      </c>
      <c r="L393" s="386" t="s">
        <v>1849</v>
      </c>
      <c r="N393" s="205"/>
      <c r="O393" s="246"/>
    </row>
    <row r="394" spans="1:15" ht="38.25" x14ac:dyDescent="0.2">
      <c r="A394" s="202"/>
      <c r="B394" s="202"/>
      <c r="C394" s="202"/>
      <c r="D394" s="381" t="s">
        <v>2067</v>
      </c>
      <c r="E394" s="216">
        <v>510</v>
      </c>
      <c r="F394" s="372" t="s">
        <v>1760</v>
      </c>
      <c r="G394" s="373" t="s">
        <v>1763</v>
      </c>
      <c r="H394" s="370" t="s">
        <v>1761</v>
      </c>
      <c r="I394" s="374" t="s">
        <v>1757</v>
      </c>
      <c r="J394" s="358" t="s">
        <v>2066</v>
      </c>
      <c r="K394" s="205">
        <v>2012</v>
      </c>
      <c r="L394" s="486" t="s">
        <v>2061</v>
      </c>
      <c r="N394" s="205"/>
      <c r="O394" s="246"/>
    </row>
    <row r="395" spans="1:15" x14ac:dyDescent="0.2">
      <c r="A395" s="202"/>
      <c r="B395" s="202"/>
      <c r="C395" s="202"/>
      <c r="D395" s="382"/>
      <c r="E395" s="216"/>
      <c r="F395" s="216"/>
      <c r="G395" s="373"/>
      <c r="H395" s="370" t="s">
        <v>1762</v>
      </c>
      <c r="I395" s="374"/>
      <c r="J395" s="202"/>
      <c r="K395" s="205">
        <v>2010</v>
      </c>
      <c r="L395" s="205"/>
      <c r="M395" s="205"/>
      <c r="N395" s="205"/>
      <c r="O395" s="246"/>
    </row>
    <row r="396" spans="1:15" ht="38.25" x14ac:dyDescent="0.2">
      <c r="A396" s="202"/>
      <c r="B396" s="202"/>
      <c r="C396" s="202"/>
      <c r="D396" s="383" t="s">
        <v>1754</v>
      </c>
      <c r="E396" s="216">
        <v>1500</v>
      </c>
      <c r="F396" s="371" t="s">
        <v>1750</v>
      </c>
      <c r="G396" s="373" t="s">
        <v>1756</v>
      </c>
      <c r="H396" s="370" t="s">
        <v>1758</v>
      </c>
      <c r="I396" s="374" t="s">
        <v>1757</v>
      </c>
      <c r="J396" s="358" t="s">
        <v>2066</v>
      </c>
      <c r="K396" s="205">
        <v>2012</v>
      </c>
      <c r="L396" s="486" t="s">
        <v>2062</v>
      </c>
      <c r="M396" s="205"/>
      <c r="N396" s="205"/>
      <c r="O396" s="246"/>
    </row>
    <row r="397" spans="1:15" ht="38.25" x14ac:dyDescent="0.2">
      <c r="A397" s="202"/>
      <c r="B397" s="202"/>
      <c r="C397" s="202"/>
      <c r="D397" s="384" t="s">
        <v>1848</v>
      </c>
      <c r="E397" s="216">
        <v>400</v>
      </c>
      <c r="F397" s="376" t="s">
        <v>1766</v>
      </c>
      <c r="G397" s="373" t="s">
        <v>1765</v>
      </c>
      <c r="H397" s="370" t="s">
        <v>1767</v>
      </c>
      <c r="I397" s="377" t="s">
        <v>304</v>
      </c>
      <c r="J397" s="358" t="s">
        <v>2066</v>
      </c>
      <c r="K397" s="205">
        <v>2012</v>
      </c>
      <c r="L397" s="386" t="s">
        <v>2062</v>
      </c>
      <c r="M397" s="205"/>
      <c r="N397" s="205"/>
      <c r="O397" s="246"/>
    </row>
    <row r="398" spans="1:15" x14ac:dyDescent="0.2">
      <c r="A398" s="202"/>
      <c r="B398" s="202"/>
      <c r="C398" s="202"/>
      <c r="D398" s="384"/>
      <c r="E398" s="216"/>
      <c r="F398" s="216"/>
      <c r="G398" s="373"/>
      <c r="H398" s="370" t="s">
        <v>1768</v>
      </c>
      <c r="I398" s="374"/>
      <c r="J398" s="208"/>
      <c r="K398" s="205">
        <v>2012</v>
      </c>
      <c r="L398" s="205"/>
      <c r="M398" s="205"/>
      <c r="N398" s="205"/>
      <c r="O398" s="246"/>
    </row>
    <row r="399" spans="1:15" ht="38.25" x14ac:dyDescent="0.2">
      <c r="A399" s="202"/>
      <c r="B399" s="202"/>
      <c r="C399" s="202"/>
      <c r="D399" s="384" t="s">
        <v>1769</v>
      </c>
      <c r="E399" s="216">
        <v>500</v>
      </c>
      <c r="F399" s="376" t="s">
        <v>177</v>
      </c>
      <c r="G399" s="373" t="s">
        <v>1770</v>
      </c>
      <c r="H399" s="375" t="s">
        <v>1771</v>
      </c>
      <c r="I399" s="377" t="s">
        <v>1772</v>
      </c>
      <c r="J399" s="358" t="s">
        <v>2066</v>
      </c>
      <c r="K399" s="205">
        <v>2012</v>
      </c>
      <c r="L399" s="386" t="s">
        <v>2062</v>
      </c>
      <c r="M399" s="205"/>
      <c r="N399" s="205"/>
      <c r="O399" s="246"/>
    </row>
    <row r="400" spans="1:15" ht="38.25" x14ac:dyDescent="0.2">
      <c r="A400" s="202"/>
      <c r="B400" s="202"/>
      <c r="C400" s="202"/>
      <c r="D400" s="384" t="s">
        <v>1788</v>
      </c>
      <c r="E400" s="216">
        <v>1600</v>
      </c>
      <c r="F400" s="376" t="s">
        <v>1773</v>
      </c>
      <c r="G400" s="373" t="s">
        <v>1774</v>
      </c>
      <c r="H400" s="378" t="s">
        <v>1775</v>
      </c>
      <c r="I400" s="370" t="s">
        <v>1779</v>
      </c>
      <c r="J400" s="358" t="s">
        <v>2066</v>
      </c>
      <c r="K400" s="205">
        <v>2012</v>
      </c>
      <c r="L400" s="386" t="s">
        <v>2062</v>
      </c>
      <c r="M400" s="205"/>
      <c r="N400" s="205"/>
      <c r="O400" s="246"/>
    </row>
    <row r="401" spans="1:15" ht="24" x14ac:dyDescent="0.2">
      <c r="A401" s="202"/>
      <c r="B401" s="202"/>
      <c r="C401" s="202"/>
      <c r="D401" s="384"/>
      <c r="E401" s="216"/>
      <c r="F401" s="216"/>
      <c r="G401" s="373"/>
      <c r="H401" s="370" t="s">
        <v>1776</v>
      </c>
      <c r="I401" s="370" t="s">
        <v>1780</v>
      </c>
      <c r="J401" s="202"/>
      <c r="K401" s="205">
        <v>2012</v>
      </c>
      <c r="L401" s="205"/>
      <c r="M401" s="205"/>
      <c r="N401" s="205"/>
      <c r="O401" s="246"/>
    </row>
    <row r="402" spans="1:15" x14ac:dyDescent="0.2">
      <c r="A402" s="202"/>
      <c r="B402" s="202"/>
      <c r="C402" s="202"/>
      <c r="D402" s="384"/>
      <c r="E402" s="216"/>
      <c r="F402" s="216"/>
      <c r="G402" s="373"/>
      <c r="H402" s="370" t="s">
        <v>1777</v>
      </c>
      <c r="I402" s="374"/>
      <c r="J402" s="202"/>
      <c r="K402" s="205">
        <v>2012</v>
      </c>
      <c r="L402" s="205"/>
      <c r="M402" s="205"/>
      <c r="N402" s="205"/>
      <c r="O402" s="246"/>
    </row>
    <row r="403" spans="1:15" x14ac:dyDescent="0.2">
      <c r="A403" s="202"/>
      <c r="B403" s="202"/>
      <c r="C403" s="202"/>
      <c r="D403" s="384"/>
      <c r="E403" s="216"/>
      <c r="F403" s="216"/>
      <c r="G403" s="373"/>
      <c r="H403" s="370" t="s">
        <v>1778</v>
      </c>
      <c r="I403" s="374"/>
      <c r="J403" s="202"/>
      <c r="K403" s="205">
        <v>2012</v>
      </c>
      <c r="L403" s="205"/>
      <c r="M403" s="205"/>
      <c r="N403" s="205"/>
      <c r="O403" s="246"/>
    </row>
    <row r="404" spans="1:15" ht="25.5" x14ac:dyDescent="0.2">
      <c r="A404" s="202"/>
      <c r="B404" s="202"/>
      <c r="C404" s="202"/>
      <c r="D404" s="384" t="s">
        <v>1789</v>
      </c>
      <c r="E404" s="216"/>
      <c r="F404" s="376" t="s">
        <v>1773</v>
      </c>
      <c r="G404" s="373" t="s">
        <v>1781</v>
      </c>
      <c r="H404" s="379" t="s">
        <v>1782</v>
      </c>
      <c r="I404" s="370" t="s">
        <v>1783</v>
      </c>
      <c r="J404" s="358" t="s">
        <v>1755</v>
      </c>
      <c r="K404" s="205">
        <v>2010</v>
      </c>
      <c r="L404" s="205"/>
      <c r="M404" s="205"/>
      <c r="N404" s="205"/>
      <c r="O404" s="246"/>
    </row>
    <row r="405" spans="1:15" x14ac:dyDescent="0.2">
      <c r="A405" s="202"/>
      <c r="B405" s="202"/>
      <c r="C405" s="202"/>
      <c r="D405" s="384"/>
      <c r="E405" s="216"/>
      <c r="F405" s="216"/>
      <c r="G405" s="373"/>
      <c r="H405" s="375"/>
      <c r="I405" s="370" t="s">
        <v>1784</v>
      </c>
      <c r="J405" s="202"/>
      <c r="K405" s="205">
        <v>2010</v>
      </c>
      <c r="L405" s="205"/>
      <c r="M405" s="205"/>
      <c r="N405" s="205"/>
      <c r="O405" s="246"/>
    </row>
    <row r="406" spans="1:15" ht="38.25" x14ac:dyDescent="0.2">
      <c r="A406" s="202"/>
      <c r="B406" s="202"/>
      <c r="C406" s="202"/>
      <c r="D406" s="384" t="s">
        <v>1787</v>
      </c>
      <c r="E406" s="216">
        <v>600</v>
      </c>
      <c r="F406" s="371" t="s">
        <v>1785</v>
      </c>
      <c r="G406" s="370" t="s">
        <v>1786</v>
      </c>
      <c r="H406" s="370" t="s">
        <v>1790</v>
      </c>
      <c r="I406" s="370" t="s">
        <v>1791</v>
      </c>
      <c r="J406" s="358" t="s">
        <v>2066</v>
      </c>
      <c r="K406" s="205">
        <v>2012</v>
      </c>
      <c r="L406" s="386" t="s">
        <v>2062</v>
      </c>
      <c r="M406" s="205"/>
      <c r="N406" s="205"/>
      <c r="O406" s="246"/>
    </row>
    <row r="407" spans="1:15" ht="38.25" x14ac:dyDescent="0.2">
      <c r="A407" s="202"/>
      <c r="B407" s="202"/>
      <c r="C407" s="202"/>
      <c r="D407" s="384"/>
      <c r="E407" s="216">
        <v>410</v>
      </c>
      <c r="F407" s="371" t="s">
        <v>1785</v>
      </c>
      <c r="G407" s="370" t="s">
        <v>1786</v>
      </c>
      <c r="H407" s="370"/>
      <c r="I407" s="370"/>
      <c r="J407" s="358" t="s">
        <v>2066</v>
      </c>
      <c r="K407" s="205">
        <v>2012</v>
      </c>
      <c r="L407" s="386" t="s">
        <v>2062</v>
      </c>
      <c r="M407" s="205"/>
      <c r="N407" s="205"/>
      <c r="O407" s="246"/>
    </row>
    <row r="408" spans="1:15" x14ac:dyDescent="0.2">
      <c r="A408" s="202"/>
      <c r="B408" s="202"/>
      <c r="C408" s="202"/>
      <c r="D408" s="384"/>
      <c r="E408" s="216"/>
      <c r="F408" s="216"/>
      <c r="G408" s="370" t="s">
        <v>1792</v>
      </c>
      <c r="H408" s="370" t="s">
        <v>1793</v>
      </c>
      <c r="I408" s="370" t="s">
        <v>1794</v>
      </c>
      <c r="J408" s="202"/>
      <c r="K408" s="205">
        <v>2012</v>
      </c>
      <c r="L408" s="205"/>
      <c r="M408" s="205"/>
      <c r="N408" s="205"/>
      <c r="O408" s="246"/>
    </row>
    <row r="409" spans="1:15" x14ac:dyDescent="0.2">
      <c r="A409" s="202"/>
      <c r="B409" s="202"/>
      <c r="C409" s="202"/>
      <c r="D409" s="384" t="s">
        <v>2060</v>
      </c>
      <c r="E409" s="216"/>
      <c r="F409" s="216"/>
      <c r="G409" s="370" t="s">
        <v>1795</v>
      </c>
      <c r="H409" s="370" t="s">
        <v>1793</v>
      </c>
      <c r="I409" s="370" t="s">
        <v>1794</v>
      </c>
      <c r="J409" s="202"/>
      <c r="K409" s="205">
        <v>2012</v>
      </c>
      <c r="L409" s="205"/>
      <c r="M409" s="205"/>
      <c r="N409" s="205"/>
      <c r="O409" s="246"/>
    </row>
    <row r="410" spans="1:15" x14ac:dyDescent="0.2">
      <c r="A410" s="202"/>
      <c r="B410" s="202"/>
      <c r="C410" s="202"/>
      <c r="D410" s="384"/>
      <c r="E410" s="216"/>
      <c r="F410" s="216"/>
      <c r="G410" s="370" t="s">
        <v>1796</v>
      </c>
      <c r="H410" s="370" t="s">
        <v>1797</v>
      </c>
      <c r="I410" s="370" t="s">
        <v>1798</v>
      </c>
      <c r="J410" s="202"/>
      <c r="K410" s="205">
        <v>2012</v>
      </c>
      <c r="L410" s="205"/>
      <c r="M410" s="205"/>
      <c r="N410" s="205"/>
      <c r="O410" s="246"/>
    </row>
    <row r="411" spans="1:15" ht="38.25" x14ac:dyDescent="0.2">
      <c r="A411" s="202"/>
      <c r="B411" s="202"/>
      <c r="C411" s="202"/>
      <c r="D411" s="384" t="s">
        <v>1799</v>
      </c>
      <c r="E411" s="216">
        <v>2700</v>
      </c>
      <c r="F411" s="216" t="s">
        <v>847</v>
      </c>
      <c r="G411" s="378" t="s">
        <v>1800</v>
      </c>
      <c r="H411" s="379"/>
      <c r="I411" s="374"/>
      <c r="J411" s="358" t="s">
        <v>2066</v>
      </c>
      <c r="K411" s="205">
        <v>2012</v>
      </c>
      <c r="L411" s="386" t="s">
        <v>2062</v>
      </c>
      <c r="M411" s="205"/>
      <c r="N411" s="205"/>
      <c r="O411" s="246"/>
    </row>
    <row r="412" spans="1:15" ht="51" x14ac:dyDescent="0.2">
      <c r="A412" s="202"/>
      <c r="B412" s="202"/>
      <c r="C412" s="202"/>
      <c r="D412" s="384"/>
      <c r="E412" s="216"/>
      <c r="F412" s="216"/>
      <c r="G412" s="370" t="s">
        <v>1801</v>
      </c>
      <c r="H412" s="379" t="s">
        <v>1804</v>
      </c>
      <c r="I412" s="374" t="s">
        <v>1805</v>
      </c>
      <c r="J412" s="202"/>
      <c r="K412" s="205">
        <v>2012</v>
      </c>
      <c r="L412" s="205"/>
      <c r="M412" s="205"/>
      <c r="N412" s="205"/>
      <c r="O412" s="246"/>
    </row>
    <row r="413" spans="1:15" ht="51" x14ac:dyDescent="0.2">
      <c r="A413" s="202"/>
      <c r="B413" s="202"/>
      <c r="C413" s="202"/>
      <c r="D413" s="384"/>
      <c r="E413" s="216"/>
      <c r="F413" s="216"/>
      <c r="G413" s="370" t="s">
        <v>1802</v>
      </c>
      <c r="H413" s="379" t="s">
        <v>1804</v>
      </c>
      <c r="I413" s="374" t="s">
        <v>1805</v>
      </c>
      <c r="J413" s="202"/>
      <c r="K413" s="205">
        <v>2012</v>
      </c>
      <c r="L413" s="205"/>
      <c r="M413" s="205"/>
      <c r="N413" s="205"/>
      <c r="O413" s="246"/>
    </row>
    <row r="414" spans="1:15" ht="51" x14ac:dyDescent="0.2">
      <c r="A414" s="202"/>
      <c r="B414" s="202"/>
      <c r="C414" s="202"/>
      <c r="D414" s="384"/>
      <c r="E414" s="216"/>
      <c r="F414" s="216"/>
      <c r="G414" s="370" t="s">
        <v>1803</v>
      </c>
      <c r="H414" s="379" t="s">
        <v>1804</v>
      </c>
      <c r="I414" s="374" t="s">
        <v>1805</v>
      </c>
      <c r="J414" s="202"/>
      <c r="K414" s="205">
        <v>2012</v>
      </c>
      <c r="L414" s="205"/>
      <c r="M414" s="205"/>
      <c r="N414" s="205"/>
      <c r="O414" s="246"/>
    </row>
    <row r="415" spans="1:15" ht="38.25" x14ac:dyDescent="0.2">
      <c r="A415" s="202"/>
      <c r="B415" s="202"/>
      <c r="C415" s="202"/>
      <c r="D415" s="385" t="s">
        <v>1807</v>
      </c>
      <c r="E415" s="216">
        <v>3040</v>
      </c>
      <c r="F415" s="372" t="s">
        <v>1806</v>
      </c>
      <c r="G415" s="378" t="s">
        <v>1800</v>
      </c>
      <c r="H415" s="375"/>
      <c r="I415" s="374"/>
      <c r="J415" s="358" t="s">
        <v>1755</v>
      </c>
      <c r="K415" s="205">
        <v>2010</v>
      </c>
      <c r="L415" s="386" t="s">
        <v>1846</v>
      </c>
      <c r="M415" s="205"/>
      <c r="N415" s="205"/>
      <c r="O415" s="246"/>
    </row>
    <row r="416" spans="1:15" ht="51" x14ac:dyDescent="0.2">
      <c r="A416" s="202"/>
      <c r="B416" s="202"/>
      <c r="C416" s="202"/>
      <c r="D416" s="384"/>
      <c r="E416" s="216"/>
      <c r="F416" s="216"/>
      <c r="G416" s="370" t="s">
        <v>1808</v>
      </c>
      <c r="H416" s="379" t="s">
        <v>1804</v>
      </c>
      <c r="I416" s="374" t="s">
        <v>1811</v>
      </c>
      <c r="J416" s="202"/>
      <c r="K416" s="205">
        <v>2010</v>
      </c>
      <c r="L416" s="205"/>
      <c r="M416" s="205"/>
      <c r="N416" s="205"/>
      <c r="O416" s="246"/>
    </row>
    <row r="417" spans="1:15" ht="51" x14ac:dyDescent="0.2">
      <c r="A417" s="202"/>
      <c r="B417" s="202"/>
      <c r="C417" s="202"/>
      <c r="D417" s="384"/>
      <c r="E417" s="216"/>
      <c r="F417" s="216"/>
      <c r="G417" s="370" t="s">
        <v>1809</v>
      </c>
      <c r="H417" s="379" t="s">
        <v>1804</v>
      </c>
      <c r="I417" s="374" t="s">
        <v>1811</v>
      </c>
      <c r="J417" s="202"/>
      <c r="K417" s="205">
        <v>2010</v>
      </c>
      <c r="L417" s="205"/>
      <c r="M417" s="205"/>
      <c r="N417" s="205"/>
      <c r="O417" s="246"/>
    </row>
    <row r="418" spans="1:15" ht="51" x14ac:dyDescent="0.2">
      <c r="A418" s="202"/>
      <c r="B418" s="202"/>
      <c r="C418" s="202"/>
      <c r="D418" s="384"/>
      <c r="E418" s="216"/>
      <c r="F418" s="216"/>
      <c r="G418" s="370" t="s">
        <v>1810</v>
      </c>
      <c r="H418" s="379" t="s">
        <v>1804</v>
      </c>
      <c r="I418" s="374" t="s">
        <v>1811</v>
      </c>
      <c r="J418" s="202"/>
      <c r="K418" s="205">
        <v>2010</v>
      </c>
      <c r="L418" s="205"/>
      <c r="M418" s="205"/>
      <c r="N418" s="205"/>
      <c r="O418" s="246"/>
    </row>
    <row r="419" spans="1:15" ht="38.25" x14ac:dyDescent="0.2">
      <c r="A419" s="202"/>
      <c r="B419" s="202"/>
      <c r="C419" s="202"/>
      <c r="D419" s="384" t="s">
        <v>1818</v>
      </c>
      <c r="E419" s="216">
        <v>800</v>
      </c>
      <c r="F419" s="216" t="s">
        <v>1815</v>
      </c>
      <c r="G419" s="373" t="s">
        <v>1812</v>
      </c>
      <c r="H419" s="379" t="s">
        <v>1813</v>
      </c>
      <c r="I419" s="374" t="s">
        <v>1814</v>
      </c>
      <c r="J419" s="358" t="s">
        <v>2066</v>
      </c>
      <c r="K419" s="205">
        <v>2012</v>
      </c>
      <c r="L419" s="486" t="s">
        <v>2062</v>
      </c>
      <c r="M419" s="205"/>
      <c r="N419" s="205"/>
      <c r="O419" s="246"/>
    </row>
    <row r="420" spans="1:15" ht="38.25" x14ac:dyDescent="0.2">
      <c r="A420" s="202"/>
      <c r="B420" s="202"/>
      <c r="C420" s="202"/>
      <c r="D420" s="384" t="s">
        <v>1817</v>
      </c>
      <c r="E420" s="216">
        <v>800</v>
      </c>
      <c r="F420" s="216" t="s">
        <v>1816</v>
      </c>
      <c r="G420" s="373" t="s">
        <v>1812</v>
      </c>
      <c r="H420" s="379" t="s">
        <v>1813</v>
      </c>
      <c r="I420" s="374" t="s">
        <v>1814</v>
      </c>
      <c r="J420" s="358" t="s">
        <v>2066</v>
      </c>
      <c r="K420" s="205">
        <v>2012</v>
      </c>
      <c r="L420" s="486" t="s">
        <v>2062</v>
      </c>
      <c r="M420" s="205"/>
      <c r="N420" s="205"/>
      <c r="O420" s="246"/>
    </row>
    <row r="421" spans="1:15" ht="38.25" x14ac:dyDescent="0.2">
      <c r="A421" s="202"/>
      <c r="B421" s="202"/>
      <c r="C421" s="202"/>
      <c r="D421" s="384" t="s">
        <v>1819</v>
      </c>
      <c r="E421" s="216">
        <v>800</v>
      </c>
      <c r="F421" s="216" t="s">
        <v>1820</v>
      </c>
      <c r="G421" s="373" t="s">
        <v>1821</v>
      </c>
      <c r="H421" s="379" t="s">
        <v>1822</v>
      </c>
      <c r="I421" s="374" t="s">
        <v>304</v>
      </c>
      <c r="J421" s="358" t="s">
        <v>2066</v>
      </c>
      <c r="K421" s="205">
        <v>2012</v>
      </c>
      <c r="L421" s="486" t="s">
        <v>2062</v>
      </c>
      <c r="M421" s="205"/>
      <c r="N421" s="205"/>
      <c r="O421" s="246"/>
    </row>
    <row r="422" spans="1:15" ht="38.25" x14ac:dyDescent="0.2">
      <c r="A422" s="202"/>
      <c r="B422" s="202"/>
      <c r="C422" s="202"/>
      <c r="D422" s="384" t="s">
        <v>1824</v>
      </c>
      <c r="E422" s="216">
        <v>1445</v>
      </c>
      <c r="F422" s="372" t="s">
        <v>1823</v>
      </c>
      <c r="G422" s="373" t="s">
        <v>1825</v>
      </c>
      <c r="H422" s="379" t="s">
        <v>1826</v>
      </c>
      <c r="I422" s="374" t="s">
        <v>1827</v>
      </c>
      <c r="J422" s="358" t="s">
        <v>1755</v>
      </c>
      <c r="K422" s="205">
        <v>2010</v>
      </c>
      <c r="L422" s="386" t="s">
        <v>1846</v>
      </c>
      <c r="M422" s="205"/>
      <c r="N422" s="205"/>
      <c r="O422" s="246"/>
    </row>
    <row r="423" spans="1:15" ht="25.5" x14ac:dyDescent="0.2">
      <c r="A423" s="202"/>
      <c r="B423" s="202"/>
      <c r="C423" s="202"/>
      <c r="D423" s="384" t="s">
        <v>1828</v>
      </c>
      <c r="E423" s="216"/>
      <c r="F423" s="216" t="s">
        <v>398</v>
      </c>
      <c r="G423" s="373" t="s">
        <v>1830</v>
      </c>
      <c r="H423" s="379" t="s">
        <v>1829</v>
      </c>
      <c r="I423" s="374" t="s">
        <v>1831</v>
      </c>
      <c r="J423" s="358" t="s">
        <v>1755</v>
      </c>
      <c r="K423" s="205">
        <v>2010</v>
      </c>
      <c r="L423" s="205"/>
      <c r="M423" s="205"/>
      <c r="N423" s="205"/>
      <c r="O423" s="246"/>
    </row>
    <row r="424" spans="1:15" ht="38.25" x14ac:dyDescent="0.2">
      <c r="A424" s="202"/>
      <c r="B424" s="202"/>
      <c r="C424" s="202"/>
      <c r="D424" s="384" t="s">
        <v>1833</v>
      </c>
      <c r="E424" s="216">
        <v>3040</v>
      </c>
      <c r="F424" s="372" t="s">
        <v>1832</v>
      </c>
      <c r="G424" s="378" t="s">
        <v>1800</v>
      </c>
      <c r="H424" s="380"/>
      <c r="I424" s="374"/>
      <c r="J424" s="358" t="s">
        <v>1755</v>
      </c>
      <c r="K424" s="205">
        <v>2010</v>
      </c>
      <c r="L424" s="386" t="s">
        <v>1846</v>
      </c>
      <c r="M424" s="205"/>
      <c r="N424" s="205"/>
      <c r="O424" s="246"/>
    </row>
    <row r="425" spans="1:15" ht="51" x14ac:dyDescent="0.2">
      <c r="A425" s="202"/>
      <c r="B425" s="202"/>
      <c r="C425" s="202"/>
      <c r="D425" s="384"/>
      <c r="E425" s="216"/>
      <c r="F425" s="216"/>
      <c r="G425" s="370" t="s">
        <v>1834</v>
      </c>
      <c r="H425" s="379" t="s">
        <v>1804</v>
      </c>
      <c r="I425" s="374" t="s">
        <v>1837</v>
      </c>
      <c r="J425" s="358" t="s">
        <v>1755</v>
      </c>
      <c r="K425" s="205">
        <v>2010</v>
      </c>
      <c r="L425" s="205"/>
      <c r="M425" s="205"/>
      <c r="N425" s="205"/>
      <c r="O425" s="246"/>
    </row>
    <row r="426" spans="1:15" ht="51" x14ac:dyDescent="0.2">
      <c r="A426" s="202"/>
      <c r="B426" s="202"/>
      <c r="C426" s="202"/>
      <c r="D426" s="384"/>
      <c r="E426" s="216"/>
      <c r="F426" s="216"/>
      <c r="G426" s="370" t="s">
        <v>1835</v>
      </c>
      <c r="H426" s="379" t="s">
        <v>1804</v>
      </c>
      <c r="I426" s="374" t="s">
        <v>1837</v>
      </c>
      <c r="J426" s="358" t="s">
        <v>1755</v>
      </c>
      <c r="K426" s="205">
        <v>2010</v>
      </c>
      <c r="L426" s="205"/>
      <c r="M426" s="205"/>
      <c r="N426" s="205"/>
      <c r="O426" s="246"/>
    </row>
    <row r="427" spans="1:15" ht="51" x14ac:dyDescent="0.2">
      <c r="A427" s="202"/>
      <c r="B427" s="202"/>
      <c r="C427" s="202"/>
      <c r="D427" s="384"/>
      <c r="E427" s="216"/>
      <c r="F427" s="216"/>
      <c r="G427" s="370" t="s">
        <v>1836</v>
      </c>
      <c r="H427" s="379" t="s">
        <v>1804</v>
      </c>
      <c r="I427" s="374" t="s">
        <v>1837</v>
      </c>
      <c r="J427" s="358" t="s">
        <v>1755</v>
      </c>
      <c r="K427" s="205">
        <v>2010</v>
      </c>
      <c r="L427" s="205"/>
      <c r="M427" s="205"/>
      <c r="N427" s="205"/>
      <c r="O427" s="246"/>
    </row>
    <row r="428" spans="1:15" ht="51" x14ac:dyDescent="0.2">
      <c r="A428" s="202"/>
      <c r="B428" s="202"/>
      <c r="C428" s="202"/>
      <c r="D428" s="384" t="s">
        <v>1838</v>
      </c>
      <c r="E428" s="216"/>
      <c r="F428" s="372" t="s">
        <v>1839</v>
      </c>
      <c r="G428" s="370" t="s">
        <v>1840</v>
      </c>
      <c r="H428" s="370" t="s">
        <v>1841</v>
      </c>
      <c r="I428" s="370" t="s">
        <v>1842</v>
      </c>
      <c r="J428" s="358" t="s">
        <v>1755</v>
      </c>
      <c r="K428" s="205">
        <v>2010</v>
      </c>
      <c r="L428" s="205"/>
      <c r="M428" s="205"/>
      <c r="N428" s="205"/>
      <c r="O428" s="246"/>
    </row>
    <row r="429" spans="1:15" ht="38.25" x14ac:dyDescent="0.2">
      <c r="A429" s="202"/>
      <c r="B429" s="202"/>
      <c r="C429" s="202"/>
      <c r="D429" s="384" t="s">
        <v>1847</v>
      </c>
      <c r="E429" s="216">
        <v>0</v>
      </c>
      <c r="F429" s="216" t="s">
        <v>1729</v>
      </c>
      <c r="G429" s="370" t="s">
        <v>1843</v>
      </c>
      <c r="H429" s="370" t="s">
        <v>1844</v>
      </c>
      <c r="I429" s="370" t="s">
        <v>1845</v>
      </c>
      <c r="J429" s="484" t="s">
        <v>2066</v>
      </c>
      <c r="K429" s="205">
        <v>2012</v>
      </c>
      <c r="L429" s="486" t="s">
        <v>2062</v>
      </c>
      <c r="M429" s="205"/>
      <c r="N429" s="205"/>
      <c r="O429" s="246"/>
    </row>
    <row r="430" spans="1:15" ht="51" x14ac:dyDescent="0.2">
      <c r="A430" s="202"/>
      <c r="B430" s="202"/>
      <c r="C430" s="202"/>
      <c r="D430" s="358" t="s">
        <v>1853</v>
      </c>
      <c r="E430" s="216" t="s">
        <v>1851</v>
      </c>
      <c r="F430" s="216"/>
      <c r="G430" s="373"/>
      <c r="H430" s="379"/>
      <c r="I430" s="374"/>
      <c r="J430" s="202"/>
      <c r="K430" s="205">
        <v>2010</v>
      </c>
      <c r="L430" s="219" t="s">
        <v>1852</v>
      </c>
      <c r="M430" s="205"/>
      <c r="N430" s="205"/>
      <c r="O430" s="246"/>
    </row>
    <row r="431" spans="1:15" ht="76.5" x14ac:dyDescent="0.2">
      <c r="A431" s="202"/>
      <c r="B431" s="202"/>
      <c r="C431" s="202"/>
      <c r="D431" s="358" t="s">
        <v>1857</v>
      </c>
      <c r="E431" s="216">
        <v>8000</v>
      </c>
      <c r="F431" s="216" t="s">
        <v>1854</v>
      </c>
      <c r="G431" s="373" t="s">
        <v>1862</v>
      </c>
      <c r="H431" s="379" t="s">
        <v>1861</v>
      </c>
      <c r="I431" s="374"/>
      <c r="J431" s="387" t="s">
        <v>1856</v>
      </c>
      <c r="K431" s="205">
        <v>2010</v>
      </c>
      <c r="L431" s="219" t="s">
        <v>1855</v>
      </c>
      <c r="M431" s="205"/>
      <c r="N431" s="205"/>
      <c r="O431" s="246"/>
    </row>
    <row r="432" spans="1:15" ht="25.5" x14ac:dyDescent="0.2">
      <c r="A432" s="202"/>
      <c r="B432" s="202"/>
      <c r="C432" s="202"/>
      <c r="D432" s="358"/>
      <c r="E432" s="216"/>
      <c r="F432" s="216" t="s">
        <v>1093</v>
      </c>
      <c r="G432" s="373" t="s">
        <v>1863</v>
      </c>
      <c r="H432" s="379" t="s">
        <v>1864</v>
      </c>
      <c r="I432" s="374"/>
      <c r="J432" s="387"/>
      <c r="K432" s="205">
        <v>2010</v>
      </c>
      <c r="L432" s="219"/>
      <c r="M432" s="205"/>
      <c r="N432" s="205"/>
      <c r="O432" s="246"/>
    </row>
    <row r="433" spans="1:15" ht="63.75" x14ac:dyDescent="0.2">
      <c r="A433" s="202"/>
      <c r="B433" s="202"/>
      <c r="C433" s="202"/>
      <c r="D433" s="373" t="s">
        <v>1858</v>
      </c>
      <c r="E433" s="220" t="s">
        <v>1859</v>
      </c>
      <c r="F433" s="204" t="s">
        <v>1854</v>
      </c>
      <c r="G433" s="379" t="s">
        <v>1865</v>
      </c>
      <c r="H433" s="379" t="s">
        <v>1865</v>
      </c>
      <c r="I433" s="223"/>
      <c r="J433" s="387" t="s">
        <v>1856</v>
      </c>
      <c r="K433" s="205">
        <v>2010</v>
      </c>
      <c r="L433" s="219" t="s">
        <v>1860</v>
      </c>
      <c r="M433" s="205"/>
      <c r="N433" s="205"/>
      <c r="O433" s="246"/>
    </row>
    <row r="434" spans="1:15" ht="89.25" x14ac:dyDescent="0.2">
      <c r="A434" s="202"/>
      <c r="B434" s="202"/>
      <c r="C434" s="202"/>
      <c r="D434" s="484" t="s">
        <v>2058</v>
      </c>
      <c r="E434" s="204">
        <v>620</v>
      </c>
      <c r="F434" s="204"/>
      <c r="G434" s="358"/>
      <c r="H434" s="236"/>
      <c r="I434" s="223"/>
      <c r="J434" s="484" t="s">
        <v>2066</v>
      </c>
      <c r="K434" s="205">
        <v>2012</v>
      </c>
      <c r="L434" s="486" t="s">
        <v>2062</v>
      </c>
      <c r="M434" s="205"/>
      <c r="N434" s="205"/>
      <c r="O434" s="246"/>
    </row>
    <row r="435" spans="1:15" x14ac:dyDescent="0.2">
      <c r="A435" s="202"/>
      <c r="B435" s="202"/>
      <c r="C435" s="202"/>
      <c r="D435" s="358"/>
      <c r="E435" s="204"/>
      <c r="F435" s="204"/>
      <c r="G435" s="358"/>
      <c r="H435" s="236"/>
      <c r="I435" s="223"/>
      <c r="J435" s="202"/>
      <c r="K435" s="205"/>
      <c r="L435" s="205"/>
      <c r="M435" s="205"/>
      <c r="N435" s="205"/>
      <c r="O435" s="246"/>
    </row>
    <row r="436" spans="1:15" x14ac:dyDescent="0.2">
      <c r="A436" s="202"/>
      <c r="B436" s="202"/>
      <c r="C436" s="202"/>
      <c r="D436" s="358"/>
      <c r="E436" s="204"/>
      <c r="F436" s="204"/>
      <c r="G436" s="358"/>
      <c r="H436" s="236"/>
      <c r="I436" s="223"/>
      <c r="J436" s="202"/>
      <c r="K436" s="205"/>
      <c r="L436" s="205"/>
      <c r="M436" s="205"/>
      <c r="N436" s="205"/>
      <c r="O436" s="246"/>
    </row>
    <row r="437" spans="1:15" x14ac:dyDescent="0.2">
      <c r="A437" s="202"/>
      <c r="B437" s="202"/>
      <c r="C437" s="202"/>
      <c r="D437" s="358"/>
      <c r="E437" s="204"/>
      <c r="F437" s="204"/>
      <c r="G437" s="358"/>
      <c r="H437" s="236"/>
      <c r="I437" s="223"/>
      <c r="J437" s="202"/>
      <c r="K437" s="205"/>
      <c r="L437" s="205"/>
      <c r="M437" s="205"/>
      <c r="N437" s="205"/>
      <c r="O437" s="246"/>
    </row>
    <row r="438" spans="1:15" x14ac:dyDescent="0.2">
      <c r="A438" s="202"/>
      <c r="B438" s="202"/>
      <c r="C438" s="202"/>
      <c r="D438" s="358"/>
      <c r="E438" s="204"/>
      <c r="F438" s="204"/>
      <c r="G438" s="358"/>
      <c r="H438" s="236"/>
      <c r="I438" s="223"/>
      <c r="J438" s="202"/>
      <c r="K438" s="205"/>
      <c r="L438" s="205"/>
      <c r="M438" s="205"/>
      <c r="N438" s="205"/>
      <c r="O438" s="246"/>
    </row>
    <row r="439" spans="1:15" x14ac:dyDescent="0.2">
      <c r="A439" s="202"/>
      <c r="B439" s="202"/>
      <c r="C439" s="202"/>
      <c r="D439" s="358"/>
      <c r="E439" s="204"/>
      <c r="F439" s="204"/>
      <c r="G439" s="358"/>
      <c r="H439" s="236"/>
      <c r="I439" s="223"/>
      <c r="J439" s="202"/>
      <c r="K439" s="205"/>
      <c r="L439" s="205"/>
      <c r="M439" s="205"/>
      <c r="N439" s="205"/>
      <c r="O439" s="246"/>
    </row>
    <row r="440" spans="1:15" x14ac:dyDescent="0.2">
      <c r="A440" s="202"/>
      <c r="B440" s="202"/>
      <c r="C440" s="206" t="s">
        <v>2094</v>
      </c>
      <c r="D440" s="358"/>
      <c r="E440" s="204"/>
      <c r="F440" s="204"/>
      <c r="G440" s="358"/>
      <c r="H440" s="236"/>
      <c r="I440" s="223"/>
      <c r="J440" s="202"/>
      <c r="K440" s="205"/>
      <c r="L440" s="205"/>
      <c r="M440" s="205"/>
      <c r="N440" s="205"/>
      <c r="O440" s="246"/>
    </row>
    <row r="441" spans="1:15" ht="25.5" x14ac:dyDescent="0.2">
      <c r="A441" s="202"/>
      <c r="B441" s="202"/>
      <c r="C441" s="202"/>
      <c r="D441" s="358" t="s">
        <v>2096</v>
      </c>
      <c r="E441" s="204">
        <v>2975</v>
      </c>
      <c r="F441" s="204"/>
      <c r="G441" s="358"/>
      <c r="H441" s="236"/>
      <c r="I441" s="223"/>
      <c r="J441" s="492" t="s">
        <v>2098</v>
      </c>
      <c r="K441" s="205">
        <v>2012</v>
      </c>
      <c r="L441" s="491" t="s">
        <v>2095</v>
      </c>
      <c r="M441" s="205"/>
      <c r="N441" s="205"/>
      <c r="O441" s="246"/>
    </row>
    <row r="442" spans="1:15" ht="25.5" x14ac:dyDescent="0.2">
      <c r="A442" s="202"/>
      <c r="B442" s="202"/>
      <c r="C442" s="202"/>
      <c r="D442" s="358" t="s">
        <v>2097</v>
      </c>
      <c r="E442" s="204">
        <v>3275</v>
      </c>
      <c r="F442" s="204"/>
      <c r="G442" s="358"/>
      <c r="H442" s="236"/>
      <c r="I442" s="223"/>
      <c r="J442" s="492" t="s">
        <v>2098</v>
      </c>
      <c r="K442" s="205">
        <v>2012</v>
      </c>
      <c r="L442" s="491" t="s">
        <v>2095</v>
      </c>
      <c r="M442" s="205"/>
      <c r="N442" s="205"/>
      <c r="O442" s="246"/>
    </row>
    <row r="443" spans="1:15" ht="25.5" x14ac:dyDescent="0.2">
      <c r="A443" s="202"/>
      <c r="B443" s="202"/>
      <c r="C443" s="202"/>
      <c r="D443" s="490" t="s">
        <v>2104</v>
      </c>
      <c r="E443" s="204">
        <v>1331</v>
      </c>
      <c r="F443" s="204"/>
      <c r="G443" s="358"/>
      <c r="H443" s="236"/>
      <c r="I443" s="223"/>
      <c r="J443" s="494" t="s">
        <v>2102</v>
      </c>
      <c r="K443" s="205">
        <v>2012</v>
      </c>
      <c r="L443" s="491" t="s">
        <v>2103</v>
      </c>
      <c r="M443" s="205"/>
      <c r="N443" s="205"/>
      <c r="O443" s="246"/>
    </row>
    <row r="444" spans="1:15" ht="25.5" x14ac:dyDescent="0.2">
      <c r="A444" s="202"/>
      <c r="B444" s="202"/>
      <c r="C444" s="202"/>
      <c r="D444" s="358" t="s">
        <v>2105</v>
      </c>
      <c r="E444" s="204">
        <v>1147</v>
      </c>
      <c r="F444" s="204"/>
      <c r="G444" s="358"/>
      <c r="H444" s="236"/>
      <c r="I444" s="223"/>
      <c r="J444" s="494" t="s">
        <v>2102</v>
      </c>
      <c r="K444" s="205">
        <v>2012</v>
      </c>
      <c r="L444" s="491" t="s">
        <v>2103</v>
      </c>
      <c r="M444" s="205"/>
      <c r="N444" s="205"/>
      <c r="O444" s="246"/>
    </row>
    <row r="445" spans="1:15" ht="25.5" x14ac:dyDescent="0.2">
      <c r="A445" s="202"/>
      <c r="B445" s="202"/>
      <c r="C445" s="202"/>
      <c r="D445" s="358" t="s">
        <v>2106</v>
      </c>
      <c r="E445" s="204">
        <v>225</v>
      </c>
      <c r="F445" s="204"/>
      <c r="G445" s="358"/>
      <c r="H445" s="236"/>
      <c r="I445" s="223"/>
      <c r="J445" s="494" t="s">
        <v>2102</v>
      </c>
      <c r="K445" s="205">
        <v>2012</v>
      </c>
      <c r="L445" s="491" t="s">
        <v>2103</v>
      </c>
      <c r="M445" s="205"/>
      <c r="N445" s="205"/>
      <c r="O445" s="246"/>
    </row>
    <row r="446" spans="1:15" x14ac:dyDescent="0.2">
      <c r="A446" s="202"/>
      <c r="B446" s="202"/>
      <c r="C446" s="202"/>
      <c r="D446" s="358"/>
      <c r="E446" s="204"/>
      <c r="F446" s="204"/>
      <c r="G446" s="358"/>
      <c r="H446" s="236"/>
      <c r="I446" s="223"/>
      <c r="J446" s="498"/>
      <c r="K446" s="205"/>
      <c r="L446" s="491"/>
      <c r="M446" s="205"/>
      <c r="N446" s="205"/>
      <c r="O446" s="246"/>
    </row>
    <row r="447" spans="1:15" x14ac:dyDescent="0.2">
      <c r="A447" s="202"/>
      <c r="B447" s="202"/>
      <c r="C447" s="202"/>
      <c r="D447" s="358"/>
      <c r="E447" s="204"/>
      <c r="F447" s="204"/>
      <c r="G447" s="358"/>
      <c r="H447" s="236"/>
      <c r="I447" s="223"/>
      <c r="J447" s="498"/>
      <c r="K447" s="205"/>
      <c r="L447" s="491"/>
      <c r="M447" s="205"/>
      <c r="N447" s="205"/>
      <c r="O447" s="246"/>
    </row>
    <row r="448" spans="1:15" x14ac:dyDescent="0.2">
      <c r="A448" s="202"/>
      <c r="B448" s="202"/>
      <c r="C448" s="202"/>
      <c r="D448" s="358" t="s">
        <v>2173</v>
      </c>
      <c r="E448" s="204">
        <v>295</v>
      </c>
      <c r="F448" s="204"/>
      <c r="G448" s="358"/>
      <c r="H448" s="236"/>
      <c r="I448" s="223"/>
      <c r="J448" s="493" t="s">
        <v>2174</v>
      </c>
      <c r="K448" s="205">
        <v>2012</v>
      </c>
      <c r="L448" s="491" t="s">
        <v>2172</v>
      </c>
      <c r="M448" s="205"/>
      <c r="N448" s="205"/>
      <c r="O448" s="246"/>
    </row>
    <row r="449" spans="1:15" ht="25.5" x14ac:dyDescent="0.2">
      <c r="A449" s="202"/>
      <c r="B449" s="202"/>
      <c r="C449" s="202"/>
      <c r="D449" s="358" t="s">
        <v>2176</v>
      </c>
      <c r="E449" s="204">
        <v>2495</v>
      </c>
      <c r="F449" s="204"/>
      <c r="G449" s="358"/>
      <c r="H449" s="236"/>
      <c r="I449" s="223"/>
      <c r="J449" s="358" t="s">
        <v>2175</v>
      </c>
      <c r="K449" s="205">
        <v>2011</v>
      </c>
      <c r="L449" s="491" t="s">
        <v>2172</v>
      </c>
      <c r="M449" s="205"/>
      <c r="N449" s="205"/>
      <c r="O449" s="246"/>
    </row>
    <row r="450" spans="1:15" ht="25.5" x14ac:dyDescent="0.2">
      <c r="A450" s="202"/>
      <c r="B450" s="202"/>
      <c r="C450" s="202"/>
      <c r="D450" s="358" t="s">
        <v>2180</v>
      </c>
      <c r="E450" s="204">
        <v>2150</v>
      </c>
      <c r="F450" s="204"/>
      <c r="G450" s="358"/>
      <c r="H450" s="236"/>
      <c r="I450" s="223"/>
      <c r="J450" s="296" t="s">
        <v>2182</v>
      </c>
      <c r="K450" s="501">
        <v>2012</v>
      </c>
      <c r="L450" s="502" t="s">
        <v>2181</v>
      </c>
      <c r="M450" s="205"/>
      <c r="N450" s="205"/>
      <c r="O450" s="246"/>
    </row>
    <row r="451" spans="1:15" ht="25.5" x14ac:dyDescent="0.2">
      <c r="A451" s="202"/>
      <c r="B451" s="202"/>
      <c r="C451" s="202"/>
      <c r="D451" s="358" t="s">
        <v>2179</v>
      </c>
      <c r="E451" s="204">
        <v>1000</v>
      </c>
      <c r="F451" s="204"/>
      <c r="G451" s="358"/>
      <c r="H451" s="236"/>
      <c r="I451" s="223"/>
      <c r="J451" s="296" t="s">
        <v>2182</v>
      </c>
      <c r="K451" s="501">
        <v>2012</v>
      </c>
      <c r="L451" s="502" t="s">
        <v>2181</v>
      </c>
      <c r="M451" s="205"/>
      <c r="N451" s="205"/>
      <c r="O451" s="246"/>
    </row>
    <row r="452" spans="1:15" ht="25.5" x14ac:dyDescent="0.2">
      <c r="A452" s="202"/>
      <c r="B452" s="202"/>
      <c r="C452" s="202"/>
      <c r="D452" s="358" t="s">
        <v>2178</v>
      </c>
      <c r="E452" s="204">
        <v>1000</v>
      </c>
      <c r="F452" s="204"/>
      <c r="G452" s="358"/>
      <c r="H452" s="236"/>
      <c r="I452" s="223"/>
      <c r="J452" s="296" t="s">
        <v>2182</v>
      </c>
      <c r="K452" s="501">
        <v>2012</v>
      </c>
      <c r="L452" s="502" t="s">
        <v>2181</v>
      </c>
      <c r="M452" s="205"/>
      <c r="N452" s="205"/>
      <c r="O452" s="246"/>
    </row>
    <row r="453" spans="1:15" x14ac:dyDescent="0.2">
      <c r="A453" s="202"/>
      <c r="B453" s="202"/>
      <c r="C453" s="202"/>
      <c r="D453" s="358"/>
      <c r="E453" s="204"/>
      <c r="F453" s="204"/>
      <c r="G453" s="358"/>
      <c r="H453" s="236"/>
      <c r="I453" s="223"/>
      <c r="J453" s="202"/>
      <c r="K453" s="205"/>
      <c r="L453" s="205"/>
      <c r="M453" s="205"/>
      <c r="N453" s="205"/>
      <c r="O453" s="246"/>
    </row>
    <row r="454" spans="1:15" x14ac:dyDescent="0.2">
      <c r="A454" s="202"/>
      <c r="B454" s="202"/>
      <c r="C454" s="202"/>
      <c r="D454" s="358"/>
      <c r="E454" s="204"/>
      <c r="F454" s="204"/>
      <c r="G454" s="358"/>
      <c r="H454" s="236"/>
      <c r="I454" s="223"/>
      <c r="J454" s="202"/>
      <c r="K454" s="205"/>
      <c r="L454" s="205"/>
      <c r="M454" s="205"/>
      <c r="N454" s="205"/>
      <c r="O454" s="246"/>
    </row>
    <row r="455" spans="1:15" x14ac:dyDescent="0.2">
      <c r="A455" s="202"/>
      <c r="B455" s="202"/>
      <c r="C455" s="202"/>
      <c r="D455" s="358"/>
      <c r="E455" s="204"/>
      <c r="F455" s="204"/>
      <c r="G455" s="358"/>
      <c r="H455" s="236"/>
      <c r="I455" s="223"/>
      <c r="J455" s="202"/>
      <c r="K455" s="205"/>
      <c r="L455" s="205"/>
      <c r="M455" s="205"/>
      <c r="N455" s="205"/>
      <c r="O455" s="246"/>
    </row>
    <row r="456" spans="1:15" x14ac:dyDescent="0.2">
      <c r="A456" s="202"/>
      <c r="B456" s="202"/>
      <c r="C456" s="202"/>
      <c r="D456" s="358"/>
      <c r="E456" s="204"/>
      <c r="F456" s="204"/>
      <c r="G456" s="358"/>
      <c r="H456" s="236"/>
      <c r="I456" s="223"/>
      <c r="J456" s="202"/>
      <c r="K456" s="205"/>
      <c r="L456" s="205"/>
      <c r="M456" s="205"/>
      <c r="N456" s="205"/>
      <c r="O456" s="246"/>
    </row>
    <row r="457" spans="1:15" x14ac:dyDescent="0.2">
      <c r="A457" s="202"/>
      <c r="B457" s="202"/>
      <c r="C457" s="202"/>
      <c r="D457" s="358"/>
      <c r="E457" s="204"/>
      <c r="F457" s="204"/>
      <c r="G457" s="358"/>
      <c r="H457" s="236"/>
      <c r="I457" s="223"/>
      <c r="J457" s="202"/>
      <c r="K457" s="205"/>
      <c r="L457" s="205"/>
      <c r="M457" s="205"/>
      <c r="N457" s="205"/>
      <c r="O457" s="246"/>
    </row>
    <row r="458" spans="1:15" x14ac:dyDescent="0.2">
      <c r="A458" s="202"/>
      <c r="B458" s="202"/>
      <c r="C458" s="202"/>
      <c r="D458" s="358"/>
      <c r="E458" s="204"/>
      <c r="F458" s="204"/>
      <c r="G458" s="358"/>
      <c r="H458" s="236"/>
      <c r="I458" s="223"/>
      <c r="J458" s="202"/>
      <c r="K458" s="205"/>
      <c r="L458" s="205"/>
      <c r="M458" s="205"/>
      <c r="N458" s="205"/>
      <c r="O458" s="246"/>
    </row>
    <row r="459" spans="1:15" x14ac:dyDescent="0.2">
      <c r="A459" s="202"/>
      <c r="B459" s="202"/>
      <c r="C459" s="202"/>
      <c r="D459" s="358"/>
      <c r="E459" s="204"/>
      <c r="F459" s="204"/>
      <c r="G459" s="358"/>
      <c r="H459" s="236"/>
      <c r="I459" s="223"/>
      <c r="J459" s="202"/>
      <c r="K459" s="205"/>
      <c r="L459" s="205"/>
      <c r="M459" s="205"/>
      <c r="N459" s="205"/>
      <c r="O459" s="246"/>
    </row>
    <row r="460" spans="1:15" x14ac:dyDescent="0.2">
      <c r="A460" s="202"/>
      <c r="B460" s="202"/>
      <c r="C460" s="202"/>
      <c r="D460" s="358"/>
      <c r="E460" s="204"/>
      <c r="F460" s="204"/>
      <c r="G460" s="358"/>
      <c r="H460" s="236"/>
      <c r="I460" s="223"/>
      <c r="J460" s="202"/>
      <c r="K460" s="205"/>
      <c r="L460" s="205"/>
      <c r="M460" s="205"/>
      <c r="N460" s="205"/>
      <c r="O460" s="246"/>
    </row>
    <row r="461" spans="1:15" x14ac:dyDescent="0.2">
      <c r="A461" s="202"/>
      <c r="B461" s="202"/>
      <c r="C461" s="202"/>
      <c r="D461" s="358"/>
      <c r="E461" s="204"/>
      <c r="F461" s="204"/>
      <c r="G461" s="358"/>
      <c r="H461" s="236"/>
      <c r="I461" s="223"/>
      <c r="J461" s="202"/>
      <c r="K461" s="205"/>
      <c r="L461" s="205"/>
      <c r="M461" s="205"/>
      <c r="N461" s="205"/>
      <c r="O461" s="246"/>
    </row>
    <row r="462" spans="1:15" x14ac:dyDescent="0.2">
      <c r="A462" s="202"/>
      <c r="B462" s="202"/>
      <c r="C462" s="202"/>
      <c r="D462" s="358"/>
      <c r="E462" s="204"/>
      <c r="F462" s="204"/>
      <c r="G462" s="358"/>
      <c r="H462" s="236"/>
      <c r="I462" s="223"/>
      <c r="J462" s="202"/>
      <c r="K462" s="205"/>
      <c r="L462" s="205"/>
      <c r="M462" s="205"/>
      <c r="N462" s="205"/>
      <c r="O462" s="246"/>
    </row>
    <row r="463" spans="1:15" x14ac:dyDescent="0.2">
      <c r="A463" s="202"/>
      <c r="B463" s="202"/>
      <c r="C463" s="202"/>
      <c r="D463" s="358"/>
      <c r="E463" s="204"/>
      <c r="F463" s="204"/>
      <c r="G463" s="358"/>
      <c r="H463" s="236"/>
      <c r="I463" s="223"/>
      <c r="J463" s="202"/>
      <c r="K463" s="205"/>
      <c r="L463" s="205"/>
      <c r="M463" s="205"/>
      <c r="N463" s="205"/>
      <c r="O463" s="246"/>
    </row>
    <row r="464" spans="1:15" x14ac:dyDescent="0.2">
      <c r="A464" s="202"/>
      <c r="B464" s="202"/>
      <c r="C464" s="202"/>
      <c r="D464" s="358"/>
      <c r="E464" s="204"/>
      <c r="F464" s="204"/>
      <c r="G464" s="358"/>
      <c r="H464" s="236"/>
      <c r="I464" s="223"/>
      <c r="J464" s="202"/>
      <c r="K464" s="205"/>
      <c r="L464" s="205"/>
      <c r="M464" s="205"/>
      <c r="N464" s="205"/>
      <c r="O464" s="246"/>
    </row>
    <row r="465" spans="1:15" x14ac:dyDescent="0.2">
      <c r="A465" s="202"/>
      <c r="B465" s="202"/>
      <c r="C465" s="202"/>
      <c r="D465" s="358"/>
      <c r="E465" s="204"/>
      <c r="F465" s="204"/>
      <c r="G465" s="358"/>
      <c r="H465" s="236"/>
      <c r="I465" s="223"/>
      <c r="J465" s="202"/>
      <c r="K465" s="205"/>
      <c r="L465" s="205"/>
      <c r="M465" s="205"/>
      <c r="N465" s="205"/>
      <c r="O465" s="246"/>
    </row>
    <row r="466" spans="1:15" x14ac:dyDescent="0.2">
      <c r="A466" s="202"/>
      <c r="B466" s="202"/>
      <c r="C466" s="202"/>
      <c r="D466" s="358"/>
      <c r="E466" s="204"/>
      <c r="F466" s="204"/>
      <c r="G466" s="358"/>
      <c r="H466" s="236"/>
      <c r="I466" s="223"/>
      <c r="J466" s="202"/>
      <c r="K466" s="205"/>
      <c r="L466" s="205"/>
      <c r="M466" s="205"/>
      <c r="N466" s="205"/>
      <c r="O466" s="246"/>
    </row>
    <row r="467" spans="1:15" x14ac:dyDescent="0.2">
      <c r="A467" s="202"/>
      <c r="B467" s="202"/>
      <c r="C467" s="202"/>
      <c r="D467" s="358"/>
      <c r="E467" s="204"/>
      <c r="F467" s="204"/>
      <c r="G467" s="358"/>
      <c r="H467" s="236"/>
      <c r="I467" s="223"/>
      <c r="J467" s="202"/>
      <c r="K467" s="205"/>
      <c r="L467" s="205"/>
      <c r="M467" s="205"/>
      <c r="N467" s="205"/>
      <c r="O467" s="246"/>
    </row>
    <row r="468" spans="1:15" x14ac:dyDescent="0.2">
      <c r="A468" s="202"/>
      <c r="B468" s="202"/>
      <c r="C468" s="202"/>
      <c r="D468" s="358"/>
      <c r="E468" s="204"/>
      <c r="F468" s="204"/>
      <c r="G468" s="358"/>
      <c r="H468" s="236"/>
      <c r="I468" s="223"/>
      <c r="J468" s="202"/>
      <c r="K468" s="205"/>
      <c r="L468" s="205"/>
      <c r="M468" s="205"/>
      <c r="N468" s="205"/>
      <c r="O468" s="246"/>
    </row>
    <row r="469" spans="1:15" x14ac:dyDescent="0.2">
      <c r="A469" s="202"/>
      <c r="B469" s="202"/>
      <c r="C469" s="202"/>
      <c r="D469" s="358"/>
      <c r="E469" s="204"/>
      <c r="F469" s="204"/>
      <c r="G469" s="358"/>
      <c r="H469" s="236"/>
      <c r="I469" s="223"/>
      <c r="J469" s="202"/>
      <c r="K469" s="205"/>
      <c r="L469" s="205"/>
      <c r="M469" s="205"/>
      <c r="N469" s="205"/>
      <c r="O469" s="246"/>
    </row>
    <row r="470" spans="1:15" x14ac:dyDescent="0.2">
      <c r="A470" s="202"/>
      <c r="B470" s="202"/>
      <c r="C470" s="202"/>
      <c r="D470" s="358"/>
      <c r="E470" s="204"/>
      <c r="F470" s="204"/>
      <c r="G470" s="358"/>
      <c r="H470" s="236"/>
      <c r="I470" s="223"/>
      <c r="J470" s="202"/>
      <c r="K470" s="205"/>
      <c r="L470" s="205"/>
      <c r="M470" s="205"/>
      <c r="N470" s="205"/>
      <c r="O470" s="246"/>
    </row>
    <row r="471" spans="1:15" x14ac:dyDescent="0.2">
      <c r="A471" s="202"/>
      <c r="B471" s="202"/>
      <c r="C471" s="202"/>
      <c r="D471" s="358"/>
      <c r="E471" s="204"/>
      <c r="F471" s="204"/>
      <c r="G471" s="358"/>
      <c r="H471" s="236"/>
      <c r="I471" s="223"/>
      <c r="J471" s="202"/>
      <c r="K471" s="205"/>
      <c r="L471" s="205"/>
      <c r="M471" s="205"/>
      <c r="N471" s="205"/>
      <c r="O471" s="246"/>
    </row>
    <row r="472" spans="1:15" x14ac:dyDescent="0.2">
      <c r="A472" s="202"/>
      <c r="B472" s="202"/>
      <c r="C472" s="206" t="s">
        <v>2107</v>
      </c>
      <c r="D472" s="358"/>
      <c r="E472" s="204"/>
      <c r="F472" s="204"/>
      <c r="G472" s="358"/>
      <c r="H472" s="236"/>
      <c r="I472" s="223"/>
      <c r="J472" s="202"/>
      <c r="K472" s="205"/>
      <c r="L472" s="205"/>
      <c r="M472" s="205"/>
      <c r="N472" s="205"/>
      <c r="O472" s="246"/>
    </row>
    <row r="473" spans="1:15" x14ac:dyDescent="0.2">
      <c r="A473" s="202"/>
      <c r="B473" s="202"/>
      <c r="C473" s="202"/>
      <c r="D473" s="358" t="s">
        <v>2111</v>
      </c>
      <c r="E473" s="204">
        <v>28</v>
      </c>
      <c r="F473" s="204"/>
      <c r="G473" s="358"/>
      <c r="H473" s="236"/>
      <c r="I473" s="223"/>
      <c r="J473" s="202" t="s">
        <v>1256</v>
      </c>
      <c r="K473" s="205">
        <v>2008</v>
      </c>
      <c r="L473" s="205"/>
      <c r="M473" s="205"/>
      <c r="N473" s="205"/>
      <c r="O473" s="246"/>
    </row>
    <row r="474" spans="1:15" x14ac:dyDescent="0.2">
      <c r="A474" s="202"/>
      <c r="B474" s="202"/>
      <c r="C474" s="202"/>
      <c r="D474" s="358" t="s">
        <v>2118</v>
      </c>
      <c r="E474" s="204">
        <v>5.27</v>
      </c>
      <c r="F474" s="204"/>
      <c r="G474" s="358"/>
      <c r="H474" s="236"/>
      <c r="I474" s="223"/>
      <c r="J474" s="301" t="s">
        <v>2117</v>
      </c>
      <c r="K474" s="205">
        <v>2012</v>
      </c>
      <c r="L474" s="491" t="s">
        <v>2109</v>
      </c>
      <c r="M474" s="205"/>
      <c r="N474" s="205"/>
      <c r="O474" s="246"/>
    </row>
    <row r="475" spans="1:15" ht="25.5" x14ac:dyDescent="0.2">
      <c r="A475" s="202"/>
      <c r="B475" s="202"/>
      <c r="C475" s="202"/>
      <c r="D475" s="358" t="s">
        <v>2119</v>
      </c>
      <c r="E475" s="204">
        <v>17</v>
      </c>
      <c r="F475" s="204"/>
      <c r="G475" s="358"/>
      <c r="H475" s="236"/>
      <c r="I475" s="223"/>
      <c r="J475" s="301" t="s">
        <v>2117</v>
      </c>
      <c r="K475" s="205">
        <v>2012</v>
      </c>
      <c r="L475" s="491" t="s">
        <v>2109</v>
      </c>
      <c r="M475" s="205"/>
      <c r="N475" s="205"/>
      <c r="O475" s="246"/>
    </row>
    <row r="476" spans="1:15" ht="25.5" x14ac:dyDescent="0.2">
      <c r="A476" s="202"/>
      <c r="B476" s="202"/>
      <c r="C476" s="202"/>
      <c r="D476" s="358" t="s">
        <v>2110</v>
      </c>
      <c r="E476" s="204">
        <v>5</v>
      </c>
      <c r="F476" s="204"/>
      <c r="G476" s="358"/>
      <c r="H476" s="236"/>
      <c r="I476" s="223"/>
      <c r="J476" s="358" t="s">
        <v>2108</v>
      </c>
      <c r="K476" s="205">
        <v>2012</v>
      </c>
      <c r="L476" s="491" t="s">
        <v>2109</v>
      </c>
      <c r="M476" s="205"/>
      <c r="N476" s="205"/>
      <c r="O476" s="246"/>
    </row>
    <row r="477" spans="1:15" ht="25.5" x14ac:dyDescent="0.2">
      <c r="A477" s="202"/>
      <c r="B477" s="202"/>
      <c r="C477" s="202"/>
      <c r="D477" s="358" t="s">
        <v>2112</v>
      </c>
      <c r="E477" s="204">
        <v>5.9</v>
      </c>
      <c r="F477" s="204"/>
      <c r="G477" s="358"/>
      <c r="H477" s="236"/>
      <c r="I477" s="223"/>
      <c r="J477" s="358" t="s">
        <v>2108</v>
      </c>
      <c r="K477" s="205">
        <v>2012</v>
      </c>
      <c r="L477" s="491" t="s">
        <v>2109</v>
      </c>
      <c r="M477" s="205"/>
      <c r="N477" s="205"/>
      <c r="O477" s="246"/>
    </row>
    <row r="478" spans="1:15" x14ac:dyDescent="0.2">
      <c r="A478" s="202"/>
      <c r="B478" s="202"/>
      <c r="C478" s="202"/>
      <c r="D478" s="358" t="s">
        <v>2116</v>
      </c>
      <c r="E478" s="204">
        <v>15</v>
      </c>
      <c r="F478" s="204"/>
      <c r="G478" s="358"/>
      <c r="H478" s="236"/>
      <c r="I478" s="223"/>
      <c r="J478" s="301" t="s">
        <v>2117</v>
      </c>
      <c r="K478" s="205">
        <v>2012</v>
      </c>
      <c r="L478" s="491" t="s">
        <v>2109</v>
      </c>
      <c r="M478" s="205"/>
      <c r="N478" s="205"/>
      <c r="O478" s="246"/>
    </row>
    <row r="479" spans="1:15" ht="25.5" x14ac:dyDescent="0.2">
      <c r="A479" s="202"/>
      <c r="B479" s="202"/>
      <c r="C479" s="202"/>
      <c r="D479" s="358" t="s">
        <v>2114</v>
      </c>
      <c r="E479" s="204">
        <v>20</v>
      </c>
      <c r="F479" s="204"/>
      <c r="G479" s="358"/>
      <c r="H479" s="236"/>
      <c r="I479" s="223"/>
      <c r="J479" s="358" t="s">
        <v>2108</v>
      </c>
      <c r="K479" s="205">
        <v>2012</v>
      </c>
      <c r="L479" s="491" t="s">
        <v>2109</v>
      </c>
      <c r="M479" s="205"/>
      <c r="N479" s="205"/>
      <c r="O479" s="246"/>
    </row>
    <row r="480" spans="1:15" ht="25.5" x14ac:dyDescent="0.2">
      <c r="A480" s="202"/>
      <c r="B480" s="202"/>
      <c r="C480" s="202"/>
      <c r="D480" s="358" t="s">
        <v>2113</v>
      </c>
      <c r="E480" s="204">
        <v>30</v>
      </c>
      <c r="F480" s="204"/>
      <c r="G480" s="358"/>
      <c r="H480" s="236"/>
      <c r="I480" s="223"/>
      <c r="J480" s="358" t="s">
        <v>2108</v>
      </c>
      <c r="K480" s="205">
        <v>2012</v>
      </c>
      <c r="L480" s="491" t="s">
        <v>2109</v>
      </c>
      <c r="M480" s="205"/>
      <c r="N480" s="205"/>
      <c r="O480" s="246"/>
    </row>
    <row r="481" spans="1:15" ht="25.5" x14ac:dyDescent="0.2">
      <c r="A481" s="202"/>
      <c r="B481" s="202"/>
      <c r="C481" s="202"/>
      <c r="D481" s="358" t="s">
        <v>2115</v>
      </c>
      <c r="E481" s="204">
        <v>40</v>
      </c>
      <c r="F481" s="204"/>
      <c r="G481" s="358"/>
      <c r="H481" s="236"/>
      <c r="I481" s="223"/>
      <c r="J481" s="358" t="s">
        <v>2108</v>
      </c>
      <c r="K481" s="205">
        <v>2012</v>
      </c>
      <c r="L481" s="491" t="s">
        <v>2109</v>
      </c>
      <c r="M481" s="205"/>
      <c r="N481" s="205"/>
      <c r="O481" s="246"/>
    </row>
    <row r="482" spans="1:15" x14ac:dyDescent="0.2">
      <c r="A482" s="202"/>
      <c r="B482" s="202"/>
      <c r="C482" s="202"/>
      <c r="D482" s="358" t="s">
        <v>2120</v>
      </c>
      <c r="E482" s="204">
        <v>5.2</v>
      </c>
      <c r="F482" s="204"/>
      <c r="G482" s="358"/>
      <c r="H482" s="236"/>
      <c r="I482" s="223"/>
      <c r="J482" s="301" t="s">
        <v>2117</v>
      </c>
      <c r="K482" s="205">
        <v>2012</v>
      </c>
      <c r="L482" s="491" t="s">
        <v>2109</v>
      </c>
      <c r="M482" s="205"/>
      <c r="N482" s="205"/>
      <c r="O482" s="246"/>
    </row>
    <row r="483" spans="1:15" x14ac:dyDescent="0.2">
      <c r="A483" s="202"/>
      <c r="B483" s="202"/>
      <c r="C483" s="202"/>
      <c r="D483" s="358" t="s">
        <v>2121</v>
      </c>
      <c r="E483" s="204">
        <v>3.2</v>
      </c>
      <c r="F483" s="204"/>
      <c r="G483" s="358"/>
      <c r="H483" s="236"/>
      <c r="I483" s="223"/>
      <c r="J483" s="301" t="s">
        <v>2117</v>
      </c>
      <c r="K483" s="205">
        <v>2012</v>
      </c>
      <c r="L483" s="491" t="s">
        <v>2109</v>
      </c>
      <c r="M483" s="205"/>
      <c r="N483" s="205"/>
      <c r="O483" s="246"/>
    </row>
    <row r="484" spans="1:15" x14ac:dyDescent="0.2">
      <c r="A484" s="202"/>
      <c r="B484" s="202"/>
      <c r="C484" s="202"/>
      <c r="D484" s="358"/>
      <c r="E484" s="204"/>
      <c r="F484" s="204"/>
      <c r="G484" s="358"/>
      <c r="H484" s="236"/>
      <c r="I484" s="223"/>
      <c r="J484" s="202"/>
      <c r="K484" s="205"/>
      <c r="L484" s="205"/>
      <c r="M484" s="205"/>
      <c r="N484" s="205"/>
      <c r="O484" s="246"/>
    </row>
    <row r="485" spans="1:15" x14ac:dyDescent="0.2">
      <c r="A485" s="202"/>
      <c r="B485" s="202"/>
      <c r="C485" s="202"/>
      <c r="D485" s="300"/>
      <c r="E485" s="204"/>
      <c r="F485" s="204"/>
      <c r="G485" s="358"/>
      <c r="H485" s="370" t="s">
        <v>1759</v>
      </c>
      <c r="I485" s="223"/>
      <c r="J485" s="202"/>
      <c r="K485" s="205"/>
      <c r="L485" s="205"/>
      <c r="M485" s="205"/>
      <c r="N485" s="205"/>
      <c r="O485" s="246"/>
    </row>
    <row r="486" spans="1:15" x14ac:dyDescent="0.2">
      <c r="A486" s="202"/>
      <c r="B486" s="202"/>
      <c r="C486" s="206" t="s">
        <v>407</v>
      </c>
      <c r="D486" s="202"/>
      <c r="E486" s="204"/>
      <c r="F486" s="204"/>
      <c r="G486" s="202"/>
      <c r="H486" s="202"/>
      <c r="I486" s="202"/>
      <c r="J486" s="202"/>
      <c r="K486" s="205"/>
      <c r="L486" s="205"/>
      <c r="M486" s="205"/>
      <c r="N486" s="205"/>
      <c r="O486" s="246"/>
    </row>
    <row r="487" spans="1:15" x14ac:dyDescent="0.2">
      <c r="A487" s="202"/>
      <c r="B487" s="202"/>
      <c r="C487" s="202"/>
      <c r="D487" s="202" t="s">
        <v>408</v>
      </c>
      <c r="E487" s="204">
        <v>99.5</v>
      </c>
      <c r="F487" s="204"/>
      <c r="G487" s="202"/>
      <c r="H487" s="202"/>
      <c r="I487" s="202"/>
      <c r="J487" s="202" t="s">
        <v>1256</v>
      </c>
      <c r="K487" s="205">
        <v>2007</v>
      </c>
      <c r="L487" s="205"/>
      <c r="M487" s="205"/>
      <c r="N487" s="205"/>
      <c r="O487" s="246"/>
    </row>
    <row r="488" spans="1:15" x14ac:dyDescent="0.2">
      <c r="A488" s="202"/>
      <c r="B488" s="202"/>
      <c r="C488" s="202"/>
      <c r="D488" s="202" t="s">
        <v>409</v>
      </c>
      <c r="E488" s="204">
        <v>149</v>
      </c>
      <c r="F488" s="204" t="s">
        <v>411</v>
      </c>
      <c r="G488" s="202" t="s">
        <v>415</v>
      </c>
      <c r="H488" s="205"/>
      <c r="I488" s="202" t="s">
        <v>412</v>
      </c>
      <c r="J488" s="202" t="s">
        <v>1256</v>
      </c>
      <c r="K488" s="205">
        <v>2007</v>
      </c>
      <c r="L488" s="205"/>
      <c r="M488" s="205"/>
      <c r="N488" s="205"/>
      <c r="O488" s="246"/>
    </row>
    <row r="489" spans="1:15" x14ac:dyDescent="0.2">
      <c r="A489" s="202"/>
      <c r="B489" s="202"/>
      <c r="C489" s="202"/>
      <c r="D489" s="202"/>
      <c r="E489" s="204"/>
      <c r="F489" s="204" t="s">
        <v>411</v>
      </c>
      <c r="G489" s="202" t="s">
        <v>413</v>
      </c>
      <c r="H489" s="205"/>
      <c r="I489" s="202" t="s">
        <v>414</v>
      </c>
      <c r="J489" s="202"/>
      <c r="K489" s="205"/>
      <c r="L489" s="205"/>
      <c r="M489" s="205"/>
      <c r="N489" s="205"/>
      <c r="O489" s="246"/>
    </row>
    <row r="490" spans="1:15" x14ac:dyDescent="0.2">
      <c r="A490" s="202"/>
      <c r="B490" s="202"/>
      <c r="C490" s="202"/>
      <c r="D490" s="202" t="s">
        <v>410</v>
      </c>
      <c r="E490" s="204">
        <v>109.5</v>
      </c>
      <c r="F490" s="204"/>
      <c r="G490" s="202"/>
      <c r="H490" s="202"/>
      <c r="I490" s="202"/>
      <c r="J490" s="202" t="s">
        <v>1256</v>
      </c>
      <c r="K490" s="205">
        <v>2007</v>
      </c>
      <c r="L490" s="205"/>
      <c r="M490" s="205"/>
      <c r="N490" s="205"/>
      <c r="O490" s="246"/>
    </row>
    <row r="491" spans="1:15" x14ac:dyDescent="0.2">
      <c r="A491" s="202"/>
      <c r="B491" s="202"/>
      <c r="C491" s="202"/>
      <c r="D491" s="202" t="s">
        <v>405</v>
      </c>
      <c r="E491" s="204">
        <v>49</v>
      </c>
      <c r="F491" s="204"/>
      <c r="G491" s="202"/>
      <c r="H491" s="202"/>
      <c r="I491" s="202"/>
      <c r="J491" s="202" t="s">
        <v>1256</v>
      </c>
      <c r="K491" s="205">
        <v>2007</v>
      </c>
      <c r="L491" s="205"/>
      <c r="M491" s="205"/>
      <c r="N491" s="205"/>
      <c r="O491" s="246"/>
    </row>
    <row r="492" spans="1:15" x14ac:dyDescent="0.2">
      <c r="A492" s="202"/>
      <c r="B492" s="202"/>
      <c r="C492" s="202"/>
      <c r="D492" s="202" t="s">
        <v>406</v>
      </c>
      <c r="E492" s="204">
        <v>64</v>
      </c>
      <c r="F492" s="204"/>
      <c r="G492" s="202"/>
      <c r="H492" s="202"/>
      <c r="I492" s="202"/>
      <c r="J492" s="202" t="s">
        <v>1256</v>
      </c>
      <c r="K492" s="205">
        <v>2007</v>
      </c>
      <c r="L492" s="205"/>
      <c r="M492" s="205"/>
      <c r="N492" s="205"/>
      <c r="O492" s="246"/>
    </row>
    <row r="493" spans="1:15" x14ac:dyDescent="0.2">
      <c r="A493" s="202"/>
      <c r="B493" s="202"/>
      <c r="C493" s="202"/>
      <c r="D493" s="202"/>
      <c r="E493" s="204"/>
      <c r="F493" s="204"/>
      <c r="G493" s="202"/>
      <c r="H493" s="202"/>
      <c r="I493" s="202"/>
      <c r="J493" s="202"/>
      <c r="K493" s="205"/>
      <c r="L493" s="205"/>
      <c r="M493" s="205"/>
      <c r="N493" s="205"/>
      <c r="O493" s="246"/>
    </row>
    <row r="494" spans="1:15" x14ac:dyDescent="0.2">
      <c r="A494" s="202"/>
      <c r="B494" s="202"/>
      <c r="C494" s="206" t="s">
        <v>984</v>
      </c>
      <c r="D494" s="202"/>
      <c r="E494" s="204"/>
      <c r="F494" s="204"/>
      <c r="G494" s="202"/>
      <c r="H494" s="202"/>
      <c r="I494" s="202"/>
      <c r="J494" s="202"/>
      <c r="K494" s="205"/>
      <c r="L494" s="205"/>
      <c r="M494" s="205"/>
      <c r="N494" s="205"/>
      <c r="O494" s="246"/>
    </row>
    <row r="495" spans="1:15" x14ac:dyDescent="0.2">
      <c r="A495" s="202"/>
      <c r="B495" s="202"/>
      <c r="C495" s="202"/>
      <c r="D495" s="213" t="s">
        <v>649</v>
      </c>
      <c r="E495" s="212">
        <v>8.5</v>
      </c>
      <c r="F495" s="352" t="s">
        <v>1692</v>
      </c>
      <c r="G495" s="202"/>
      <c r="H495" s="202"/>
      <c r="I495" s="202"/>
      <c r="J495" s="202" t="s">
        <v>1256</v>
      </c>
      <c r="K495" s="205">
        <v>2007</v>
      </c>
      <c r="L495" s="205"/>
      <c r="M495" s="205"/>
      <c r="N495" s="205"/>
      <c r="O495" s="246"/>
    </row>
    <row r="496" spans="1:15" x14ac:dyDescent="0.2">
      <c r="A496" s="202"/>
      <c r="B496" s="202"/>
      <c r="C496" s="202"/>
      <c r="D496" s="213" t="s">
        <v>651</v>
      </c>
      <c r="E496" s="212">
        <v>35</v>
      </c>
      <c r="F496" s="352" t="s">
        <v>1633</v>
      </c>
      <c r="G496" s="202"/>
      <c r="H496" s="202"/>
      <c r="I496" s="202"/>
      <c r="J496" s="202" t="s">
        <v>1256</v>
      </c>
      <c r="K496" s="205">
        <v>2007</v>
      </c>
      <c r="L496" s="205"/>
      <c r="M496" s="205"/>
      <c r="N496" s="205"/>
      <c r="O496" s="246"/>
    </row>
    <row r="497" spans="1:15" ht="24.75" customHeight="1" x14ac:dyDescent="0.2">
      <c r="A497" s="202"/>
      <c r="B497" s="202"/>
      <c r="C497" s="202"/>
      <c r="D497" s="358" t="s">
        <v>258</v>
      </c>
      <c r="E497" s="204">
        <v>107</v>
      </c>
      <c r="F497" s="204"/>
      <c r="G497" s="202"/>
      <c r="H497" s="202"/>
      <c r="I497" s="202"/>
      <c r="J497" s="202" t="s">
        <v>1256</v>
      </c>
      <c r="K497" s="205">
        <v>2007</v>
      </c>
      <c r="L497" s="205"/>
      <c r="M497" s="205"/>
      <c r="N497" s="205"/>
      <c r="O497" s="246"/>
    </row>
    <row r="498" spans="1:15" x14ac:dyDescent="0.2">
      <c r="A498" s="202"/>
      <c r="B498" s="202"/>
      <c r="C498" s="202"/>
      <c r="D498" s="302" t="s">
        <v>257</v>
      </c>
      <c r="E498" s="204">
        <v>114</v>
      </c>
      <c r="F498" s="204"/>
      <c r="G498" s="202"/>
      <c r="H498" s="202"/>
      <c r="I498" s="202"/>
      <c r="J498" s="202" t="s">
        <v>1256</v>
      </c>
      <c r="K498" s="205">
        <v>2007</v>
      </c>
      <c r="L498" s="205"/>
      <c r="M498" s="205"/>
      <c r="N498" s="205"/>
      <c r="O498" s="246"/>
    </row>
    <row r="499" spans="1:15" x14ac:dyDescent="0.2">
      <c r="A499" s="202"/>
      <c r="B499" s="202"/>
      <c r="C499" s="202"/>
      <c r="D499" s="302" t="s">
        <v>1675</v>
      </c>
      <c r="E499" s="204">
        <v>695</v>
      </c>
      <c r="F499" s="352" t="s">
        <v>1633</v>
      </c>
      <c r="G499" s="202"/>
      <c r="H499" s="202"/>
      <c r="I499" s="202"/>
      <c r="J499" s="202" t="s">
        <v>1256</v>
      </c>
      <c r="K499" s="205">
        <v>2008</v>
      </c>
      <c r="L499" s="205"/>
      <c r="M499" s="205"/>
      <c r="N499" s="205"/>
      <c r="O499" s="246"/>
    </row>
    <row r="500" spans="1:15" x14ac:dyDescent="0.2">
      <c r="A500" s="202"/>
      <c r="B500" s="202"/>
      <c r="C500" s="202"/>
      <c r="D500" s="302" t="s">
        <v>1676</v>
      </c>
      <c r="E500" s="204">
        <v>695</v>
      </c>
      <c r="F500" s="352" t="s">
        <v>1633</v>
      </c>
      <c r="G500" s="202"/>
      <c r="H500" s="202"/>
      <c r="I500" s="202"/>
      <c r="J500" s="202" t="s">
        <v>1256</v>
      </c>
      <c r="K500" s="205">
        <v>2008</v>
      </c>
      <c r="L500" s="205"/>
      <c r="M500" s="205"/>
      <c r="N500" s="205"/>
      <c r="O500" s="246"/>
    </row>
    <row r="501" spans="1:15" x14ac:dyDescent="0.2">
      <c r="A501" s="202"/>
      <c r="B501" s="202"/>
      <c r="C501" s="202"/>
      <c r="D501" s="302" t="s">
        <v>1677</v>
      </c>
      <c r="E501" s="204">
        <v>735</v>
      </c>
      <c r="F501" s="352" t="s">
        <v>1633</v>
      </c>
      <c r="G501" s="202"/>
      <c r="H501" s="202"/>
      <c r="I501" s="202"/>
      <c r="J501" s="202" t="s">
        <v>1256</v>
      </c>
      <c r="K501" s="205">
        <v>2008</v>
      </c>
      <c r="L501" s="205"/>
      <c r="M501" s="205"/>
      <c r="N501" s="205"/>
      <c r="O501" s="246"/>
    </row>
    <row r="502" spans="1:15" x14ac:dyDescent="0.2">
      <c r="A502" s="202"/>
      <c r="B502" s="202"/>
      <c r="C502" s="202"/>
      <c r="D502" s="302" t="s">
        <v>1678</v>
      </c>
      <c r="E502" s="204">
        <v>695</v>
      </c>
      <c r="F502" s="352" t="s">
        <v>1633</v>
      </c>
      <c r="G502" s="202"/>
      <c r="H502" s="202"/>
      <c r="I502" s="202"/>
      <c r="J502" s="202" t="s">
        <v>1256</v>
      </c>
      <c r="K502" s="205">
        <v>2008</v>
      </c>
      <c r="L502" s="205"/>
      <c r="M502" s="205"/>
      <c r="N502" s="205"/>
      <c r="O502" s="246"/>
    </row>
    <row r="503" spans="1:15" x14ac:dyDescent="0.2">
      <c r="A503" s="202"/>
      <c r="B503" s="202"/>
      <c r="C503" s="202"/>
      <c r="D503" s="302" t="s">
        <v>1679</v>
      </c>
      <c r="E503" s="204">
        <v>735</v>
      </c>
      <c r="F503" s="352" t="s">
        <v>1633</v>
      </c>
      <c r="G503" s="202"/>
      <c r="H503" s="202"/>
      <c r="I503" s="202"/>
      <c r="J503" s="202" t="s">
        <v>1256</v>
      </c>
      <c r="K503" s="205">
        <v>2008</v>
      </c>
      <c r="L503" s="205"/>
      <c r="M503" s="205"/>
      <c r="N503" s="205"/>
      <c r="O503" s="246"/>
    </row>
    <row r="504" spans="1:15" x14ac:dyDescent="0.2">
      <c r="A504" s="202"/>
      <c r="B504" s="202"/>
      <c r="C504" s="202"/>
      <c r="D504" s="302" t="s">
        <v>1680</v>
      </c>
      <c r="E504" s="204">
        <v>735</v>
      </c>
      <c r="F504" s="352" t="s">
        <v>1633</v>
      </c>
      <c r="G504" s="202"/>
      <c r="H504" s="202"/>
      <c r="I504" s="202"/>
      <c r="J504" s="202" t="s">
        <v>1256</v>
      </c>
      <c r="K504" s="205">
        <v>2008</v>
      </c>
      <c r="L504" s="205"/>
      <c r="M504" s="205"/>
      <c r="N504" s="205"/>
      <c r="O504" s="246"/>
    </row>
    <row r="505" spans="1:15" x14ac:dyDescent="0.2">
      <c r="A505" s="202"/>
      <c r="B505" s="202"/>
      <c r="C505" s="202"/>
      <c r="D505" s="302" t="s">
        <v>1681</v>
      </c>
      <c r="E505" s="204">
        <v>735</v>
      </c>
      <c r="F505" s="352" t="s">
        <v>1633</v>
      </c>
      <c r="G505" s="202"/>
      <c r="H505" s="202"/>
      <c r="I505" s="202"/>
      <c r="J505" s="202" t="s">
        <v>1256</v>
      </c>
      <c r="K505" s="205">
        <v>2008</v>
      </c>
      <c r="L505" s="205"/>
      <c r="M505" s="205"/>
      <c r="N505" s="205"/>
      <c r="O505" s="246"/>
    </row>
    <row r="506" spans="1:15" x14ac:dyDescent="0.2">
      <c r="A506" s="202"/>
      <c r="B506" s="202"/>
      <c r="C506" s="202"/>
      <c r="D506" s="302" t="s">
        <v>1682</v>
      </c>
      <c r="E506" s="204">
        <v>564</v>
      </c>
      <c r="F506" s="352" t="s">
        <v>1633</v>
      </c>
      <c r="G506" s="202"/>
      <c r="H506" s="202"/>
      <c r="I506" s="202"/>
      <c r="J506" s="202" t="s">
        <v>1256</v>
      </c>
      <c r="K506" s="205">
        <v>2008</v>
      </c>
      <c r="L506" s="205"/>
      <c r="M506" s="205"/>
      <c r="N506" s="205"/>
      <c r="O506" s="246"/>
    </row>
    <row r="507" spans="1:15" x14ac:dyDescent="0.2">
      <c r="A507" s="202"/>
      <c r="B507" s="202"/>
      <c r="C507" s="202"/>
      <c r="D507" s="302" t="s">
        <v>1683</v>
      </c>
      <c r="E507" s="204">
        <v>564</v>
      </c>
      <c r="F507" s="352" t="s">
        <v>1633</v>
      </c>
      <c r="G507" s="202"/>
      <c r="H507" s="202"/>
      <c r="I507" s="202"/>
      <c r="J507" s="202" t="s">
        <v>1256</v>
      </c>
      <c r="K507" s="205">
        <v>2008</v>
      </c>
      <c r="L507" s="205"/>
      <c r="M507" s="205"/>
      <c r="N507" s="205"/>
      <c r="O507" s="246"/>
    </row>
    <row r="508" spans="1:15" x14ac:dyDescent="0.2">
      <c r="A508" s="202"/>
      <c r="B508" s="202"/>
      <c r="C508" s="202"/>
      <c r="D508" s="302" t="s">
        <v>1684</v>
      </c>
      <c r="E508" s="204">
        <v>564</v>
      </c>
      <c r="F508" s="352" t="s">
        <v>1633</v>
      </c>
      <c r="G508" s="202"/>
      <c r="H508" s="202"/>
      <c r="I508" s="202"/>
      <c r="J508" s="202" t="s">
        <v>1256</v>
      </c>
      <c r="K508" s="205">
        <v>2008</v>
      </c>
      <c r="L508" s="205"/>
      <c r="M508" s="205"/>
      <c r="N508" s="205"/>
      <c r="O508" s="246"/>
    </row>
    <row r="509" spans="1:15" x14ac:dyDescent="0.2">
      <c r="A509" s="202"/>
      <c r="B509" s="202"/>
      <c r="C509" s="202"/>
      <c r="D509" s="302" t="s">
        <v>1685</v>
      </c>
      <c r="E509" s="204">
        <v>564</v>
      </c>
      <c r="F509" s="352" t="s">
        <v>1633</v>
      </c>
      <c r="G509" s="202"/>
      <c r="H509" s="202"/>
      <c r="I509" s="202"/>
      <c r="J509" s="202" t="s">
        <v>1256</v>
      </c>
      <c r="K509" s="205">
        <v>2008</v>
      </c>
      <c r="L509" s="205"/>
      <c r="M509" s="205"/>
      <c r="N509" s="205"/>
      <c r="O509" s="246"/>
    </row>
    <row r="510" spans="1:15" x14ac:dyDescent="0.2">
      <c r="A510" s="202"/>
      <c r="B510" s="202"/>
      <c r="C510" s="202"/>
      <c r="D510" s="302" t="s">
        <v>1686</v>
      </c>
      <c r="E510" s="204">
        <v>564</v>
      </c>
      <c r="F510" s="352" t="s">
        <v>1633</v>
      </c>
      <c r="G510" s="202"/>
      <c r="H510" s="202"/>
      <c r="I510" s="202"/>
      <c r="J510" s="202" t="s">
        <v>1256</v>
      </c>
      <c r="K510" s="205">
        <v>2008</v>
      </c>
      <c r="L510" s="205"/>
      <c r="M510" s="205"/>
      <c r="N510" s="205"/>
      <c r="O510" s="246"/>
    </row>
    <row r="511" spans="1:15" x14ac:dyDescent="0.2">
      <c r="A511" s="202"/>
      <c r="B511" s="202"/>
      <c r="C511" s="202"/>
      <c r="D511" s="302" t="s">
        <v>1687</v>
      </c>
      <c r="E511" s="204">
        <v>564</v>
      </c>
      <c r="F511" s="352" t="s">
        <v>1633</v>
      </c>
      <c r="G511" s="202"/>
      <c r="H511" s="202"/>
      <c r="I511" s="202"/>
      <c r="J511" s="202" t="s">
        <v>1256</v>
      </c>
      <c r="K511" s="205">
        <v>2008</v>
      </c>
      <c r="L511" s="205"/>
      <c r="M511" s="205"/>
      <c r="N511" s="205"/>
      <c r="O511" s="246"/>
    </row>
    <row r="512" spans="1:15" x14ac:dyDescent="0.2">
      <c r="A512" s="202"/>
      <c r="B512" s="202"/>
      <c r="C512" s="202"/>
      <c r="D512" s="302" t="s">
        <v>1688</v>
      </c>
      <c r="E512" s="204">
        <v>370</v>
      </c>
      <c r="F512" s="352" t="s">
        <v>1633</v>
      </c>
      <c r="G512" s="202"/>
      <c r="H512" s="202"/>
      <c r="I512" s="202"/>
      <c r="J512" s="202" t="s">
        <v>1256</v>
      </c>
      <c r="K512" s="205">
        <v>2008</v>
      </c>
      <c r="L512" s="205"/>
      <c r="M512" s="205"/>
      <c r="N512" s="205"/>
      <c r="O512" s="246"/>
    </row>
    <row r="513" spans="1:15" x14ac:dyDescent="0.2">
      <c r="A513" s="202"/>
      <c r="B513" s="202"/>
      <c r="C513" s="202"/>
      <c r="D513" s="302" t="s">
        <v>1689</v>
      </c>
      <c r="E513" s="204">
        <v>510</v>
      </c>
      <c r="F513" s="204"/>
      <c r="G513" s="202"/>
      <c r="H513" s="202"/>
      <c r="I513" s="202"/>
      <c r="J513" s="202" t="s">
        <v>1256</v>
      </c>
      <c r="K513" s="205">
        <v>2008</v>
      </c>
      <c r="L513" s="205"/>
      <c r="M513" s="205"/>
      <c r="N513" s="205"/>
      <c r="O513" s="246"/>
    </row>
    <row r="514" spans="1:15" x14ac:dyDescent="0.2">
      <c r="A514" s="202"/>
      <c r="B514" s="202"/>
      <c r="C514" s="202"/>
      <c r="D514" s="302" t="s">
        <v>1690</v>
      </c>
      <c r="E514" s="204">
        <v>425</v>
      </c>
      <c r="F514" s="204"/>
      <c r="G514" s="202"/>
      <c r="H514" s="202"/>
      <c r="I514" s="202"/>
      <c r="J514" s="202" t="s">
        <v>1256</v>
      </c>
      <c r="K514" s="205">
        <v>2008</v>
      </c>
      <c r="L514" s="205"/>
      <c r="M514" s="205"/>
      <c r="N514" s="205"/>
      <c r="O514" s="246"/>
    </row>
    <row r="515" spans="1:15" x14ac:dyDescent="0.2">
      <c r="A515" s="202"/>
      <c r="B515" s="202"/>
      <c r="C515" s="202"/>
      <c r="D515" s="302" t="s">
        <v>1693</v>
      </c>
      <c r="E515" s="204">
        <v>195</v>
      </c>
      <c r="F515" s="352" t="s">
        <v>1633</v>
      </c>
      <c r="G515" s="202"/>
      <c r="H515" s="202"/>
      <c r="I515" s="202"/>
      <c r="J515" s="202" t="s">
        <v>1256</v>
      </c>
      <c r="K515" s="205">
        <v>2008</v>
      </c>
      <c r="L515" s="205"/>
      <c r="M515" s="205"/>
      <c r="N515" s="205"/>
      <c r="O515" s="246"/>
    </row>
    <row r="516" spans="1:15" x14ac:dyDescent="0.2">
      <c r="A516" s="202"/>
      <c r="B516" s="202"/>
      <c r="C516" s="202"/>
      <c r="D516" s="302" t="s">
        <v>1691</v>
      </c>
      <c r="E516" s="204">
        <v>1095</v>
      </c>
      <c r="F516" s="352" t="s">
        <v>1633</v>
      </c>
      <c r="G516" s="202"/>
      <c r="H516" s="202"/>
      <c r="I516" s="202"/>
      <c r="J516" s="202" t="s">
        <v>1256</v>
      </c>
      <c r="K516" s="205">
        <v>2008</v>
      </c>
      <c r="L516" s="205"/>
      <c r="M516" s="205"/>
      <c r="N516" s="205"/>
      <c r="O516" s="246"/>
    </row>
    <row r="517" spans="1:15" x14ac:dyDescent="0.2">
      <c r="A517" s="202"/>
      <c r="B517" s="202"/>
      <c r="C517" s="202"/>
      <c r="D517" s="360" t="s">
        <v>1694</v>
      </c>
      <c r="E517" s="204">
        <v>460</v>
      </c>
      <c r="F517" s="352"/>
      <c r="G517" s="202"/>
      <c r="H517" s="202"/>
      <c r="I517" s="202"/>
      <c r="J517" s="202" t="s">
        <v>1256</v>
      </c>
      <c r="K517" s="205">
        <v>2008</v>
      </c>
      <c r="L517" s="205"/>
      <c r="M517" s="205"/>
      <c r="N517" s="205"/>
      <c r="O517" s="246"/>
    </row>
    <row r="518" spans="1:15" x14ac:dyDescent="0.2">
      <c r="A518" s="202"/>
      <c r="B518" s="202"/>
      <c r="C518" s="202"/>
      <c r="D518" s="360" t="s">
        <v>1695</v>
      </c>
      <c r="E518" s="204">
        <v>14.4</v>
      </c>
      <c r="F518" s="352"/>
      <c r="G518" s="202"/>
      <c r="H518" s="202"/>
      <c r="I518" s="202"/>
      <c r="J518" s="202" t="s">
        <v>1256</v>
      </c>
      <c r="K518" s="205">
        <v>2008</v>
      </c>
      <c r="L518" s="205"/>
      <c r="M518" s="205"/>
      <c r="N518" s="205"/>
      <c r="O518" s="246"/>
    </row>
    <row r="519" spans="1:15" ht="33.75" x14ac:dyDescent="0.2">
      <c r="A519" s="202"/>
      <c r="B519" s="202"/>
      <c r="C519" s="202"/>
      <c r="D519" s="353" t="s">
        <v>1645</v>
      </c>
      <c r="E519" s="204">
        <v>325</v>
      </c>
      <c r="F519" s="352" t="s">
        <v>1633</v>
      </c>
      <c r="G519" s="202"/>
      <c r="H519" s="350" t="s">
        <v>1631</v>
      </c>
      <c r="I519" s="351" t="s">
        <v>1632</v>
      </c>
      <c r="J519" s="202" t="s">
        <v>1630</v>
      </c>
      <c r="K519" s="205">
        <v>2008</v>
      </c>
      <c r="L519" s="205"/>
      <c r="M519" s="205"/>
      <c r="N519" s="205"/>
      <c r="O519" s="246"/>
    </row>
    <row r="520" spans="1:15" ht="22.5" x14ac:dyDescent="0.2">
      <c r="A520" s="202"/>
      <c r="B520" s="202"/>
      <c r="C520" s="202"/>
      <c r="D520" s="349" t="s">
        <v>1646</v>
      </c>
      <c r="E520" s="204">
        <v>75</v>
      </c>
      <c r="F520" s="352" t="s">
        <v>1633</v>
      </c>
      <c r="G520" s="202"/>
      <c r="H520" s="350" t="s">
        <v>1647</v>
      </c>
      <c r="I520" s="351" t="s">
        <v>1648</v>
      </c>
      <c r="J520" s="202" t="s">
        <v>1630</v>
      </c>
      <c r="K520" s="205">
        <v>2008</v>
      </c>
      <c r="L520" s="205"/>
      <c r="M520" s="205"/>
      <c r="N520" s="205"/>
      <c r="O520" s="246"/>
    </row>
    <row r="521" spans="1:15" ht="25.5" x14ac:dyDescent="0.2">
      <c r="A521" s="202"/>
      <c r="B521" s="202"/>
      <c r="C521" s="202"/>
      <c r="D521" s="355" t="s">
        <v>1650</v>
      </c>
      <c r="E521" s="204">
        <v>40</v>
      </c>
      <c r="F521" s="352"/>
      <c r="G521" s="202"/>
      <c r="H521" s="350"/>
      <c r="I521" s="351"/>
      <c r="J521" s="202" t="s">
        <v>1630</v>
      </c>
      <c r="K521" s="205">
        <v>2008</v>
      </c>
      <c r="L521" s="205"/>
      <c r="M521" s="205"/>
      <c r="N521" s="205"/>
      <c r="O521" s="246"/>
    </row>
    <row r="522" spans="1:15" ht="25.5" x14ac:dyDescent="0.2">
      <c r="A522" s="202"/>
      <c r="B522" s="202"/>
      <c r="C522" s="202"/>
      <c r="D522" s="355" t="s">
        <v>1651</v>
      </c>
      <c r="E522" s="204">
        <v>60</v>
      </c>
      <c r="F522" s="352"/>
      <c r="G522" s="202"/>
      <c r="H522" s="350"/>
      <c r="I522" s="351"/>
      <c r="J522" s="202" t="s">
        <v>1630</v>
      </c>
      <c r="K522" s="205">
        <v>2008</v>
      </c>
      <c r="L522" s="205"/>
      <c r="M522" s="205"/>
      <c r="N522" s="205"/>
      <c r="O522" s="246"/>
    </row>
    <row r="523" spans="1:15" ht="25.5" x14ac:dyDescent="0.2">
      <c r="A523" s="202"/>
      <c r="B523" s="202"/>
      <c r="C523" s="202"/>
      <c r="D523" s="353" t="s">
        <v>1649</v>
      </c>
      <c r="E523" s="204">
        <v>60</v>
      </c>
      <c r="F523" s="352"/>
      <c r="G523" s="202"/>
      <c r="H523" s="350"/>
      <c r="I523" s="351"/>
      <c r="J523" s="202" t="s">
        <v>1630</v>
      </c>
      <c r="K523" s="205">
        <v>2008</v>
      </c>
      <c r="L523" s="205"/>
      <c r="M523" s="205"/>
      <c r="N523" s="205"/>
      <c r="O523" s="246"/>
    </row>
    <row r="524" spans="1:15" x14ac:dyDescent="0.2">
      <c r="A524" s="202"/>
      <c r="B524" s="202"/>
      <c r="C524" s="202"/>
      <c r="D524" s="356" t="s">
        <v>1634</v>
      </c>
      <c r="E524" s="354" t="s">
        <v>1635</v>
      </c>
      <c r="F524" s="352"/>
      <c r="G524" s="202"/>
      <c r="H524" s="350"/>
      <c r="I524" s="351"/>
      <c r="J524" s="202" t="s">
        <v>1630</v>
      </c>
      <c r="K524" s="205">
        <v>2008</v>
      </c>
      <c r="L524" s="205"/>
      <c r="M524" s="205"/>
      <c r="N524" s="205"/>
      <c r="O524" s="246"/>
    </row>
    <row r="525" spans="1:15" ht="64.5" customHeight="1" x14ac:dyDescent="0.2">
      <c r="A525" s="202"/>
      <c r="B525" s="202"/>
      <c r="C525" s="202"/>
      <c r="D525" s="353" t="s">
        <v>1636</v>
      </c>
      <c r="E525" s="357">
        <v>95</v>
      </c>
      <c r="F525" s="353" t="s">
        <v>1637</v>
      </c>
      <c r="G525" s="358" t="s">
        <v>1638</v>
      </c>
      <c r="H525" s="351" t="s">
        <v>1644</v>
      </c>
      <c r="I525" s="353" t="s">
        <v>1639</v>
      </c>
      <c r="J525" s="202" t="s">
        <v>1630</v>
      </c>
      <c r="K525" s="205">
        <v>2008</v>
      </c>
      <c r="L525" s="205"/>
      <c r="M525" s="205"/>
      <c r="N525" s="205"/>
      <c r="O525" s="246"/>
    </row>
    <row r="526" spans="1:15" ht="33.75" customHeight="1" x14ac:dyDescent="0.2">
      <c r="A526" s="202"/>
      <c r="B526" s="202"/>
      <c r="C526" s="202"/>
      <c r="D526" s="353" t="s">
        <v>1640</v>
      </c>
      <c r="E526" s="357">
        <v>30</v>
      </c>
      <c r="F526" s="359"/>
      <c r="G526" s="208"/>
      <c r="H526" s="351"/>
      <c r="I526" s="351"/>
      <c r="J526" s="202"/>
      <c r="K526" s="205">
        <v>2008</v>
      </c>
      <c r="L526" s="205"/>
      <c r="M526" s="205"/>
      <c r="N526" s="205"/>
      <c r="O526" s="246"/>
    </row>
    <row r="527" spans="1:15" ht="38.25" x14ac:dyDescent="0.2">
      <c r="A527" s="202"/>
      <c r="B527" s="202"/>
      <c r="C527" s="202"/>
      <c r="D527" s="353" t="s">
        <v>1641</v>
      </c>
      <c r="E527" s="220">
        <v>105</v>
      </c>
      <c r="F527" s="359"/>
      <c r="G527" s="208"/>
      <c r="H527" s="351"/>
      <c r="I527" s="351"/>
      <c r="J527" s="202"/>
      <c r="K527" s="205">
        <v>2008</v>
      </c>
      <c r="L527" s="205"/>
      <c r="M527" s="205"/>
      <c r="N527" s="205"/>
      <c r="O527" s="246"/>
    </row>
    <row r="528" spans="1:15" ht="25.5" x14ac:dyDescent="0.2">
      <c r="A528" s="202"/>
      <c r="B528" s="202"/>
      <c r="C528" s="202"/>
      <c r="D528" s="353" t="s">
        <v>1642</v>
      </c>
      <c r="E528" s="220">
        <v>160</v>
      </c>
      <c r="F528" s="359"/>
      <c r="G528" s="208"/>
      <c r="H528" s="351"/>
      <c r="I528" s="351"/>
      <c r="J528" s="202"/>
      <c r="K528" s="205">
        <v>2008</v>
      </c>
      <c r="L528" s="205"/>
      <c r="M528" s="205"/>
      <c r="N528" s="205"/>
      <c r="O528" s="246"/>
    </row>
    <row r="529" spans="1:15" x14ac:dyDescent="0.2">
      <c r="A529" s="202"/>
      <c r="B529" s="202"/>
      <c r="C529" s="202"/>
      <c r="D529" s="349" t="s">
        <v>1643</v>
      </c>
      <c r="E529" s="220">
        <v>35</v>
      </c>
      <c r="F529" s="359"/>
      <c r="G529" s="208"/>
      <c r="H529" s="351"/>
      <c r="I529" s="351"/>
      <c r="J529" s="202"/>
      <c r="K529" s="205">
        <v>2008</v>
      </c>
      <c r="L529" s="205"/>
      <c r="M529" s="205"/>
      <c r="N529" s="205"/>
      <c r="O529" s="246"/>
    </row>
    <row r="530" spans="1:15" x14ac:dyDescent="0.2">
      <c r="A530" s="202"/>
      <c r="B530" s="202"/>
      <c r="C530" s="202"/>
      <c r="D530" s="353"/>
      <c r="E530" s="220"/>
      <c r="F530" s="359"/>
      <c r="G530" s="208"/>
      <c r="H530" s="351"/>
      <c r="I530" s="351"/>
      <c r="J530" s="202"/>
      <c r="K530" s="205"/>
      <c r="L530" s="205"/>
      <c r="M530" s="205"/>
      <c r="N530" s="205"/>
      <c r="O530" s="246"/>
    </row>
    <row r="531" spans="1:15" x14ac:dyDescent="0.2">
      <c r="A531" s="202"/>
      <c r="B531" s="202"/>
      <c r="C531" s="202"/>
      <c r="D531" s="353"/>
      <c r="E531" s="220"/>
      <c r="F531" s="220"/>
      <c r="G531" s="208"/>
      <c r="H531" s="208"/>
      <c r="I531" s="202"/>
      <c r="J531" s="202"/>
      <c r="K531" s="205"/>
      <c r="L531" s="205"/>
      <c r="M531" s="205"/>
      <c r="N531" s="205"/>
      <c r="O531" s="246"/>
    </row>
    <row r="532" spans="1:15" s="240" customFormat="1" x14ac:dyDescent="0.2">
      <c r="A532" s="213"/>
      <c r="B532" s="213"/>
      <c r="C532" s="213"/>
      <c r="D532" s="213" t="s">
        <v>665</v>
      </c>
      <c r="E532" s="210"/>
      <c r="F532" s="210"/>
      <c r="G532" s="213"/>
      <c r="H532" s="213" t="s">
        <v>669</v>
      </c>
      <c r="I532" s="213" t="s">
        <v>668</v>
      </c>
      <c r="J532" s="11" t="s">
        <v>667</v>
      </c>
      <c r="K532" s="205">
        <v>2007</v>
      </c>
      <c r="L532" s="266"/>
      <c r="M532" s="266"/>
      <c r="N532" s="266"/>
      <c r="O532" s="246"/>
    </row>
    <row r="533" spans="1:15" s="240" customFormat="1" x14ac:dyDescent="0.2">
      <c r="A533" s="213"/>
      <c r="B533" s="213"/>
      <c r="C533" s="213"/>
      <c r="D533" s="213" t="s">
        <v>666</v>
      </c>
      <c r="E533" s="210"/>
      <c r="F533" s="210"/>
      <c r="G533" s="213"/>
      <c r="H533" s="213" t="s">
        <v>669</v>
      </c>
      <c r="I533" s="213" t="s">
        <v>668</v>
      </c>
      <c r="J533" s="11" t="s">
        <v>667</v>
      </c>
      <c r="K533" s="205">
        <v>2007</v>
      </c>
      <c r="L533" s="266"/>
      <c r="M533" s="266"/>
      <c r="N533" s="266"/>
      <c r="O533" s="246"/>
    </row>
    <row r="534" spans="1:15" s="269" customFormat="1" ht="25.5" x14ac:dyDescent="0.2">
      <c r="A534" s="217"/>
      <c r="B534" s="217"/>
      <c r="C534" s="217"/>
      <c r="D534" s="215" t="s">
        <v>1085</v>
      </c>
      <c r="E534" s="267">
        <v>710</v>
      </c>
      <c r="F534" s="267" t="s">
        <v>1087</v>
      </c>
      <c r="G534" s="217" t="s">
        <v>1088</v>
      </c>
      <c r="H534" s="217" t="s">
        <v>1086</v>
      </c>
      <c r="I534" s="217" t="s">
        <v>668</v>
      </c>
      <c r="J534" s="215" t="s">
        <v>1089</v>
      </c>
      <c r="K534" s="205">
        <v>2007</v>
      </c>
      <c r="L534" s="268"/>
      <c r="M534" s="268"/>
      <c r="N534" s="268"/>
      <c r="O534" s="246"/>
    </row>
    <row r="535" spans="1:15" ht="38.25" x14ac:dyDescent="0.2">
      <c r="A535" s="202"/>
      <c r="B535" s="202"/>
      <c r="C535" s="202"/>
      <c r="D535" s="209" t="s">
        <v>800</v>
      </c>
      <c r="E535" s="204">
        <v>446</v>
      </c>
      <c r="F535" s="204"/>
      <c r="G535" s="202"/>
      <c r="H535" s="202"/>
      <c r="I535" s="202"/>
      <c r="J535" s="205" t="s">
        <v>1334</v>
      </c>
      <c r="K535" s="205">
        <v>2007</v>
      </c>
      <c r="L535" s="205"/>
      <c r="M535" s="205"/>
      <c r="N535" s="205"/>
      <c r="O535" s="246"/>
    </row>
    <row r="536" spans="1:15" ht="38.25" x14ac:dyDescent="0.2">
      <c r="A536" s="202"/>
      <c r="B536" s="202"/>
      <c r="C536" s="202"/>
      <c r="D536" s="209" t="s">
        <v>801</v>
      </c>
      <c r="E536" s="204">
        <v>536</v>
      </c>
      <c r="F536" s="204"/>
      <c r="G536" s="202"/>
      <c r="H536" s="202"/>
      <c r="I536" s="202"/>
      <c r="J536" s="205" t="s">
        <v>1334</v>
      </c>
      <c r="K536" s="205">
        <v>2007</v>
      </c>
      <c r="L536" s="205"/>
      <c r="M536" s="205"/>
      <c r="N536" s="205"/>
      <c r="O536" s="246"/>
    </row>
    <row r="537" spans="1:15" ht="76.5" x14ac:dyDescent="0.2">
      <c r="A537" s="202"/>
      <c r="B537" s="202"/>
      <c r="C537" s="202"/>
      <c r="D537" s="296" t="s">
        <v>2220</v>
      </c>
      <c r="E537" s="204">
        <v>778</v>
      </c>
      <c r="F537" s="352" t="s">
        <v>1633</v>
      </c>
      <c r="G537" s="202"/>
      <c r="H537" s="202"/>
      <c r="I537" s="300" t="s">
        <v>2221</v>
      </c>
      <c r="J537" s="296" t="s">
        <v>2222</v>
      </c>
      <c r="K537" s="205">
        <v>2012</v>
      </c>
      <c r="L537" s="205"/>
      <c r="M537" s="205"/>
      <c r="N537" s="205"/>
      <c r="O537" s="246"/>
    </row>
    <row r="538" spans="1:15" x14ac:dyDescent="0.2">
      <c r="A538" s="202"/>
      <c r="B538" s="202"/>
      <c r="C538" s="202"/>
      <c r="D538" s="213"/>
      <c r="E538" s="204"/>
      <c r="F538" s="204"/>
      <c r="G538" s="202"/>
      <c r="H538" s="202"/>
      <c r="I538" s="202"/>
      <c r="J538" s="202"/>
      <c r="K538" s="205"/>
      <c r="L538" s="205"/>
      <c r="M538" s="205"/>
      <c r="N538" s="205"/>
      <c r="O538" s="246"/>
    </row>
    <row r="539" spans="1:15" x14ac:dyDescent="0.2">
      <c r="A539" s="202"/>
      <c r="B539" s="202"/>
      <c r="C539" s="206" t="s">
        <v>1332</v>
      </c>
      <c r="D539" s="202"/>
      <c r="E539" s="204"/>
      <c r="F539" s="204"/>
      <c r="G539" s="202"/>
      <c r="H539" s="202"/>
      <c r="I539" s="202"/>
      <c r="J539" s="202"/>
      <c r="K539" s="205"/>
      <c r="L539" s="205"/>
      <c r="M539" s="205"/>
      <c r="N539" s="205"/>
      <c r="O539" s="246"/>
    </row>
    <row r="540" spans="1:15" ht="25.5" x14ac:dyDescent="0.2">
      <c r="A540" s="202"/>
      <c r="B540" s="202"/>
      <c r="C540" s="202"/>
      <c r="D540" s="209" t="s">
        <v>1333</v>
      </c>
      <c r="E540" s="212">
        <v>1250</v>
      </c>
      <c r="F540" s="204"/>
      <c r="G540" s="202"/>
      <c r="H540" s="202"/>
      <c r="I540" s="202"/>
      <c r="J540" s="205" t="s">
        <v>1334</v>
      </c>
      <c r="K540" s="205">
        <v>2007</v>
      </c>
      <c r="L540" s="205"/>
      <c r="M540" s="205"/>
      <c r="N540" s="205"/>
      <c r="O540" s="246"/>
    </row>
    <row r="541" spans="1:15" x14ac:dyDescent="0.2">
      <c r="A541" s="202"/>
      <c r="B541" s="202"/>
      <c r="C541" s="202"/>
      <c r="D541" s="213" t="s">
        <v>1335</v>
      </c>
      <c r="E541" s="212">
        <v>199</v>
      </c>
      <c r="F541" s="204"/>
      <c r="G541" s="202"/>
      <c r="H541" s="202"/>
      <c r="I541" s="202"/>
      <c r="J541" s="205" t="s">
        <v>1334</v>
      </c>
      <c r="K541" s="205">
        <v>2007</v>
      </c>
      <c r="L541" s="205"/>
      <c r="M541" s="205"/>
      <c r="N541" s="205"/>
      <c r="O541" s="246"/>
    </row>
    <row r="542" spans="1:15" ht="24.75" customHeight="1" x14ac:dyDescent="0.2">
      <c r="A542" s="202"/>
      <c r="B542" s="202"/>
      <c r="C542" s="202"/>
      <c r="D542" s="208" t="s">
        <v>788</v>
      </c>
      <c r="E542" s="204">
        <v>199</v>
      </c>
      <c r="F542" s="204"/>
      <c r="G542" s="202"/>
      <c r="H542" s="202"/>
      <c r="I542" s="202"/>
      <c r="J542" s="205" t="s">
        <v>1334</v>
      </c>
      <c r="K542" s="205">
        <v>2007</v>
      </c>
      <c r="L542" s="205"/>
      <c r="M542" s="205"/>
      <c r="N542" s="205"/>
      <c r="O542" s="246"/>
    </row>
    <row r="543" spans="1:15" ht="25.5" x14ac:dyDescent="0.2">
      <c r="A543" s="202"/>
      <c r="B543" s="202"/>
      <c r="C543" s="202"/>
      <c r="D543" s="209" t="s">
        <v>790</v>
      </c>
      <c r="E543" s="204">
        <v>519</v>
      </c>
      <c r="F543" s="204"/>
      <c r="G543" s="202"/>
      <c r="H543" s="202"/>
      <c r="I543" s="202"/>
      <c r="J543" s="205" t="s">
        <v>789</v>
      </c>
      <c r="K543" s="205">
        <v>2007</v>
      </c>
      <c r="L543" s="205"/>
      <c r="M543" s="205"/>
      <c r="N543" s="205"/>
      <c r="O543" s="246"/>
    </row>
    <row r="544" spans="1:15" x14ac:dyDescent="0.2">
      <c r="A544" s="202"/>
      <c r="B544" s="202"/>
      <c r="C544" s="202"/>
      <c r="D544" s="209" t="s">
        <v>799</v>
      </c>
      <c r="E544" s="204">
        <v>399</v>
      </c>
      <c r="F544" s="204"/>
      <c r="G544" s="202"/>
      <c r="H544" s="202"/>
      <c r="I544" s="202"/>
      <c r="J544" s="205" t="s">
        <v>1334</v>
      </c>
      <c r="K544" s="205">
        <v>2007</v>
      </c>
      <c r="L544" s="205"/>
      <c r="M544" s="205"/>
      <c r="N544" s="205"/>
      <c r="O544" s="246"/>
    </row>
    <row r="545" spans="1:15" ht="93.75" customHeight="1" x14ac:dyDescent="0.2">
      <c r="A545" s="202"/>
      <c r="B545" s="202"/>
      <c r="C545" s="202"/>
      <c r="D545" s="485" t="s">
        <v>2059</v>
      </c>
      <c r="E545" s="204">
        <v>1720</v>
      </c>
      <c r="F545" s="204"/>
      <c r="G545" s="202"/>
      <c r="H545" s="202"/>
      <c r="I545" s="202"/>
      <c r="J545" s="202" t="s">
        <v>1256</v>
      </c>
      <c r="K545" s="205">
        <v>2008</v>
      </c>
      <c r="L545" s="205"/>
      <c r="M545" s="205"/>
      <c r="N545" s="205"/>
      <c r="O545" s="246"/>
    </row>
    <row r="546" spans="1:15" x14ac:dyDescent="0.2">
      <c r="A546" s="202"/>
      <c r="B546" s="202"/>
      <c r="C546" s="202"/>
      <c r="D546" s="213"/>
      <c r="E546" s="204"/>
      <c r="F546" s="204"/>
      <c r="G546" s="202"/>
      <c r="H546" s="202"/>
      <c r="I546" s="202"/>
      <c r="J546" s="202"/>
      <c r="K546" s="205"/>
      <c r="L546" s="205"/>
      <c r="M546" s="205"/>
      <c r="N546" s="205"/>
      <c r="O546" s="246"/>
    </row>
    <row r="547" spans="1:15" x14ac:dyDescent="0.2">
      <c r="A547" s="202"/>
      <c r="B547" s="202"/>
      <c r="C547" s="206" t="s">
        <v>1345</v>
      </c>
      <c r="D547" s="202"/>
      <c r="E547" s="204"/>
      <c r="F547" s="204"/>
      <c r="G547" s="202"/>
      <c r="H547" s="202"/>
      <c r="I547" s="202"/>
      <c r="J547" s="202"/>
      <c r="K547" s="205"/>
      <c r="L547" s="205"/>
      <c r="M547" s="205"/>
      <c r="N547" s="205"/>
      <c r="O547" s="246"/>
    </row>
    <row r="548" spans="1:15" x14ac:dyDescent="0.2">
      <c r="A548" s="202"/>
      <c r="B548" s="202"/>
      <c r="C548" s="202"/>
      <c r="D548" s="211" t="s">
        <v>117</v>
      </c>
      <c r="E548" s="212">
        <v>94.5</v>
      </c>
      <c r="F548" s="204"/>
      <c r="G548" s="202"/>
      <c r="H548" s="202"/>
      <c r="I548" s="202"/>
      <c r="J548" s="202" t="s">
        <v>1256</v>
      </c>
      <c r="K548" s="205">
        <v>2007</v>
      </c>
      <c r="L548" s="205"/>
      <c r="M548" s="205"/>
      <c r="N548" s="205"/>
      <c r="O548" s="246"/>
    </row>
    <row r="549" spans="1:15" x14ac:dyDescent="0.2">
      <c r="A549" s="202"/>
      <c r="B549" s="202"/>
      <c r="C549" s="202"/>
      <c r="D549" s="211" t="s">
        <v>118</v>
      </c>
      <c r="E549" s="212">
        <v>112.5</v>
      </c>
      <c r="F549" s="204"/>
      <c r="G549" s="202"/>
      <c r="H549" s="202"/>
      <c r="I549" s="202"/>
      <c r="J549" s="202" t="s">
        <v>1256</v>
      </c>
      <c r="K549" s="205">
        <v>2007</v>
      </c>
      <c r="L549" s="205"/>
      <c r="M549" s="205"/>
      <c r="N549" s="205"/>
      <c r="O549" s="246"/>
    </row>
    <row r="550" spans="1:15" x14ac:dyDescent="0.2">
      <c r="A550" s="202"/>
      <c r="B550" s="202"/>
      <c r="C550" s="202"/>
      <c r="D550" s="211" t="s">
        <v>119</v>
      </c>
      <c r="E550" s="212">
        <v>103</v>
      </c>
      <c r="F550" s="204"/>
      <c r="G550" s="202"/>
      <c r="H550" s="202"/>
      <c r="I550" s="202"/>
      <c r="J550" s="202" t="s">
        <v>1256</v>
      </c>
      <c r="K550" s="205">
        <v>2007</v>
      </c>
      <c r="L550" s="205"/>
      <c r="M550" s="205"/>
      <c r="N550" s="205"/>
      <c r="O550" s="246"/>
    </row>
    <row r="551" spans="1:15" x14ac:dyDescent="0.2">
      <c r="A551" s="202"/>
      <c r="B551" s="202"/>
      <c r="C551" s="202"/>
      <c r="D551" s="211" t="s">
        <v>1330</v>
      </c>
      <c r="E551" s="212">
        <v>99</v>
      </c>
      <c r="F551" s="204"/>
      <c r="G551" s="202"/>
      <c r="H551" s="202"/>
      <c r="I551" s="202"/>
      <c r="J551" s="202" t="s">
        <v>1256</v>
      </c>
      <c r="K551" s="205">
        <v>2007</v>
      </c>
      <c r="L551" s="205"/>
      <c r="M551" s="205"/>
      <c r="N551" s="205"/>
      <c r="O551" s="246"/>
    </row>
    <row r="552" spans="1:15" x14ac:dyDescent="0.2">
      <c r="A552" s="202"/>
      <c r="B552" s="202"/>
      <c r="C552" s="202"/>
      <c r="D552" s="211" t="s">
        <v>1331</v>
      </c>
      <c r="E552" s="212">
        <v>139.5</v>
      </c>
      <c r="F552" s="204"/>
      <c r="G552" s="202"/>
      <c r="H552" s="202"/>
      <c r="I552" s="202"/>
      <c r="J552" s="202" t="s">
        <v>1256</v>
      </c>
      <c r="K552" s="205">
        <v>2007</v>
      </c>
      <c r="L552" s="205"/>
      <c r="M552" s="205"/>
      <c r="N552" s="205"/>
      <c r="O552" s="246"/>
    </row>
    <row r="553" spans="1:15" x14ac:dyDescent="0.2">
      <c r="A553" s="202"/>
      <c r="B553" s="202"/>
      <c r="C553" s="202"/>
      <c r="D553" s="211" t="s">
        <v>613</v>
      </c>
      <c r="E553" s="212">
        <v>134</v>
      </c>
      <c r="F553" s="204"/>
      <c r="G553" s="202"/>
      <c r="H553" s="202"/>
      <c r="I553" s="202"/>
      <c r="J553" s="202" t="s">
        <v>1256</v>
      </c>
      <c r="K553" s="205">
        <v>2007</v>
      </c>
      <c r="L553" s="205"/>
      <c r="M553" s="205"/>
      <c r="N553" s="205"/>
      <c r="O553" s="246"/>
    </row>
    <row r="554" spans="1:15" x14ac:dyDescent="0.2">
      <c r="A554" s="202"/>
      <c r="B554" s="202"/>
      <c r="C554" s="202"/>
      <c r="D554" s="297" t="s">
        <v>614</v>
      </c>
      <c r="E554" s="212">
        <v>123</v>
      </c>
      <c r="F554" s="204"/>
      <c r="G554" s="202"/>
      <c r="H554" s="202"/>
      <c r="I554" s="202"/>
      <c r="J554" s="202" t="s">
        <v>1256</v>
      </c>
      <c r="K554" s="205">
        <v>2007</v>
      </c>
      <c r="L554" s="205"/>
      <c r="M554" s="205"/>
      <c r="N554" s="205"/>
      <c r="O554" s="246"/>
    </row>
    <row r="555" spans="1:15" ht="25.5" x14ac:dyDescent="0.2">
      <c r="A555" s="202"/>
      <c r="B555" s="202"/>
      <c r="C555" s="202"/>
      <c r="D555" s="296" t="s">
        <v>1504</v>
      </c>
      <c r="E555" s="212">
        <v>3.5</v>
      </c>
      <c r="F555" s="204"/>
      <c r="G555" s="202"/>
      <c r="H555" s="202"/>
      <c r="I555" s="202"/>
      <c r="J555" s="296" t="s">
        <v>1490</v>
      </c>
      <c r="K555" s="205">
        <v>2007</v>
      </c>
      <c r="L555" s="205"/>
      <c r="M555" s="205"/>
      <c r="N555" s="205"/>
      <c r="O555" s="246"/>
    </row>
    <row r="556" spans="1:15" ht="25.5" x14ac:dyDescent="0.2">
      <c r="A556" s="202"/>
      <c r="B556" s="202"/>
      <c r="C556" s="202"/>
      <c r="D556" s="296" t="s">
        <v>1505</v>
      </c>
      <c r="E556" s="212">
        <v>5.15</v>
      </c>
      <c r="F556" s="204"/>
      <c r="G556" s="202"/>
      <c r="H556" s="202"/>
      <c r="I556" s="202"/>
      <c r="J556" s="296" t="s">
        <v>1490</v>
      </c>
      <c r="K556" s="205">
        <v>2007</v>
      </c>
      <c r="L556" s="205"/>
      <c r="M556" s="205"/>
      <c r="N556" s="205"/>
      <c r="O556" s="246"/>
    </row>
    <row r="557" spans="1:15" ht="25.5" x14ac:dyDescent="0.2">
      <c r="A557" s="202"/>
      <c r="B557" s="202"/>
      <c r="C557" s="202"/>
      <c r="D557" s="296" t="s">
        <v>1506</v>
      </c>
      <c r="E557" s="212">
        <v>0.1</v>
      </c>
      <c r="F557" s="204"/>
      <c r="G557" s="202"/>
      <c r="H557" s="202"/>
      <c r="I557" s="202"/>
      <c r="J557" s="296" t="s">
        <v>1490</v>
      </c>
      <c r="K557" s="205">
        <v>2007</v>
      </c>
      <c r="L557" s="205"/>
      <c r="M557" s="205"/>
      <c r="N557" s="205"/>
      <c r="O557" s="246"/>
    </row>
    <row r="558" spans="1:15" ht="25.5" x14ac:dyDescent="0.2">
      <c r="A558" s="202"/>
      <c r="B558" s="202"/>
      <c r="C558" s="202"/>
      <c r="D558" s="296" t="s">
        <v>1507</v>
      </c>
      <c r="E558" s="212">
        <v>11.15</v>
      </c>
      <c r="F558" s="204"/>
      <c r="G558" s="202"/>
      <c r="H558" s="202"/>
      <c r="I558" s="202"/>
      <c r="J558" s="296" t="s">
        <v>1490</v>
      </c>
      <c r="K558" s="205">
        <v>2007</v>
      </c>
      <c r="L558" s="205"/>
      <c r="M558" s="205"/>
      <c r="N558" s="205"/>
      <c r="O558" s="246"/>
    </row>
    <row r="559" spans="1:15" ht="25.5" x14ac:dyDescent="0.2">
      <c r="A559" s="202"/>
      <c r="B559" s="202"/>
      <c r="C559" s="202"/>
      <c r="D559" s="296" t="s">
        <v>1508</v>
      </c>
      <c r="E559" s="212">
        <v>26.15</v>
      </c>
      <c r="F559" s="204"/>
      <c r="G559" s="202"/>
      <c r="H559" s="202"/>
      <c r="I559" s="202"/>
      <c r="J559" s="296" t="s">
        <v>1490</v>
      </c>
      <c r="K559" s="205">
        <v>2007</v>
      </c>
      <c r="L559" s="205"/>
      <c r="M559" s="205"/>
      <c r="N559" s="205"/>
      <c r="O559" s="246"/>
    </row>
    <row r="560" spans="1:15" ht="25.5" x14ac:dyDescent="0.2">
      <c r="A560" s="202"/>
      <c r="B560" s="202"/>
      <c r="C560" s="202"/>
      <c r="D560" s="296" t="s">
        <v>1509</v>
      </c>
      <c r="E560" s="212">
        <v>7.41</v>
      </c>
      <c r="F560" s="204"/>
      <c r="G560" s="202"/>
      <c r="H560" s="202"/>
      <c r="I560" s="202"/>
      <c r="J560" s="296" t="s">
        <v>1490</v>
      </c>
      <c r="K560" s="205">
        <v>2007</v>
      </c>
      <c r="L560" s="205"/>
      <c r="M560" s="205"/>
      <c r="N560" s="205"/>
      <c r="O560" s="246"/>
    </row>
    <row r="561" spans="1:15" ht="25.5" x14ac:dyDescent="0.2">
      <c r="A561" s="202"/>
      <c r="B561" s="202"/>
      <c r="C561" s="202"/>
      <c r="D561" s="296" t="s">
        <v>1510</v>
      </c>
      <c r="E561" s="212">
        <v>8.4499999999999993</v>
      </c>
      <c r="F561" s="204"/>
      <c r="G561" s="202"/>
      <c r="H561" s="202"/>
      <c r="I561" s="202"/>
      <c r="J561" s="296" t="s">
        <v>1490</v>
      </c>
      <c r="K561" s="205">
        <v>2007</v>
      </c>
      <c r="L561" s="205"/>
      <c r="M561" s="205"/>
      <c r="N561" s="205"/>
      <c r="O561" s="246"/>
    </row>
    <row r="562" spans="1:15" ht="25.5" x14ac:dyDescent="0.2">
      <c r="A562" s="202"/>
      <c r="B562" s="202"/>
      <c r="C562" s="202"/>
      <c r="D562" s="296" t="s">
        <v>1511</v>
      </c>
      <c r="E562" s="212">
        <v>11.55</v>
      </c>
      <c r="F562" s="204"/>
      <c r="G562" s="202"/>
      <c r="H562" s="202"/>
      <c r="I562" s="202"/>
      <c r="J562" s="296" t="s">
        <v>1490</v>
      </c>
      <c r="K562" s="205">
        <v>2007</v>
      </c>
      <c r="L562" s="205"/>
      <c r="M562" s="205"/>
      <c r="N562" s="205"/>
      <c r="O562" s="246"/>
    </row>
    <row r="563" spans="1:15" ht="25.5" x14ac:dyDescent="0.2">
      <c r="A563" s="202"/>
      <c r="B563" s="202"/>
      <c r="C563" s="202"/>
      <c r="D563" s="296" t="s">
        <v>1512</v>
      </c>
      <c r="E563" s="212">
        <v>13.41</v>
      </c>
      <c r="F563" s="204"/>
      <c r="G563" s="202"/>
      <c r="H563" s="202"/>
      <c r="I563" s="202"/>
      <c r="J563" s="296" t="s">
        <v>1490</v>
      </c>
      <c r="K563" s="205">
        <v>2007</v>
      </c>
      <c r="L563" s="205"/>
      <c r="M563" s="205"/>
      <c r="N563" s="205"/>
      <c r="O563" s="246"/>
    </row>
    <row r="564" spans="1:15" ht="25.5" x14ac:dyDescent="0.2">
      <c r="A564" s="202"/>
      <c r="B564" s="202"/>
      <c r="C564" s="202"/>
      <c r="D564" s="296" t="s">
        <v>1513</v>
      </c>
      <c r="E564" s="212">
        <v>19.600000000000001</v>
      </c>
      <c r="F564" s="204"/>
      <c r="G564" s="202"/>
      <c r="H564" s="202"/>
      <c r="I564" s="202"/>
      <c r="J564" s="296" t="s">
        <v>1490</v>
      </c>
      <c r="K564" s="205">
        <v>2007</v>
      </c>
      <c r="L564" s="205"/>
      <c r="M564" s="205"/>
      <c r="N564" s="205"/>
      <c r="O564" s="246"/>
    </row>
    <row r="565" spans="1:15" ht="25.5" x14ac:dyDescent="0.2">
      <c r="A565" s="202"/>
      <c r="B565" s="202"/>
      <c r="C565" s="202"/>
      <c r="D565" s="296" t="s">
        <v>1514</v>
      </c>
      <c r="E565" s="212">
        <v>6.6</v>
      </c>
      <c r="F565" s="204"/>
      <c r="G565" s="202"/>
      <c r="H565" s="202"/>
      <c r="I565" s="202"/>
      <c r="J565" s="296" t="s">
        <v>1490</v>
      </c>
      <c r="K565" s="205">
        <v>2007</v>
      </c>
      <c r="L565" s="205"/>
      <c r="M565" s="205"/>
      <c r="N565" s="205"/>
      <c r="O565" s="246"/>
    </row>
    <row r="566" spans="1:15" ht="25.5" x14ac:dyDescent="0.2">
      <c r="A566" s="202"/>
      <c r="B566" s="202"/>
      <c r="C566" s="202"/>
      <c r="D566" s="296" t="s">
        <v>1515</v>
      </c>
      <c r="E566" s="212">
        <v>8.6999999999999993</v>
      </c>
      <c r="F566" s="204"/>
      <c r="G566" s="202"/>
      <c r="H566" s="202"/>
      <c r="I566" s="202"/>
      <c r="J566" s="296" t="s">
        <v>1490</v>
      </c>
      <c r="K566" s="205">
        <v>2007</v>
      </c>
      <c r="L566" s="205"/>
      <c r="M566" s="205"/>
      <c r="N566" s="205"/>
      <c r="O566" s="246"/>
    </row>
    <row r="567" spans="1:15" ht="25.5" x14ac:dyDescent="0.2">
      <c r="A567" s="202"/>
      <c r="B567" s="202"/>
      <c r="C567" s="202"/>
      <c r="D567" s="296" t="s">
        <v>1516</v>
      </c>
      <c r="E567" s="212">
        <v>9.8000000000000007</v>
      </c>
      <c r="F567" s="204"/>
      <c r="G567" s="202"/>
      <c r="H567" s="202"/>
      <c r="I567" s="202"/>
      <c r="J567" s="296" t="s">
        <v>1490</v>
      </c>
      <c r="K567" s="205">
        <v>2007</v>
      </c>
      <c r="L567" s="205"/>
      <c r="M567" s="205"/>
      <c r="N567" s="205"/>
      <c r="O567" s="246"/>
    </row>
    <row r="568" spans="1:15" ht="25.5" x14ac:dyDescent="0.2">
      <c r="A568" s="202"/>
      <c r="B568" s="202"/>
      <c r="C568" s="202"/>
      <c r="D568" s="296" t="s">
        <v>1517</v>
      </c>
      <c r="E568" s="212">
        <v>12.7</v>
      </c>
      <c r="F568" s="204"/>
      <c r="G568" s="202"/>
      <c r="H568" s="202"/>
      <c r="I568" s="202"/>
      <c r="J568" s="296" t="s">
        <v>1490</v>
      </c>
      <c r="K568" s="205">
        <v>2007</v>
      </c>
      <c r="L568" s="205"/>
      <c r="M568" s="205"/>
      <c r="N568" s="205"/>
      <c r="O568" s="246"/>
    </row>
    <row r="569" spans="1:15" ht="25.5" x14ac:dyDescent="0.2">
      <c r="A569" s="202"/>
      <c r="B569" s="202"/>
      <c r="C569" s="202"/>
      <c r="D569" s="296" t="s">
        <v>1491</v>
      </c>
      <c r="E569" s="212">
        <v>1.51</v>
      </c>
      <c r="F569" s="204"/>
      <c r="G569" s="202"/>
      <c r="H569" s="202"/>
      <c r="I569" s="202"/>
      <c r="J569" s="296" t="s">
        <v>1490</v>
      </c>
      <c r="K569" s="205">
        <v>2007</v>
      </c>
      <c r="L569" s="205"/>
      <c r="M569" s="205"/>
      <c r="N569" s="205"/>
      <c r="O569" s="246"/>
    </row>
    <row r="570" spans="1:15" ht="25.5" x14ac:dyDescent="0.2">
      <c r="A570" s="202"/>
      <c r="B570" s="202"/>
      <c r="C570" s="202"/>
      <c r="D570" s="296" t="s">
        <v>1492</v>
      </c>
      <c r="E570" s="212">
        <v>2.0499999999999998</v>
      </c>
      <c r="F570" s="204"/>
      <c r="G570" s="202"/>
      <c r="H570" s="202"/>
      <c r="I570" s="202"/>
      <c r="J570" s="296" t="s">
        <v>1490</v>
      </c>
      <c r="K570" s="205">
        <v>2007</v>
      </c>
      <c r="L570" s="205"/>
      <c r="M570" s="205"/>
      <c r="N570" s="205"/>
      <c r="O570" s="246"/>
    </row>
    <row r="571" spans="1:15" ht="25.5" x14ac:dyDescent="0.2">
      <c r="A571" s="202"/>
      <c r="B571" s="202"/>
      <c r="C571" s="202"/>
      <c r="D571" s="296" t="s">
        <v>1493</v>
      </c>
      <c r="E571" s="212">
        <v>2.5</v>
      </c>
      <c r="F571" s="204"/>
      <c r="G571" s="202"/>
      <c r="H571" s="202"/>
      <c r="I571" s="202"/>
      <c r="J571" s="296" t="s">
        <v>1490</v>
      </c>
      <c r="K571" s="205">
        <v>2007</v>
      </c>
      <c r="L571" s="205"/>
      <c r="M571" s="205"/>
      <c r="N571" s="205"/>
      <c r="O571" s="246"/>
    </row>
    <row r="572" spans="1:15" ht="25.5" x14ac:dyDescent="0.2">
      <c r="A572" s="202"/>
      <c r="B572" s="202"/>
      <c r="C572" s="202"/>
      <c r="D572" s="296" t="s">
        <v>1494</v>
      </c>
      <c r="E572" s="212">
        <v>2.7</v>
      </c>
      <c r="F572" s="204"/>
      <c r="G572" s="202"/>
      <c r="H572" s="202"/>
      <c r="I572" s="202"/>
      <c r="J572" s="296" t="s">
        <v>1490</v>
      </c>
      <c r="K572" s="205">
        <v>2007</v>
      </c>
      <c r="L572" s="205"/>
      <c r="M572" s="205"/>
      <c r="N572" s="205"/>
      <c r="O572" s="246"/>
    </row>
    <row r="573" spans="1:15" ht="25.5" x14ac:dyDescent="0.2">
      <c r="A573" s="202"/>
      <c r="B573" s="202"/>
      <c r="C573" s="202"/>
      <c r="D573" s="296" t="s">
        <v>1495</v>
      </c>
      <c r="E573" s="212">
        <v>3.7</v>
      </c>
      <c r="F573" s="204"/>
      <c r="G573" s="202"/>
      <c r="H573" s="202"/>
      <c r="I573" s="202"/>
      <c r="J573" s="296" t="s">
        <v>1490</v>
      </c>
      <c r="K573" s="205">
        <v>2007</v>
      </c>
      <c r="L573" s="205"/>
      <c r="M573" s="205"/>
      <c r="N573" s="205"/>
      <c r="O573" s="246"/>
    </row>
    <row r="574" spans="1:15" ht="25.5" x14ac:dyDescent="0.2">
      <c r="A574" s="202"/>
      <c r="B574" s="202"/>
      <c r="C574" s="202"/>
      <c r="D574" s="296" t="s">
        <v>1496</v>
      </c>
      <c r="E574" s="212">
        <v>5.4</v>
      </c>
      <c r="F574" s="204"/>
      <c r="G574" s="202"/>
      <c r="H574" s="202"/>
      <c r="I574" s="202"/>
      <c r="J574" s="296" t="s">
        <v>1490</v>
      </c>
      <c r="K574" s="205">
        <v>2007</v>
      </c>
      <c r="L574" s="205"/>
      <c r="M574" s="205"/>
      <c r="N574" s="205"/>
      <c r="O574" s="246"/>
    </row>
    <row r="575" spans="1:15" ht="25.5" x14ac:dyDescent="0.2">
      <c r="A575" s="202"/>
      <c r="B575" s="202"/>
      <c r="C575" s="202"/>
      <c r="D575" s="297" t="s">
        <v>1497</v>
      </c>
      <c r="E575" s="212">
        <v>1.35</v>
      </c>
      <c r="F575" s="204"/>
      <c r="G575" s="202"/>
      <c r="H575" s="202"/>
      <c r="I575" s="202"/>
      <c r="J575" s="296" t="s">
        <v>1490</v>
      </c>
      <c r="K575" s="205">
        <v>2007</v>
      </c>
      <c r="L575" s="205"/>
      <c r="M575" s="205"/>
      <c r="N575" s="205"/>
      <c r="O575" s="246"/>
    </row>
    <row r="576" spans="1:15" ht="25.5" x14ac:dyDescent="0.2">
      <c r="A576" s="202"/>
      <c r="B576" s="202"/>
      <c r="C576" s="202"/>
      <c r="D576" s="297" t="s">
        <v>1498</v>
      </c>
      <c r="E576" s="212">
        <v>1.85</v>
      </c>
      <c r="F576" s="204"/>
      <c r="G576" s="202"/>
      <c r="H576" s="202"/>
      <c r="I576" s="202"/>
      <c r="J576" s="296" t="s">
        <v>1490</v>
      </c>
      <c r="K576" s="205">
        <v>2007</v>
      </c>
      <c r="L576" s="205"/>
      <c r="M576" s="205"/>
      <c r="N576" s="205"/>
      <c r="O576" s="246"/>
    </row>
    <row r="577" spans="1:15" ht="25.5" x14ac:dyDescent="0.2">
      <c r="A577" s="202"/>
      <c r="B577" s="202"/>
      <c r="C577" s="202"/>
      <c r="D577" s="297" t="s">
        <v>1499</v>
      </c>
      <c r="E577" s="212">
        <v>2.25</v>
      </c>
      <c r="F577" s="204"/>
      <c r="G577" s="202"/>
      <c r="H577" s="202"/>
      <c r="I577" s="202"/>
      <c r="J577" s="296" t="s">
        <v>1490</v>
      </c>
      <c r="K577" s="205">
        <v>2007</v>
      </c>
      <c r="L577" s="205"/>
      <c r="M577" s="205"/>
      <c r="N577" s="205"/>
      <c r="O577" s="246"/>
    </row>
    <row r="578" spans="1:15" ht="25.5" x14ac:dyDescent="0.2">
      <c r="A578" s="202"/>
      <c r="B578" s="202"/>
      <c r="C578" s="202"/>
      <c r="D578" s="297" t="s">
        <v>1500</v>
      </c>
      <c r="E578" s="212">
        <v>2.4500000000000002</v>
      </c>
      <c r="F578" s="204"/>
      <c r="G578" s="202"/>
      <c r="H578" s="202"/>
      <c r="I578" s="202"/>
      <c r="J578" s="296" t="s">
        <v>1490</v>
      </c>
      <c r="K578" s="205">
        <v>2007</v>
      </c>
      <c r="L578" s="205"/>
      <c r="M578" s="205"/>
      <c r="N578" s="205"/>
      <c r="O578" s="246"/>
    </row>
    <row r="579" spans="1:15" ht="25.5" x14ac:dyDescent="0.2">
      <c r="A579" s="202"/>
      <c r="B579" s="202"/>
      <c r="C579" s="202"/>
      <c r="D579" s="297" t="s">
        <v>1501</v>
      </c>
      <c r="E579" s="212">
        <v>3.3</v>
      </c>
      <c r="F579" s="204"/>
      <c r="G579" s="202"/>
      <c r="H579" s="202"/>
      <c r="I579" s="202"/>
      <c r="J579" s="296" t="s">
        <v>1490</v>
      </c>
      <c r="K579" s="205">
        <v>2007</v>
      </c>
      <c r="L579" s="205"/>
      <c r="M579" s="205"/>
      <c r="N579" s="205"/>
      <c r="O579" s="246"/>
    </row>
    <row r="580" spans="1:15" ht="25.5" x14ac:dyDescent="0.2">
      <c r="A580" s="202"/>
      <c r="B580" s="202"/>
      <c r="C580" s="202"/>
      <c r="D580" s="297" t="s">
        <v>1502</v>
      </c>
      <c r="E580" s="212">
        <v>6.95</v>
      </c>
      <c r="F580" s="204"/>
      <c r="G580" s="202"/>
      <c r="H580" s="202"/>
      <c r="I580" s="202"/>
      <c r="J580" s="296" t="s">
        <v>1490</v>
      </c>
      <c r="K580" s="205">
        <v>2007</v>
      </c>
      <c r="L580" s="205"/>
      <c r="M580" s="205"/>
      <c r="N580" s="205"/>
      <c r="O580" s="246"/>
    </row>
    <row r="581" spans="1:15" ht="25.5" x14ac:dyDescent="0.2">
      <c r="A581" s="202"/>
      <c r="B581" s="202"/>
      <c r="C581" s="202"/>
      <c r="D581" s="297" t="s">
        <v>1503</v>
      </c>
      <c r="E581" s="212">
        <v>9.6</v>
      </c>
      <c r="F581" s="204"/>
      <c r="G581" s="202"/>
      <c r="H581" s="202"/>
      <c r="I581" s="202"/>
      <c r="J581" s="296" t="s">
        <v>1490</v>
      </c>
      <c r="K581" s="205">
        <v>2007</v>
      </c>
      <c r="L581" s="205"/>
      <c r="M581" s="205"/>
      <c r="N581" s="205"/>
      <c r="O581" s="246"/>
    </row>
    <row r="582" spans="1:15" x14ac:dyDescent="0.2">
      <c r="A582" s="202"/>
      <c r="B582" s="202"/>
      <c r="C582" s="202"/>
      <c r="D582" s="211"/>
      <c r="E582" s="212"/>
      <c r="F582" s="204"/>
      <c r="G582" s="202"/>
      <c r="H582" s="202"/>
      <c r="I582" s="202"/>
      <c r="J582" s="202"/>
      <c r="K582" s="205"/>
      <c r="L582" s="205"/>
      <c r="M582" s="205"/>
      <c r="N582" s="205"/>
      <c r="O582" s="246"/>
    </row>
    <row r="583" spans="1:15" x14ac:dyDescent="0.2">
      <c r="A583" s="202"/>
      <c r="B583" s="202"/>
      <c r="C583" s="202"/>
      <c r="D583" s="211"/>
      <c r="E583" s="212"/>
      <c r="F583" s="204"/>
      <c r="G583" s="202"/>
      <c r="H583" s="202"/>
      <c r="I583" s="202"/>
      <c r="J583" s="202"/>
      <c r="K583" s="205"/>
      <c r="L583" s="205"/>
      <c r="M583" s="205"/>
      <c r="N583" s="205"/>
      <c r="O583" s="246"/>
    </row>
    <row r="584" spans="1:15" x14ac:dyDescent="0.2">
      <c r="A584" s="202"/>
      <c r="B584" s="202"/>
      <c r="C584" s="202"/>
      <c r="D584" s="211" t="s">
        <v>1349</v>
      </c>
      <c r="E584" s="212">
        <v>39.479999999999997</v>
      </c>
      <c r="F584" s="204"/>
      <c r="G584" s="202"/>
      <c r="H584" s="202"/>
      <c r="I584" s="202"/>
      <c r="J584" s="202" t="s">
        <v>1256</v>
      </c>
      <c r="K584" s="205">
        <v>2007</v>
      </c>
      <c r="L584" s="205"/>
      <c r="M584" s="205"/>
      <c r="N584" s="205"/>
      <c r="O584" s="246"/>
    </row>
    <row r="585" spans="1:15" x14ac:dyDescent="0.2">
      <c r="A585" s="202"/>
      <c r="B585" s="202"/>
      <c r="C585" s="202"/>
      <c r="D585" s="211" t="s">
        <v>1350</v>
      </c>
      <c r="E585" s="204">
        <v>29.88</v>
      </c>
      <c r="F585" s="204"/>
      <c r="G585" s="202"/>
      <c r="H585" s="202"/>
      <c r="I585" s="202"/>
      <c r="J585" s="202" t="s">
        <v>1256</v>
      </c>
      <c r="K585" s="205">
        <v>2007</v>
      </c>
      <c r="L585" s="205"/>
      <c r="M585" s="205"/>
      <c r="N585" s="205"/>
      <c r="O585" s="246"/>
    </row>
    <row r="586" spans="1:15" x14ac:dyDescent="0.2">
      <c r="A586" s="202"/>
      <c r="B586" s="202"/>
      <c r="C586" s="202"/>
      <c r="D586" s="211" t="s">
        <v>1351</v>
      </c>
      <c r="E586" s="204">
        <v>33</v>
      </c>
      <c r="F586" s="204"/>
      <c r="G586" s="202"/>
      <c r="H586" s="202"/>
      <c r="I586" s="202"/>
      <c r="J586" s="202" t="s">
        <v>1256</v>
      </c>
      <c r="K586" s="205">
        <v>2007</v>
      </c>
      <c r="L586" s="205"/>
      <c r="M586" s="205"/>
      <c r="N586" s="205"/>
      <c r="O586" s="246"/>
    </row>
    <row r="587" spans="1:15" x14ac:dyDescent="0.2">
      <c r="A587" s="202"/>
      <c r="B587" s="202"/>
      <c r="C587" s="202"/>
      <c r="D587" s="211" t="s">
        <v>1354</v>
      </c>
      <c r="E587" s="204">
        <v>38.4</v>
      </c>
      <c r="F587" s="204"/>
      <c r="G587" s="202"/>
      <c r="H587" s="202"/>
      <c r="I587" s="202"/>
      <c r="J587" s="202" t="s">
        <v>1256</v>
      </c>
      <c r="K587" s="205">
        <v>2007</v>
      </c>
      <c r="L587" s="205"/>
      <c r="M587" s="205"/>
      <c r="N587" s="205"/>
      <c r="O587" s="246"/>
    </row>
    <row r="588" spans="1:15" x14ac:dyDescent="0.2">
      <c r="A588" s="202"/>
      <c r="B588" s="202"/>
      <c r="C588" s="202"/>
      <c r="D588" s="211" t="s">
        <v>1353</v>
      </c>
      <c r="E588" s="204">
        <v>43.44</v>
      </c>
      <c r="F588" s="204"/>
      <c r="G588" s="202"/>
      <c r="H588" s="202"/>
      <c r="I588" s="202"/>
      <c r="J588" s="202" t="s">
        <v>1256</v>
      </c>
      <c r="K588" s="205">
        <v>2007</v>
      </c>
      <c r="L588" s="205"/>
      <c r="M588" s="205"/>
      <c r="N588" s="205"/>
      <c r="O588" s="246"/>
    </row>
    <row r="589" spans="1:15" x14ac:dyDescent="0.2">
      <c r="A589" s="202"/>
      <c r="B589" s="202"/>
      <c r="C589" s="202"/>
      <c r="D589" s="211" t="s">
        <v>1356</v>
      </c>
      <c r="E589" s="204">
        <v>33.78</v>
      </c>
      <c r="F589" s="204"/>
      <c r="G589" s="202"/>
      <c r="H589" s="202"/>
      <c r="I589" s="202"/>
      <c r="J589" s="202" t="s">
        <v>1256</v>
      </c>
      <c r="K589" s="205">
        <v>2007</v>
      </c>
      <c r="L589" s="205"/>
      <c r="M589" s="205"/>
      <c r="N589" s="205"/>
      <c r="O589" s="246"/>
    </row>
    <row r="590" spans="1:15" x14ac:dyDescent="0.2">
      <c r="A590" s="202"/>
      <c r="B590" s="202"/>
      <c r="C590" s="202"/>
      <c r="D590" s="211" t="s">
        <v>1355</v>
      </c>
      <c r="E590" s="204">
        <v>51.3</v>
      </c>
      <c r="F590" s="204"/>
      <c r="G590" s="202"/>
      <c r="H590" s="202"/>
      <c r="I590" s="202"/>
      <c r="J590" s="202" t="s">
        <v>1256</v>
      </c>
      <c r="K590" s="205">
        <v>2007</v>
      </c>
      <c r="L590" s="205"/>
      <c r="M590" s="205"/>
      <c r="N590" s="205"/>
      <c r="O590" s="246"/>
    </row>
    <row r="591" spans="1:15" x14ac:dyDescent="0.2">
      <c r="A591" s="202"/>
      <c r="B591" s="202"/>
      <c r="C591" s="202"/>
      <c r="D591" s="211" t="s">
        <v>1352</v>
      </c>
      <c r="E591" s="212">
        <v>82.98</v>
      </c>
      <c r="F591" s="204"/>
      <c r="G591" s="202"/>
      <c r="H591" s="202"/>
      <c r="I591" s="202"/>
      <c r="J591" s="202" t="s">
        <v>1256</v>
      </c>
      <c r="K591" s="205">
        <v>2007</v>
      </c>
      <c r="L591" s="205"/>
      <c r="M591" s="205"/>
      <c r="N591" s="205"/>
      <c r="O591" s="246"/>
    </row>
    <row r="592" spans="1:15" x14ac:dyDescent="0.2">
      <c r="A592" s="202"/>
      <c r="B592" s="202"/>
      <c r="C592" s="202"/>
      <c r="D592" s="211" t="s">
        <v>498</v>
      </c>
      <c r="E592" s="212">
        <v>24.5</v>
      </c>
      <c r="F592" s="204"/>
      <c r="G592" s="202"/>
      <c r="H592" s="202"/>
      <c r="I592" s="202"/>
      <c r="J592" s="202" t="s">
        <v>1256</v>
      </c>
      <c r="K592" s="205">
        <v>2007</v>
      </c>
      <c r="L592" s="205"/>
      <c r="M592" s="205"/>
      <c r="N592" s="205"/>
      <c r="O592" s="246"/>
    </row>
    <row r="593" spans="1:15" x14ac:dyDescent="0.2">
      <c r="A593" s="202"/>
      <c r="B593" s="202"/>
      <c r="C593" s="202"/>
      <c r="D593" s="211" t="s">
        <v>1339</v>
      </c>
      <c r="E593" s="212">
        <v>21.25</v>
      </c>
      <c r="F593" s="204"/>
      <c r="G593" s="202"/>
      <c r="H593" s="202"/>
      <c r="I593" s="202"/>
      <c r="J593" s="202" t="s">
        <v>1256</v>
      </c>
      <c r="K593" s="205">
        <v>2007</v>
      </c>
      <c r="L593" s="205"/>
      <c r="M593" s="205"/>
      <c r="N593" s="205"/>
      <c r="O593" s="246"/>
    </row>
    <row r="594" spans="1:15" x14ac:dyDescent="0.2">
      <c r="A594" s="202"/>
      <c r="B594" s="202"/>
      <c r="C594" s="202"/>
      <c r="D594" s="211" t="s">
        <v>1340</v>
      </c>
      <c r="E594" s="210">
        <v>32.549999999999997</v>
      </c>
      <c r="F594" s="204"/>
      <c r="G594" s="202"/>
      <c r="H594" s="202"/>
      <c r="I594" s="202"/>
      <c r="J594" s="202" t="s">
        <v>1256</v>
      </c>
      <c r="K594" s="205">
        <v>2007</v>
      </c>
      <c r="L594" s="205"/>
      <c r="M594" s="205"/>
      <c r="N594" s="205"/>
      <c r="O594" s="246"/>
    </row>
    <row r="595" spans="1:15" x14ac:dyDescent="0.2">
      <c r="A595" s="202"/>
      <c r="B595" s="202"/>
      <c r="C595" s="202"/>
      <c r="D595" s="211" t="s">
        <v>655</v>
      </c>
      <c r="E595" s="210">
        <v>49.35</v>
      </c>
      <c r="F595" s="204"/>
      <c r="G595" s="202"/>
      <c r="H595" s="202"/>
      <c r="I595" s="202"/>
      <c r="J595" s="202" t="s">
        <v>1256</v>
      </c>
      <c r="K595" s="205">
        <v>2007</v>
      </c>
      <c r="L595" s="205"/>
      <c r="M595" s="205"/>
      <c r="N595" s="205"/>
      <c r="O595" s="246"/>
    </row>
    <row r="596" spans="1:15" x14ac:dyDescent="0.2">
      <c r="A596" s="202"/>
      <c r="B596" s="202"/>
      <c r="C596" s="202"/>
      <c r="D596" s="297" t="s">
        <v>1341</v>
      </c>
      <c r="E596" s="210">
        <v>52.15</v>
      </c>
      <c r="F596" s="204"/>
      <c r="G596" s="202"/>
      <c r="H596" s="202"/>
      <c r="I596" s="202"/>
      <c r="J596" s="202" t="s">
        <v>1256</v>
      </c>
      <c r="K596" s="205">
        <v>2007</v>
      </c>
      <c r="L596" s="205"/>
      <c r="M596" s="205"/>
      <c r="N596" s="205"/>
      <c r="O596" s="246"/>
    </row>
    <row r="597" spans="1:15" x14ac:dyDescent="0.2">
      <c r="A597" s="202"/>
      <c r="B597" s="202"/>
      <c r="C597" s="202"/>
      <c r="D597" s="297" t="s">
        <v>1342</v>
      </c>
      <c r="E597" s="210">
        <v>134.75</v>
      </c>
      <c r="F597" s="204"/>
      <c r="G597" s="202"/>
      <c r="H597" s="202"/>
      <c r="I597" s="202"/>
      <c r="J597" s="202" t="s">
        <v>1256</v>
      </c>
      <c r="K597" s="205">
        <v>2007</v>
      </c>
      <c r="L597" s="205"/>
      <c r="M597" s="205"/>
      <c r="N597" s="205"/>
      <c r="O597" s="246"/>
    </row>
    <row r="598" spans="1:15" x14ac:dyDescent="0.2">
      <c r="A598" s="202"/>
      <c r="B598" s="202"/>
      <c r="C598" s="202"/>
      <c r="D598" s="211" t="s">
        <v>1343</v>
      </c>
      <c r="E598" s="210">
        <v>151.55000000000001</v>
      </c>
      <c r="F598" s="204"/>
      <c r="G598" s="202"/>
      <c r="H598" s="202"/>
      <c r="I598" s="202"/>
      <c r="J598" s="202" t="s">
        <v>1256</v>
      </c>
      <c r="K598" s="205">
        <v>2007</v>
      </c>
      <c r="L598" s="205"/>
      <c r="M598" s="205"/>
      <c r="N598" s="205"/>
      <c r="O598" s="246"/>
    </row>
    <row r="599" spans="1:15" x14ac:dyDescent="0.2">
      <c r="A599" s="202"/>
      <c r="B599" s="202"/>
      <c r="C599" s="202"/>
      <c r="D599" s="211" t="s">
        <v>1344</v>
      </c>
      <c r="E599" s="210">
        <v>299.99</v>
      </c>
      <c r="F599" s="204"/>
      <c r="G599" s="202"/>
      <c r="H599" s="202"/>
      <c r="I599" s="202"/>
      <c r="J599" s="202" t="s">
        <v>1256</v>
      </c>
      <c r="K599" s="205">
        <v>2007</v>
      </c>
      <c r="L599" s="205"/>
      <c r="M599" s="205"/>
      <c r="N599" s="205"/>
      <c r="O599" s="246"/>
    </row>
    <row r="600" spans="1:15" x14ac:dyDescent="0.2">
      <c r="A600" s="202"/>
      <c r="B600" s="202"/>
      <c r="C600" s="202"/>
      <c r="D600" s="297" t="s">
        <v>654</v>
      </c>
      <c r="E600" s="210">
        <v>9</v>
      </c>
      <c r="F600" s="204"/>
      <c r="G600" s="202"/>
      <c r="H600" s="202"/>
      <c r="I600" s="202"/>
      <c r="J600" s="202" t="s">
        <v>1256</v>
      </c>
      <c r="K600" s="205">
        <v>2007</v>
      </c>
      <c r="L600" s="205"/>
      <c r="M600" s="205"/>
      <c r="N600" s="205"/>
      <c r="O600" s="246"/>
    </row>
    <row r="601" spans="1:15" s="269" customFormat="1" ht="30" customHeight="1" x14ac:dyDescent="0.2">
      <c r="A601" s="217"/>
      <c r="B601" s="217"/>
      <c r="C601" s="217"/>
      <c r="D601" s="215" t="s">
        <v>21</v>
      </c>
      <c r="E601" s="267">
        <v>175.1</v>
      </c>
      <c r="F601" s="267"/>
      <c r="G601" s="217"/>
      <c r="H601" s="217"/>
      <c r="I601" s="217"/>
      <c r="J601" s="215" t="s">
        <v>1089</v>
      </c>
      <c r="K601" s="205">
        <v>2007</v>
      </c>
      <c r="L601" s="268"/>
      <c r="M601" s="268"/>
      <c r="N601" s="268"/>
      <c r="O601" s="246"/>
    </row>
    <row r="602" spans="1:15" s="269" customFormat="1" ht="23.25" customHeight="1" x14ac:dyDescent="0.2">
      <c r="A602" s="217"/>
      <c r="B602" s="217"/>
      <c r="C602" s="217"/>
      <c r="D602" s="215" t="s">
        <v>22</v>
      </c>
      <c r="E602" s="267">
        <v>375.95</v>
      </c>
      <c r="F602" s="267"/>
      <c r="G602" s="217"/>
      <c r="H602" s="217"/>
      <c r="I602" s="217"/>
      <c r="J602" s="215" t="s">
        <v>1089</v>
      </c>
      <c r="K602" s="205">
        <v>2007</v>
      </c>
      <c r="L602" s="268"/>
      <c r="M602" s="268"/>
      <c r="N602" s="268"/>
      <c r="O602" s="246"/>
    </row>
    <row r="603" spans="1:15" s="269" customFormat="1" ht="25.5" x14ac:dyDescent="0.2">
      <c r="A603" s="217"/>
      <c r="B603" s="217"/>
      <c r="C603" s="217"/>
      <c r="D603" s="215" t="s">
        <v>23</v>
      </c>
      <c r="E603" s="267">
        <v>66.95</v>
      </c>
      <c r="F603" s="267"/>
      <c r="G603" s="217"/>
      <c r="H603" s="217"/>
      <c r="I603" s="217"/>
      <c r="J603" s="215" t="s">
        <v>1089</v>
      </c>
      <c r="K603" s="205">
        <v>2007</v>
      </c>
      <c r="L603" s="268"/>
      <c r="M603" s="268"/>
      <c r="N603" s="268"/>
      <c r="O603" s="246"/>
    </row>
    <row r="604" spans="1:15" s="269" customFormat="1" ht="25.5" x14ac:dyDescent="0.2">
      <c r="A604" s="217"/>
      <c r="B604" s="217"/>
      <c r="C604" s="217"/>
      <c r="D604" s="387" t="s">
        <v>1872</v>
      </c>
      <c r="E604" s="392">
        <v>18.36</v>
      </c>
      <c r="F604" s="267"/>
      <c r="G604" s="217"/>
      <c r="H604" s="217"/>
      <c r="I604" s="217"/>
      <c r="J604" s="215" t="s">
        <v>1871</v>
      </c>
      <c r="K604" s="205">
        <v>2010</v>
      </c>
      <c r="L604" s="268"/>
      <c r="M604" s="268"/>
      <c r="N604" s="268"/>
      <c r="O604" s="246"/>
    </row>
    <row r="605" spans="1:15" s="269" customFormat="1" x14ac:dyDescent="0.2">
      <c r="A605" s="217"/>
      <c r="B605" s="217"/>
      <c r="C605" s="217"/>
      <c r="D605" s="387" t="s">
        <v>1873</v>
      </c>
      <c r="E605" s="267">
        <v>2.72</v>
      </c>
      <c r="F605" s="267"/>
      <c r="G605" s="217"/>
      <c r="H605" s="217"/>
      <c r="I605" s="217"/>
      <c r="J605" s="215" t="s">
        <v>1871</v>
      </c>
      <c r="K605" s="205">
        <v>2010</v>
      </c>
      <c r="L605" s="268"/>
      <c r="M605" s="268"/>
      <c r="N605" s="268"/>
      <c r="O605" s="246"/>
    </row>
    <row r="606" spans="1:15" s="269" customFormat="1" x14ac:dyDescent="0.2">
      <c r="A606" s="217"/>
      <c r="B606" s="217"/>
      <c r="C606" s="217"/>
      <c r="D606" s="387"/>
      <c r="E606" s="267"/>
      <c r="F606" s="267"/>
      <c r="G606" s="217"/>
      <c r="H606" s="217"/>
      <c r="I606" s="217"/>
      <c r="J606" s="215"/>
      <c r="K606" s="205"/>
      <c r="L606" s="268"/>
      <c r="M606" s="268"/>
      <c r="N606" s="268"/>
      <c r="O606" s="246"/>
    </row>
    <row r="607" spans="1:15" s="269" customFormat="1" x14ac:dyDescent="0.2">
      <c r="A607" s="217"/>
      <c r="B607" s="217"/>
      <c r="C607" s="546" t="s">
        <v>2361</v>
      </c>
      <c r="D607" s="387"/>
      <c r="E607" s="267"/>
      <c r="F607" s="267"/>
      <c r="G607" s="217"/>
      <c r="H607" s="217"/>
      <c r="I607" s="217"/>
      <c r="J607" s="215"/>
      <c r="K607" s="205"/>
      <c r="L607" s="268"/>
      <c r="M607" s="268"/>
      <c r="N607" s="268"/>
      <c r="O607" s="246"/>
    </row>
    <row r="608" spans="1:15" s="269" customFormat="1" ht="25.5" x14ac:dyDescent="0.2">
      <c r="A608" s="217"/>
      <c r="B608" s="217"/>
      <c r="C608" s="217"/>
      <c r="D608" s="387" t="s">
        <v>2363</v>
      </c>
      <c r="E608" s="267">
        <v>348.56</v>
      </c>
      <c r="F608" s="267"/>
      <c r="G608" s="217"/>
      <c r="H608" s="217"/>
      <c r="I608" s="217"/>
      <c r="J608" s="387" t="s">
        <v>2362</v>
      </c>
      <c r="K608" s="205">
        <v>2012</v>
      </c>
      <c r="L608" s="268"/>
      <c r="M608" s="268"/>
      <c r="N608" s="268"/>
      <c r="O608" s="246"/>
    </row>
    <row r="609" spans="1:15" s="269" customFormat="1" ht="25.5" x14ac:dyDescent="0.2">
      <c r="A609" s="217"/>
      <c r="B609" s="217"/>
      <c r="C609" s="217"/>
      <c r="D609" s="387" t="s">
        <v>2364</v>
      </c>
      <c r="E609" s="267">
        <v>39.520000000000003</v>
      </c>
      <c r="F609" s="267"/>
      <c r="G609" s="217"/>
      <c r="H609" s="217"/>
      <c r="I609" s="217"/>
      <c r="J609" s="387" t="s">
        <v>2362</v>
      </c>
      <c r="K609" s="205">
        <v>2012</v>
      </c>
      <c r="L609" s="268"/>
      <c r="M609" s="268"/>
      <c r="N609" s="268"/>
      <c r="O609" s="246"/>
    </row>
    <row r="610" spans="1:15" s="269" customFormat="1" x14ac:dyDescent="0.2">
      <c r="A610" s="217"/>
      <c r="B610" s="217"/>
      <c r="C610" s="217"/>
      <c r="D610" s="387" t="s">
        <v>2366</v>
      </c>
      <c r="E610" s="267">
        <v>15.87</v>
      </c>
      <c r="F610" s="267"/>
      <c r="G610" s="217"/>
      <c r="H610" s="217"/>
      <c r="I610" s="217"/>
      <c r="J610" s="202" t="s">
        <v>1256</v>
      </c>
      <c r="K610" s="205">
        <v>2012</v>
      </c>
      <c r="L610" s="268"/>
      <c r="M610" s="268"/>
      <c r="N610" s="268"/>
      <c r="O610" s="246"/>
    </row>
    <row r="611" spans="1:15" s="269" customFormat="1" x14ac:dyDescent="0.2">
      <c r="A611" s="217"/>
      <c r="B611" s="217"/>
      <c r="C611" s="217"/>
      <c r="D611" s="387" t="s">
        <v>2365</v>
      </c>
      <c r="E611" s="267">
        <v>925</v>
      </c>
      <c r="F611" s="267"/>
      <c r="G611" s="217"/>
      <c r="H611" s="217"/>
      <c r="I611" s="217"/>
      <c r="J611" s="202" t="s">
        <v>1256</v>
      </c>
      <c r="K611" s="205">
        <v>2012</v>
      </c>
      <c r="L611" s="268"/>
      <c r="M611" s="268"/>
      <c r="N611" s="268"/>
      <c r="O611" s="246"/>
    </row>
    <row r="612" spans="1:15" s="269" customFormat="1" x14ac:dyDescent="0.2">
      <c r="A612" s="217"/>
      <c r="B612" s="217"/>
      <c r="C612" s="217"/>
      <c r="D612" s="387" t="s">
        <v>2369</v>
      </c>
      <c r="E612" s="267">
        <v>949</v>
      </c>
      <c r="F612" s="267"/>
      <c r="G612" s="217"/>
      <c r="H612" s="217"/>
      <c r="I612" s="217"/>
      <c r="J612" s="387" t="s">
        <v>2368</v>
      </c>
      <c r="K612" s="205">
        <v>2012</v>
      </c>
      <c r="L612" s="268"/>
      <c r="M612" s="268"/>
      <c r="N612" s="268"/>
      <c r="O612" s="246"/>
    </row>
    <row r="613" spans="1:15" s="269" customFormat="1" x14ac:dyDescent="0.2">
      <c r="A613" s="217"/>
      <c r="B613" s="217"/>
      <c r="C613" s="217"/>
      <c r="D613" s="387" t="s">
        <v>2370</v>
      </c>
      <c r="E613" s="267">
        <v>1234</v>
      </c>
      <c r="F613" s="267"/>
      <c r="G613" s="217"/>
      <c r="H613" s="217"/>
      <c r="I613" s="217"/>
      <c r="J613" s="387" t="s">
        <v>2368</v>
      </c>
      <c r="K613" s="205">
        <v>2012</v>
      </c>
      <c r="L613" s="268"/>
      <c r="M613" s="268"/>
      <c r="N613" s="268"/>
      <c r="O613" s="246"/>
    </row>
    <row r="614" spans="1:15" s="269" customFormat="1" x14ac:dyDescent="0.2">
      <c r="A614" s="217"/>
      <c r="B614" s="217"/>
      <c r="C614" s="217"/>
      <c r="D614" s="387" t="s">
        <v>2371</v>
      </c>
      <c r="E614" s="267">
        <v>85</v>
      </c>
      <c r="F614" s="267"/>
      <c r="G614" s="217"/>
      <c r="H614" s="217"/>
      <c r="I614" s="217"/>
      <c r="J614" s="387" t="s">
        <v>2368</v>
      </c>
      <c r="K614" s="205">
        <v>2012</v>
      </c>
      <c r="L614" s="268"/>
      <c r="M614" s="268"/>
      <c r="N614" s="268"/>
      <c r="O614" s="246"/>
    </row>
    <row r="615" spans="1:15" s="269" customFormat="1" x14ac:dyDescent="0.2">
      <c r="A615" s="217"/>
      <c r="B615" s="217"/>
      <c r="C615" s="217"/>
      <c r="D615" s="387" t="s">
        <v>2372</v>
      </c>
      <c r="E615" s="267">
        <v>114</v>
      </c>
      <c r="F615" s="267"/>
      <c r="G615" s="217"/>
      <c r="H615" s="217"/>
      <c r="I615" s="217"/>
      <c r="J615" s="387" t="s">
        <v>2368</v>
      </c>
      <c r="K615" s="205">
        <v>2012</v>
      </c>
      <c r="L615" s="268"/>
      <c r="M615" s="268"/>
      <c r="N615" s="268"/>
      <c r="O615" s="246"/>
    </row>
    <row r="616" spans="1:15" s="269" customFormat="1" x14ac:dyDescent="0.2">
      <c r="A616" s="217"/>
      <c r="B616" s="217"/>
      <c r="C616" s="217"/>
      <c r="D616" s="387" t="s">
        <v>2367</v>
      </c>
      <c r="E616" s="267">
        <v>144</v>
      </c>
      <c r="F616" s="267"/>
      <c r="G616" s="217"/>
      <c r="H616" s="217"/>
      <c r="I616" s="217"/>
      <c r="J616" s="387" t="s">
        <v>2368</v>
      </c>
      <c r="K616" s="205">
        <v>2012</v>
      </c>
      <c r="L616" s="268"/>
      <c r="M616" s="268"/>
      <c r="N616" s="268"/>
      <c r="O616" s="246"/>
    </row>
    <row r="617" spans="1:15" x14ac:dyDescent="0.2">
      <c r="A617" s="202"/>
      <c r="B617" s="202"/>
      <c r="C617" s="202"/>
      <c r="D617" s="202"/>
      <c r="E617" s="204"/>
      <c r="F617" s="204"/>
      <c r="G617" s="202"/>
      <c r="H617" s="202"/>
      <c r="I617" s="202"/>
      <c r="J617" s="202"/>
      <c r="K617" s="205"/>
      <c r="L617" s="205"/>
      <c r="M617" s="205"/>
      <c r="N617" s="205"/>
      <c r="O617" s="246"/>
    </row>
    <row r="618" spans="1:15" x14ac:dyDescent="0.2">
      <c r="A618" s="202"/>
      <c r="B618" s="202"/>
      <c r="C618" s="206" t="s">
        <v>988</v>
      </c>
      <c r="D618" s="202"/>
      <c r="E618" s="204"/>
      <c r="F618" s="204"/>
      <c r="G618" s="202"/>
      <c r="H618" s="202"/>
      <c r="I618" s="202"/>
      <c r="J618" s="202"/>
      <c r="K618" s="205"/>
      <c r="L618" s="205"/>
      <c r="M618" s="205"/>
      <c r="N618" s="205"/>
      <c r="O618" s="246"/>
    </row>
    <row r="619" spans="1:15" x14ac:dyDescent="0.2">
      <c r="A619" s="202"/>
      <c r="B619" s="202"/>
      <c r="C619" s="202"/>
      <c r="D619" s="202" t="s">
        <v>992</v>
      </c>
      <c r="E619" s="204">
        <v>295</v>
      </c>
      <c r="F619" s="204"/>
      <c r="G619" s="202"/>
      <c r="H619" s="202"/>
      <c r="I619" s="202"/>
      <c r="J619" s="202" t="s">
        <v>1256</v>
      </c>
      <c r="K619" s="205">
        <v>2007</v>
      </c>
      <c r="L619" s="205"/>
      <c r="M619" s="205"/>
      <c r="N619" s="205"/>
      <c r="O619" s="246"/>
    </row>
    <row r="620" spans="1:15" x14ac:dyDescent="0.2">
      <c r="A620" s="202"/>
      <c r="B620" s="202"/>
      <c r="C620" s="202"/>
      <c r="D620" s="202" t="s">
        <v>993</v>
      </c>
      <c r="E620" s="204">
        <v>750</v>
      </c>
      <c r="F620" s="204"/>
      <c r="G620" s="202"/>
      <c r="H620" s="202"/>
      <c r="I620" s="202"/>
      <c r="J620" s="202" t="s">
        <v>1256</v>
      </c>
      <c r="K620" s="205">
        <v>2007</v>
      </c>
      <c r="L620" s="205"/>
      <c r="M620" s="205"/>
      <c r="N620" s="205"/>
      <c r="O620" s="246"/>
    </row>
    <row r="621" spans="1:15" x14ac:dyDescent="0.2">
      <c r="A621" s="202"/>
      <c r="B621" s="202"/>
      <c r="C621" s="202"/>
      <c r="D621" s="202" t="s">
        <v>994</v>
      </c>
      <c r="E621" s="204">
        <v>295</v>
      </c>
      <c r="F621" s="204"/>
      <c r="G621" s="202"/>
      <c r="H621" s="202"/>
      <c r="I621" s="202"/>
      <c r="J621" s="202" t="s">
        <v>1256</v>
      </c>
      <c r="K621" s="205">
        <v>2007</v>
      </c>
      <c r="L621" s="205"/>
      <c r="M621" s="205"/>
      <c r="N621" s="205"/>
      <c r="O621" s="246"/>
    </row>
    <row r="622" spans="1:15" x14ac:dyDescent="0.2">
      <c r="A622" s="202"/>
      <c r="B622" s="202"/>
      <c r="C622" s="202"/>
      <c r="D622" s="202" t="s">
        <v>995</v>
      </c>
      <c r="E622" s="204">
        <v>825</v>
      </c>
      <c r="F622" s="204"/>
      <c r="G622" s="202"/>
      <c r="H622" s="202"/>
      <c r="I622" s="202"/>
      <c r="J622" s="202" t="s">
        <v>1256</v>
      </c>
      <c r="K622" s="205">
        <v>2007</v>
      </c>
      <c r="L622" s="205"/>
      <c r="M622" s="205"/>
      <c r="N622" s="205"/>
      <c r="O622" s="246"/>
    </row>
    <row r="623" spans="1:15" x14ac:dyDescent="0.2">
      <c r="A623" s="202"/>
      <c r="B623" s="202"/>
      <c r="C623" s="202"/>
      <c r="D623" s="202" t="s">
        <v>996</v>
      </c>
      <c r="E623" s="204">
        <v>720</v>
      </c>
      <c r="F623" s="204"/>
      <c r="G623" s="202"/>
      <c r="H623" s="202"/>
      <c r="I623" s="202"/>
      <c r="J623" s="202" t="s">
        <v>1256</v>
      </c>
      <c r="K623" s="205">
        <v>2007</v>
      </c>
      <c r="L623" s="205"/>
      <c r="M623" s="205"/>
      <c r="N623" s="205"/>
      <c r="O623" s="246"/>
    </row>
    <row r="624" spans="1:15" x14ac:dyDescent="0.2">
      <c r="A624" s="202"/>
      <c r="B624" s="202"/>
      <c r="C624" s="202"/>
      <c r="D624" s="202" t="s">
        <v>989</v>
      </c>
      <c r="E624" s="204">
        <v>45</v>
      </c>
      <c r="F624" s="204"/>
      <c r="G624" s="202"/>
      <c r="H624" s="202"/>
      <c r="I624" s="202"/>
      <c r="J624" s="202" t="s">
        <v>1256</v>
      </c>
      <c r="K624" s="205">
        <v>2007</v>
      </c>
      <c r="L624" s="205"/>
      <c r="M624" s="205"/>
      <c r="N624" s="205"/>
      <c r="O624" s="246"/>
    </row>
    <row r="625" spans="1:15" x14ac:dyDescent="0.2">
      <c r="A625" s="202"/>
      <c r="B625" s="202"/>
      <c r="C625" s="202"/>
      <c r="D625" s="202" t="s">
        <v>990</v>
      </c>
      <c r="E625" s="204">
        <v>112</v>
      </c>
      <c r="F625" s="204"/>
      <c r="G625" s="202"/>
      <c r="H625" s="202"/>
      <c r="I625" s="202"/>
      <c r="J625" s="202" t="s">
        <v>1256</v>
      </c>
      <c r="K625" s="205">
        <v>2007</v>
      </c>
      <c r="L625" s="205"/>
      <c r="M625" s="205"/>
      <c r="N625" s="205"/>
      <c r="O625" s="246"/>
    </row>
    <row r="626" spans="1:15" x14ac:dyDescent="0.2">
      <c r="A626" s="202"/>
      <c r="B626" s="202"/>
      <c r="C626" s="202"/>
      <c r="D626" s="202" t="s">
        <v>991</v>
      </c>
      <c r="E626" s="204">
        <v>94</v>
      </c>
      <c r="F626" s="204"/>
      <c r="G626" s="202"/>
      <c r="H626" s="202"/>
      <c r="I626" s="202"/>
      <c r="J626" s="202" t="s">
        <v>1256</v>
      </c>
      <c r="K626" s="205">
        <v>2007</v>
      </c>
      <c r="L626" s="205"/>
      <c r="M626" s="205"/>
      <c r="N626" s="205"/>
      <c r="O626" s="246"/>
    </row>
    <row r="627" spans="1:15" x14ac:dyDescent="0.2">
      <c r="A627" s="202"/>
      <c r="B627" s="202"/>
      <c r="C627" s="202"/>
      <c r="D627" s="213" t="s">
        <v>813</v>
      </c>
      <c r="E627" s="204">
        <v>374.8</v>
      </c>
      <c r="F627" s="204"/>
      <c r="G627" s="202"/>
      <c r="H627" s="202"/>
      <c r="I627" s="202"/>
      <c r="J627" s="202" t="s">
        <v>647</v>
      </c>
      <c r="K627" s="205">
        <v>2007</v>
      </c>
      <c r="L627" s="205"/>
      <c r="M627" s="205"/>
      <c r="N627" s="205"/>
      <c r="O627" s="246"/>
    </row>
    <row r="628" spans="1:15" x14ac:dyDescent="0.2">
      <c r="A628" s="202"/>
      <c r="B628" s="202"/>
      <c r="C628" s="202"/>
      <c r="D628" s="302" t="s">
        <v>1433</v>
      </c>
      <c r="E628" s="204">
        <v>64</v>
      </c>
      <c r="F628" s="204"/>
      <c r="G628" s="202"/>
      <c r="H628" s="202"/>
      <c r="I628" s="202"/>
      <c r="J628" s="298" t="s">
        <v>1417</v>
      </c>
      <c r="K628" s="205">
        <v>2007</v>
      </c>
      <c r="L628" s="205"/>
      <c r="M628" s="205"/>
      <c r="N628" s="205"/>
      <c r="O628" s="246"/>
    </row>
    <row r="629" spans="1:15" x14ac:dyDescent="0.2">
      <c r="A629" s="202"/>
      <c r="B629" s="202"/>
      <c r="C629" s="202"/>
      <c r="D629" s="302" t="s">
        <v>1434</v>
      </c>
      <c r="E629" s="204">
        <v>32</v>
      </c>
      <c r="F629" s="204"/>
      <c r="G629" s="202"/>
      <c r="H629" s="202"/>
      <c r="I629" s="202"/>
      <c r="J629" s="298" t="s">
        <v>1417</v>
      </c>
      <c r="K629" s="205">
        <v>2007</v>
      </c>
      <c r="L629" s="205"/>
      <c r="M629" s="205"/>
      <c r="N629" s="205"/>
      <c r="O629" s="246"/>
    </row>
    <row r="630" spans="1:15" x14ac:dyDescent="0.2">
      <c r="A630" s="202"/>
      <c r="B630" s="202"/>
      <c r="C630" s="202"/>
      <c r="D630" s="302" t="s">
        <v>1435</v>
      </c>
      <c r="E630" s="204">
        <v>42</v>
      </c>
      <c r="F630" s="204"/>
      <c r="G630" s="202"/>
      <c r="H630" s="202"/>
      <c r="I630" s="202"/>
      <c r="J630" s="298" t="s">
        <v>1417</v>
      </c>
      <c r="K630" s="205">
        <v>2007</v>
      </c>
      <c r="L630" s="205"/>
      <c r="M630" s="205"/>
      <c r="N630" s="205"/>
      <c r="O630" s="246"/>
    </row>
    <row r="631" spans="1:15" x14ac:dyDescent="0.2">
      <c r="A631" s="202"/>
      <c r="B631" s="202"/>
      <c r="C631" s="202"/>
      <c r="D631" s="202"/>
      <c r="E631" s="204"/>
      <c r="F631" s="204"/>
      <c r="G631" s="202"/>
      <c r="H631" s="202"/>
      <c r="I631" s="202"/>
      <c r="J631" s="202"/>
      <c r="K631" s="205"/>
      <c r="L631" s="205"/>
      <c r="M631" s="205"/>
      <c r="N631" s="205"/>
      <c r="O631" s="246"/>
    </row>
    <row r="632" spans="1:15" x14ac:dyDescent="0.2">
      <c r="A632" s="202"/>
      <c r="B632" s="202"/>
      <c r="C632" s="206" t="s">
        <v>4</v>
      </c>
      <c r="D632" s="202"/>
      <c r="E632" s="204"/>
      <c r="F632" s="204"/>
      <c r="G632" s="202"/>
      <c r="H632" s="202"/>
      <c r="I632" s="202"/>
      <c r="J632" s="202"/>
      <c r="K632" s="205"/>
      <c r="L632" s="205"/>
      <c r="M632" s="205"/>
      <c r="N632" s="205"/>
      <c r="O632" s="246"/>
    </row>
    <row r="633" spans="1:15" x14ac:dyDescent="0.2">
      <c r="A633" s="202"/>
      <c r="B633" s="202"/>
      <c r="C633" s="202"/>
      <c r="D633" s="211" t="s">
        <v>660</v>
      </c>
      <c r="E633" s="210">
        <v>4</v>
      </c>
      <c r="F633" s="204"/>
      <c r="G633" s="202"/>
      <c r="H633" s="202"/>
      <c r="I633" s="202"/>
      <c r="J633" s="202" t="s">
        <v>985</v>
      </c>
      <c r="K633" s="205">
        <v>2007</v>
      </c>
      <c r="L633" s="205"/>
      <c r="M633" s="205"/>
      <c r="N633" s="205"/>
      <c r="O633" s="246"/>
    </row>
    <row r="634" spans="1:15" x14ac:dyDescent="0.2">
      <c r="A634" s="202"/>
      <c r="B634" s="202"/>
      <c r="C634" s="202"/>
      <c r="D634" s="211" t="s">
        <v>659</v>
      </c>
      <c r="E634" s="210">
        <v>25</v>
      </c>
      <c r="F634" s="204"/>
      <c r="G634" s="202"/>
      <c r="H634" s="202"/>
      <c r="I634" s="202"/>
      <c r="J634" s="202" t="s">
        <v>985</v>
      </c>
      <c r="K634" s="205">
        <v>2007</v>
      </c>
      <c r="L634" s="205"/>
      <c r="M634" s="205"/>
      <c r="N634" s="205"/>
      <c r="O634" s="246"/>
    </row>
    <row r="635" spans="1:15" x14ac:dyDescent="0.2">
      <c r="A635" s="202"/>
      <c r="B635" s="202"/>
      <c r="C635" s="202"/>
      <c r="D635" s="299" t="s">
        <v>1419</v>
      </c>
      <c r="E635" s="210">
        <v>4.99</v>
      </c>
      <c r="F635" s="204"/>
      <c r="G635" s="202"/>
      <c r="H635" s="202"/>
      <c r="I635" s="202"/>
      <c r="J635" s="301" t="s">
        <v>985</v>
      </c>
      <c r="K635" s="205">
        <v>2007</v>
      </c>
      <c r="L635" s="205"/>
      <c r="M635" s="205"/>
      <c r="N635" s="205"/>
      <c r="O635" s="246"/>
    </row>
    <row r="636" spans="1:15" ht="25.5" x14ac:dyDescent="0.2">
      <c r="A636" s="202"/>
      <c r="B636" s="202"/>
      <c r="C636" s="202"/>
      <c r="D636" s="497" t="s">
        <v>2165</v>
      </c>
      <c r="E636" s="210">
        <v>36</v>
      </c>
      <c r="F636" s="204"/>
      <c r="G636" s="202"/>
      <c r="H636" s="202"/>
      <c r="I636" s="202"/>
      <c r="J636" s="302" t="s">
        <v>2166</v>
      </c>
      <c r="K636" s="205">
        <v>2012</v>
      </c>
      <c r="L636" s="205"/>
      <c r="M636" s="205"/>
      <c r="N636" s="205"/>
      <c r="O636" s="246"/>
    </row>
    <row r="637" spans="1:15" x14ac:dyDescent="0.2">
      <c r="A637" s="202"/>
      <c r="B637" s="202"/>
      <c r="C637" s="202"/>
      <c r="D637" s="297" t="s">
        <v>2168</v>
      </c>
      <c r="E637" s="204">
        <v>5</v>
      </c>
      <c r="F637" s="204"/>
      <c r="G637" s="202"/>
      <c r="H637" s="202"/>
      <c r="I637" s="202"/>
      <c r="J637" s="302" t="s">
        <v>2166</v>
      </c>
      <c r="K637" s="205">
        <v>2012</v>
      </c>
      <c r="L637" s="205"/>
      <c r="M637" s="205"/>
      <c r="N637" s="205"/>
      <c r="O637" s="246"/>
    </row>
    <row r="638" spans="1:15" x14ac:dyDescent="0.2">
      <c r="A638" s="202"/>
      <c r="B638" s="202"/>
      <c r="C638" s="202"/>
      <c r="D638" s="297" t="s">
        <v>2167</v>
      </c>
      <c r="E638" s="210">
        <v>6.5</v>
      </c>
      <c r="F638" s="204"/>
      <c r="G638" s="202"/>
      <c r="H638" s="202"/>
      <c r="I638" s="202"/>
      <c r="J638" s="302" t="s">
        <v>2166</v>
      </c>
      <c r="K638" s="205">
        <v>2012</v>
      </c>
      <c r="L638" s="205"/>
      <c r="M638" s="205"/>
      <c r="N638" s="205"/>
      <c r="O638" s="246"/>
    </row>
    <row r="639" spans="1:15" x14ac:dyDescent="0.2">
      <c r="A639" s="202"/>
      <c r="B639" s="202"/>
      <c r="C639" s="202"/>
      <c r="D639" s="299" t="s">
        <v>2169</v>
      </c>
      <c r="E639" s="210">
        <v>5</v>
      </c>
      <c r="F639" s="204"/>
      <c r="G639" s="202"/>
      <c r="H639" s="202"/>
      <c r="I639" s="202"/>
      <c r="J639" s="302" t="s">
        <v>2170</v>
      </c>
      <c r="K639" s="205">
        <v>2012</v>
      </c>
      <c r="L639" s="205"/>
      <c r="M639" s="205"/>
      <c r="N639" s="205"/>
      <c r="O639" s="246"/>
    </row>
    <row r="640" spans="1:15" x14ac:dyDescent="0.2">
      <c r="A640" s="202"/>
      <c r="B640" s="202"/>
      <c r="C640" s="202"/>
      <c r="D640" s="202"/>
      <c r="E640" s="204"/>
      <c r="F640" s="204"/>
      <c r="G640" s="202"/>
      <c r="H640" s="202"/>
      <c r="I640" s="202"/>
      <c r="J640" s="202"/>
      <c r="K640" s="205"/>
      <c r="L640" s="205"/>
      <c r="M640" s="205"/>
      <c r="N640" s="205"/>
      <c r="O640" s="246"/>
    </row>
    <row r="641" spans="1:15" x14ac:dyDescent="0.2">
      <c r="A641" s="202"/>
      <c r="B641" s="202"/>
      <c r="C641" s="202"/>
      <c r="D641" s="299"/>
      <c r="E641" s="210"/>
      <c r="F641" s="204"/>
      <c r="G641" s="202"/>
      <c r="H641" s="202"/>
      <c r="I641" s="202"/>
      <c r="J641" s="301"/>
      <c r="K641" s="205"/>
      <c r="L641" s="205"/>
      <c r="M641" s="205"/>
      <c r="N641" s="205"/>
      <c r="O641" s="246"/>
    </row>
    <row r="642" spans="1:15" x14ac:dyDescent="0.2">
      <c r="A642" s="202"/>
      <c r="B642" s="202"/>
      <c r="C642" s="202"/>
      <c r="D642" s="202"/>
      <c r="E642" s="204"/>
      <c r="F642" s="204"/>
      <c r="G642" s="202"/>
      <c r="H642" s="202"/>
      <c r="I642" s="202"/>
      <c r="J642" s="202"/>
      <c r="K642" s="205"/>
      <c r="L642" s="205"/>
      <c r="M642" s="205"/>
      <c r="N642" s="205"/>
      <c r="O642" s="246"/>
    </row>
    <row r="643" spans="1:15" x14ac:dyDescent="0.2">
      <c r="A643" s="202"/>
      <c r="B643" s="202"/>
      <c r="C643" s="206" t="s">
        <v>987</v>
      </c>
      <c r="D643" s="202"/>
      <c r="E643" s="204"/>
      <c r="F643" s="204"/>
      <c r="G643" s="202"/>
      <c r="H643" s="202"/>
      <c r="I643" s="202"/>
      <c r="J643" s="202"/>
      <c r="K643" s="205"/>
      <c r="L643" s="205"/>
      <c r="M643" s="205"/>
      <c r="N643" s="205"/>
      <c r="O643" s="246"/>
    </row>
    <row r="644" spans="1:15" x14ac:dyDescent="0.2">
      <c r="A644" s="202"/>
      <c r="B644" s="202"/>
      <c r="C644" s="202"/>
      <c r="D644" s="202" t="s">
        <v>425</v>
      </c>
      <c r="E644" s="204">
        <v>26.5</v>
      </c>
      <c r="F644" s="204"/>
      <c r="G644" s="202"/>
      <c r="H644" s="202"/>
      <c r="I644" s="202"/>
      <c r="J644" s="202" t="s">
        <v>1256</v>
      </c>
      <c r="K644" s="205">
        <v>2007</v>
      </c>
      <c r="L644" s="205"/>
      <c r="M644" s="205"/>
      <c r="N644" s="205"/>
      <c r="O644" s="246"/>
    </row>
    <row r="645" spans="1:15" x14ac:dyDescent="0.2">
      <c r="A645" s="202"/>
      <c r="B645" s="202"/>
      <c r="C645" s="202"/>
      <c r="D645" s="202" t="s">
        <v>426</v>
      </c>
      <c r="E645" s="204">
        <v>23.5</v>
      </c>
      <c r="F645" s="204"/>
      <c r="G645" s="202"/>
      <c r="H645" s="202"/>
      <c r="I645" s="202"/>
      <c r="J645" s="202" t="s">
        <v>1256</v>
      </c>
      <c r="K645" s="205">
        <v>2007</v>
      </c>
      <c r="L645" s="205"/>
      <c r="M645" s="205"/>
      <c r="N645" s="205"/>
      <c r="O645" s="246"/>
    </row>
    <row r="646" spans="1:15" x14ac:dyDescent="0.2">
      <c r="A646" s="202"/>
      <c r="B646" s="202"/>
      <c r="C646" s="202"/>
      <c r="D646" s="202" t="s">
        <v>424</v>
      </c>
      <c r="E646" s="204">
        <v>20.5</v>
      </c>
      <c r="F646" s="204"/>
      <c r="G646" s="202"/>
      <c r="H646" s="202"/>
      <c r="I646" s="202"/>
      <c r="J646" s="202" t="s">
        <v>1256</v>
      </c>
      <c r="K646" s="205">
        <v>2007</v>
      </c>
      <c r="L646" s="205"/>
      <c r="M646" s="205"/>
      <c r="N646" s="205"/>
      <c r="O646" s="246"/>
    </row>
    <row r="647" spans="1:15" x14ac:dyDescent="0.2">
      <c r="A647" s="202"/>
      <c r="B647" s="202"/>
      <c r="C647" s="202"/>
      <c r="D647" s="202" t="s">
        <v>432</v>
      </c>
      <c r="E647" s="204">
        <v>559</v>
      </c>
      <c r="F647" s="204"/>
      <c r="G647" s="202"/>
      <c r="H647" s="202"/>
      <c r="I647" s="202"/>
      <c r="J647" s="202" t="s">
        <v>1256</v>
      </c>
      <c r="K647" s="205">
        <v>2007</v>
      </c>
      <c r="L647" s="205"/>
      <c r="M647" s="205"/>
      <c r="N647" s="205"/>
      <c r="O647" s="246"/>
    </row>
    <row r="648" spans="1:15" x14ac:dyDescent="0.2">
      <c r="A648" s="202"/>
      <c r="B648" s="202"/>
      <c r="C648" s="202"/>
      <c r="D648" s="202" t="s">
        <v>433</v>
      </c>
      <c r="E648" s="210">
        <v>519</v>
      </c>
      <c r="F648" s="204"/>
      <c r="G648" s="202"/>
      <c r="H648" s="202"/>
      <c r="I648" s="202"/>
      <c r="J648" s="202" t="s">
        <v>1256</v>
      </c>
      <c r="K648" s="205">
        <v>2007</v>
      </c>
      <c r="L648" s="205"/>
      <c r="M648" s="205"/>
      <c r="N648" s="205"/>
      <c r="O648" s="246"/>
    </row>
    <row r="649" spans="1:15" x14ac:dyDescent="0.2">
      <c r="A649" s="202"/>
      <c r="B649" s="202"/>
      <c r="C649" s="202"/>
      <c r="D649" s="300" t="s">
        <v>434</v>
      </c>
      <c r="E649" s="210">
        <v>539</v>
      </c>
      <c r="F649" s="204"/>
      <c r="G649" s="202"/>
      <c r="H649" s="202"/>
      <c r="I649" s="202"/>
      <c r="J649" s="202" t="s">
        <v>1256</v>
      </c>
      <c r="K649" s="205">
        <v>2007</v>
      </c>
      <c r="L649" s="205"/>
      <c r="M649" s="205"/>
      <c r="N649" s="205"/>
      <c r="O649" s="246"/>
    </row>
    <row r="650" spans="1:15" x14ac:dyDescent="0.2">
      <c r="A650" s="202"/>
      <c r="B650" s="202"/>
      <c r="C650" s="202"/>
      <c r="D650" s="202" t="s">
        <v>435</v>
      </c>
      <c r="E650" s="210">
        <v>569</v>
      </c>
      <c r="F650" s="204"/>
      <c r="G650" s="202"/>
      <c r="H650" s="202"/>
      <c r="I650" s="202"/>
      <c r="J650" s="202" t="s">
        <v>1256</v>
      </c>
      <c r="K650" s="205">
        <v>2007</v>
      </c>
      <c r="L650" s="205"/>
      <c r="M650" s="205"/>
      <c r="N650" s="205"/>
      <c r="O650" s="246"/>
    </row>
    <row r="651" spans="1:15" x14ac:dyDescent="0.2">
      <c r="A651" s="202"/>
      <c r="B651" s="202"/>
      <c r="C651" s="202"/>
      <c r="D651" s="209" t="s">
        <v>436</v>
      </c>
      <c r="E651" s="210">
        <v>249</v>
      </c>
      <c r="F651" s="204"/>
      <c r="G651" s="202"/>
      <c r="H651" s="202"/>
      <c r="I651" s="202"/>
      <c r="J651" s="202" t="s">
        <v>1256</v>
      </c>
      <c r="K651" s="205">
        <v>2007</v>
      </c>
      <c r="L651" s="205"/>
      <c r="M651" s="205"/>
      <c r="N651" s="205"/>
      <c r="O651" s="246"/>
    </row>
    <row r="652" spans="1:15" x14ac:dyDescent="0.2">
      <c r="A652" s="202"/>
      <c r="B652" s="202"/>
      <c r="C652" s="202"/>
      <c r="D652" s="209" t="s">
        <v>437</v>
      </c>
      <c r="E652" s="210">
        <v>249</v>
      </c>
      <c r="F652" s="204"/>
      <c r="G652" s="202"/>
      <c r="H652" s="202"/>
      <c r="I652" s="202"/>
      <c r="J652" s="202" t="s">
        <v>1256</v>
      </c>
      <c r="K652" s="205">
        <v>2007</v>
      </c>
      <c r="L652" s="205"/>
      <c r="M652" s="205"/>
      <c r="N652" s="205"/>
      <c r="O652" s="246"/>
    </row>
    <row r="653" spans="1:15" x14ac:dyDescent="0.2">
      <c r="A653" s="202"/>
      <c r="B653" s="202"/>
      <c r="C653" s="202"/>
      <c r="D653" s="209" t="s">
        <v>438</v>
      </c>
      <c r="E653" s="210">
        <v>249</v>
      </c>
      <c r="F653" s="204"/>
      <c r="G653" s="202"/>
      <c r="H653" s="202"/>
      <c r="I653" s="202"/>
      <c r="J653" s="202" t="s">
        <v>1256</v>
      </c>
      <c r="K653" s="205">
        <v>2007</v>
      </c>
      <c r="L653" s="205"/>
      <c r="M653" s="205"/>
      <c r="N653" s="205"/>
      <c r="O653" s="246"/>
    </row>
    <row r="654" spans="1:15" x14ac:dyDescent="0.2">
      <c r="A654" s="202"/>
      <c r="B654" s="202"/>
      <c r="C654" s="202"/>
      <c r="D654" s="209" t="s">
        <v>439</v>
      </c>
      <c r="E654" s="210">
        <v>259</v>
      </c>
      <c r="F654" s="204"/>
      <c r="G654" s="202"/>
      <c r="H654" s="202"/>
      <c r="I654" s="202"/>
      <c r="J654" s="202" t="s">
        <v>1256</v>
      </c>
      <c r="K654" s="205">
        <v>2007</v>
      </c>
      <c r="L654" s="205"/>
      <c r="M654" s="205"/>
      <c r="N654" s="205"/>
      <c r="O654" s="246"/>
    </row>
    <row r="655" spans="1:15" x14ac:dyDescent="0.2">
      <c r="A655" s="202"/>
      <c r="B655" s="202"/>
      <c r="C655" s="202"/>
      <c r="D655" s="209" t="s">
        <v>1154</v>
      </c>
      <c r="E655" s="210">
        <v>10</v>
      </c>
      <c r="F655" s="204"/>
      <c r="G655" s="202"/>
      <c r="H655" s="202"/>
      <c r="I655" s="202"/>
      <c r="J655" s="202" t="s">
        <v>1256</v>
      </c>
      <c r="K655" s="205">
        <v>2007</v>
      </c>
      <c r="L655" s="205"/>
      <c r="M655" s="205"/>
      <c r="N655" s="205"/>
      <c r="O655" s="246"/>
    </row>
    <row r="656" spans="1:15" x14ac:dyDescent="0.2">
      <c r="A656" s="202"/>
      <c r="B656" s="202"/>
      <c r="C656" s="202"/>
      <c r="D656" s="209" t="s">
        <v>656</v>
      </c>
      <c r="E656" s="210">
        <v>17</v>
      </c>
      <c r="F656" s="204"/>
      <c r="G656" s="202"/>
      <c r="H656" s="202"/>
      <c r="I656" s="202"/>
      <c r="J656" s="202" t="s">
        <v>1256</v>
      </c>
      <c r="K656" s="205">
        <v>2007</v>
      </c>
      <c r="L656" s="205"/>
      <c r="M656" s="205"/>
      <c r="N656" s="205"/>
      <c r="O656" s="246"/>
    </row>
    <row r="657" spans="1:15" x14ac:dyDescent="0.2">
      <c r="A657" s="202"/>
      <c r="B657" s="202"/>
      <c r="C657" s="202"/>
      <c r="D657" s="209" t="s">
        <v>1346</v>
      </c>
      <c r="E657" s="210">
        <v>6</v>
      </c>
      <c r="F657" s="204"/>
      <c r="G657" s="202"/>
      <c r="H657" s="202"/>
      <c r="I657" s="202"/>
      <c r="J657" s="202" t="s">
        <v>1256</v>
      </c>
      <c r="K657" s="205">
        <v>2007</v>
      </c>
      <c r="L657" s="205"/>
      <c r="M657" s="205"/>
      <c r="N657" s="205"/>
      <c r="O657" s="246"/>
    </row>
    <row r="658" spans="1:15" x14ac:dyDescent="0.2">
      <c r="A658" s="202"/>
      <c r="B658" s="202"/>
      <c r="C658" s="202"/>
      <c r="D658" s="209" t="s">
        <v>1347</v>
      </c>
      <c r="E658" s="210">
        <v>3</v>
      </c>
      <c r="F658" s="204"/>
      <c r="G658" s="202"/>
      <c r="H658" s="202"/>
      <c r="I658" s="202"/>
      <c r="J658" s="202" t="s">
        <v>1256</v>
      </c>
      <c r="K658" s="205">
        <v>2007</v>
      </c>
      <c r="L658" s="205"/>
      <c r="M658" s="205"/>
      <c r="N658" s="205"/>
      <c r="O658" s="246"/>
    </row>
    <row r="659" spans="1:15" x14ac:dyDescent="0.2">
      <c r="A659" s="202"/>
      <c r="B659" s="202"/>
      <c r="C659" s="202"/>
      <c r="D659" s="209" t="s">
        <v>1348</v>
      </c>
      <c r="E659" s="210">
        <v>9</v>
      </c>
      <c r="F659" s="204"/>
      <c r="G659" s="202"/>
      <c r="H659" s="202"/>
      <c r="I659" s="202"/>
      <c r="J659" s="202" t="s">
        <v>1256</v>
      </c>
      <c r="K659" s="205">
        <v>2007</v>
      </c>
      <c r="L659" s="205"/>
      <c r="M659" s="205"/>
      <c r="N659" s="205"/>
      <c r="O659" s="246"/>
    </row>
    <row r="660" spans="1:15" x14ac:dyDescent="0.2">
      <c r="A660" s="202"/>
      <c r="B660" s="202"/>
      <c r="C660" s="202"/>
      <c r="D660" s="296" t="s">
        <v>1418</v>
      </c>
      <c r="E660" s="210">
        <v>8.25</v>
      </c>
      <c r="F660" s="204"/>
      <c r="G660" s="202"/>
      <c r="H660" s="202"/>
      <c r="I660" s="202"/>
      <c r="J660" s="298" t="s">
        <v>1417</v>
      </c>
      <c r="K660" s="205">
        <v>2007</v>
      </c>
      <c r="L660" s="205"/>
      <c r="M660" s="205"/>
      <c r="N660" s="205"/>
      <c r="O660" s="246"/>
    </row>
    <row r="661" spans="1:15" x14ac:dyDescent="0.2">
      <c r="A661" s="202"/>
      <c r="B661" s="202"/>
      <c r="C661" s="202"/>
      <c r="D661" s="209" t="s">
        <v>440</v>
      </c>
      <c r="E661" s="210">
        <v>169.5</v>
      </c>
      <c r="F661" s="204"/>
      <c r="G661" s="202"/>
      <c r="H661" s="202"/>
      <c r="I661" s="202"/>
      <c r="J661" s="202" t="s">
        <v>1256</v>
      </c>
      <c r="K661" s="205">
        <v>2007</v>
      </c>
      <c r="L661" s="205"/>
      <c r="M661" s="205"/>
      <c r="N661" s="205"/>
      <c r="O661" s="246"/>
    </row>
    <row r="662" spans="1:15" x14ac:dyDescent="0.2">
      <c r="A662" s="202"/>
      <c r="B662" s="202"/>
      <c r="C662" s="202"/>
      <c r="D662" s="209" t="s">
        <v>427</v>
      </c>
      <c r="E662" s="210">
        <v>124</v>
      </c>
      <c r="F662" s="204"/>
      <c r="G662" s="202"/>
      <c r="H662" s="202"/>
      <c r="I662" s="202"/>
      <c r="J662" s="202" t="s">
        <v>1256</v>
      </c>
      <c r="K662" s="205">
        <v>2007</v>
      </c>
      <c r="L662" s="205"/>
      <c r="M662" s="205"/>
      <c r="N662" s="205"/>
      <c r="O662" s="246"/>
    </row>
    <row r="663" spans="1:15" x14ac:dyDescent="0.2">
      <c r="A663" s="202"/>
      <c r="B663" s="202"/>
      <c r="C663" s="202"/>
      <c r="D663" s="209" t="s">
        <v>428</v>
      </c>
      <c r="E663" s="210">
        <v>139</v>
      </c>
      <c r="F663" s="204"/>
      <c r="G663" s="202"/>
      <c r="H663" s="202"/>
      <c r="I663" s="202"/>
      <c r="J663" s="202" t="s">
        <v>1256</v>
      </c>
      <c r="K663" s="205">
        <v>2007</v>
      </c>
      <c r="L663" s="205"/>
      <c r="M663" s="205"/>
      <c r="N663" s="205"/>
      <c r="O663" s="246"/>
    </row>
    <row r="664" spans="1:15" x14ac:dyDescent="0.2">
      <c r="A664" s="202"/>
      <c r="B664" s="202"/>
      <c r="C664" s="202"/>
      <c r="D664" s="209" t="s">
        <v>429</v>
      </c>
      <c r="E664" s="210">
        <v>179</v>
      </c>
      <c r="F664" s="204"/>
      <c r="G664" s="202"/>
      <c r="H664" s="202"/>
      <c r="I664" s="202"/>
      <c r="J664" s="202" t="s">
        <v>1256</v>
      </c>
      <c r="K664" s="205">
        <v>2007</v>
      </c>
      <c r="L664" s="205"/>
      <c r="M664" s="205"/>
      <c r="N664" s="205"/>
      <c r="O664" s="246"/>
    </row>
    <row r="665" spans="1:15" x14ac:dyDescent="0.2">
      <c r="A665" s="202"/>
      <c r="B665" s="202"/>
      <c r="C665" s="202"/>
      <c r="D665" s="209" t="s">
        <v>430</v>
      </c>
      <c r="E665" s="210">
        <v>195</v>
      </c>
      <c r="F665" s="204"/>
      <c r="G665" s="202"/>
      <c r="H665" s="202"/>
      <c r="I665" s="202"/>
      <c r="J665" s="202" t="s">
        <v>1256</v>
      </c>
      <c r="K665" s="205">
        <v>2007</v>
      </c>
      <c r="L665" s="205"/>
      <c r="M665" s="205"/>
      <c r="N665" s="205"/>
      <c r="O665" s="246"/>
    </row>
    <row r="666" spans="1:15" x14ac:dyDescent="0.2">
      <c r="A666" s="202"/>
      <c r="B666" s="202"/>
      <c r="C666" s="202"/>
      <c r="D666" s="296" t="s">
        <v>1414</v>
      </c>
      <c r="E666" s="204">
        <v>139</v>
      </c>
      <c r="F666" s="204"/>
      <c r="G666" s="202"/>
      <c r="H666" s="202"/>
      <c r="I666" s="202"/>
      <c r="J666" s="298" t="s">
        <v>1417</v>
      </c>
      <c r="K666" s="205">
        <v>2007</v>
      </c>
      <c r="L666" s="205"/>
      <c r="M666" s="205"/>
      <c r="N666" s="205"/>
      <c r="O666" s="246"/>
    </row>
    <row r="667" spans="1:15" x14ac:dyDescent="0.2">
      <c r="A667" s="202"/>
      <c r="B667" s="202"/>
      <c r="C667" s="202"/>
      <c r="D667" s="296" t="s">
        <v>1415</v>
      </c>
      <c r="E667" s="204">
        <v>134</v>
      </c>
      <c r="F667" s="204"/>
      <c r="G667" s="202"/>
      <c r="H667" s="202"/>
      <c r="I667" s="202"/>
      <c r="J667" s="298" t="s">
        <v>1417</v>
      </c>
      <c r="K667" s="205">
        <v>2007</v>
      </c>
      <c r="L667" s="205"/>
      <c r="M667" s="205"/>
      <c r="N667" s="205"/>
      <c r="O667" s="246"/>
    </row>
    <row r="668" spans="1:15" ht="11.25" customHeight="1" x14ac:dyDescent="0.2">
      <c r="A668" s="202"/>
      <c r="B668" s="202"/>
      <c r="C668" s="202"/>
      <c r="D668" s="296" t="s">
        <v>1416</v>
      </c>
      <c r="E668" s="204">
        <v>219</v>
      </c>
      <c r="F668" s="204"/>
      <c r="G668" s="202"/>
      <c r="H668" s="202"/>
      <c r="I668" s="202"/>
      <c r="J668" s="298" t="s">
        <v>1417</v>
      </c>
      <c r="K668" s="205">
        <v>2007</v>
      </c>
      <c r="L668" s="205"/>
      <c r="M668" s="205"/>
      <c r="N668" s="205"/>
      <c r="O668" s="246"/>
    </row>
    <row r="669" spans="1:15" x14ac:dyDescent="0.2">
      <c r="A669" s="202"/>
      <c r="B669" s="202"/>
      <c r="C669" s="202"/>
      <c r="D669" s="209" t="s">
        <v>441</v>
      </c>
      <c r="E669" s="210">
        <v>109</v>
      </c>
      <c r="F669" s="204"/>
      <c r="G669" s="202"/>
      <c r="H669" s="202"/>
      <c r="I669" s="202"/>
      <c r="J669" s="202" t="s">
        <v>1256</v>
      </c>
      <c r="K669" s="205">
        <v>2007</v>
      </c>
      <c r="L669" s="205"/>
      <c r="M669" s="205"/>
      <c r="N669" s="205"/>
      <c r="O669" s="246"/>
    </row>
    <row r="670" spans="1:15" x14ac:dyDescent="0.2">
      <c r="A670" s="202"/>
      <c r="B670" s="202"/>
      <c r="C670" s="202"/>
      <c r="D670" s="209" t="s">
        <v>913</v>
      </c>
      <c r="E670" s="210">
        <v>146.88999999999999</v>
      </c>
      <c r="F670" s="204"/>
      <c r="G670" s="202"/>
      <c r="H670" s="202"/>
      <c r="I670" s="202"/>
      <c r="J670" s="202" t="s">
        <v>1256</v>
      </c>
      <c r="K670" s="205">
        <v>2007</v>
      </c>
      <c r="L670" s="205"/>
      <c r="M670" s="205"/>
      <c r="N670" s="205"/>
      <c r="O670" s="246"/>
    </row>
    <row r="671" spans="1:15" x14ac:dyDescent="0.2">
      <c r="A671" s="202"/>
      <c r="B671" s="202"/>
      <c r="C671" s="202"/>
      <c r="D671" s="209" t="s">
        <v>495</v>
      </c>
      <c r="E671" s="210">
        <v>132.49</v>
      </c>
      <c r="F671" s="204"/>
      <c r="G671" s="202"/>
      <c r="H671" s="202"/>
      <c r="I671" s="202"/>
      <c r="J671" s="202" t="s">
        <v>1256</v>
      </c>
      <c r="K671" s="205">
        <v>2007</v>
      </c>
      <c r="L671" s="205"/>
      <c r="M671" s="205"/>
      <c r="N671" s="205"/>
      <c r="O671" s="246"/>
    </row>
    <row r="672" spans="1:15" x14ac:dyDescent="0.2">
      <c r="A672" s="202"/>
      <c r="B672" s="202"/>
      <c r="C672" s="202"/>
      <c r="D672" s="209" t="s">
        <v>496</v>
      </c>
      <c r="E672" s="210">
        <v>81.62</v>
      </c>
      <c r="F672" s="204"/>
      <c r="G672" s="202"/>
      <c r="H672" s="202"/>
      <c r="I672" s="202"/>
      <c r="J672" s="202" t="s">
        <v>1256</v>
      </c>
      <c r="K672" s="205">
        <v>2007</v>
      </c>
      <c r="L672" s="205"/>
      <c r="M672" s="205"/>
      <c r="N672" s="205"/>
      <c r="O672" s="246"/>
    </row>
    <row r="673" spans="1:15" x14ac:dyDescent="0.2">
      <c r="A673" s="202"/>
      <c r="B673" s="202"/>
      <c r="C673" s="202"/>
      <c r="D673" s="209" t="s">
        <v>497</v>
      </c>
      <c r="E673" s="210">
        <v>13.22</v>
      </c>
      <c r="F673" s="204"/>
      <c r="G673" s="202"/>
      <c r="H673" s="202"/>
      <c r="I673" s="202"/>
      <c r="J673" s="202" t="s">
        <v>1256</v>
      </c>
      <c r="K673" s="205">
        <v>2007</v>
      </c>
      <c r="L673" s="205"/>
      <c r="M673" s="205"/>
      <c r="N673" s="205"/>
      <c r="O673" s="246"/>
    </row>
    <row r="674" spans="1:15" x14ac:dyDescent="0.2">
      <c r="A674" s="202"/>
      <c r="B674" s="202"/>
      <c r="C674" s="202"/>
      <c r="D674" s="297" t="s">
        <v>431</v>
      </c>
      <c r="E674" s="210">
        <v>229</v>
      </c>
      <c r="F674" s="204"/>
      <c r="G674" s="202"/>
      <c r="H674" s="202"/>
      <c r="I674" s="202"/>
      <c r="J674" s="202" t="s">
        <v>1256</v>
      </c>
      <c r="K674" s="205">
        <v>2007</v>
      </c>
      <c r="L674" s="205"/>
      <c r="M674" s="205"/>
      <c r="N674" s="205"/>
      <c r="O674" s="246"/>
    </row>
    <row r="675" spans="1:15" x14ac:dyDescent="0.2">
      <c r="A675" s="202"/>
      <c r="B675" s="202"/>
      <c r="C675" s="202"/>
      <c r="D675" s="211" t="s">
        <v>658</v>
      </c>
      <c r="E675" s="210">
        <v>6</v>
      </c>
      <c r="F675" s="204"/>
      <c r="G675" s="202"/>
      <c r="H675" s="202"/>
      <c r="I675" s="202"/>
      <c r="J675" s="202" t="s">
        <v>1256</v>
      </c>
      <c r="K675" s="205">
        <v>2007</v>
      </c>
      <c r="L675" s="205"/>
      <c r="M675" s="205"/>
      <c r="N675" s="205"/>
      <c r="O675" s="246"/>
    </row>
    <row r="676" spans="1:15" x14ac:dyDescent="0.2">
      <c r="A676" s="202"/>
      <c r="B676" s="202"/>
      <c r="C676" s="202"/>
      <c r="D676" s="211" t="s">
        <v>652</v>
      </c>
      <c r="E676" s="210">
        <v>6400</v>
      </c>
      <c r="F676" s="204"/>
      <c r="G676" s="202"/>
      <c r="H676" s="202"/>
      <c r="I676" s="202"/>
      <c r="J676" s="202" t="s">
        <v>1256</v>
      </c>
      <c r="K676" s="205">
        <v>2007</v>
      </c>
      <c r="L676" s="205"/>
      <c r="M676" s="205"/>
      <c r="N676" s="205"/>
      <c r="O676" s="246"/>
    </row>
    <row r="677" spans="1:15" x14ac:dyDescent="0.2">
      <c r="A677" s="202"/>
      <c r="B677" s="202"/>
      <c r="C677" s="202"/>
      <c r="D677" s="211" t="s">
        <v>653</v>
      </c>
      <c r="E677" s="210">
        <v>39</v>
      </c>
      <c r="F677" s="204"/>
      <c r="G677" s="202"/>
      <c r="H677" s="202"/>
      <c r="I677" s="202"/>
      <c r="J677" s="202" t="s">
        <v>1256</v>
      </c>
      <c r="K677" s="205">
        <v>2007</v>
      </c>
      <c r="L677" s="205"/>
      <c r="M677" s="205"/>
      <c r="N677" s="205"/>
      <c r="O677" s="246"/>
    </row>
    <row r="678" spans="1:15" x14ac:dyDescent="0.2">
      <c r="A678" s="202"/>
      <c r="B678" s="202"/>
      <c r="C678" s="202"/>
      <c r="D678" s="211" t="s">
        <v>422</v>
      </c>
      <c r="E678" s="210">
        <v>185</v>
      </c>
      <c r="F678" s="204"/>
      <c r="G678" s="202"/>
      <c r="H678" s="202"/>
      <c r="I678" s="202"/>
      <c r="J678" s="202" t="s">
        <v>1256</v>
      </c>
      <c r="K678" s="205">
        <v>2007</v>
      </c>
      <c r="L678" s="205"/>
      <c r="M678" s="205"/>
      <c r="N678" s="205"/>
      <c r="O678" s="246"/>
    </row>
    <row r="679" spans="1:15" x14ac:dyDescent="0.2">
      <c r="A679" s="202"/>
      <c r="B679" s="202"/>
      <c r="C679" s="202"/>
      <c r="D679" s="211" t="s">
        <v>423</v>
      </c>
      <c r="E679" s="210">
        <v>123</v>
      </c>
      <c r="F679" s="204"/>
      <c r="G679" s="202"/>
      <c r="H679" s="202"/>
      <c r="I679" s="202"/>
      <c r="J679" s="202" t="s">
        <v>1256</v>
      </c>
      <c r="K679" s="205">
        <v>2007</v>
      </c>
      <c r="L679" s="205"/>
      <c r="M679" s="205"/>
      <c r="N679" s="205"/>
      <c r="O679" s="246"/>
    </row>
    <row r="680" spans="1:15" x14ac:dyDescent="0.2">
      <c r="A680" s="202"/>
      <c r="B680" s="202"/>
      <c r="C680" s="202"/>
      <c r="D680" s="211" t="s">
        <v>418</v>
      </c>
      <c r="E680" s="210">
        <v>245</v>
      </c>
      <c r="F680" s="204"/>
      <c r="G680" s="202"/>
      <c r="H680" s="202"/>
      <c r="I680" s="202"/>
      <c r="J680" s="202" t="s">
        <v>1256</v>
      </c>
      <c r="K680" s="205">
        <v>2007</v>
      </c>
      <c r="L680" s="205"/>
      <c r="M680" s="205"/>
      <c r="N680" s="205"/>
      <c r="O680" s="246"/>
    </row>
    <row r="681" spans="1:15" x14ac:dyDescent="0.2">
      <c r="A681" s="202"/>
      <c r="B681" s="202"/>
      <c r="C681" s="202"/>
      <c r="D681" s="211" t="s">
        <v>419</v>
      </c>
      <c r="E681" s="210">
        <v>205</v>
      </c>
      <c r="F681" s="204"/>
      <c r="G681" s="202"/>
      <c r="H681" s="202"/>
      <c r="I681" s="202"/>
      <c r="J681" s="202" t="s">
        <v>1256</v>
      </c>
      <c r="K681" s="205">
        <v>2007</v>
      </c>
      <c r="L681" s="205"/>
      <c r="M681" s="205"/>
      <c r="N681" s="205"/>
      <c r="O681" s="246"/>
    </row>
    <row r="682" spans="1:15" x14ac:dyDescent="0.2">
      <c r="A682" s="202"/>
      <c r="B682" s="202"/>
      <c r="C682" s="202"/>
      <c r="D682" s="211" t="s">
        <v>420</v>
      </c>
      <c r="E682" s="210">
        <v>68</v>
      </c>
      <c r="F682" s="204"/>
      <c r="G682" s="202"/>
      <c r="H682" s="202"/>
      <c r="I682" s="202"/>
      <c r="J682" s="202" t="s">
        <v>1256</v>
      </c>
      <c r="K682" s="205">
        <v>2007</v>
      </c>
      <c r="L682" s="205"/>
      <c r="M682" s="205"/>
      <c r="N682" s="205"/>
      <c r="O682" s="246"/>
    </row>
    <row r="683" spans="1:15" x14ac:dyDescent="0.2">
      <c r="A683" s="202"/>
      <c r="B683" s="202"/>
      <c r="C683" s="202"/>
      <c r="D683" s="211" t="s">
        <v>421</v>
      </c>
      <c r="E683" s="210">
        <v>59</v>
      </c>
      <c r="F683" s="204"/>
      <c r="G683" s="202"/>
      <c r="H683" s="202"/>
      <c r="I683" s="202"/>
      <c r="J683" s="202" t="s">
        <v>1256</v>
      </c>
      <c r="K683" s="205">
        <v>2007</v>
      </c>
      <c r="L683" s="205"/>
      <c r="M683" s="205"/>
      <c r="N683" s="205"/>
      <c r="O683" s="246"/>
    </row>
    <row r="684" spans="1:15" x14ac:dyDescent="0.2">
      <c r="A684" s="202"/>
      <c r="B684" s="202"/>
      <c r="C684" s="202"/>
      <c r="D684" s="211" t="s">
        <v>416</v>
      </c>
      <c r="E684" s="210">
        <v>118</v>
      </c>
      <c r="F684" s="204"/>
      <c r="G684" s="202"/>
      <c r="H684" s="202"/>
      <c r="I684" s="202"/>
      <c r="J684" s="202" t="s">
        <v>1256</v>
      </c>
      <c r="K684" s="205">
        <v>2007</v>
      </c>
      <c r="L684" s="205"/>
      <c r="M684" s="205"/>
      <c r="N684" s="205"/>
      <c r="O684" s="246"/>
    </row>
    <row r="685" spans="1:15" x14ac:dyDescent="0.2">
      <c r="A685" s="202"/>
      <c r="B685" s="202"/>
      <c r="C685" s="202"/>
      <c r="D685" s="211" t="s">
        <v>657</v>
      </c>
      <c r="E685" s="210">
        <v>100</v>
      </c>
      <c r="F685" s="204"/>
      <c r="G685" s="202"/>
      <c r="H685" s="202"/>
      <c r="I685" s="202"/>
      <c r="J685" s="202" t="s">
        <v>1256</v>
      </c>
      <c r="K685" s="205">
        <v>2007</v>
      </c>
      <c r="L685" s="205"/>
      <c r="M685" s="205"/>
      <c r="N685" s="205"/>
      <c r="O685" s="246"/>
    </row>
    <row r="686" spans="1:15" x14ac:dyDescent="0.2">
      <c r="A686" s="202"/>
      <c r="B686" s="202"/>
      <c r="C686" s="202"/>
      <c r="D686" s="211" t="s">
        <v>417</v>
      </c>
      <c r="E686" s="204">
        <v>12.93</v>
      </c>
      <c r="F686" s="204"/>
      <c r="G686" s="202"/>
      <c r="H686" s="202"/>
      <c r="I686" s="202"/>
      <c r="J686" s="202" t="s">
        <v>1256</v>
      </c>
      <c r="K686" s="205">
        <v>2007</v>
      </c>
      <c r="L686" s="205"/>
      <c r="M686" s="205"/>
      <c r="N686" s="205"/>
      <c r="O686" s="246"/>
    </row>
    <row r="687" spans="1:15" x14ac:dyDescent="0.2">
      <c r="A687" s="202"/>
      <c r="B687" s="202"/>
      <c r="C687" s="202"/>
      <c r="D687" s="211" t="s">
        <v>442</v>
      </c>
      <c r="E687" s="204">
        <v>89</v>
      </c>
      <c r="F687" s="204"/>
      <c r="G687" s="202"/>
      <c r="H687" s="202"/>
      <c r="I687" s="202"/>
      <c r="J687" s="202" t="s">
        <v>1256</v>
      </c>
      <c r="K687" s="205">
        <v>2007</v>
      </c>
      <c r="L687" s="205"/>
      <c r="M687" s="205"/>
      <c r="N687" s="205"/>
      <c r="O687" s="246"/>
    </row>
    <row r="688" spans="1:15" x14ac:dyDescent="0.2">
      <c r="A688" s="202"/>
      <c r="B688" s="202"/>
      <c r="C688" s="202"/>
      <c r="D688" s="211" t="s">
        <v>443</v>
      </c>
      <c r="E688" s="204">
        <v>20</v>
      </c>
      <c r="F688" s="204"/>
      <c r="G688" s="202"/>
      <c r="H688" s="202"/>
      <c r="I688" s="202"/>
      <c r="J688" s="202" t="s">
        <v>1256</v>
      </c>
      <c r="K688" s="205">
        <v>2007</v>
      </c>
      <c r="L688" s="205"/>
      <c r="M688" s="205"/>
      <c r="N688" s="205"/>
      <c r="O688" s="246"/>
    </row>
    <row r="689" spans="1:15" ht="25.5" x14ac:dyDescent="0.2">
      <c r="A689" s="202"/>
      <c r="B689" s="202"/>
      <c r="C689" s="202"/>
      <c r="D689" s="209" t="s">
        <v>1373</v>
      </c>
      <c r="E689" s="204">
        <v>44.42</v>
      </c>
      <c r="F689" s="204"/>
      <c r="G689" s="202"/>
      <c r="H689" s="202"/>
      <c r="I689" s="202"/>
      <c r="J689" t="s">
        <v>1374</v>
      </c>
      <c r="K689" s="205">
        <v>2007</v>
      </c>
      <c r="L689" s="205"/>
      <c r="M689" s="205"/>
      <c r="N689" s="205"/>
      <c r="O689" s="246"/>
    </row>
    <row r="690" spans="1:15" x14ac:dyDescent="0.2">
      <c r="A690" s="202"/>
      <c r="B690" s="202"/>
      <c r="C690" s="202"/>
      <c r="D690" s="296" t="s">
        <v>1427</v>
      </c>
      <c r="E690" s="204">
        <v>7.95</v>
      </c>
      <c r="F690" s="204"/>
      <c r="G690" s="202"/>
      <c r="H690" s="202"/>
      <c r="I690" s="202"/>
      <c r="J690" s="298" t="s">
        <v>1422</v>
      </c>
      <c r="K690" s="205">
        <v>2007</v>
      </c>
      <c r="L690" s="205"/>
      <c r="M690" s="205"/>
      <c r="N690" s="205"/>
      <c r="O690" s="246"/>
    </row>
    <row r="691" spans="1:15" x14ac:dyDescent="0.2">
      <c r="A691" s="202"/>
      <c r="B691" s="202"/>
      <c r="C691" s="202"/>
      <c r="D691" s="296" t="s">
        <v>1429</v>
      </c>
      <c r="E691" s="204">
        <v>22.25</v>
      </c>
      <c r="F691" s="204"/>
      <c r="G691" s="202"/>
      <c r="H691" s="202"/>
      <c r="I691" s="202"/>
      <c r="J691" s="298" t="s">
        <v>1422</v>
      </c>
      <c r="K691" s="205">
        <v>2007</v>
      </c>
      <c r="L691" s="205"/>
      <c r="M691" s="205"/>
      <c r="N691" s="205"/>
      <c r="O691" s="246"/>
    </row>
    <row r="692" spans="1:15" x14ac:dyDescent="0.2">
      <c r="A692" s="202"/>
      <c r="B692" s="202"/>
      <c r="C692" s="202"/>
      <c r="D692" s="296" t="s">
        <v>1430</v>
      </c>
      <c r="E692" s="204">
        <v>104</v>
      </c>
      <c r="F692" s="204"/>
      <c r="G692" s="202"/>
      <c r="H692" s="202"/>
      <c r="I692" s="202"/>
      <c r="J692" s="298" t="s">
        <v>1422</v>
      </c>
      <c r="K692" s="205">
        <v>2007</v>
      </c>
      <c r="L692" s="205"/>
      <c r="M692" s="205"/>
      <c r="N692" s="205"/>
      <c r="O692" s="246"/>
    </row>
    <row r="693" spans="1:15" x14ac:dyDescent="0.2">
      <c r="A693" s="202"/>
      <c r="B693" s="202"/>
      <c r="C693" s="202"/>
      <c r="D693" s="296" t="s">
        <v>1428</v>
      </c>
      <c r="E693" s="204">
        <v>7.55</v>
      </c>
      <c r="F693" s="204"/>
      <c r="G693" s="202"/>
      <c r="H693" s="202"/>
      <c r="I693" s="202"/>
      <c r="J693" s="298" t="s">
        <v>1422</v>
      </c>
      <c r="K693" s="205">
        <v>2007</v>
      </c>
      <c r="L693" s="205"/>
      <c r="M693" s="205"/>
      <c r="N693" s="205"/>
      <c r="O693" s="246"/>
    </row>
    <row r="694" spans="1:15" x14ac:dyDescent="0.2">
      <c r="A694" s="202"/>
      <c r="B694" s="202"/>
      <c r="C694" s="202"/>
      <c r="D694" s="296" t="s">
        <v>1431</v>
      </c>
      <c r="E694" s="204">
        <v>21.25</v>
      </c>
      <c r="F694" s="204"/>
      <c r="G694" s="202"/>
      <c r="H694" s="202"/>
      <c r="I694" s="202"/>
      <c r="J694" s="298" t="s">
        <v>1422</v>
      </c>
      <c r="K694" s="205">
        <v>2007</v>
      </c>
      <c r="L694" s="205"/>
      <c r="M694" s="205"/>
      <c r="N694" s="205"/>
      <c r="O694" s="246"/>
    </row>
    <row r="695" spans="1:15" x14ac:dyDescent="0.2">
      <c r="A695" s="202"/>
      <c r="B695" s="202"/>
      <c r="C695" s="202"/>
      <c r="D695" s="296" t="s">
        <v>1432</v>
      </c>
      <c r="E695" s="204">
        <v>92.95</v>
      </c>
      <c r="F695" s="204"/>
      <c r="G695" s="202"/>
      <c r="H695" s="202"/>
      <c r="I695" s="202"/>
      <c r="J695" s="298" t="s">
        <v>1422</v>
      </c>
      <c r="K695" s="205">
        <v>2007</v>
      </c>
      <c r="L695" s="205"/>
      <c r="M695" s="205"/>
      <c r="N695" s="205"/>
      <c r="O695" s="246"/>
    </row>
    <row r="696" spans="1:15" x14ac:dyDescent="0.2">
      <c r="A696" s="202"/>
      <c r="B696" s="202"/>
      <c r="C696" s="202"/>
      <c r="D696" s="209"/>
      <c r="E696" s="204"/>
      <c r="F696" s="204"/>
      <c r="G696" s="202"/>
      <c r="H696" s="202"/>
      <c r="I696" s="202"/>
      <c r="K696" s="205"/>
      <c r="L696" s="205"/>
      <c r="M696" s="205"/>
      <c r="N696" s="205"/>
      <c r="O696" s="246"/>
    </row>
    <row r="697" spans="1:15" x14ac:dyDescent="0.2">
      <c r="A697" s="202"/>
      <c r="B697" s="202"/>
      <c r="C697" s="206" t="s">
        <v>1420</v>
      </c>
      <c r="D697" s="209"/>
      <c r="E697" s="204"/>
      <c r="F697" s="204"/>
      <c r="G697" s="202"/>
      <c r="H697" s="202"/>
      <c r="I697" s="202"/>
      <c r="K697" s="205"/>
      <c r="L697" s="205"/>
      <c r="M697" s="205"/>
      <c r="N697" s="205"/>
      <c r="O697" s="246"/>
    </row>
    <row r="698" spans="1:15" x14ac:dyDescent="0.2">
      <c r="A698" s="202"/>
      <c r="B698" s="202"/>
      <c r="C698" s="202"/>
      <c r="D698" s="296" t="s">
        <v>1421</v>
      </c>
      <c r="E698" s="204">
        <v>15.7</v>
      </c>
      <c r="F698" s="204"/>
      <c r="G698" s="202"/>
      <c r="H698" s="202"/>
      <c r="I698" s="202"/>
      <c r="J698" s="298" t="s">
        <v>1422</v>
      </c>
      <c r="K698" s="205">
        <v>2007</v>
      </c>
      <c r="L698" s="205"/>
      <c r="M698" s="205"/>
      <c r="N698" s="205"/>
      <c r="O698" s="246"/>
    </row>
    <row r="699" spans="1:15" x14ac:dyDescent="0.2">
      <c r="A699" s="202"/>
      <c r="B699" s="202"/>
      <c r="C699" s="202"/>
      <c r="D699" s="296" t="s">
        <v>1423</v>
      </c>
      <c r="E699" s="204">
        <v>17.600000000000001</v>
      </c>
      <c r="F699" s="204"/>
      <c r="G699" s="202"/>
      <c r="H699" s="202"/>
      <c r="I699" s="202"/>
      <c r="J699" s="298" t="s">
        <v>1422</v>
      </c>
      <c r="K699" s="205">
        <v>2007</v>
      </c>
      <c r="L699" s="205"/>
      <c r="M699" s="205"/>
      <c r="N699" s="205"/>
      <c r="O699" s="246"/>
    </row>
    <row r="700" spans="1:15" x14ac:dyDescent="0.2">
      <c r="A700" s="202"/>
      <c r="B700" s="202"/>
      <c r="C700" s="202"/>
      <c r="D700" s="296" t="s">
        <v>1424</v>
      </c>
      <c r="E700" s="204">
        <v>69.900000000000006</v>
      </c>
      <c r="F700" s="204"/>
      <c r="G700" s="202"/>
      <c r="H700" s="202"/>
      <c r="I700" s="202"/>
      <c r="J700" s="298" t="s">
        <v>1422</v>
      </c>
      <c r="K700" s="205">
        <v>2007</v>
      </c>
      <c r="L700" s="205"/>
      <c r="M700" s="205"/>
      <c r="N700" s="205"/>
      <c r="O700" s="246"/>
    </row>
    <row r="701" spans="1:15" x14ac:dyDescent="0.2">
      <c r="A701" s="202"/>
      <c r="B701" s="202"/>
      <c r="C701" s="202"/>
      <c r="D701" s="296" t="s">
        <v>1425</v>
      </c>
      <c r="E701" s="204">
        <v>61.9</v>
      </c>
      <c r="F701" s="204"/>
      <c r="G701" s="202"/>
      <c r="H701" s="202"/>
      <c r="I701" s="202"/>
      <c r="J701" s="298" t="s">
        <v>1422</v>
      </c>
      <c r="K701" s="205">
        <v>2007</v>
      </c>
      <c r="L701" s="205"/>
      <c r="M701" s="205"/>
      <c r="N701" s="205"/>
      <c r="O701" s="246"/>
    </row>
    <row r="702" spans="1:15" x14ac:dyDescent="0.2">
      <c r="A702" s="202"/>
      <c r="B702" s="202"/>
      <c r="C702" s="202"/>
      <c r="D702" s="296" t="s">
        <v>1426</v>
      </c>
      <c r="E702" s="204">
        <v>119</v>
      </c>
      <c r="F702" s="204"/>
      <c r="G702" s="202"/>
      <c r="H702" s="202"/>
      <c r="I702" s="202"/>
      <c r="J702" s="298" t="s">
        <v>1422</v>
      </c>
      <c r="K702" s="205">
        <v>2007</v>
      </c>
      <c r="L702" s="205"/>
      <c r="M702" s="205"/>
      <c r="N702" s="205"/>
      <c r="O702" s="246"/>
    </row>
    <row r="703" spans="1:15" x14ac:dyDescent="0.2">
      <c r="A703" s="202"/>
      <c r="B703" s="202"/>
      <c r="C703" s="202"/>
      <c r="D703" s="209"/>
      <c r="E703" s="204"/>
      <c r="F703" s="204"/>
      <c r="G703" s="202"/>
      <c r="H703" s="202"/>
      <c r="I703" s="202"/>
      <c r="K703" s="205"/>
      <c r="L703" s="205"/>
      <c r="M703" s="205"/>
      <c r="N703" s="205"/>
      <c r="O703" s="246"/>
    </row>
    <row r="704" spans="1:15" x14ac:dyDescent="0.2">
      <c r="A704" s="202"/>
      <c r="B704" s="202"/>
      <c r="C704" s="206" t="s">
        <v>2140</v>
      </c>
      <c r="D704" s="209"/>
      <c r="E704" s="204"/>
      <c r="F704" s="204"/>
      <c r="G704" s="202"/>
      <c r="H704" s="202"/>
      <c r="I704" s="202"/>
      <c r="K704" s="205"/>
      <c r="L704" s="205"/>
      <c r="M704" s="205"/>
      <c r="N704" s="205"/>
      <c r="O704" s="246"/>
    </row>
    <row r="705" spans="1:15" x14ac:dyDescent="0.2">
      <c r="A705" s="202"/>
      <c r="B705" s="202"/>
      <c r="C705" s="202"/>
      <c r="D705" s="296" t="s">
        <v>2141</v>
      </c>
      <c r="E705" s="204">
        <v>40.200000000000003</v>
      </c>
      <c r="F705" s="204"/>
      <c r="G705" s="202"/>
      <c r="H705" s="202"/>
      <c r="I705" s="202"/>
      <c r="J705" s="298" t="s">
        <v>1422</v>
      </c>
      <c r="K705" s="205">
        <v>2012</v>
      </c>
      <c r="L705" s="205"/>
      <c r="M705" s="205"/>
      <c r="N705" s="205"/>
      <c r="O705" s="246"/>
    </row>
    <row r="706" spans="1:15" x14ac:dyDescent="0.2">
      <c r="A706" s="202"/>
      <c r="B706" s="202"/>
      <c r="C706" s="202"/>
      <c r="D706" s="296" t="s">
        <v>2142</v>
      </c>
      <c r="E706" s="204">
        <v>43.5</v>
      </c>
      <c r="F706" s="204"/>
      <c r="G706" s="202"/>
      <c r="H706" s="202"/>
      <c r="I706" s="202"/>
      <c r="J706" s="298" t="s">
        <v>1422</v>
      </c>
      <c r="K706" s="205">
        <v>2012</v>
      </c>
      <c r="L706" s="205"/>
      <c r="M706" s="205"/>
      <c r="N706" s="205"/>
      <c r="O706" s="246"/>
    </row>
    <row r="707" spans="1:15" x14ac:dyDescent="0.2">
      <c r="A707" s="202"/>
      <c r="B707" s="202"/>
      <c r="C707" s="202"/>
      <c r="D707" s="296" t="s">
        <v>2143</v>
      </c>
      <c r="E707" s="204">
        <v>57.6</v>
      </c>
      <c r="F707" s="204"/>
      <c r="G707" s="202"/>
      <c r="H707" s="202"/>
      <c r="I707" s="202"/>
      <c r="J707" s="298" t="s">
        <v>1422</v>
      </c>
      <c r="K707" s="205">
        <v>2012</v>
      </c>
      <c r="L707" s="205"/>
      <c r="M707" s="205"/>
      <c r="N707" s="205"/>
      <c r="O707" s="246"/>
    </row>
    <row r="708" spans="1:15" x14ac:dyDescent="0.2">
      <c r="A708" s="202"/>
      <c r="B708" s="202"/>
      <c r="C708" s="202"/>
      <c r="D708" s="296" t="s">
        <v>2164</v>
      </c>
      <c r="E708" s="204">
        <v>13.7</v>
      </c>
      <c r="F708" s="204"/>
      <c r="G708" s="202"/>
      <c r="H708" s="202"/>
      <c r="I708" s="202"/>
      <c r="J708" s="298" t="s">
        <v>1422</v>
      </c>
      <c r="K708" s="205">
        <v>2012</v>
      </c>
      <c r="L708" s="205"/>
      <c r="M708" s="205"/>
      <c r="N708" s="205"/>
      <c r="O708" s="246"/>
    </row>
    <row r="709" spans="1:15" x14ac:dyDescent="0.2">
      <c r="A709" s="202"/>
      <c r="B709" s="202"/>
      <c r="C709" s="202"/>
      <c r="D709" s="296" t="s">
        <v>2144</v>
      </c>
      <c r="E709" s="204">
        <v>29</v>
      </c>
      <c r="F709" s="204"/>
      <c r="G709" s="202"/>
      <c r="H709" s="202"/>
      <c r="I709" s="202"/>
      <c r="J709" s="298" t="s">
        <v>2146</v>
      </c>
      <c r="K709" s="205">
        <v>2012</v>
      </c>
      <c r="L709" s="205"/>
      <c r="M709" s="205"/>
      <c r="N709" s="205"/>
      <c r="O709" s="246"/>
    </row>
    <row r="710" spans="1:15" ht="25.5" x14ac:dyDescent="0.2">
      <c r="A710" s="202"/>
      <c r="B710" s="202"/>
      <c r="C710" s="202"/>
      <c r="D710" s="296" t="s">
        <v>2145</v>
      </c>
      <c r="E710" s="204">
        <v>4.2699999999999996</v>
      </c>
      <c r="F710" s="204"/>
      <c r="G710" s="202"/>
      <c r="H710" s="202"/>
      <c r="I710" s="202"/>
      <c r="J710" s="298" t="s">
        <v>2146</v>
      </c>
      <c r="K710" s="205">
        <v>2012</v>
      </c>
      <c r="L710" s="205"/>
      <c r="M710" s="205"/>
      <c r="N710" s="205"/>
      <c r="O710" s="246"/>
    </row>
    <row r="711" spans="1:15" x14ac:dyDescent="0.2">
      <c r="A711" s="202"/>
      <c r="B711" s="202"/>
      <c r="C711" s="202"/>
      <c r="D711" s="296"/>
      <c r="E711" s="204"/>
      <c r="F711" s="204"/>
      <c r="G711" s="202"/>
      <c r="H711" s="202"/>
      <c r="I711" s="202"/>
      <c r="K711" s="205"/>
      <c r="L711" s="205"/>
      <c r="M711" s="205"/>
      <c r="N711" s="205"/>
      <c r="O711" s="246"/>
    </row>
    <row r="712" spans="1:15" x14ac:dyDescent="0.2">
      <c r="A712" s="202"/>
      <c r="B712" s="202"/>
      <c r="C712" s="202"/>
      <c r="D712" s="296" t="s">
        <v>2147</v>
      </c>
      <c r="E712" s="204">
        <v>30</v>
      </c>
      <c r="F712" s="204"/>
      <c r="G712" s="202"/>
      <c r="H712" s="202"/>
      <c r="I712" s="202"/>
      <c r="J712" s="298" t="s">
        <v>2146</v>
      </c>
      <c r="K712" s="205">
        <v>2012</v>
      </c>
      <c r="L712" s="205"/>
      <c r="M712" s="205"/>
      <c r="N712" s="205"/>
      <c r="O712" s="246"/>
    </row>
    <row r="713" spans="1:15" x14ac:dyDescent="0.2">
      <c r="A713" s="202"/>
      <c r="B713" s="202"/>
      <c r="C713" s="202"/>
      <c r="D713" s="296" t="s">
        <v>2148</v>
      </c>
      <c r="E713" s="204">
        <v>14</v>
      </c>
      <c r="F713" s="204"/>
      <c r="G713" s="202"/>
      <c r="H713" s="202"/>
      <c r="I713" s="202"/>
      <c r="J713" s="298" t="s">
        <v>2146</v>
      </c>
      <c r="K713" s="205">
        <v>2012</v>
      </c>
      <c r="L713" s="205"/>
      <c r="M713" s="205"/>
      <c r="N713" s="205"/>
      <c r="O713" s="246"/>
    </row>
    <row r="714" spans="1:15" x14ac:dyDescent="0.2">
      <c r="A714" s="202"/>
      <c r="B714" s="202"/>
      <c r="C714" s="202"/>
      <c r="D714" s="296" t="s">
        <v>2149</v>
      </c>
      <c r="E714" s="204">
        <v>33</v>
      </c>
      <c r="F714" s="204"/>
      <c r="G714" s="202"/>
      <c r="H714" s="202"/>
      <c r="I714" s="202"/>
      <c r="J714" s="298" t="s">
        <v>2146</v>
      </c>
      <c r="K714" s="205">
        <v>2012</v>
      </c>
      <c r="L714" s="205"/>
      <c r="M714" s="205"/>
      <c r="N714" s="205"/>
      <c r="O714" s="246"/>
    </row>
    <row r="715" spans="1:15" x14ac:dyDescent="0.2">
      <c r="A715" s="202"/>
      <c r="B715" s="202"/>
      <c r="C715" s="202"/>
      <c r="D715" s="296" t="s">
        <v>2150</v>
      </c>
      <c r="E715" s="204">
        <v>13.3</v>
      </c>
      <c r="F715" s="204"/>
      <c r="G715" s="202"/>
      <c r="H715" s="202"/>
      <c r="I715" s="202"/>
      <c r="J715" s="298" t="s">
        <v>1422</v>
      </c>
      <c r="K715" s="205">
        <v>2012</v>
      </c>
      <c r="L715" s="205"/>
      <c r="M715" s="205"/>
      <c r="N715" s="205"/>
      <c r="O715" s="246"/>
    </row>
    <row r="716" spans="1:15" ht="25.5" x14ac:dyDescent="0.2">
      <c r="A716" s="202"/>
      <c r="B716" s="202"/>
      <c r="C716" s="202"/>
      <c r="D716" s="296" t="s">
        <v>2151</v>
      </c>
      <c r="E716" s="204">
        <v>50.5</v>
      </c>
      <c r="F716" s="204"/>
      <c r="G716" s="202"/>
      <c r="H716" s="202"/>
      <c r="I716" s="202"/>
      <c r="J716" s="298" t="s">
        <v>1422</v>
      </c>
      <c r="K716" s="205">
        <v>2012</v>
      </c>
      <c r="L716" s="205"/>
      <c r="M716" s="205"/>
      <c r="N716" s="205"/>
      <c r="O716" s="246"/>
    </row>
    <row r="717" spans="1:15" x14ac:dyDescent="0.2">
      <c r="A717" s="202"/>
      <c r="B717" s="202"/>
      <c r="C717" s="202"/>
      <c r="D717" s="209"/>
      <c r="E717" s="204"/>
      <c r="F717" s="204"/>
      <c r="G717" s="202"/>
      <c r="H717" s="202"/>
      <c r="I717" s="202"/>
      <c r="K717" s="205"/>
      <c r="L717" s="205"/>
      <c r="M717" s="205"/>
      <c r="N717" s="205"/>
      <c r="O717" s="246"/>
    </row>
    <row r="718" spans="1:15" x14ac:dyDescent="0.2">
      <c r="A718" s="202"/>
      <c r="B718" s="202"/>
      <c r="C718" s="202"/>
      <c r="D718" s="296" t="s">
        <v>2152</v>
      </c>
      <c r="E718" s="204">
        <v>73</v>
      </c>
      <c r="F718" s="204"/>
      <c r="G718" s="202"/>
      <c r="H718" s="202"/>
      <c r="I718" s="202"/>
      <c r="J718" s="298" t="s">
        <v>2146</v>
      </c>
      <c r="K718" s="205">
        <v>2012</v>
      </c>
      <c r="L718" s="205"/>
      <c r="M718" s="205"/>
      <c r="N718" s="205"/>
      <c r="O718" s="246"/>
    </row>
    <row r="719" spans="1:15" x14ac:dyDescent="0.2">
      <c r="A719" s="202"/>
      <c r="B719" s="202"/>
      <c r="C719" s="202"/>
      <c r="D719" s="296" t="s">
        <v>2153</v>
      </c>
      <c r="E719" s="204">
        <v>16</v>
      </c>
      <c r="F719" s="204"/>
      <c r="G719" s="202"/>
      <c r="H719" s="202"/>
      <c r="I719" s="202"/>
      <c r="J719" s="298" t="s">
        <v>2146</v>
      </c>
      <c r="K719" s="205">
        <v>2012</v>
      </c>
      <c r="L719" s="205"/>
      <c r="M719" s="205"/>
      <c r="N719" s="205"/>
      <c r="O719" s="246"/>
    </row>
    <row r="720" spans="1:15" x14ac:dyDescent="0.2">
      <c r="A720" s="202"/>
      <c r="B720" s="202"/>
      <c r="C720" s="202"/>
      <c r="D720" s="296" t="s">
        <v>2154</v>
      </c>
      <c r="E720" s="204">
        <v>21.5</v>
      </c>
      <c r="F720" s="204"/>
      <c r="G720" s="202"/>
      <c r="H720" s="202"/>
      <c r="I720" s="202"/>
      <c r="J720" s="298" t="s">
        <v>1422</v>
      </c>
      <c r="K720" s="205">
        <v>2012</v>
      </c>
      <c r="L720" s="205"/>
      <c r="M720" s="205"/>
      <c r="N720" s="205"/>
      <c r="O720" s="246"/>
    </row>
    <row r="721" spans="1:15" x14ac:dyDescent="0.2">
      <c r="A721" s="202"/>
      <c r="B721" s="202"/>
      <c r="C721" s="202"/>
      <c r="D721" s="296" t="s">
        <v>2155</v>
      </c>
      <c r="E721" s="204">
        <v>28</v>
      </c>
      <c r="F721" s="204"/>
      <c r="G721" s="202"/>
      <c r="H721" s="202"/>
      <c r="I721" s="202"/>
      <c r="J721" s="298" t="s">
        <v>2156</v>
      </c>
      <c r="K721" s="205">
        <v>2012</v>
      </c>
      <c r="L721" s="205"/>
      <c r="M721" s="205"/>
      <c r="N721" s="205"/>
      <c r="O721" s="246"/>
    </row>
    <row r="722" spans="1:15" x14ac:dyDescent="0.2">
      <c r="A722" s="202"/>
      <c r="B722" s="202"/>
      <c r="C722" s="202"/>
      <c r="D722" s="209"/>
      <c r="E722" s="204"/>
      <c r="F722" s="204"/>
      <c r="G722" s="202"/>
      <c r="H722" s="202"/>
      <c r="I722" s="202"/>
      <c r="K722" s="205"/>
      <c r="L722" s="205"/>
      <c r="M722" s="205"/>
      <c r="N722" s="205"/>
      <c r="O722" s="246"/>
    </row>
    <row r="723" spans="1:15" x14ac:dyDescent="0.2">
      <c r="A723" s="202"/>
      <c r="B723" s="202"/>
      <c r="C723" s="202"/>
      <c r="D723" s="497" t="s">
        <v>2162</v>
      </c>
      <c r="E723" s="204">
        <v>29</v>
      </c>
      <c r="F723" s="204"/>
      <c r="G723" s="202"/>
      <c r="H723" s="202"/>
      <c r="I723" s="202"/>
      <c r="J723" s="298" t="s">
        <v>2146</v>
      </c>
      <c r="K723" s="205">
        <v>2012</v>
      </c>
      <c r="L723" s="205"/>
      <c r="M723" s="205"/>
      <c r="N723" s="205"/>
      <c r="O723" s="246"/>
    </row>
    <row r="724" spans="1:15" x14ac:dyDescent="0.2">
      <c r="A724" s="202"/>
      <c r="B724" s="202"/>
      <c r="C724" s="202"/>
      <c r="D724" s="296" t="s">
        <v>2161</v>
      </c>
      <c r="E724" s="204">
        <v>26</v>
      </c>
      <c r="F724" s="204"/>
      <c r="G724" s="202"/>
      <c r="H724" s="202"/>
      <c r="I724" s="202"/>
      <c r="J724" s="298" t="s">
        <v>2146</v>
      </c>
      <c r="K724" s="205">
        <v>2012</v>
      </c>
      <c r="L724" s="205"/>
      <c r="M724" s="205"/>
      <c r="N724" s="205"/>
      <c r="O724" s="246"/>
    </row>
    <row r="725" spans="1:15" x14ac:dyDescent="0.2">
      <c r="A725" s="202"/>
      <c r="B725" s="202"/>
      <c r="C725" s="202"/>
      <c r="D725" s="296" t="s">
        <v>2157</v>
      </c>
      <c r="E725" s="204">
        <v>15.9</v>
      </c>
      <c r="F725" s="204"/>
      <c r="G725" s="202"/>
      <c r="H725" s="202"/>
      <c r="I725" s="202"/>
      <c r="J725" s="298" t="s">
        <v>1422</v>
      </c>
      <c r="K725" s="205">
        <v>2012</v>
      </c>
      <c r="L725" s="205"/>
      <c r="M725" s="205"/>
      <c r="N725" s="205"/>
      <c r="O725" s="246"/>
    </row>
    <row r="726" spans="1:15" x14ac:dyDescent="0.2">
      <c r="A726" s="202"/>
      <c r="B726" s="202"/>
      <c r="C726" s="202"/>
      <c r="D726" s="296" t="s">
        <v>2158</v>
      </c>
      <c r="E726" s="204">
        <v>10.3</v>
      </c>
      <c r="F726" s="204"/>
      <c r="G726" s="202"/>
      <c r="H726" s="202"/>
      <c r="I726" s="202"/>
      <c r="J726" s="298" t="s">
        <v>1422</v>
      </c>
      <c r="K726" s="205">
        <v>2012</v>
      </c>
      <c r="L726" s="205"/>
      <c r="M726" s="205"/>
      <c r="N726" s="205"/>
      <c r="O726" s="246"/>
    </row>
    <row r="727" spans="1:15" x14ac:dyDescent="0.2">
      <c r="A727" s="202"/>
      <c r="B727" s="202"/>
      <c r="C727" s="202"/>
      <c r="D727" s="296" t="s">
        <v>2159</v>
      </c>
      <c r="E727" s="204">
        <v>164</v>
      </c>
      <c r="F727" s="204"/>
      <c r="G727" s="202"/>
      <c r="H727" s="202"/>
      <c r="I727" s="202"/>
      <c r="J727" s="298" t="s">
        <v>1422</v>
      </c>
      <c r="K727" s="205">
        <v>2012</v>
      </c>
      <c r="L727" s="205"/>
      <c r="M727" s="205"/>
      <c r="N727" s="205"/>
      <c r="O727" s="246"/>
    </row>
    <row r="728" spans="1:15" x14ac:dyDescent="0.2">
      <c r="A728" s="202"/>
      <c r="B728" s="202"/>
      <c r="C728" s="202"/>
      <c r="D728" s="296" t="s">
        <v>2160</v>
      </c>
      <c r="E728" s="204">
        <v>66</v>
      </c>
      <c r="F728" s="204"/>
      <c r="G728" s="202"/>
      <c r="H728" s="202"/>
      <c r="I728" s="202"/>
      <c r="J728" s="298" t="s">
        <v>1422</v>
      </c>
      <c r="K728" s="205">
        <v>2012</v>
      </c>
      <c r="L728" s="205"/>
      <c r="M728" s="205"/>
      <c r="N728" s="205"/>
      <c r="O728" s="246"/>
    </row>
    <row r="729" spans="1:15" x14ac:dyDescent="0.2">
      <c r="A729" s="202"/>
      <c r="B729" s="202"/>
      <c r="C729" s="202"/>
      <c r="D729" s="296" t="s">
        <v>2163</v>
      </c>
      <c r="E729" s="204">
        <v>26</v>
      </c>
      <c r="F729" s="204"/>
      <c r="G729" s="202"/>
      <c r="H729" s="202"/>
      <c r="I729" s="202"/>
      <c r="J729" s="298" t="s">
        <v>2156</v>
      </c>
      <c r="K729" s="205">
        <v>2012</v>
      </c>
      <c r="L729" s="205"/>
      <c r="M729" s="205"/>
      <c r="N729" s="205"/>
      <c r="O729" s="246"/>
    </row>
    <row r="730" spans="1:15" x14ac:dyDescent="0.2">
      <c r="A730" s="202"/>
      <c r="B730" s="202"/>
      <c r="C730" s="202"/>
      <c r="D730" s="209"/>
      <c r="E730" s="204"/>
      <c r="F730" s="204"/>
      <c r="G730" s="202"/>
      <c r="H730" s="202"/>
      <c r="I730" s="202"/>
      <c r="J730" s="298" t="s">
        <v>2156</v>
      </c>
      <c r="K730" s="205">
        <v>2012</v>
      </c>
      <c r="L730" s="205"/>
      <c r="M730" s="205"/>
      <c r="N730" s="205"/>
      <c r="O730" s="246"/>
    </row>
    <row r="731" spans="1:15" x14ac:dyDescent="0.2">
      <c r="A731" s="202"/>
      <c r="B731" s="202"/>
      <c r="C731" s="202"/>
      <c r="D731" s="209"/>
      <c r="E731" s="204"/>
      <c r="F731" s="204"/>
      <c r="G731" s="202"/>
      <c r="H731" s="202"/>
      <c r="I731" s="202"/>
      <c r="K731" s="205"/>
      <c r="L731" s="205"/>
      <c r="M731" s="205"/>
      <c r="N731" s="205"/>
      <c r="O731" s="246"/>
    </row>
    <row r="732" spans="1:15" x14ac:dyDescent="0.2">
      <c r="A732" s="202"/>
      <c r="B732" s="202"/>
      <c r="C732" s="202"/>
      <c r="D732" s="209"/>
      <c r="E732" s="204"/>
      <c r="F732" s="204"/>
      <c r="G732" s="202"/>
      <c r="H732" s="202"/>
      <c r="I732" s="202"/>
      <c r="K732" s="205"/>
      <c r="L732" s="205"/>
      <c r="M732" s="205"/>
      <c r="N732" s="205"/>
      <c r="O732" s="246"/>
    </row>
    <row r="733" spans="1:15" x14ac:dyDescent="0.2">
      <c r="A733" s="202"/>
      <c r="B733" s="202"/>
      <c r="C733" s="202"/>
      <c r="D733" s="209"/>
      <c r="E733" s="204"/>
      <c r="F733" s="204"/>
      <c r="G733" s="202"/>
      <c r="H733" s="202"/>
      <c r="I733" s="202"/>
      <c r="K733" s="205"/>
      <c r="L733" s="205"/>
      <c r="M733" s="205"/>
      <c r="N733" s="205"/>
      <c r="O733" s="246"/>
    </row>
    <row r="734" spans="1:15" x14ac:dyDescent="0.2">
      <c r="A734" s="202"/>
      <c r="B734" s="202"/>
      <c r="C734" s="202"/>
      <c r="D734" s="209"/>
      <c r="E734" s="204"/>
      <c r="F734" s="204"/>
      <c r="G734" s="202"/>
      <c r="H734" s="202"/>
      <c r="I734" s="202"/>
      <c r="K734" s="205"/>
      <c r="L734" s="205"/>
      <c r="M734" s="205"/>
      <c r="N734" s="205"/>
      <c r="O734" s="246"/>
    </row>
    <row r="735" spans="1:15" x14ac:dyDescent="0.2">
      <c r="A735" s="202"/>
      <c r="B735" s="202"/>
      <c r="C735" s="202"/>
      <c r="D735" s="209"/>
      <c r="E735" s="204"/>
      <c r="F735" s="204"/>
      <c r="G735" s="202"/>
      <c r="H735" s="202"/>
      <c r="I735" s="202"/>
      <c r="K735" s="205"/>
      <c r="L735" s="205"/>
      <c r="M735" s="205"/>
      <c r="N735" s="205"/>
      <c r="O735" s="246"/>
    </row>
    <row r="736" spans="1:15" x14ac:dyDescent="0.2">
      <c r="A736" s="202"/>
      <c r="B736" s="202"/>
      <c r="C736" s="206" t="s">
        <v>1436</v>
      </c>
      <c r="D736" s="209"/>
      <c r="E736" s="204"/>
      <c r="F736" s="204"/>
      <c r="G736" s="202"/>
      <c r="H736" s="202"/>
      <c r="I736" s="202"/>
      <c r="K736" s="205"/>
      <c r="L736" s="205"/>
      <c r="M736" s="205"/>
      <c r="N736" s="205"/>
      <c r="O736" s="246"/>
    </row>
    <row r="737" spans="1:15" x14ac:dyDescent="0.2">
      <c r="A737" s="202"/>
      <c r="B737" s="202"/>
      <c r="C737" s="202"/>
      <c r="D737" s="296" t="s">
        <v>1437</v>
      </c>
      <c r="E737" s="204">
        <v>17</v>
      </c>
      <c r="F737" s="204"/>
      <c r="G737" s="202"/>
      <c r="H737" s="202"/>
      <c r="I737" s="202"/>
      <c r="J737" s="298" t="s">
        <v>1422</v>
      </c>
      <c r="K737" s="205">
        <v>2007</v>
      </c>
      <c r="L737" s="205"/>
      <c r="M737" s="205"/>
      <c r="N737" s="205"/>
      <c r="O737" s="246"/>
    </row>
    <row r="738" spans="1:15" x14ac:dyDescent="0.2">
      <c r="A738" s="202"/>
      <c r="B738" s="202"/>
      <c r="C738" s="202"/>
      <c r="D738" s="296"/>
      <c r="E738" s="204"/>
      <c r="F738" s="204"/>
      <c r="G738" s="202"/>
      <c r="H738" s="202"/>
      <c r="I738" s="202"/>
      <c r="J738" s="298"/>
      <c r="K738" s="205"/>
      <c r="L738" s="205"/>
      <c r="M738" s="205"/>
      <c r="N738" s="205"/>
      <c r="O738" s="246"/>
    </row>
    <row r="739" spans="1:15" x14ac:dyDescent="0.2">
      <c r="A739" s="202"/>
      <c r="B739" s="202"/>
      <c r="C739" s="202"/>
      <c r="D739" s="296"/>
      <c r="E739" s="204"/>
      <c r="F739" s="204"/>
      <c r="G739" s="202"/>
      <c r="H739" s="202"/>
      <c r="I739" s="202"/>
      <c r="J739" s="298"/>
      <c r="K739" s="205"/>
      <c r="L739" s="205"/>
      <c r="M739" s="205"/>
      <c r="N739" s="205"/>
      <c r="O739" s="246"/>
    </row>
    <row r="740" spans="1:15" x14ac:dyDescent="0.2">
      <c r="A740" s="202"/>
      <c r="B740" s="202"/>
      <c r="C740" s="206" t="s">
        <v>1454</v>
      </c>
      <c r="D740" s="296"/>
      <c r="E740" s="204"/>
      <c r="F740" s="204"/>
      <c r="G740" s="202"/>
      <c r="H740" s="202"/>
      <c r="I740" s="202"/>
      <c r="J740" s="298"/>
      <c r="K740" s="205"/>
      <c r="L740" s="205"/>
      <c r="M740" s="205"/>
      <c r="N740" s="205"/>
      <c r="O740" s="246"/>
    </row>
    <row r="741" spans="1:15" ht="25.5" x14ac:dyDescent="0.2">
      <c r="A741" s="202"/>
      <c r="B741" s="202"/>
      <c r="C741" s="202"/>
      <c r="D741" s="296" t="s">
        <v>1455</v>
      </c>
      <c r="E741" s="204">
        <v>3850</v>
      </c>
      <c r="F741" s="204"/>
      <c r="G741" s="202"/>
      <c r="H741" s="202"/>
      <c r="I741" s="202"/>
      <c r="J741" s="298" t="s">
        <v>1422</v>
      </c>
      <c r="K741" s="205">
        <v>2007</v>
      </c>
      <c r="L741" s="205"/>
      <c r="M741" s="205"/>
      <c r="N741" s="205"/>
      <c r="O741" s="246"/>
    </row>
    <row r="742" spans="1:15" ht="25.5" customHeight="1" x14ac:dyDescent="0.2">
      <c r="A742" s="202"/>
      <c r="B742" s="202"/>
      <c r="C742" s="202"/>
      <c r="D742" s="296" t="s">
        <v>1456</v>
      </c>
      <c r="E742" s="204">
        <v>1940</v>
      </c>
      <c r="F742" s="204"/>
      <c r="G742" s="202"/>
      <c r="H742" s="202"/>
      <c r="I742" s="202"/>
      <c r="J742" s="298" t="s">
        <v>1422</v>
      </c>
      <c r="K742" s="205">
        <v>2007</v>
      </c>
      <c r="L742" s="205"/>
      <c r="M742" s="205"/>
      <c r="N742" s="205"/>
      <c r="O742" s="246"/>
    </row>
    <row r="743" spans="1:15" ht="25.5" customHeight="1" x14ac:dyDescent="0.2">
      <c r="A743" s="202"/>
      <c r="B743" s="202"/>
      <c r="C743" s="202"/>
      <c r="D743" s="296" t="s">
        <v>1457</v>
      </c>
      <c r="E743" s="204">
        <v>1850</v>
      </c>
      <c r="F743" s="204"/>
      <c r="G743" s="202"/>
      <c r="H743" s="202"/>
      <c r="I743" s="202"/>
      <c r="J743" s="298" t="s">
        <v>1422</v>
      </c>
      <c r="K743" s="205">
        <v>2007</v>
      </c>
      <c r="L743" s="205"/>
      <c r="M743" s="205"/>
      <c r="N743" s="205"/>
      <c r="O743" s="246"/>
    </row>
    <row r="744" spans="1:15" ht="26.25" customHeight="1" x14ac:dyDescent="0.2">
      <c r="A744" s="202"/>
      <c r="B744" s="202"/>
      <c r="C744" s="202"/>
      <c r="D744" s="296" t="s">
        <v>1458</v>
      </c>
      <c r="E744" s="204">
        <v>1400</v>
      </c>
      <c r="F744" s="204"/>
      <c r="G744" s="202"/>
      <c r="H744" s="202"/>
      <c r="I744" s="202"/>
      <c r="J744" s="298" t="s">
        <v>1422</v>
      </c>
      <c r="K744" s="205">
        <v>2007</v>
      </c>
      <c r="L744" s="205"/>
      <c r="M744" s="205"/>
      <c r="N744" s="205"/>
      <c r="O744" s="246"/>
    </row>
    <row r="745" spans="1:15" ht="25.5" x14ac:dyDescent="0.2">
      <c r="A745" s="202"/>
      <c r="B745" s="202"/>
      <c r="C745" s="202"/>
      <c r="D745" s="296" t="s">
        <v>1459</v>
      </c>
      <c r="E745" s="204">
        <v>1315</v>
      </c>
      <c r="F745" s="204"/>
      <c r="G745" s="202"/>
      <c r="H745" s="202"/>
      <c r="I745" s="202"/>
      <c r="J745" s="298" t="s">
        <v>1422</v>
      </c>
      <c r="K745" s="205">
        <v>2007</v>
      </c>
      <c r="L745" s="205"/>
      <c r="M745" s="205"/>
      <c r="N745" s="205"/>
      <c r="O745" s="246"/>
    </row>
    <row r="746" spans="1:15" ht="25.5" x14ac:dyDescent="0.2">
      <c r="A746" s="202"/>
      <c r="B746" s="202"/>
      <c r="C746" s="202"/>
      <c r="D746" s="296" t="s">
        <v>1460</v>
      </c>
      <c r="E746" s="204">
        <v>1125</v>
      </c>
      <c r="F746" s="204"/>
      <c r="G746" s="202"/>
      <c r="H746" s="202"/>
      <c r="I746" s="202"/>
      <c r="J746" s="298" t="s">
        <v>1422</v>
      </c>
      <c r="K746" s="205">
        <v>2007</v>
      </c>
      <c r="L746" s="205"/>
      <c r="M746" s="205"/>
      <c r="N746" s="205"/>
      <c r="O746" s="246"/>
    </row>
    <row r="747" spans="1:15" ht="25.5" x14ac:dyDescent="0.2">
      <c r="A747" s="202"/>
      <c r="B747" s="202"/>
      <c r="C747" s="202"/>
      <c r="D747" s="296" t="s">
        <v>1461</v>
      </c>
      <c r="E747" s="204">
        <v>1095</v>
      </c>
      <c r="F747" s="204"/>
      <c r="G747" s="202"/>
      <c r="H747" s="202"/>
      <c r="I747" s="202"/>
      <c r="J747" s="298" t="s">
        <v>1422</v>
      </c>
      <c r="K747" s="205">
        <v>2007</v>
      </c>
      <c r="L747" s="205"/>
      <c r="M747" s="205"/>
      <c r="N747" s="205"/>
      <c r="O747" s="246"/>
    </row>
    <row r="748" spans="1:15" ht="25.5" x14ac:dyDescent="0.2">
      <c r="A748" s="202"/>
      <c r="B748" s="202"/>
      <c r="C748" s="202"/>
      <c r="D748" s="296" t="s">
        <v>1462</v>
      </c>
      <c r="E748" s="204">
        <v>1099</v>
      </c>
      <c r="F748" s="204"/>
      <c r="G748" s="202"/>
      <c r="H748" s="202"/>
      <c r="I748" s="202"/>
      <c r="J748" s="298" t="s">
        <v>1422</v>
      </c>
      <c r="K748" s="205">
        <v>2007</v>
      </c>
      <c r="L748" s="205"/>
      <c r="M748" s="205"/>
      <c r="N748" s="205"/>
      <c r="O748" s="246"/>
    </row>
    <row r="749" spans="1:15" ht="25.5" x14ac:dyDescent="0.2">
      <c r="A749" s="202"/>
      <c r="B749" s="202"/>
      <c r="C749" s="202"/>
      <c r="D749" s="296" t="s">
        <v>1463</v>
      </c>
      <c r="E749" s="204">
        <v>609</v>
      </c>
      <c r="F749" s="204"/>
      <c r="G749" s="202"/>
      <c r="H749" s="202"/>
      <c r="I749" s="202"/>
      <c r="J749" s="298" t="s">
        <v>1422</v>
      </c>
      <c r="K749" s="205">
        <v>2007</v>
      </c>
      <c r="L749" s="205"/>
      <c r="M749" s="205"/>
      <c r="N749" s="205"/>
      <c r="O749" s="246"/>
    </row>
    <row r="750" spans="1:15" x14ac:dyDescent="0.2">
      <c r="A750" s="202"/>
      <c r="B750" s="202"/>
      <c r="C750" s="202"/>
      <c r="D750" s="296" t="s">
        <v>1464</v>
      </c>
      <c r="E750" s="204">
        <v>99</v>
      </c>
      <c r="F750" s="204"/>
      <c r="G750" s="202"/>
      <c r="H750" s="202"/>
      <c r="I750" s="202"/>
      <c r="J750" s="298" t="s">
        <v>1480</v>
      </c>
      <c r="K750" s="205">
        <v>2007</v>
      </c>
      <c r="L750" s="205"/>
      <c r="M750" s="205"/>
      <c r="N750" s="205"/>
      <c r="O750" s="246"/>
    </row>
    <row r="751" spans="1:15" x14ac:dyDescent="0.2">
      <c r="A751" s="202"/>
      <c r="B751" s="202"/>
      <c r="C751" s="202"/>
      <c r="D751" s="296" t="s">
        <v>1465</v>
      </c>
      <c r="E751" s="204">
        <v>149</v>
      </c>
      <c r="F751" s="204"/>
      <c r="G751" s="202"/>
      <c r="H751" s="202"/>
      <c r="I751" s="202"/>
      <c r="J751" s="298" t="s">
        <v>1480</v>
      </c>
      <c r="K751" s="205">
        <v>2007</v>
      </c>
      <c r="L751" s="205"/>
      <c r="M751" s="205"/>
      <c r="N751" s="205"/>
      <c r="O751" s="246"/>
    </row>
    <row r="752" spans="1:15" x14ac:dyDescent="0.2">
      <c r="A752" s="202"/>
      <c r="B752" s="202"/>
      <c r="C752" s="202"/>
      <c r="D752" s="296" t="s">
        <v>1466</v>
      </c>
      <c r="E752" s="204">
        <v>169</v>
      </c>
      <c r="F752" s="204"/>
      <c r="G752" s="202"/>
      <c r="H752" s="202"/>
      <c r="I752" s="202"/>
      <c r="J752" s="298" t="s">
        <v>1480</v>
      </c>
      <c r="K752" s="205">
        <v>2007</v>
      </c>
      <c r="L752" s="205"/>
      <c r="M752" s="205"/>
      <c r="N752" s="205"/>
      <c r="O752" s="246"/>
    </row>
    <row r="753" spans="1:15" x14ac:dyDescent="0.2">
      <c r="A753" s="202"/>
      <c r="B753" s="202"/>
      <c r="C753" s="202"/>
      <c r="D753" s="296" t="s">
        <v>1467</v>
      </c>
      <c r="E753" s="204">
        <v>199</v>
      </c>
      <c r="F753" s="204"/>
      <c r="G753" s="202"/>
      <c r="H753" s="202"/>
      <c r="I753" s="202"/>
      <c r="J753" s="298" t="s">
        <v>1480</v>
      </c>
      <c r="K753" s="205">
        <v>2007</v>
      </c>
      <c r="L753" s="205"/>
      <c r="M753" s="205"/>
      <c r="N753" s="205"/>
      <c r="O753" s="246"/>
    </row>
    <row r="754" spans="1:15" ht="25.5" x14ac:dyDescent="0.2">
      <c r="A754" s="202"/>
      <c r="B754" s="202"/>
      <c r="C754" s="202"/>
      <c r="D754" s="296" t="s">
        <v>1468</v>
      </c>
      <c r="E754" s="204">
        <v>229</v>
      </c>
      <c r="F754" s="204"/>
      <c r="G754" s="202"/>
      <c r="H754" s="202"/>
      <c r="I754" s="202"/>
      <c r="J754" s="298" t="s">
        <v>1480</v>
      </c>
      <c r="K754" s="205">
        <v>2007</v>
      </c>
      <c r="L754" s="205"/>
      <c r="M754" s="205"/>
      <c r="N754" s="205"/>
      <c r="O754" s="246"/>
    </row>
    <row r="755" spans="1:15" ht="25.5" x14ac:dyDescent="0.2">
      <c r="A755" s="202"/>
      <c r="B755" s="202"/>
      <c r="C755" s="202"/>
      <c r="D755" s="296" t="s">
        <v>1469</v>
      </c>
      <c r="E755" s="204">
        <v>229</v>
      </c>
      <c r="F755" s="204"/>
      <c r="G755" s="202"/>
      <c r="H755" s="202"/>
      <c r="I755" s="202"/>
      <c r="J755" s="298" t="s">
        <v>1480</v>
      </c>
      <c r="K755" s="205">
        <v>2007</v>
      </c>
      <c r="L755" s="205"/>
      <c r="M755" s="205"/>
      <c r="N755" s="205"/>
      <c r="O755" s="246"/>
    </row>
    <row r="756" spans="1:15" ht="25.5" x14ac:dyDescent="0.2">
      <c r="A756" s="202"/>
      <c r="B756" s="202"/>
      <c r="C756" s="202"/>
      <c r="D756" s="296" t="s">
        <v>1470</v>
      </c>
      <c r="E756" s="204">
        <v>229</v>
      </c>
      <c r="F756" s="204"/>
      <c r="G756" s="202"/>
      <c r="H756" s="202"/>
      <c r="I756" s="202"/>
      <c r="J756" s="298" t="s">
        <v>1480</v>
      </c>
      <c r="K756" s="205">
        <v>2007</v>
      </c>
      <c r="L756" s="205"/>
      <c r="M756" s="205"/>
      <c r="N756" s="205"/>
      <c r="O756" s="246"/>
    </row>
    <row r="757" spans="1:15" ht="25.5" x14ac:dyDescent="0.2">
      <c r="A757" s="202"/>
      <c r="B757" s="202"/>
      <c r="C757" s="202"/>
      <c r="D757" s="296" t="s">
        <v>1471</v>
      </c>
      <c r="E757" s="204">
        <v>229</v>
      </c>
      <c r="F757" s="204"/>
      <c r="G757" s="202"/>
      <c r="H757" s="202"/>
      <c r="I757" s="202"/>
      <c r="J757" s="298" t="s">
        <v>1480</v>
      </c>
      <c r="K757" s="205">
        <v>2007</v>
      </c>
      <c r="L757" s="205"/>
      <c r="M757" s="205"/>
      <c r="N757" s="205"/>
      <c r="O757" s="246"/>
    </row>
    <row r="758" spans="1:15" ht="13.5" customHeight="1" x14ac:dyDescent="0.2">
      <c r="A758" s="202"/>
      <c r="B758" s="202"/>
      <c r="C758" s="202"/>
      <c r="D758" s="296" t="s">
        <v>1472</v>
      </c>
      <c r="E758" s="204">
        <v>299</v>
      </c>
      <c r="F758" s="204"/>
      <c r="G758" s="202"/>
      <c r="H758" s="202"/>
      <c r="I758" s="202"/>
      <c r="J758" s="298" t="s">
        <v>1480</v>
      </c>
      <c r="K758" s="205">
        <v>2007</v>
      </c>
      <c r="L758" s="205"/>
      <c r="M758" s="205"/>
      <c r="N758" s="205"/>
      <c r="O758" s="246"/>
    </row>
    <row r="759" spans="1:15" ht="14.25" customHeight="1" x14ac:dyDescent="0.2">
      <c r="A759" s="202"/>
      <c r="B759" s="202"/>
      <c r="C759" s="202"/>
      <c r="D759" s="296" t="s">
        <v>1473</v>
      </c>
      <c r="E759" s="204">
        <v>299</v>
      </c>
      <c r="F759" s="204"/>
      <c r="G759" s="202"/>
      <c r="H759" s="202"/>
      <c r="I759" s="202"/>
      <c r="J759" s="298" t="s">
        <v>1480</v>
      </c>
      <c r="K759" s="205">
        <v>2007</v>
      </c>
      <c r="L759" s="205"/>
      <c r="M759" s="205"/>
      <c r="N759" s="205"/>
      <c r="O759" s="246"/>
    </row>
    <row r="760" spans="1:15" ht="16.5" customHeight="1" x14ac:dyDescent="0.2">
      <c r="A760" s="202"/>
      <c r="B760" s="202"/>
      <c r="C760" s="202"/>
      <c r="D760" s="296" t="s">
        <v>1474</v>
      </c>
      <c r="E760" s="204">
        <v>299</v>
      </c>
      <c r="F760" s="204"/>
      <c r="G760" s="202"/>
      <c r="H760" s="202"/>
      <c r="I760" s="202"/>
      <c r="J760" s="298" t="s">
        <v>1480</v>
      </c>
      <c r="K760" s="205">
        <v>2007</v>
      </c>
      <c r="L760" s="205"/>
      <c r="M760" s="205"/>
      <c r="N760" s="205"/>
      <c r="O760" s="246"/>
    </row>
    <row r="761" spans="1:15" ht="14.25" customHeight="1" x14ac:dyDescent="0.2">
      <c r="A761" s="202"/>
      <c r="B761" s="202"/>
      <c r="C761" s="202"/>
      <c r="D761" s="296" t="s">
        <v>1476</v>
      </c>
      <c r="E761" s="204">
        <v>499</v>
      </c>
      <c r="F761" s="204"/>
      <c r="G761" s="202"/>
      <c r="H761" s="202"/>
      <c r="I761" s="202"/>
      <c r="J761" s="298" t="s">
        <v>1480</v>
      </c>
      <c r="K761" s="205">
        <v>2007</v>
      </c>
      <c r="L761" s="205"/>
      <c r="M761" s="205"/>
      <c r="N761" s="205"/>
      <c r="O761" s="246"/>
    </row>
    <row r="762" spans="1:15" ht="14.25" customHeight="1" x14ac:dyDescent="0.2">
      <c r="A762" s="202"/>
      <c r="B762" s="202"/>
      <c r="C762" s="202"/>
      <c r="D762" s="296" t="s">
        <v>1475</v>
      </c>
      <c r="E762" s="204">
        <v>499</v>
      </c>
      <c r="F762" s="204"/>
      <c r="G762" s="202"/>
      <c r="H762" s="202"/>
      <c r="I762" s="202"/>
      <c r="J762" s="298" t="s">
        <v>1480</v>
      </c>
      <c r="K762" s="205">
        <v>2007</v>
      </c>
      <c r="L762" s="205"/>
      <c r="M762" s="205"/>
      <c r="N762" s="205"/>
      <c r="O762" s="246"/>
    </row>
    <row r="763" spans="1:15" ht="11.25" customHeight="1" x14ac:dyDescent="0.2">
      <c r="A763" s="202"/>
      <c r="B763" s="202"/>
      <c r="C763" s="202"/>
      <c r="D763" s="296" t="s">
        <v>1477</v>
      </c>
      <c r="E763" s="204">
        <v>499</v>
      </c>
      <c r="F763" s="204"/>
      <c r="G763" s="202"/>
      <c r="H763" s="202"/>
      <c r="I763" s="202"/>
      <c r="J763" s="298" t="s">
        <v>1480</v>
      </c>
      <c r="K763" s="205">
        <v>2007</v>
      </c>
      <c r="L763" s="205"/>
      <c r="M763" s="205"/>
      <c r="N763" s="205"/>
      <c r="O763" s="246"/>
    </row>
    <row r="764" spans="1:15" ht="25.5" x14ac:dyDescent="0.2">
      <c r="A764" s="202"/>
      <c r="B764" s="202"/>
      <c r="C764" s="202"/>
      <c r="D764" s="296" t="s">
        <v>1478</v>
      </c>
      <c r="E764" s="204">
        <v>699</v>
      </c>
      <c r="F764" s="204"/>
      <c r="G764" s="202"/>
      <c r="H764" s="202"/>
      <c r="I764" s="202"/>
      <c r="J764" s="298" t="s">
        <v>1480</v>
      </c>
      <c r="K764" s="205">
        <v>2007</v>
      </c>
      <c r="L764" s="205"/>
      <c r="M764" s="205"/>
      <c r="N764" s="205"/>
      <c r="O764" s="246"/>
    </row>
    <row r="765" spans="1:15" x14ac:dyDescent="0.2">
      <c r="A765" s="202"/>
      <c r="B765" s="202"/>
      <c r="C765" s="202"/>
      <c r="D765" s="296" t="s">
        <v>1479</v>
      </c>
      <c r="E765" s="204">
        <v>99</v>
      </c>
      <c r="F765" s="204"/>
      <c r="G765" s="202"/>
      <c r="H765" s="202"/>
      <c r="I765" s="202"/>
      <c r="J765" s="298" t="s">
        <v>1480</v>
      </c>
      <c r="K765" s="205">
        <v>2007</v>
      </c>
      <c r="L765" s="205"/>
      <c r="M765" s="205"/>
      <c r="N765" s="205"/>
      <c r="O765" s="246"/>
    </row>
    <row r="766" spans="1:15" ht="25.5" x14ac:dyDescent="0.2">
      <c r="A766" s="202"/>
      <c r="B766" s="202"/>
      <c r="C766" s="202"/>
      <c r="D766" s="296" t="s">
        <v>1481</v>
      </c>
      <c r="E766" s="204">
        <v>699</v>
      </c>
      <c r="F766" s="204"/>
      <c r="G766" s="202"/>
      <c r="H766" s="202"/>
      <c r="I766" s="202"/>
      <c r="J766" s="298" t="s">
        <v>1480</v>
      </c>
      <c r="K766" s="205">
        <v>2007</v>
      </c>
      <c r="L766" s="205"/>
      <c r="M766" s="205"/>
      <c r="N766" s="205"/>
      <c r="O766" s="246"/>
    </row>
    <row r="767" spans="1:15" ht="25.5" x14ac:dyDescent="0.2">
      <c r="A767" s="202"/>
      <c r="B767" s="202"/>
      <c r="C767" s="202"/>
      <c r="D767" s="296" t="s">
        <v>1482</v>
      </c>
      <c r="E767" s="204">
        <v>999</v>
      </c>
      <c r="F767" s="204"/>
      <c r="G767" s="202"/>
      <c r="H767" s="202"/>
      <c r="I767" s="202"/>
      <c r="J767" s="298" t="s">
        <v>1480</v>
      </c>
      <c r="K767" s="205">
        <v>2007</v>
      </c>
      <c r="L767" s="205"/>
      <c r="M767" s="205"/>
      <c r="N767" s="205"/>
      <c r="O767" s="246"/>
    </row>
    <row r="768" spans="1:15" ht="25.5" x14ac:dyDescent="0.2">
      <c r="A768" s="202"/>
      <c r="B768" s="202"/>
      <c r="C768" s="202"/>
      <c r="D768" s="296" t="s">
        <v>1483</v>
      </c>
      <c r="E768" s="204">
        <v>559</v>
      </c>
      <c r="F768" s="204"/>
      <c r="G768" s="202"/>
      <c r="H768" s="202"/>
      <c r="I768" s="202"/>
      <c r="J768" s="298" t="s">
        <v>1480</v>
      </c>
      <c r="K768" s="205">
        <v>2007</v>
      </c>
      <c r="L768" s="205"/>
      <c r="M768" s="205"/>
      <c r="N768" s="205"/>
      <c r="O768" s="246"/>
    </row>
    <row r="769" spans="1:15" ht="25.5" x14ac:dyDescent="0.2">
      <c r="A769" s="202"/>
      <c r="B769" s="202"/>
      <c r="C769" s="202"/>
      <c r="D769" s="296" t="s">
        <v>1486</v>
      </c>
      <c r="E769" s="204">
        <v>799</v>
      </c>
      <c r="F769" s="204"/>
      <c r="G769" s="202"/>
      <c r="H769" s="202"/>
      <c r="I769" s="202"/>
      <c r="J769" s="298" t="s">
        <v>1480</v>
      </c>
      <c r="K769" s="205">
        <v>2007</v>
      </c>
      <c r="L769" s="205"/>
      <c r="M769" s="205"/>
      <c r="N769" s="205"/>
      <c r="O769" s="246"/>
    </row>
    <row r="770" spans="1:15" ht="25.5" x14ac:dyDescent="0.2">
      <c r="A770" s="202"/>
      <c r="B770" s="202"/>
      <c r="C770" s="202"/>
      <c r="D770" s="296" t="s">
        <v>1484</v>
      </c>
      <c r="E770" s="204">
        <v>895</v>
      </c>
      <c r="F770" s="204"/>
      <c r="G770" s="202"/>
      <c r="H770" s="202"/>
      <c r="I770" s="202"/>
      <c r="J770" s="298" t="s">
        <v>1480</v>
      </c>
      <c r="K770" s="205">
        <v>2007</v>
      </c>
      <c r="L770" s="205"/>
      <c r="M770" s="205"/>
      <c r="N770" s="205"/>
      <c r="O770" s="246"/>
    </row>
    <row r="771" spans="1:15" ht="25.5" x14ac:dyDescent="0.2">
      <c r="A771" s="202"/>
      <c r="B771" s="202"/>
      <c r="C771" s="202"/>
      <c r="D771" s="296" t="s">
        <v>1485</v>
      </c>
      <c r="E771" s="204">
        <v>1345</v>
      </c>
      <c r="F771" s="204"/>
      <c r="G771" s="202"/>
      <c r="H771" s="202"/>
      <c r="I771" s="202"/>
      <c r="J771" s="298" t="s">
        <v>1480</v>
      </c>
      <c r="K771" s="205">
        <v>2007</v>
      </c>
      <c r="L771" s="205"/>
      <c r="M771" s="205"/>
      <c r="N771" s="205"/>
      <c r="O771" s="246"/>
    </row>
    <row r="772" spans="1:15" ht="14.25" customHeight="1" x14ac:dyDescent="0.2">
      <c r="A772" s="202"/>
      <c r="B772" s="202"/>
      <c r="C772" s="202"/>
      <c r="D772" s="296" t="s">
        <v>1487</v>
      </c>
      <c r="E772" s="204">
        <v>949</v>
      </c>
      <c r="F772" s="204"/>
      <c r="G772" s="202"/>
      <c r="H772" s="202"/>
      <c r="I772" s="202"/>
      <c r="J772" s="298" t="s">
        <v>1480</v>
      </c>
      <c r="K772" s="205">
        <v>2007</v>
      </c>
      <c r="L772" s="205"/>
      <c r="M772" s="205"/>
      <c r="N772" s="205"/>
      <c r="O772" s="246"/>
    </row>
    <row r="773" spans="1:15" ht="16.5" customHeight="1" x14ac:dyDescent="0.2">
      <c r="A773" s="202"/>
      <c r="B773" s="202"/>
      <c r="C773" s="202"/>
      <c r="D773" s="296" t="s">
        <v>1488</v>
      </c>
      <c r="E773" s="204">
        <v>850</v>
      </c>
      <c r="F773" s="204"/>
      <c r="G773" s="202"/>
      <c r="H773" s="202"/>
      <c r="I773" s="202"/>
      <c r="J773" s="298" t="s">
        <v>1480</v>
      </c>
      <c r="K773" s="205">
        <v>2007</v>
      </c>
      <c r="L773" s="205"/>
      <c r="M773" s="205"/>
      <c r="N773" s="205"/>
      <c r="O773" s="246"/>
    </row>
    <row r="774" spans="1:15" ht="25.5" x14ac:dyDescent="0.2">
      <c r="A774" s="202"/>
      <c r="B774" s="202"/>
      <c r="C774" s="202"/>
      <c r="D774" s="296" t="s">
        <v>1489</v>
      </c>
      <c r="E774" s="204">
        <v>999</v>
      </c>
      <c r="F774" s="204"/>
      <c r="G774" s="202"/>
      <c r="H774" s="202"/>
      <c r="I774" s="202"/>
      <c r="J774" s="298" t="s">
        <v>1480</v>
      </c>
      <c r="K774" s="205">
        <v>2007</v>
      </c>
      <c r="L774" s="205"/>
      <c r="M774" s="205"/>
      <c r="N774" s="205"/>
      <c r="O774" s="246"/>
    </row>
    <row r="775" spans="1:15" x14ac:dyDescent="0.2">
      <c r="A775" s="202"/>
      <c r="B775" s="202"/>
      <c r="C775" s="202"/>
      <c r="D775" s="296"/>
      <c r="E775" s="204"/>
      <c r="F775" s="204"/>
      <c r="G775" s="202"/>
      <c r="H775" s="202"/>
      <c r="I775" s="202"/>
      <c r="J775" s="298"/>
      <c r="K775" s="205"/>
      <c r="L775" s="205"/>
      <c r="M775" s="205"/>
      <c r="N775" s="205"/>
      <c r="O775" s="246"/>
    </row>
    <row r="776" spans="1:15" x14ac:dyDescent="0.2">
      <c r="A776" s="202"/>
      <c r="B776" s="202"/>
      <c r="C776" s="206" t="s">
        <v>1438</v>
      </c>
      <c r="D776" s="296"/>
      <c r="E776" s="204"/>
      <c r="F776" s="204"/>
      <c r="G776" s="202"/>
      <c r="H776" s="202"/>
      <c r="I776" s="202"/>
      <c r="J776" s="298"/>
      <c r="K776" s="205"/>
      <c r="L776" s="205"/>
      <c r="M776" s="205"/>
      <c r="N776" s="205"/>
      <c r="O776" s="246"/>
    </row>
    <row r="777" spans="1:15" x14ac:dyDescent="0.2">
      <c r="A777" s="202"/>
      <c r="B777" s="202"/>
      <c r="C777" s="202"/>
      <c r="D777" s="296" t="s">
        <v>1440</v>
      </c>
      <c r="E777" s="204">
        <v>242</v>
      </c>
      <c r="F777" s="204"/>
      <c r="G777" s="202"/>
      <c r="H777" s="202"/>
      <c r="I777" s="202"/>
      <c r="J777" s="298" t="s">
        <v>1422</v>
      </c>
      <c r="K777" s="205">
        <v>2007</v>
      </c>
      <c r="L777" s="205"/>
      <c r="M777" s="205"/>
      <c r="N777" s="205"/>
      <c r="O777" s="246"/>
    </row>
    <row r="778" spans="1:15" x14ac:dyDescent="0.2">
      <c r="A778" s="202"/>
      <c r="B778" s="202"/>
      <c r="C778" s="202"/>
      <c r="D778" s="296" t="s">
        <v>1444</v>
      </c>
      <c r="E778" s="204">
        <v>349.95</v>
      </c>
      <c r="F778" s="204"/>
      <c r="G778" s="202"/>
      <c r="H778" s="202"/>
      <c r="I778" s="202"/>
      <c r="J778" s="298" t="s">
        <v>1422</v>
      </c>
      <c r="K778" s="205">
        <v>2007</v>
      </c>
      <c r="L778" s="205"/>
      <c r="M778" s="205"/>
      <c r="N778" s="205"/>
      <c r="O778" s="246"/>
    </row>
    <row r="779" spans="1:15" x14ac:dyDescent="0.2">
      <c r="A779" s="202"/>
      <c r="B779" s="202"/>
      <c r="C779" s="202"/>
      <c r="D779" s="296" t="s">
        <v>1441</v>
      </c>
      <c r="E779" s="204">
        <v>17.5</v>
      </c>
      <c r="F779" s="204"/>
      <c r="G779" s="202"/>
      <c r="H779" s="202"/>
      <c r="I779" s="202"/>
      <c r="J779" s="298" t="s">
        <v>1422</v>
      </c>
      <c r="K779" s="205">
        <v>2007</v>
      </c>
      <c r="L779" s="205"/>
      <c r="M779" s="205"/>
      <c r="N779" s="205"/>
      <c r="O779" s="246"/>
    </row>
    <row r="780" spans="1:15" x14ac:dyDescent="0.2">
      <c r="A780" s="202"/>
      <c r="B780" s="202"/>
      <c r="C780" s="202"/>
      <c r="D780" s="296" t="s">
        <v>1442</v>
      </c>
      <c r="E780" s="204">
        <v>26</v>
      </c>
      <c r="F780" s="204"/>
      <c r="G780" s="202"/>
      <c r="H780" s="202"/>
      <c r="I780" s="202"/>
      <c r="J780" s="298" t="s">
        <v>1422</v>
      </c>
      <c r="K780" s="205">
        <v>2007</v>
      </c>
      <c r="L780" s="205"/>
      <c r="M780" s="205"/>
      <c r="N780" s="205"/>
      <c r="O780" s="246"/>
    </row>
    <row r="781" spans="1:15" x14ac:dyDescent="0.2">
      <c r="A781" s="202"/>
      <c r="B781" s="202"/>
      <c r="C781" s="202"/>
      <c r="D781" s="296" t="s">
        <v>1443</v>
      </c>
      <c r="E781" s="204">
        <v>42.75</v>
      </c>
      <c r="F781" s="204"/>
      <c r="G781" s="202"/>
      <c r="H781" s="202"/>
      <c r="I781" s="202"/>
      <c r="J781" s="298" t="s">
        <v>1422</v>
      </c>
      <c r="K781" s="205">
        <v>2007</v>
      </c>
      <c r="L781" s="205"/>
      <c r="M781" s="205"/>
      <c r="N781" s="205"/>
      <c r="O781" s="246"/>
    </row>
    <row r="782" spans="1:15" ht="25.5" x14ac:dyDescent="0.2">
      <c r="A782" s="202"/>
      <c r="B782" s="202"/>
      <c r="C782" s="202"/>
      <c r="D782" s="358" t="s">
        <v>2082</v>
      </c>
      <c r="E782" s="204">
        <v>650</v>
      </c>
      <c r="F782" s="204"/>
      <c r="G782" s="358"/>
      <c r="H782" s="236"/>
      <c r="I782" s="223"/>
      <c r="J782" s="300" t="s">
        <v>2080</v>
      </c>
      <c r="K782" s="205">
        <v>2012</v>
      </c>
      <c r="L782" s="491" t="s">
        <v>2081</v>
      </c>
      <c r="M782" s="205"/>
      <c r="N782" s="205"/>
      <c r="O782" s="246"/>
    </row>
    <row r="783" spans="1:15" ht="25.5" x14ac:dyDescent="0.2">
      <c r="A783" s="202"/>
      <c r="B783" s="202"/>
      <c r="C783" s="202"/>
      <c r="D783" s="358" t="s">
        <v>2099</v>
      </c>
      <c r="E783" s="204">
        <v>250</v>
      </c>
      <c r="F783" s="204"/>
      <c r="G783" s="358"/>
      <c r="H783" s="236"/>
      <c r="I783" s="223"/>
      <c r="J783" s="493" t="s">
        <v>2100</v>
      </c>
      <c r="K783" s="205">
        <v>2012</v>
      </c>
      <c r="L783" s="491" t="s">
        <v>2101</v>
      </c>
      <c r="M783" s="205"/>
      <c r="N783" s="205"/>
      <c r="O783" s="246"/>
    </row>
    <row r="784" spans="1:15" ht="25.5" x14ac:dyDescent="0.2">
      <c r="A784" s="202"/>
      <c r="B784" s="202"/>
      <c r="C784" s="202"/>
      <c r="D784" s="358" t="s">
        <v>2083</v>
      </c>
      <c r="E784" s="204">
        <v>590</v>
      </c>
      <c r="F784" s="204"/>
      <c r="G784" s="358"/>
      <c r="H784" s="236"/>
      <c r="I784" s="223"/>
      <c r="J784" s="300" t="s">
        <v>2080</v>
      </c>
      <c r="K784" s="205">
        <v>2012</v>
      </c>
      <c r="L784" s="491" t="s">
        <v>2081</v>
      </c>
      <c r="M784" s="205"/>
      <c r="N784" s="205"/>
      <c r="O784" s="246"/>
    </row>
    <row r="785" spans="1:15" ht="25.5" x14ac:dyDescent="0.2">
      <c r="A785" s="202"/>
      <c r="B785" s="202"/>
      <c r="C785" s="202"/>
      <c r="D785" s="358" t="s">
        <v>2084</v>
      </c>
      <c r="E785" s="204">
        <v>150</v>
      </c>
      <c r="F785" s="204" t="s">
        <v>2085</v>
      </c>
      <c r="G785" s="358"/>
      <c r="H785" s="236"/>
      <c r="I785" s="223"/>
      <c r="J785" s="300" t="s">
        <v>2080</v>
      </c>
      <c r="K785" s="205">
        <v>2012</v>
      </c>
      <c r="L785" s="491" t="s">
        <v>2081</v>
      </c>
      <c r="M785" s="205"/>
      <c r="N785" s="205"/>
      <c r="O785" s="246"/>
    </row>
    <row r="786" spans="1:15" ht="25.5" x14ac:dyDescent="0.2">
      <c r="A786" s="202"/>
      <c r="B786" s="202"/>
      <c r="C786" s="202"/>
      <c r="D786" s="358" t="s">
        <v>2088</v>
      </c>
      <c r="E786" s="204">
        <v>750</v>
      </c>
      <c r="F786" s="204"/>
      <c r="G786" s="358"/>
      <c r="H786" s="236"/>
      <c r="I786" s="223"/>
      <c r="J786" s="300" t="s">
        <v>2080</v>
      </c>
      <c r="K786" s="205">
        <v>2012</v>
      </c>
      <c r="L786" s="491" t="s">
        <v>2081</v>
      </c>
      <c r="M786" s="205"/>
      <c r="N786" s="205"/>
      <c r="O786" s="246"/>
    </row>
    <row r="787" spans="1:15" ht="25.5" x14ac:dyDescent="0.2">
      <c r="A787" s="202"/>
      <c r="B787" s="202"/>
      <c r="C787" s="202"/>
      <c r="D787" s="296" t="s">
        <v>2089</v>
      </c>
      <c r="E787" s="17">
        <v>300</v>
      </c>
      <c r="J787" s="300" t="s">
        <v>2080</v>
      </c>
      <c r="K787" s="205">
        <v>2012</v>
      </c>
      <c r="L787" s="491" t="s">
        <v>2081</v>
      </c>
      <c r="M787" s="205"/>
      <c r="N787" s="205"/>
      <c r="O787" s="246"/>
    </row>
    <row r="788" spans="1:15" x14ac:dyDescent="0.2">
      <c r="A788" s="202"/>
      <c r="B788" s="202"/>
      <c r="C788" s="202"/>
      <c r="D788" s="296" t="s">
        <v>2090</v>
      </c>
      <c r="E788" s="17">
        <v>178</v>
      </c>
      <c r="J788" s="300" t="s">
        <v>2080</v>
      </c>
      <c r="K788" s="205">
        <v>2012</v>
      </c>
      <c r="L788" s="491" t="s">
        <v>2081</v>
      </c>
      <c r="M788" s="205"/>
      <c r="N788" s="205"/>
      <c r="O788" s="246"/>
    </row>
    <row r="789" spans="1:15" x14ac:dyDescent="0.2">
      <c r="A789" s="202"/>
      <c r="B789" s="202"/>
      <c r="C789" s="202"/>
      <c r="D789" s="358" t="s">
        <v>2091</v>
      </c>
      <c r="E789" s="204">
        <v>438</v>
      </c>
      <c r="F789" s="204"/>
      <c r="G789" s="358"/>
      <c r="H789" s="236"/>
      <c r="I789" s="223"/>
      <c r="J789" s="300" t="s">
        <v>2080</v>
      </c>
      <c r="K789" s="205">
        <v>2012</v>
      </c>
      <c r="L789" s="491" t="s">
        <v>2081</v>
      </c>
      <c r="M789" s="205"/>
      <c r="N789" s="205"/>
      <c r="O789" s="246"/>
    </row>
    <row r="790" spans="1:15" x14ac:dyDescent="0.2">
      <c r="A790" s="202"/>
      <c r="B790" s="202"/>
      <c r="C790" s="202"/>
      <c r="D790" s="358" t="s">
        <v>2092</v>
      </c>
      <c r="E790" s="204">
        <v>350</v>
      </c>
      <c r="F790" s="204"/>
      <c r="G790" s="358"/>
      <c r="H790" s="236"/>
      <c r="I790" s="223"/>
      <c r="J790" s="300" t="s">
        <v>2080</v>
      </c>
      <c r="K790" s="205">
        <v>2012</v>
      </c>
      <c r="L790" s="491" t="s">
        <v>2081</v>
      </c>
      <c r="M790" s="205"/>
      <c r="N790" s="205"/>
      <c r="O790" s="246"/>
    </row>
    <row r="791" spans="1:15" x14ac:dyDescent="0.2">
      <c r="A791" s="202"/>
      <c r="B791" s="202"/>
      <c r="C791" s="202"/>
      <c r="D791" s="358" t="s">
        <v>2093</v>
      </c>
      <c r="E791" s="204">
        <v>500</v>
      </c>
      <c r="F791" s="204"/>
      <c r="G791" s="358"/>
      <c r="H791" s="236"/>
      <c r="I791" s="223"/>
      <c r="J791" s="300" t="s">
        <v>2080</v>
      </c>
      <c r="K791" s="205">
        <v>2012</v>
      </c>
      <c r="L791" s="491" t="s">
        <v>2081</v>
      </c>
      <c r="M791" s="205"/>
      <c r="N791" s="205"/>
      <c r="O791" s="246"/>
    </row>
    <row r="792" spans="1:15" x14ac:dyDescent="0.2">
      <c r="A792" s="202"/>
      <c r="B792" s="202"/>
      <c r="C792" s="202"/>
      <c r="D792" s="358" t="s">
        <v>2086</v>
      </c>
      <c r="E792" s="204">
        <v>40</v>
      </c>
      <c r="F792" s="204"/>
      <c r="G792" s="358"/>
      <c r="H792" s="236"/>
      <c r="I792" s="223"/>
      <c r="J792" s="300" t="s">
        <v>2080</v>
      </c>
      <c r="K792" s="205">
        <v>2012</v>
      </c>
      <c r="L792" s="491" t="s">
        <v>2081</v>
      </c>
      <c r="M792" s="205"/>
      <c r="N792" s="205"/>
      <c r="O792" s="246"/>
    </row>
    <row r="793" spans="1:15" x14ac:dyDescent="0.2">
      <c r="A793" s="202"/>
      <c r="B793" s="202"/>
      <c r="C793" s="202"/>
      <c r="D793" s="358" t="s">
        <v>2087</v>
      </c>
      <c r="E793" s="204">
        <v>15</v>
      </c>
      <c r="F793" s="204"/>
      <c r="G793" s="358"/>
      <c r="H793" s="236"/>
      <c r="I793" s="223"/>
      <c r="J793" s="300" t="s">
        <v>2080</v>
      </c>
      <c r="K793" s="205">
        <v>2012</v>
      </c>
      <c r="L793" s="491" t="s">
        <v>2081</v>
      </c>
      <c r="M793" s="205"/>
      <c r="N793" s="205"/>
      <c r="O793" s="246"/>
    </row>
    <row r="794" spans="1:15" x14ac:dyDescent="0.2">
      <c r="A794" s="202"/>
      <c r="B794" s="202"/>
      <c r="C794" s="202"/>
      <c r="D794" s="296"/>
      <c r="E794" s="204"/>
      <c r="F794" s="204"/>
      <c r="G794" s="202"/>
      <c r="H794" s="202"/>
      <c r="I794" s="202"/>
      <c r="J794" s="298"/>
      <c r="K794" s="205"/>
      <c r="L794" s="205"/>
      <c r="M794" s="205"/>
      <c r="N794" s="205"/>
      <c r="O794" s="246"/>
    </row>
    <row r="795" spans="1:15" x14ac:dyDescent="0.2">
      <c r="A795" s="202"/>
      <c r="B795" s="202"/>
      <c r="C795" s="202"/>
      <c r="D795" s="296"/>
      <c r="E795" s="204"/>
      <c r="F795" s="204"/>
      <c r="G795" s="202"/>
      <c r="H795" s="202"/>
      <c r="I795" s="202"/>
      <c r="J795" s="298"/>
      <c r="K795" s="205"/>
      <c r="L795" s="205"/>
      <c r="M795" s="205"/>
      <c r="N795" s="205"/>
      <c r="O795" s="246"/>
    </row>
    <row r="796" spans="1:15" x14ac:dyDescent="0.2">
      <c r="A796" s="202"/>
      <c r="B796" s="202"/>
      <c r="C796" s="202"/>
      <c r="D796" s="296"/>
      <c r="E796" s="204"/>
      <c r="F796" s="204"/>
      <c r="G796" s="202"/>
      <c r="H796" s="202"/>
      <c r="I796" s="202"/>
      <c r="J796" s="298"/>
      <c r="K796" s="205"/>
      <c r="L796" s="205"/>
      <c r="M796" s="205"/>
      <c r="N796" s="205"/>
      <c r="O796" s="246"/>
    </row>
    <row r="797" spans="1:15" x14ac:dyDescent="0.2">
      <c r="A797" s="202"/>
      <c r="B797" s="202"/>
      <c r="C797" s="202"/>
      <c r="D797" s="296"/>
      <c r="E797" s="204"/>
      <c r="F797" s="204"/>
      <c r="G797" s="202"/>
      <c r="H797" s="202"/>
      <c r="I797" s="202"/>
      <c r="J797" s="298"/>
      <c r="K797" s="205"/>
      <c r="L797" s="205"/>
      <c r="M797" s="205"/>
      <c r="N797" s="205"/>
      <c r="O797" s="246"/>
    </row>
    <row r="798" spans="1:15" x14ac:dyDescent="0.2">
      <c r="A798" s="202"/>
      <c r="B798" s="202"/>
      <c r="C798" s="202"/>
      <c r="D798" s="296"/>
      <c r="E798" s="204"/>
      <c r="F798" s="204"/>
      <c r="G798" s="202"/>
      <c r="H798" s="202"/>
      <c r="I798" s="202"/>
      <c r="J798" s="298"/>
      <c r="K798" s="205"/>
      <c r="L798" s="205"/>
      <c r="M798" s="205"/>
      <c r="N798" s="205"/>
      <c r="O798" s="246"/>
    </row>
    <row r="799" spans="1:15" x14ac:dyDescent="0.2">
      <c r="A799" s="202"/>
      <c r="B799" s="202"/>
      <c r="C799" s="206" t="s">
        <v>1439</v>
      </c>
      <c r="D799" s="296"/>
      <c r="E799" s="204"/>
      <c r="F799" s="204"/>
      <c r="G799" s="202"/>
      <c r="H799" s="202"/>
      <c r="I799" s="202"/>
      <c r="J799" s="298"/>
      <c r="K799" s="205"/>
      <c r="L799" s="205"/>
      <c r="M799" s="205"/>
      <c r="N799" s="205"/>
      <c r="O799" s="246"/>
    </row>
    <row r="800" spans="1:15" x14ac:dyDescent="0.2">
      <c r="A800" s="202"/>
      <c r="B800" s="202"/>
      <c r="C800" s="202"/>
      <c r="D800" s="296" t="s">
        <v>1445</v>
      </c>
      <c r="E800" s="204">
        <v>6795</v>
      </c>
      <c r="F800" s="204"/>
      <c r="G800" s="202"/>
      <c r="H800" s="202"/>
      <c r="I800" s="202"/>
      <c r="J800" s="298" t="s">
        <v>1422</v>
      </c>
      <c r="K800" s="205">
        <v>2007</v>
      </c>
      <c r="L800" s="205"/>
      <c r="M800" s="205"/>
      <c r="N800" s="205"/>
      <c r="O800" s="246"/>
    </row>
    <row r="801" spans="1:15" x14ac:dyDescent="0.2">
      <c r="A801" s="202"/>
      <c r="B801" s="202"/>
      <c r="C801" s="202"/>
      <c r="D801" s="296" t="s">
        <v>1446</v>
      </c>
      <c r="E801" s="204">
        <v>250</v>
      </c>
      <c r="F801" s="204"/>
      <c r="G801" s="202"/>
      <c r="H801" s="202"/>
      <c r="I801" s="202"/>
      <c r="J801" s="298" t="s">
        <v>1422</v>
      </c>
      <c r="K801" s="205">
        <v>2007</v>
      </c>
      <c r="L801" s="205"/>
      <c r="M801" s="205"/>
      <c r="N801" s="205"/>
      <c r="O801" s="246"/>
    </row>
    <row r="802" spans="1:15" x14ac:dyDescent="0.2">
      <c r="A802" s="202"/>
      <c r="B802" s="202"/>
      <c r="C802" s="202"/>
      <c r="D802" s="296" t="s">
        <v>1447</v>
      </c>
      <c r="E802" s="204">
        <v>580</v>
      </c>
      <c r="F802" s="204"/>
      <c r="G802" s="202"/>
      <c r="H802" s="202"/>
      <c r="I802" s="202"/>
      <c r="J802" s="298" t="s">
        <v>1422</v>
      </c>
      <c r="K802" s="205">
        <v>2007</v>
      </c>
      <c r="L802" s="205"/>
      <c r="M802" s="205"/>
      <c r="N802" s="205"/>
      <c r="O802" s="246"/>
    </row>
    <row r="803" spans="1:15" x14ac:dyDescent="0.2">
      <c r="A803" s="202"/>
      <c r="B803" s="202"/>
      <c r="C803" s="202"/>
      <c r="D803" s="296" t="s">
        <v>1448</v>
      </c>
      <c r="E803" s="204">
        <v>85</v>
      </c>
      <c r="F803" s="204"/>
      <c r="G803" s="202"/>
      <c r="H803" s="202"/>
      <c r="I803" s="202"/>
      <c r="J803" s="298" t="s">
        <v>1422</v>
      </c>
      <c r="K803" s="205">
        <v>2007</v>
      </c>
      <c r="L803" s="205"/>
      <c r="M803" s="205"/>
      <c r="N803" s="205"/>
      <c r="O803" s="246"/>
    </row>
    <row r="804" spans="1:15" x14ac:dyDescent="0.2">
      <c r="A804" s="202"/>
      <c r="B804" s="202"/>
      <c r="C804" s="202"/>
      <c r="D804" s="296" t="s">
        <v>1408</v>
      </c>
      <c r="E804" s="204">
        <v>229</v>
      </c>
      <c r="F804" s="204"/>
      <c r="G804" s="202"/>
      <c r="H804" s="202"/>
      <c r="I804" s="202"/>
      <c r="J804" s="298" t="s">
        <v>1422</v>
      </c>
      <c r="K804" s="205">
        <v>2007</v>
      </c>
      <c r="L804" s="205"/>
      <c r="M804" s="205"/>
      <c r="N804" s="205"/>
      <c r="O804" s="246"/>
    </row>
    <row r="805" spans="1:15" x14ac:dyDescent="0.2">
      <c r="A805" s="202"/>
      <c r="B805" s="202"/>
      <c r="C805" s="202"/>
      <c r="D805" s="296" t="s">
        <v>1449</v>
      </c>
      <c r="E805" s="204">
        <v>299</v>
      </c>
      <c r="F805" s="204"/>
      <c r="G805" s="202"/>
      <c r="H805" s="202"/>
      <c r="I805" s="202"/>
      <c r="J805" s="298" t="s">
        <v>1422</v>
      </c>
      <c r="K805" s="205">
        <v>2007</v>
      </c>
      <c r="L805" s="205"/>
      <c r="M805" s="205"/>
      <c r="N805" s="205"/>
      <c r="O805" s="246"/>
    </row>
    <row r="806" spans="1:15" x14ac:dyDescent="0.2">
      <c r="A806" s="202"/>
      <c r="B806" s="202"/>
      <c r="C806" s="202"/>
      <c r="D806" s="296" t="s">
        <v>1450</v>
      </c>
      <c r="E806" s="204">
        <v>499</v>
      </c>
      <c r="F806" s="204"/>
      <c r="G806" s="202"/>
      <c r="H806" s="202"/>
      <c r="I806" s="202"/>
      <c r="J806" s="298" t="s">
        <v>1422</v>
      </c>
      <c r="K806" s="205">
        <v>2007</v>
      </c>
      <c r="L806" s="205"/>
      <c r="M806" s="205"/>
      <c r="N806" s="205"/>
      <c r="O806" s="246"/>
    </row>
    <row r="807" spans="1:15" x14ac:dyDescent="0.2">
      <c r="A807" s="202"/>
      <c r="B807" s="202"/>
      <c r="C807" s="202"/>
      <c r="D807" s="296" t="s">
        <v>1451</v>
      </c>
      <c r="E807" s="204">
        <v>151</v>
      </c>
      <c r="F807" s="204"/>
      <c r="G807" s="202"/>
      <c r="H807" s="202"/>
      <c r="I807" s="202"/>
      <c r="J807" s="298" t="s">
        <v>1422</v>
      </c>
      <c r="K807" s="205">
        <v>2007</v>
      </c>
      <c r="L807" s="205"/>
      <c r="M807" s="205"/>
      <c r="N807" s="205"/>
      <c r="O807" s="246"/>
    </row>
    <row r="808" spans="1:15" x14ac:dyDescent="0.2">
      <c r="A808" s="202"/>
      <c r="B808" s="202"/>
      <c r="C808" s="202"/>
      <c r="D808" s="296" t="s">
        <v>1452</v>
      </c>
      <c r="E808" s="204">
        <v>15.1</v>
      </c>
      <c r="F808" s="204"/>
      <c r="G808" s="202"/>
      <c r="H808" s="202"/>
      <c r="I808" s="202"/>
      <c r="J808" s="298" t="s">
        <v>1422</v>
      </c>
      <c r="K808" s="205">
        <v>2007</v>
      </c>
      <c r="L808" s="205"/>
      <c r="M808" s="205"/>
      <c r="N808" s="205"/>
      <c r="O808" s="246"/>
    </row>
    <row r="809" spans="1:15" x14ac:dyDescent="0.2">
      <c r="A809" s="202"/>
      <c r="B809" s="202"/>
      <c r="C809" s="202"/>
      <c r="D809" s="296" t="s">
        <v>1453</v>
      </c>
      <c r="E809" s="204">
        <v>15.1</v>
      </c>
      <c r="F809" s="204"/>
      <c r="G809" s="202"/>
      <c r="H809" s="202"/>
      <c r="I809" s="202"/>
      <c r="J809" s="298" t="s">
        <v>1422</v>
      </c>
      <c r="K809" s="205">
        <v>2007</v>
      </c>
      <c r="L809" s="205"/>
      <c r="M809" s="205"/>
      <c r="N809" s="205"/>
      <c r="O809" s="246"/>
    </row>
    <row r="810" spans="1:15" x14ac:dyDescent="0.2">
      <c r="A810" s="202"/>
      <c r="B810" s="202"/>
      <c r="C810" s="202"/>
      <c r="D810" s="296" t="s">
        <v>2123</v>
      </c>
      <c r="E810" s="204">
        <v>650</v>
      </c>
      <c r="F810" s="204"/>
      <c r="G810" s="202"/>
      <c r="H810" s="202"/>
      <c r="I810" s="202"/>
      <c r="J810" s="298" t="s">
        <v>1422</v>
      </c>
      <c r="K810" s="205">
        <v>2012</v>
      </c>
      <c r="L810" s="205"/>
      <c r="M810" s="205"/>
      <c r="N810" s="205"/>
      <c r="O810" s="246"/>
    </row>
    <row r="811" spans="1:15" x14ac:dyDescent="0.2">
      <c r="A811" s="202"/>
      <c r="B811" s="202"/>
      <c r="C811" s="202"/>
      <c r="D811" s="296" t="s">
        <v>2124</v>
      </c>
      <c r="E811" s="204">
        <v>150</v>
      </c>
      <c r="F811" s="204"/>
      <c r="G811" s="202"/>
      <c r="H811" s="202"/>
      <c r="I811" s="202"/>
      <c r="J811" s="298" t="s">
        <v>1422</v>
      </c>
      <c r="K811" s="205">
        <v>2012</v>
      </c>
      <c r="L811" s="205"/>
      <c r="M811" s="205"/>
      <c r="N811" s="205"/>
      <c r="O811" s="246"/>
    </row>
    <row r="812" spans="1:15" x14ac:dyDescent="0.2">
      <c r="A812" s="202"/>
      <c r="B812" s="202"/>
      <c r="C812" s="202"/>
      <c r="D812" s="296" t="s">
        <v>2125</v>
      </c>
      <c r="E812" s="204">
        <v>550</v>
      </c>
      <c r="F812" s="204"/>
      <c r="G812" s="202"/>
      <c r="H812" s="202"/>
      <c r="I812" s="202"/>
      <c r="J812" s="298" t="s">
        <v>1422</v>
      </c>
      <c r="K812" s="205">
        <v>2012</v>
      </c>
      <c r="L812" s="205"/>
      <c r="M812" s="205"/>
      <c r="N812" s="205"/>
      <c r="O812" s="246"/>
    </row>
    <row r="813" spans="1:15" ht="29.25" customHeight="1" x14ac:dyDescent="0.2">
      <c r="A813" s="202"/>
      <c r="B813" s="202"/>
      <c r="C813" s="202"/>
      <c r="D813" s="496" t="s">
        <v>2127</v>
      </c>
      <c r="E813" s="204">
        <v>630</v>
      </c>
      <c r="F813" s="204"/>
      <c r="G813" s="202"/>
      <c r="H813" s="202"/>
      <c r="I813" s="202"/>
      <c r="J813" s="298" t="s">
        <v>1422</v>
      </c>
      <c r="K813" s="205">
        <v>2012</v>
      </c>
      <c r="L813" s="205"/>
      <c r="M813" s="205"/>
      <c r="N813" s="205"/>
      <c r="O813" s="246"/>
    </row>
    <row r="814" spans="1:15" ht="38.25" x14ac:dyDescent="0.2">
      <c r="A814" s="202"/>
      <c r="B814" s="202"/>
      <c r="C814" s="202"/>
      <c r="D814" s="496" t="s">
        <v>2126</v>
      </c>
      <c r="E814" s="204">
        <v>700</v>
      </c>
      <c r="F814" s="204"/>
      <c r="G814" s="202"/>
      <c r="H814" s="202"/>
      <c r="I814" s="202"/>
      <c r="J814" s="298" t="s">
        <v>1422</v>
      </c>
      <c r="K814" s="205">
        <v>2012</v>
      </c>
      <c r="L814" s="205"/>
      <c r="M814" s="205"/>
      <c r="N814" s="205"/>
      <c r="O814" s="246"/>
    </row>
    <row r="815" spans="1:15" x14ac:dyDescent="0.2">
      <c r="A815" s="202"/>
      <c r="B815" s="202"/>
      <c r="C815" s="202"/>
      <c r="D815" s="296" t="s">
        <v>2128</v>
      </c>
      <c r="E815" s="204">
        <v>600</v>
      </c>
      <c r="F815" s="204"/>
      <c r="G815" s="202"/>
      <c r="H815" s="202"/>
      <c r="I815" s="202"/>
      <c r="J815" s="298" t="s">
        <v>1422</v>
      </c>
      <c r="K815" s="205">
        <v>2012</v>
      </c>
      <c r="L815" s="205"/>
      <c r="M815" s="205"/>
      <c r="N815" s="205"/>
      <c r="O815" s="246"/>
    </row>
    <row r="816" spans="1:15" x14ac:dyDescent="0.2">
      <c r="A816" s="202"/>
      <c r="B816" s="202"/>
      <c r="C816" s="202"/>
      <c r="D816" s="296" t="s">
        <v>2129</v>
      </c>
      <c r="E816" s="204">
        <v>280</v>
      </c>
      <c r="F816" s="204"/>
      <c r="G816" s="202"/>
      <c r="H816" s="202"/>
      <c r="I816" s="202"/>
      <c r="J816" s="298" t="s">
        <v>2130</v>
      </c>
      <c r="K816" s="205">
        <v>2012</v>
      </c>
      <c r="L816" s="205"/>
      <c r="M816" s="205"/>
      <c r="N816" s="205"/>
      <c r="O816" s="246"/>
    </row>
    <row r="817" spans="1:15" x14ac:dyDescent="0.2">
      <c r="A817" s="202"/>
      <c r="B817" s="202"/>
      <c r="C817" s="202"/>
      <c r="D817" s="296" t="s">
        <v>2131</v>
      </c>
      <c r="E817" s="204">
        <v>200</v>
      </c>
      <c r="F817" s="204"/>
      <c r="G817" s="202"/>
      <c r="H817" s="202"/>
      <c r="I817" s="202"/>
      <c r="J817" s="298" t="s">
        <v>2130</v>
      </c>
      <c r="K817" s="205">
        <v>2012</v>
      </c>
      <c r="L817" s="205"/>
      <c r="M817" s="205"/>
      <c r="N817" s="205"/>
      <c r="O817" s="246"/>
    </row>
    <row r="818" spans="1:15" x14ac:dyDescent="0.2">
      <c r="A818" s="202"/>
      <c r="B818" s="202"/>
      <c r="C818" s="202"/>
      <c r="D818" s="296"/>
      <c r="E818" s="204"/>
      <c r="F818" s="204"/>
      <c r="G818" s="202"/>
      <c r="H818" s="202"/>
      <c r="I818" s="202"/>
      <c r="J818" s="298"/>
      <c r="K818" s="205"/>
      <c r="L818" s="205"/>
      <c r="M818" s="205"/>
      <c r="N818" s="205"/>
      <c r="O818" s="246"/>
    </row>
    <row r="819" spans="1:15" x14ac:dyDescent="0.2">
      <c r="A819" s="202"/>
      <c r="B819" s="202"/>
      <c r="C819" s="206" t="s">
        <v>2122</v>
      </c>
      <c r="D819" s="296"/>
      <c r="E819" s="204"/>
      <c r="F819" s="204"/>
      <c r="G819" s="202"/>
      <c r="H819" s="202"/>
      <c r="I819" s="202"/>
      <c r="J819" s="298"/>
      <c r="K819" s="205"/>
      <c r="L819" s="205"/>
      <c r="M819" s="205"/>
      <c r="N819" s="205"/>
      <c r="O819" s="246"/>
    </row>
    <row r="820" spans="1:15" x14ac:dyDescent="0.2">
      <c r="A820" s="202"/>
      <c r="B820" s="202"/>
      <c r="C820" s="202"/>
      <c r="D820" s="296" t="s">
        <v>2132</v>
      </c>
      <c r="E820" s="204">
        <v>12</v>
      </c>
      <c r="F820" s="204"/>
      <c r="G820" s="202"/>
      <c r="H820" s="202"/>
      <c r="I820" s="202"/>
      <c r="J820" s="298" t="s">
        <v>2130</v>
      </c>
      <c r="K820" s="205">
        <v>2012</v>
      </c>
      <c r="L820" s="205"/>
      <c r="M820" s="205"/>
      <c r="N820" s="205"/>
      <c r="O820" s="246"/>
    </row>
    <row r="821" spans="1:15" x14ac:dyDescent="0.2">
      <c r="A821" s="202"/>
      <c r="B821" s="202"/>
      <c r="C821" s="202"/>
      <c r="D821" s="296" t="s">
        <v>2133</v>
      </c>
      <c r="E821" s="204">
        <v>34</v>
      </c>
      <c r="F821" s="204"/>
      <c r="G821" s="202"/>
      <c r="H821" s="202"/>
      <c r="I821" s="202"/>
      <c r="J821" s="298" t="s">
        <v>2130</v>
      </c>
      <c r="K821" s="205">
        <v>2012</v>
      </c>
      <c r="L821" s="205"/>
      <c r="M821" s="205"/>
      <c r="N821" s="205"/>
      <c r="O821" s="246"/>
    </row>
    <row r="822" spans="1:15" x14ac:dyDescent="0.2">
      <c r="A822" s="202"/>
      <c r="B822" s="202"/>
      <c r="C822" s="202"/>
      <c r="D822" s="296" t="s">
        <v>2134</v>
      </c>
      <c r="E822" s="204">
        <v>14</v>
      </c>
      <c r="F822" s="204"/>
      <c r="G822" s="202"/>
      <c r="H822" s="202"/>
      <c r="I822" s="202"/>
      <c r="J822" s="298" t="s">
        <v>2130</v>
      </c>
      <c r="K822" s="205">
        <v>2012</v>
      </c>
      <c r="L822" s="205"/>
      <c r="M822" s="205"/>
      <c r="N822" s="205"/>
      <c r="O822" s="246"/>
    </row>
    <row r="823" spans="1:15" x14ac:dyDescent="0.2">
      <c r="A823" s="202"/>
      <c r="B823" s="202"/>
      <c r="C823" s="202"/>
      <c r="D823" s="296" t="s">
        <v>2135</v>
      </c>
      <c r="E823" s="204">
        <v>13</v>
      </c>
      <c r="F823" s="204"/>
      <c r="G823" s="202"/>
      <c r="H823" s="202"/>
      <c r="I823" s="202"/>
      <c r="J823" s="298" t="s">
        <v>2130</v>
      </c>
      <c r="K823" s="205">
        <v>2012</v>
      </c>
      <c r="L823" s="205"/>
      <c r="M823" s="205"/>
      <c r="N823" s="205"/>
      <c r="O823" s="246"/>
    </row>
    <row r="824" spans="1:15" x14ac:dyDescent="0.2">
      <c r="A824" s="202"/>
      <c r="B824" s="202"/>
      <c r="C824" s="202"/>
      <c r="D824" s="342" t="s">
        <v>2136</v>
      </c>
      <c r="E824" s="204">
        <v>11</v>
      </c>
      <c r="F824" s="204"/>
      <c r="G824" s="202"/>
      <c r="H824" s="202"/>
      <c r="I824" s="202"/>
      <c r="J824" s="298" t="s">
        <v>2130</v>
      </c>
      <c r="K824" s="205">
        <v>2012</v>
      </c>
      <c r="L824" s="205"/>
      <c r="M824" s="205"/>
      <c r="N824" s="205"/>
      <c r="O824" s="246"/>
    </row>
    <row r="825" spans="1:15" ht="25.5" x14ac:dyDescent="0.2">
      <c r="A825" s="202"/>
      <c r="B825" s="202"/>
      <c r="C825" s="202"/>
      <c r="D825" s="296" t="s">
        <v>2137</v>
      </c>
      <c r="E825" s="204">
        <v>130</v>
      </c>
      <c r="F825" s="204"/>
      <c r="G825" s="202"/>
      <c r="H825" s="202"/>
      <c r="I825" s="202"/>
      <c r="J825" s="298" t="s">
        <v>1422</v>
      </c>
      <c r="K825" s="205">
        <v>2012</v>
      </c>
      <c r="L825" s="205"/>
      <c r="M825" s="205"/>
      <c r="N825" s="205"/>
      <c r="O825" s="246"/>
    </row>
    <row r="826" spans="1:15" x14ac:dyDescent="0.2">
      <c r="A826" s="202"/>
      <c r="B826" s="202"/>
      <c r="C826" s="202"/>
      <c r="D826" s="296" t="s">
        <v>2138</v>
      </c>
      <c r="E826" s="204">
        <v>17</v>
      </c>
      <c r="F826" s="204"/>
      <c r="G826" s="202"/>
      <c r="H826" s="202"/>
      <c r="I826" s="202"/>
      <c r="J826" s="298" t="s">
        <v>1422</v>
      </c>
      <c r="K826" s="205">
        <v>2012</v>
      </c>
      <c r="L826" s="205"/>
      <c r="M826" s="205"/>
      <c r="N826" s="205"/>
      <c r="O826" s="246"/>
    </row>
    <row r="827" spans="1:15" x14ac:dyDescent="0.2">
      <c r="A827" s="202"/>
      <c r="B827" s="202"/>
      <c r="C827" s="202"/>
      <c r="D827" s="342" t="s">
        <v>2139</v>
      </c>
      <c r="E827" s="204">
        <v>27</v>
      </c>
      <c r="F827" s="204"/>
      <c r="G827" s="202"/>
      <c r="H827" s="202"/>
      <c r="I827" s="202"/>
      <c r="J827" s="298" t="s">
        <v>1422</v>
      </c>
      <c r="K827" s="205">
        <v>2012</v>
      </c>
      <c r="L827" s="205"/>
      <c r="M827" s="205"/>
      <c r="N827" s="205"/>
      <c r="O827" s="246"/>
    </row>
    <row r="828" spans="1:15" x14ac:dyDescent="0.2">
      <c r="A828" s="202"/>
      <c r="B828" s="202"/>
      <c r="C828" s="202"/>
      <c r="D828" s="296"/>
      <c r="E828" s="204"/>
      <c r="F828" s="204"/>
      <c r="G828" s="202"/>
      <c r="H828" s="202"/>
      <c r="I828" s="202"/>
      <c r="J828" s="298"/>
      <c r="K828" s="205"/>
      <c r="L828" s="205"/>
      <c r="M828" s="205"/>
      <c r="N828" s="205"/>
      <c r="O828" s="246"/>
    </row>
    <row r="829" spans="1:15" x14ac:dyDescent="0.2">
      <c r="A829" s="202"/>
      <c r="B829" s="202"/>
      <c r="C829" s="202"/>
      <c r="D829" s="196"/>
      <c r="E829" s="204"/>
      <c r="F829" s="204"/>
      <c r="G829" s="202"/>
      <c r="H829" s="202"/>
      <c r="I829" s="202"/>
      <c r="J829" s="202"/>
      <c r="K829" s="205"/>
      <c r="L829" s="205"/>
      <c r="M829" s="205"/>
      <c r="N829" s="205"/>
      <c r="O829" s="246"/>
    </row>
    <row r="830" spans="1:15" x14ac:dyDescent="0.2">
      <c r="A830" s="202"/>
      <c r="B830" s="202"/>
      <c r="C830" s="206" t="s">
        <v>510</v>
      </c>
      <c r="D830" s="202"/>
      <c r="E830" s="204"/>
      <c r="F830" s="204"/>
      <c r="G830" s="202"/>
      <c r="H830" s="202"/>
      <c r="I830" s="202"/>
      <c r="J830" s="202"/>
      <c r="K830" s="205"/>
      <c r="L830" s="205"/>
      <c r="M830" s="205"/>
      <c r="N830" s="205"/>
      <c r="O830" s="246"/>
    </row>
    <row r="831" spans="1:15" ht="25.5" customHeight="1" x14ac:dyDescent="0.2">
      <c r="A831" s="202"/>
      <c r="B831" s="202"/>
      <c r="C831" s="202"/>
      <c r="D831" s="208" t="s">
        <v>1375</v>
      </c>
      <c r="E831" s="204">
        <v>80</v>
      </c>
      <c r="F831" s="204"/>
      <c r="G831" s="202"/>
      <c r="H831" s="202"/>
      <c r="I831" s="202"/>
      <c r="J831" s="202" t="s">
        <v>511</v>
      </c>
      <c r="K831" s="205">
        <v>2007</v>
      </c>
      <c r="L831" s="205"/>
      <c r="M831" s="205"/>
      <c r="N831" s="205"/>
      <c r="O831" s="246"/>
    </row>
    <row r="832" spans="1:15" x14ac:dyDescent="0.2">
      <c r="A832" s="202"/>
      <c r="B832" s="202"/>
      <c r="C832" s="202"/>
      <c r="D832" s="202" t="s">
        <v>512</v>
      </c>
      <c r="E832" s="224">
        <v>0.75</v>
      </c>
      <c r="F832" s="204"/>
      <c r="G832" s="202"/>
      <c r="H832" s="202"/>
      <c r="I832" s="202"/>
      <c r="J832" s="202" t="s">
        <v>1376</v>
      </c>
      <c r="K832" s="205">
        <v>2007</v>
      </c>
      <c r="L832" s="205"/>
      <c r="M832" s="205"/>
      <c r="N832" s="205"/>
      <c r="O832" s="246"/>
    </row>
    <row r="833" spans="1:15" ht="26.25" customHeight="1" x14ac:dyDescent="0.2">
      <c r="A833" s="202"/>
      <c r="B833" s="202"/>
      <c r="C833" s="202"/>
      <c r="D833" s="225" t="s">
        <v>132</v>
      </c>
      <c r="E833" s="204">
        <v>2</v>
      </c>
      <c r="F833" s="204"/>
      <c r="G833" s="202"/>
      <c r="H833" s="202"/>
      <c r="I833" s="202"/>
      <c r="J833" s="202" t="s">
        <v>133</v>
      </c>
      <c r="K833" s="205">
        <v>2007</v>
      </c>
      <c r="L833" s="205"/>
      <c r="M833" s="205"/>
      <c r="N833" s="205"/>
      <c r="O833" s="246"/>
    </row>
    <row r="834" spans="1:15" ht="12.75" customHeight="1" x14ac:dyDescent="0.2">
      <c r="A834" s="202"/>
      <c r="B834" s="202"/>
      <c r="C834" s="202"/>
      <c r="D834" s="225" t="s">
        <v>138</v>
      </c>
      <c r="E834" s="224">
        <v>0.05</v>
      </c>
      <c r="F834" s="204"/>
      <c r="G834" s="202"/>
      <c r="H834" s="202"/>
      <c r="I834" s="202"/>
      <c r="J834" s="202" t="s">
        <v>137</v>
      </c>
      <c r="K834" s="205">
        <v>2007</v>
      </c>
      <c r="L834" s="205"/>
      <c r="M834" s="205"/>
      <c r="N834" s="205"/>
      <c r="O834" s="246"/>
    </row>
    <row r="835" spans="1:15" x14ac:dyDescent="0.2">
      <c r="A835" s="202"/>
      <c r="B835" s="202"/>
      <c r="C835" s="202"/>
      <c r="D835" s="202"/>
      <c r="E835" s="204"/>
      <c r="F835" s="204"/>
      <c r="G835" s="202"/>
      <c r="H835" s="202"/>
      <c r="I835" s="202"/>
      <c r="J835" s="202"/>
      <c r="K835" s="205"/>
      <c r="L835" s="205"/>
      <c r="M835" s="205"/>
      <c r="N835" s="205"/>
      <c r="O835" s="246"/>
    </row>
    <row r="836" spans="1:15" x14ac:dyDescent="0.2">
      <c r="A836" s="202"/>
      <c r="B836" s="202"/>
      <c r="C836" s="206" t="s">
        <v>1377</v>
      </c>
      <c r="D836" s="202"/>
      <c r="E836" s="204"/>
      <c r="F836" s="204"/>
      <c r="G836" s="202"/>
      <c r="H836" s="202"/>
      <c r="I836" s="202"/>
      <c r="J836" s="202"/>
      <c r="K836" s="205"/>
      <c r="L836" s="205"/>
      <c r="M836" s="205"/>
      <c r="N836" s="205"/>
      <c r="O836" s="246"/>
    </row>
    <row r="837" spans="1:15" x14ac:dyDescent="0.2">
      <c r="A837" s="202"/>
      <c r="B837" s="202"/>
      <c r="C837" s="202"/>
      <c r="D837" s="202" t="s">
        <v>131</v>
      </c>
      <c r="E837" s="224">
        <v>0.47</v>
      </c>
      <c r="F837" s="204"/>
      <c r="G837" s="202"/>
      <c r="H837" s="202"/>
      <c r="I837" s="202"/>
      <c r="J837" s="202" t="s">
        <v>1376</v>
      </c>
      <c r="K837" s="205">
        <v>2007</v>
      </c>
      <c r="L837" s="205"/>
      <c r="M837" s="205"/>
      <c r="N837" s="205"/>
      <c r="O837" s="246"/>
    </row>
    <row r="838" spans="1:15" x14ac:dyDescent="0.2">
      <c r="A838" s="202"/>
      <c r="B838" s="202"/>
      <c r="C838" s="202"/>
      <c r="D838" s="202"/>
      <c r="E838" s="204"/>
      <c r="F838" s="204"/>
      <c r="G838" s="202"/>
      <c r="H838" s="202"/>
      <c r="I838" s="202"/>
      <c r="J838" s="202"/>
      <c r="K838" s="205"/>
      <c r="L838" s="205"/>
      <c r="M838" s="205"/>
      <c r="N838" s="205"/>
      <c r="O838" s="246"/>
    </row>
    <row r="839" spans="1:15" x14ac:dyDescent="0.2">
      <c r="A839" s="202"/>
      <c r="B839" s="202"/>
      <c r="C839" s="206" t="s">
        <v>134</v>
      </c>
      <c r="D839" s="202"/>
      <c r="E839" s="204"/>
      <c r="F839" s="204"/>
      <c r="G839" s="202"/>
      <c r="H839" s="202"/>
      <c r="I839" s="202"/>
      <c r="J839" s="202"/>
      <c r="K839" s="205"/>
      <c r="L839" s="205"/>
      <c r="M839" s="205"/>
      <c r="N839" s="205"/>
      <c r="O839" s="246"/>
    </row>
    <row r="840" spans="1:15" x14ac:dyDescent="0.2">
      <c r="A840" s="202"/>
      <c r="B840" s="202"/>
      <c r="C840" s="202"/>
      <c r="D840" s="202" t="s">
        <v>135</v>
      </c>
      <c r="E840" s="204">
        <v>5</v>
      </c>
      <c r="F840" s="204"/>
      <c r="G840" s="202"/>
      <c r="H840" s="202"/>
      <c r="I840" s="202"/>
      <c r="J840" s="202" t="s">
        <v>137</v>
      </c>
      <c r="K840" s="205">
        <v>2007</v>
      </c>
      <c r="L840" s="205"/>
      <c r="M840" s="205"/>
      <c r="N840" s="205"/>
      <c r="O840" s="246"/>
    </row>
    <row r="841" spans="1:15" x14ac:dyDescent="0.2">
      <c r="A841" s="202"/>
      <c r="B841" s="202"/>
      <c r="C841" s="202"/>
      <c r="D841" s="202" t="s">
        <v>136</v>
      </c>
      <c r="E841" s="224">
        <v>0.04</v>
      </c>
      <c r="F841" s="204"/>
      <c r="G841" s="202"/>
      <c r="H841" s="202"/>
      <c r="I841" s="202"/>
      <c r="J841" s="202" t="s">
        <v>137</v>
      </c>
      <c r="K841" s="205">
        <v>2007</v>
      </c>
      <c r="L841" s="205"/>
      <c r="M841" s="205"/>
      <c r="N841" s="205"/>
      <c r="O841" s="246"/>
    </row>
    <row r="842" spans="1:15" x14ac:dyDescent="0.2">
      <c r="A842" s="202"/>
      <c r="B842" s="202"/>
      <c r="C842" s="202"/>
      <c r="D842" s="202" t="s">
        <v>139</v>
      </c>
      <c r="E842" s="224">
        <v>0.05</v>
      </c>
      <c r="F842" s="204"/>
      <c r="G842" s="202"/>
      <c r="H842" s="202"/>
      <c r="I842" s="202"/>
      <c r="J842" s="202" t="s">
        <v>137</v>
      </c>
      <c r="K842" s="205">
        <v>2007</v>
      </c>
      <c r="L842" s="205"/>
      <c r="M842" s="205"/>
      <c r="N842" s="205"/>
      <c r="O842" s="246"/>
    </row>
    <row r="843" spans="1:15" s="200" customFormat="1" x14ac:dyDescent="0.2">
      <c r="A843" s="202"/>
      <c r="B843" s="202"/>
      <c r="C843" s="202"/>
      <c r="D843" s="202"/>
      <c r="E843" s="204"/>
      <c r="F843" s="204"/>
      <c r="G843" s="202"/>
      <c r="H843" s="202"/>
      <c r="I843" s="202"/>
      <c r="J843" s="202"/>
      <c r="K843" s="202"/>
      <c r="L843" s="202"/>
      <c r="M843" s="202"/>
      <c r="N843" s="202"/>
      <c r="O843" s="226"/>
    </row>
    <row r="844" spans="1:15" s="200" customFormat="1" x14ac:dyDescent="0.2">
      <c r="A844" s="226"/>
      <c r="B844" s="226"/>
      <c r="C844" s="226"/>
      <c r="D844" s="226"/>
      <c r="E844" s="227"/>
      <c r="F844" s="227"/>
      <c r="G844" s="226"/>
      <c r="H844" s="226"/>
      <c r="I844" s="226"/>
      <c r="J844" s="226"/>
      <c r="K844" s="226"/>
      <c r="L844" s="226"/>
      <c r="M844" s="226"/>
      <c r="N844" s="226"/>
      <c r="O844" s="226"/>
    </row>
    <row r="845" spans="1:15" s="200" customFormat="1" x14ac:dyDescent="0.2">
      <c r="E845" s="201"/>
      <c r="F845" s="201"/>
    </row>
    <row r="846" spans="1:15" s="200" customFormat="1" x14ac:dyDescent="0.2">
      <c r="E846" s="201"/>
      <c r="F846" s="366" t="s">
        <v>1731</v>
      </c>
    </row>
    <row r="847" spans="1:15" s="200" customFormat="1" x14ac:dyDescent="0.2">
      <c r="E847" s="201"/>
      <c r="F847" s="364" t="s">
        <v>1732</v>
      </c>
    </row>
    <row r="848" spans="1:15" s="200" customFormat="1" x14ac:dyDescent="0.2">
      <c r="E848" s="201"/>
      <c r="F848" s="364" t="s">
        <v>1733</v>
      </c>
    </row>
    <row r="849" spans="5:6" s="200" customFormat="1" x14ac:dyDescent="0.2">
      <c r="E849" s="201"/>
      <c r="F849" s="364" t="s">
        <v>1734</v>
      </c>
    </row>
    <row r="850" spans="5:6" s="200" customFormat="1" x14ac:dyDescent="0.2">
      <c r="E850" s="201"/>
      <c r="F850" s="364" t="s">
        <v>1735</v>
      </c>
    </row>
    <row r="851" spans="5:6" s="200" customFormat="1" x14ac:dyDescent="0.2">
      <c r="E851" s="201"/>
      <c r="F851" s="364" t="s">
        <v>1736</v>
      </c>
    </row>
    <row r="852" spans="5:6" s="200" customFormat="1" x14ac:dyDescent="0.2">
      <c r="E852" s="201"/>
      <c r="F852" s="364" t="s">
        <v>1737</v>
      </c>
    </row>
    <row r="853" spans="5:6" s="200" customFormat="1" x14ac:dyDescent="0.2">
      <c r="E853" s="201"/>
      <c r="F853" s="364" t="s">
        <v>1738</v>
      </c>
    </row>
    <row r="854" spans="5:6" s="200" customFormat="1" x14ac:dyDescent="0.2">
      <c r="E854" s="201"/>
      <c r="F854" s="201"/>
    </row>
    <row r="855" spans="5:6" s="200" customFormat="1" x14ac:dyDescent="0.2">
      <c r="E855" s="201"/>
      <c r="F855" s="201"/>
    </row>
    <row r="856" spans="5:6" s="200" customFormat="1" x14ac:dyDescent="0.2">
      <c r="E856" s="201"/>
      <c r="F856" s="201"/>
    </row>
    <row r="857" spans="5:6" s="200" customFormat="1" x14ac:dyDescent="0.2">
      <c r="E857" s="201"/>
      <c r="F857" s="201"/>
    </row>
    <row r="858" spans="5:6" s="200" customFormat="1" x14ac:dyDescent="0.2">
      <c r="E858" s="201"/>
      <c r="F858" s="201"/>
    </row>
    <row r="859" spans="5:6" s="200" customFormat="1" x14ac:dyDescent="0.2">
      <c r="E859" s="201"/>
      <c r="F859" s="201"/>
    </row>
    <row r="860" spans="5:6" s="200" customFormat="1" x14ac:dyDescent="0.2">
      <c r="E860" s="201"/>
      <c r="F860" s="201"/>
    </row>
    <row r="861" spans="5:6" s="200" customFormat="1" x14ac:dyDescent="0.2">
      <c r="E861" s="201"/>
      <c r="F861" s="201"/>
    </row>
    <row r="862" spans="5:6" s="200" customFormat="1" x14ac:dyDescent="0.2">
      <c r="E862" s="201"/>
      <c r="F862" s="201"/>
    </row>
    <row r="863" spans="5:6" s="200" customFormat="1" x14ac:dyDescent="0.2">
      <c r="E863" s="201"/>
      <c r="F863" s="201"/>
    </row>
    <row r="864" spans="5:6" s="200" customFormat="1" x14ac:dyDescent="0.2">
      <c r="E864" s="201"/>
      <c r="F864" s="201"/>
    </row>
    <row r="865" spans="5:6" s="200" customFormat="1" x14ac:dyDescent="0.2">
      <c r="E865" s="201"/>
      <c r="F865" s="201"/>
    </row>
    <row r="866" spans="5:6" s="200" customFormat="1" x14ac:dyDescent="0.2">
      <c r="E866" s="201"/>
      <c r="F866" s="201"/>
    </row>
    <row r="867" spans="5:6" s="200" customFormat="1" x14ac:dyDescent="0.2">
      <c r="E867" s="201"/>
      <c r="F867" s="201"/>
    </row>
    <row r="868" spans="5:6" s="200" customFormat="1" x14ac:dyDescent="0.2">
      <c r="E868" s="201"/>
      <c r="F868" s="201"/>
    </row>
    <row r="869" spans="5:6" s="200" customFormat="1" x14ac:dyDescent="0.2">
      <c r="E869" s="201"/>
      <c r="F869" s="201"/>
    </row>
    <row r="870" spans="5:6" s="200" customFormat="1" x14ac:dyDescent="0.2">
      <c r="E870" s="201"/>
      <c r="F870" s="201"/>
    </row>
    <row r="871" spans="5:6" s="200" customFormat="1" x14ac:dyDescent="0.2">
      <c r="E871" s="201"/>
      <c r="F871" s="201"/>
    </row>
    <row r="872" spans="5:6" s="200" customFormat="1" x14ac:dyDescent="0.2">
      <c r="E872" s="201"/>
      <c r="F872" s="201"/>
    </row>
    <row r="873" spans="5:6" s="200" customFormat="1" x14ac:dyDescent="0.2">
      <c r="E873" s="201"/>
      <c r="F873" s="201"/>
    </row>
    <row r="874" spans="5:6" s="200" customFormat="1" x14ac:dyDescent="0.2">
      <c r="E874" s="201"/>
      <c r="F874" s="201"/>
    </row>
    <row r="875" spans="5:6" s="200" customFormat="1" x14ac:dyDescent="0.2">
      <c r="E875" s="201"/>
      <c r="F875" s="201"/>
    </row>
    <row r="876" spans="5:6" s="200" customFormat="1" x14ac:dyDescent="0.2">
      <c r="E876" s="201"/>
      <c r="F876" s="201"/>
    </row>
    <row r="877" spans="5:6" s="200" customFormat="1" x14ac:dyDescent="0.2">
      <c r="E877" s="201"/>
      <c r="F877" s="201"/>
    </row>
    <row r="878" spans="5:6" s="200" customFormat="1" x14ac:dyDescent="0.2">
      <c r="E878" s="201"/>
      <c r="F878" s="201"/>
    </row>
    <row r="879" spans="5:6" s="200" customFormat="1" x14ac:dyDescent="0.2">
      <c r="E879" s="201"/>
      <c r="F879" s="201"/>
    </row>
    <row r="880" spans="5:6" s="200" customFormat="1" x14ac:dyDescent="0.2">
      <c r="E880" s="201"/>
      <c r="F880" s="201"/>
    </row>
    <row r="881" spans="5:6" s="200" customFormat="1" x14ac:dyDescent="0.2">
      <c r="E881" s="201"/>
      <c r="F881" s="201"/>
    </row>
    <row r="882" spans="5:6" s="200" customFormat="1" x14ac:dyDescent="0.2">
      <c r="E882" s="201"/>
      <c r="F882" s="201"/>
    </row>
    <row r="883" spans="5:6" s="200" customFormat="1" x14ac:dyDescent="0.2">
      <c r="E883" s="201"/>
      <c r="F883" s="201"/>
    </row>
    <row r="884" spans="5:6" s="200" customFormat="1" x14ac:dyDescent="0.2">
      <c r="E884" s="201"/>
      <c r="F884" s="201"/>
    </row>
    <row r="885" spans="5:6" s="200" customFormat="1" x14ac:dyDescent="0.2">
      <c r="E885" s="201"/>
      <c r="F885" s="201"/>
    </row>
    <row r="886" spans="5:6" s="200" customFormat="1" x14ac:dyDescent="0.2">
      <c r="E886" s="201"/>
      <c r="F886" s="201"/>
    </row>
    <row r="887" spans="5:6" s="200" customFormat="1" x14ac:dyDescent="0.2">
      <c r="E887" s="201"/>
      <c r="F887" s="201"/>
    </row>
    <row r="888" spans="5:6" s="200" customFormat="1" x14ac:dyDescent="0.2">
      <c r="E888" s="201"/>
      <c r="F888" s="201"/>
    </row>
    <row r="889" spans="5:6" s="200" customFormat="1" x14ac:dyDescent="0.2">
      <c r="E889" s="201"/>
      <c r="F889" s="201"/>
    </row>
    <row r="890" spans="5:6" s="200" customFormat="1" x14ac:dyDescent="0.2">
      <c r="E890" s="201"/>
      <c r="F890" s="201"/>
    </row>
    <row r="891" spans="5:6" s="200" customFormat="1" x14ac:dyDescent="0.2">
      <c r="E891" s="201"/>
      <c r="F891" s="201"/>
    </row>
    <row r="892" spans="5:6" s="200" customFormat="1" x14ac:dyDescent="0.2">
      <c r="E892" s="201"/>
      <c r="F892" s="201"/>
    </row>
    <row r="893" spans="5:6" s="200" customFormat="1" x14ac:dyDescent="0.2">
      <c r="E893" s="201"/>
      <c r="F893" s="201"/>
    </row>
    <row r="894" spans="5:6" s="200" customFormat="1" x14ac:dyDescent="0.2">
      <c r="E894" s="201"/>
      <c r="F894" s="201"/>
    </row>
    <row r="895" spans="5:6" s="200" customFormat="1" x14ac:dyDescent="0.2">
      <c r="E895" s="201"/>
      <c r="F895" s="201"/>
    </row>
    <row r="896" spans="5:6" s="200" customFormat="1" x14ac:dyDescent="0.2">
      <c r="E896" s="201"/>
      <c r="F896" s="201"/>
    </row>
    <row r="897" spans="5:6" s="200" customFormat="1" x14ac:dyDescent="0.2">
      <c r="E897" s="201"/>
      <c r="F897" s="201"/>
    </row>
    <row r="898" spans="5:6" s="200" customFormat="1" x14ac:dyDescent="0.2">
      <c r="E898" s="201"/>
      <c r="F898" s="201"/>
    </row>
    <row r="899" spans="5:6" s="200" customFormat="1" x14ac:dyDescent="0.2">
      <c r="E899" s="201"/>
      <c r="F899" s="201"/>
    </row>
    <row r="900" spans="5:6" s="200" customFormat="1" x14ac:dyDescent="0.2">
      <c r="E900" s="201"/>
      <c r="F900" s="201"/>
    </row>
    <row r="901" spans="5:6" s="200" customFormat="1" x14ac:dyDescent="0.2">
      <c r="E901" s="201"/>
      <c r="F901" s="201"/>
    </row>
    <row r="902" spans="5:6" s="200" customFormat="1" x14ac:dyDescent="0.2">
      <c r="E902" s="201"/>
      <c r="F902" s="201"/>
    </row>
    <row r="903" spans="5:6" s="200" customFormat="1" x14ac:dyDescent="0.2">
      <c r="E903" s="201"/>
      <c r="F903" s="201"/>
    </row>
    <row r="904" spans="5:6" s="200" customFormat="1" x14ac:dyDescent="0.2">
      <c r="E904" s="201"/>
      <c r="F904" s="201"/>
    </row>
    <row r="905" spans="5:6" s="200" customFormat="1" x14ac:dyDescent="0.2">
      <c r="E905" s="201"/>
      <c r="F905" s="201"/>
    </row>
    <row r="906" spans="5:6" s="200" customFormat="1" x14ac:dyDescent="0.2">
      <c r="E906" s="201"/>
      <c r="F906" s="201"/>
    </row>
    <row r="907" spans="5:6" s="200" customFormat="1" x14ac:dyDescent="0.2">
      <c r="E907" s="201"/>
      <c r="F907" s="201"/>
    </row>
    <row r="908" spans="5:6" s="200" customFormat="1" x14ac:dyDescent="0.2">
      <c r="E908" s="201"/>
      <c r="F908" s="201"/>
    </row>
    <row r="909" spans="5:6" s="200" customFormat="1" x14ac:dyDescent="0.2">
      <c r="E909" s="201"/>
      <c r="F909" s="201"/>
    </row>
    <row r="910" spans="5:6" s="200" customFormat="1" x14ac:dyDescent="0.2">
      <c r="E910" s="201"/>
      <c r="F910" s="201"/>
    </row>
    <row r="911" spans="5:6" s="200" customFormat="1" x14ac:dyDescent="0.2">
      <c r="E911" s="201"/>
      <c r="F911" s="201"/>
    </row>
    <row r="912" spans="5:6" s="200" customFormat="1" x14ac:dyDescent="0.2">
      <c r="E912" s="201"/>
      <c r="F912" s="201"/>
    </row>
    <row r="913" spans="5:6" s="200" customFormat="1" x14ac:dyDescent="0.2">
      <c r="E913" s="201"/>
      <c r="F913" s="201"/>
    </row>
    <row r="914" spans="5:6" s="200" customFormat="1" x14ac:dyDescent="0.2">
      <c r="E914" s="201"/>
      <c r="F914" s="201"/>
    </row>
    <row r="915" spans="5:6" s="200" customFormat="1" x14ac:dyDescent="0.2">
      <c r="E915" s="201"/>
      <c r="F915" s="201"/>
    </row>
    <row r="916" spans="5:6" s="200" customFormat="1" x14ac:dyDescent="0.2">
      <c r="E916" s="201"/>
      <c r="F916" s="201"/>
    </row>
    <row r="917" spans="5:6" s="200" customFormat="1" x14ac:dyDescent="0.2">
      <c r="E917" s="201"/>
      <c r="F917" s="201"/>
    </row>
    <row r="918" spans="5:6" s="200" customFormat="1" x14ac:dyDescent="0.2">
      <c r="E918" s="201"/>
      <c r="F918" s="201"/>
    </row>
    <row r="919" spans="5:6" s="200" customFormat="1" x14ac:dyDescent="0.2">
      <c r="E919" s="201"/>
      <c r="F919" s="201"/>
    </row>
    <row r="920" spans="5:6" s="200" customFormat="1" x14ac:dyDescent="0.2">
      <c r="E920" s="201"/>
      <c r="F920" s="201"/>
    </row>
    <row r="921" spans="5:6" s="200" customFormat="1" x14ac:dyDescent="0.2">
      <c r="E921" s="201"/>
      <c r="F921" s="201"/>
    </row>
    <row r="922" spans="5:6" s="200" customFormat="1" x14ac:dyDescent="0.2">
      <c r="E922" s="201"/>
      <c r="F922" s="201"/>
    </row>
    <row r="923" spans="5:6" s="200" customFormat="1" x14ac:dyDescent="0.2">
      <c r="E923" s="201"/>
      <c r="F923" s="201"/>
    </row>
    <row r="924" spans="5:6" s="200" customFormat="1" x14ac:dyDescent="0.2">
      <c r="E924" s="201"/>
      <c r="F924" s="201"/>
    </row>
    <row r="925" spans="5:6" s="200" customFormat="1" x14ac:dyDescent="0.2">
      <c r="E925" s="201"/>
      <c r="F925" s="201"/>
    </row>
    <row r="926" spans="5:6" s="200" customFormat="1" x14ac:dyDescent="0.2">
      <c r="E926" s="201"/>
      <c r="F926" s="201"/>
    </row>
    <row r="927" spans="5:6" s="200" customFormat="1" x14ac:dyDescent="0.2">
      <c r="E927" s="201"/>
      <c r="F927" s="201"/>
    </row>
    <row r="928" spans="5:6" s="200" customFormat="1" x14ac:dyDescent="0.2">
      <c r="E928" s="201"/>
      <c r="F928" s="201"/>
    </row>
    <row r="929" spans="5:6" s="200" customFormat="1" x14ac:dyDescent="0.2">
      <c r="E929" s="201"/>
      <c r="F929" s="201"/>
    </row>
    <row r="930" spans="5:6" s="200" customFormat="1" x14ac:dyDescent="0.2">
      <c r="E930" s="201"/>
      <c r="F930" s="201"/>
    </row>
    <row r="931" spans="5:6" s="200" customFormat="1" x14ac:dyDescent="0.2">
      <c r="E931" s="201"/>
      <c r="F931" s="201"/>
    </row>
    <row r="932" spans="5:6" s="200" customFormat="1" x14ac:dyDescent="0.2">
      <c r="E932" s="201"/>
      <c r="F932" s="201"/>
    </row>
    <row r="933" spans="5:6" s="200" customFormat="1" x14ac:dyDescent="0.2">
      <c r="E933" s="201"/>
      <c r="F933" s="201"/>
    </row>
    <row r="934" spans="5:6" s="200" customFormat="1" x14ac:dyDescent="0.2">
      <c r="E934" s="201"/>
      <c r="F934" s="201"/>
    </row>
    <row r="935" spans="5:6" s="200" customFormat="1" x14ac:dyDescent="0.2">
      <c r="E935" s="201"/>
      <c r="F935" s="201"/>
    </row>
    <row r="936" spans="5:6" s="200" customFormat="1" x14ac:dyDescent="0.2">
      <c r="E936" s="201"/>
      <c r="F936" s="201"/>
    </row>
    <row r="937" spans="5:6" s="200" customFormat="1" x14ac:dyDescent="0.2">
      <c r="E937" s="201"/>
      <c r="F937" s="201"/>
    </row>
    <row r="938" spans="5:6" s="200" customFormat="1" x14ac:dyDescent="0.2">
      <c r="E938" s="201"/>
      <c r="F938" s="201"/>
    </row>
    <row r="939" spans="5:6" s="200" customFormat="1" x14ac:dyDescent="0.2">
      <c r="E939" s="201"/>
      <c r="F939" s="201"/>
    </row>
    <row r="940" spans="5:6" s="200" customFormat="1" x14ac:dyDescent="0.2">
      <c r="E940" s="201"/>
      <c r="F940" s="201"/>
    </row>
    <row r="941" spans="5:6" s="200" customFormat="1" x14ac:dyDescent="0.2">
      <c r="E941" s="201"/>
      <c r="F941" s="201"/>
    </row>
    <row r="942" spans="5:6" s="200" customFormat="1" x14ac:dyDescent="0.2">
      <c r="E942" s="201"/>
      <c r="F942" s="201"/>
    </row>
    <row r="943" spans="5:6" s="200" customFormat="1" x14ac:dyDescent="0.2">
      <c r="E943" s="201"/>
      <c r="F943" s="201"/>
    </row>
    <row r="944" spans="5:6" s="200" customFormat="1" x14ac:dyDescent="0.2">
      <c r="E944" s="201"/>
      <c r="F944" s="201"/>
    </row>
    <row r="945" spans="5:6" s="200" customFormat="1" x14ac:dyDescent="0.2">
      <c r="E945" s="201"/>
      <c r="F945" s="201"/>
    </row>
    <row r="946" spans="5:6" s="200" customFormat="1" x14ac:dyDescent="0.2">
      <c r="E946" s="201"/>
      <c r="F946" s="201"/>
    </row>
    <row r="947" spans="5:6" s="200" customFormat="1" x14ac:dyDescent="0.2">
      <c r="E947" s="201"/>
      <c r="F947" s="201"/>
    </row>
    <row r="948" spans="5:6" s="200" customFormat="1" x14ac:dyDescent="0.2">
      <c r="E948" s="201"/>
      <c r="F948" s="201"/>
    </row>
    <row r="949" spans="5:6" s="200" customFormat="1" x14ac:dyDescent="0.2">
      <c r="E949" s="201"/>
      <c r="F949" s="201"/>
    </row>
    <row r="950" spans="5:6" s="200" customFormat="1" x14ac:dyDescent="0.2">
      <c r="E950" s="201"/>
      <c r="F950" s="201"/>
    </row>
    <row r="951" spans="5:6" s="200" customFormat="1" x14ac:dyDescent="0.2">
      <c r="E951" s="201"/>
      <c r="F951" s="201"/>
    </row>
    <row r="952" spans="5:6" s="200" customFormat="1" x14ac:dyDescent="0.2">
      <c r="E952" s="201"/>
      <c r="F952" s="201"/>
    </row>
    <row r="953" spans="5:6" s="200" customFormat="1" x14ac:dyDescent="0.2">
      <c r="E953" s="201"/>
      <c r="F953" s="201"/>
    </row>
    <row r="954" spans="5:6" s="200" customFormat="1" x14ac:dyDescent="0.2">
      <c r="E954" s="201"/>
      <c r="F954" s="201"/>
    </row>
    <row r="955" spans="5:6" s="200" customFormat="1" x14ac:dyDescent="0.2">
      <c r="E955" s="201"/>
      <c r="F955" s="201"/>
    </row>
    <row r="956" spans="5:6" s="200" customFormat="1" x14ac:dyDescent="0.2">
      <c r="E956" s="201"/>
      <c r="F956" s="201"/>
    </row>
    <row r="957" spans="5:6" s="200" customFormat="1" x14ac:dyDescent="0.2">
      <c r="E957" s="201"/>
      <c r="F957" s="201"/>
    </row>
    <row r="958" spans="5:6" s="200" customFormat="1" x14ac:dyDescent="0.2">
      <c r="E958" s="201"/>
      <c r="F958" s="201"/>
    </row>
    <row r="959" spans="5:6" s="200" customFormat="1" x14ac:dyDescent="0.2">
      <c r="E959" s="201"/>
      <c r="F959" s="201"/>
    </row>
    <row r="960" spans="5:6" s="200" customFormat="1" x14ac:dyDescent="0.2">
      <c r="E960" s="201"/>
      <c r="F960" s="201"/>
    </row>
    <row r="961" spans="5:6" s="200" customFormat="1" x14ac:dyDescent="0.2">
      <c r="E961" s="201"/>
      <c r="F961" s="201"/>
    </row>
    <row r="962" spans="5:6" s="200" customFormat="1" x14ac:dyDescent="0.2">
      <c r="E962" s="201"/>
      <c r="F962" s="201"/>
    </row>
    <row r="963" spans="5:6" s="200" customFormat="1" x14ac:dyDescent="0.2">
      <c r="E963" s="201"/>
      <c r="F963" s="201"/>
    </row>
    <row r="964" spans="5:6" s="200" customFormat="1" x14ac:dyDescent="0.2">
      <c r="E964" s="201"/>
      <c r="F964" s="201"/>
    </row>
    <row r="965" spans="5:6" s="200" customFormat="1" x14ac:dyDescent="0.2">
      <c r="E965" s="201"/>
      <c r="F965" s="201"/>
    </row>
    <row r="966" spans="5:6" s="200" customFormat="1" x14ac:dyDescent="0.2">
      <c r="E966" s="201"/>
      <c r="F966" s="201"/>
    </row>
    <row r="967" spans="5:6" s="200" customFormat="1" x14ac:dyDescent="0.2">
      <c r="E967" s="201"/>
      <c r="F967" s="201"/>
    </row>
    <row r="968" spans="5:6" s="200" customFormat="1" x14ac:dyDescent="0.2">
      <c r="E968" s="201"/>
      <c r="F968" s="201"/>
    </row>
    <row r="969" spans="5:6" s="200" customFormat="1" x14ac:dyDescent="0.2">
      <c r="E969" s="201"/>
      <c r="F969" s="201"/>
    </row>
    <row r="970" spans="5:6" s="200" customFormat="1" x14ac:dyDescent="0.2">
      <c r="E970" s="201"/>
      <c r="F970" s="201"/>
    </row>
    <row r="971" spans="5:6" s="200" customFormat="1" x14ac:dyDescent="0.2">
      <c r="E971" s="201"/>
      <c r="F971" s="201"/>
    </row>
    <row r="972" spans="5:6" s="200" customFormat="1" x14ac:dyDescent="0.2">
      <c r="E972" s="201"/>
      <c r="F972" s="201"/>
    </row>
    <row r="973" spans="5:6" s="200" customFormat="1" x14ac:dyDescent="0.2">
      <c r="E973" s="201"/>
      <c r="F973" s="201"/>
    </row>
    <row r="974" spans="5:6" s="200" customFormat="1" x14ac:dyDescent="0.2">
      <c r="E974" s="201"/>
      <c r="F974" s="201"/>
    </row>
    <row r="975" spans="5:6" s="200" customFormat="1" x14ac:dyDescent="0.2">
      <c r="E975" s="201"/>
      <c r="F975" s="201"/>
    </row>
    <row r="976" spans="5:6" s="200" customFormat="1" x14ac:dyDescent="0.2">
      <c r="E976" s="201"/>
      <c r="F976" s="201"/>
    </row>
    <row r="977" spans="5:6" s="200" customFormat="1" x14ac:dyDescent="0.2">
      <c r="E977" s="201"/>
      <c r="F977" s="201"/>
    </row>
    <row r="978" spans="5:6" s="200" customFormat="1" x14ac:dyDescent="0.2">
      <c r="E978" s="201"/>
      <c r="F978" s="201"/>
    </row>
    <row r="979" spans="5:6" s="200" customFormat="1" x14ac:dyDescent="0.2">
      <c r="E979" s="201"/>
      <c r="F979" s="201"/>
    </row>
    <row r="980" spans="5:6" s="200" customFormat="1" x14ac:dyDescent="0.2">
      <c r="E980" s="201"/>
      <c r="F980" s="201"/>
    </row>
    <row r="981" spans="5:6" s="200" customFormat="1" x14ac:dyDescent="0.2">
      <c r="E981" s="201"/>
      <c r="F981" s="201"/>
    </row>
    <row r="982" spans="5:6" s="200" customFormat="1" x14ac:dyDescent="0.2">
      <c r="E982" s="201"/>
      <c r="F982" s="201"/>
    </row>
    <row r="983" spans="5:6" s="200" customFormat="1" x14ac:dyDescent="0.2">
      <c r="E983" s="201"/>
      <c r="F983" s="201"/>
    </row>
    <row r="984" spans="5:6" s="200" customFormat="1" x14ac:dyDescent="0.2">
      <c r="E984" s="201"/>
      <c r="F984" s="201"/>
    </row>
    <row r="985" spans="5:6" s="200" customFormat="1" x14ac:dyDescent="0.2">
      <c r="E985" s="201"/>
      <c r="F985" s="201"/>
    </row>
    <row r="986" spans="5:6" s="200" customFormat="1" x14ac:dyDescent="0.2">
      <c r="E986" s="201"/>
      <c r="F986" s="201"/>
    </row>
    <row r="987" spans="5:6" s="200" customFormat="1" x14ac:dyDescent="0.2">
      <c r="E987" s="201"/>
      <c r="F987" s="201"/>
    </row>
    <row r="988" spans="5:6" s="200" customFormat="1" x14ac:dyDescent="0.2">
      <c r="E988" s="201"/>
      <c r="F988" s="201"/>
    </row>
    <row r="989" spans="5:6" s="200" customFormat="1" x14ac:dyDescent="0.2">
      <c r="E989" s="201"/>
      <c r="F989" s="201"/>
    </row>
    <row r="990" spans="5:6" s="200" customFormat="1" x14ac:dyDescent="0.2">
      <c r="E990" s="201"/>
      <c r="F990" s="201"/>
    </row>
    <row r="991" spans="5:6" s="200" customFormat="1" x14ac:dyDescent="0.2">
      <c r="E991" s="201"/>
      <c r="F991" s="201"/>
    </row>
    <row r="992" spans="5:6" s="200" customFormat="1" x14ac:dyDescent="0.2">
      <c r="E992" s="201"/>
      <c r="F992" s="201"/>
    </row>
    <row r="993" spans="5:6" s="200" customFormat="1" x14ac:dyDescent="0.2">
      <c r="E993" s="201"/>
      <c r="F993" s="201"/>
    </row>
    <row r="994" spans="5:6" s="200" customFormat="1" x14ac:dyDescent="0.2">
      <c r="E994" s="201"/>
      <c r="F994" s="201"/>
    </row>
    <row r="995" spans="5:6" s="200" customFormat="1" x14ac:dyDescent="0.2">
      <c r="E995" s="201"/>
      <c r="F995" s="201"/>
    </row>
    <row r="996" spans="5:6" s="200" customFormat="1" x14ac:dyDescent="0.2">
      <c r="E996" s="201"/>
      <c r="F996" s="201"/>
    </row>
    <row r="997" spans="5:6" s="200" customFormat="1" x14ac:dyDescent="0.2">
      <c r="E997" s="201"/>
      <c r="F997" s="201"/>
    </row>
    <row r="998" spans="5:6" s="200" customFormat="1" x14ac:dyDescent="0.2">
      <c r="E998" s="201"/>
      <c r="F998" s="201"/>
    </row>
    <row r="999" spans="5:6" s="200" customFormat="1" x14ac:dyDescent="0.2">
      <c r="E999" s="201"/>
      <c r="F999" s="201"/>
    </row>
    <row r="1000" spans="5:6" s="200" customFormat="1" x14ac:dyDescent="0.2">
      <c r="E1000" s="201"/>
      <c r="F1000" s="201"/>
    </row>
    <row r="1001" spans="5:6" s="200" customFormat="1" x14ac:dyDescent="0.2">
      <c r="E1001" s="201"/>
      <c r="F1001" s="201"/>
    </row>
    <row r="1002" spans="5:6" s="200" customFormat="1" x14ac:dyDescent="0.2">
      <c r="E1002" s="201"/>
      <c r="F1002" s="201"/>
    </row>
    <row r="1003" spans="5:6" s="200" customFormat="1" x14ac:dyDescent="0.2">
      <c r="E1003" s="201"/>
      <c r="F1003" s="201"/>
    </row>
    <row r="1004" spans="5:6" s="200" customFormat="1" x14ac:dyDescent="0.2">
      <c r="E1004" s="201"/>
      <c r="F1004" s="201"/>
    </row>
    <row r="1005" spans="5:6" s="200" customFormat="1" x14ac:dyDescent="0.2">
      <c r="E1005" s="201"/>
      <c r="F1005" s="201"/>
    </row>
    <row r="1006" spans="5:6" s="200" customFormat="1" x14ac:dyDescent="0.2">
      <c r="E1006" s="201"/>
      <c r="F1006" s="201"/>
    </row>
    <row r="1007" spans="5:6" s="200" customFormat="1" x14ac:dyDescent="0.2">
      <c r="E1007" s="201"/>
      <c r="F1007" s="201"/>
    </row>
    <row r="1008" spans="5:6" s="200" customFormat="1" x14ac:dyDescent="0.2">
      <c r="E1008" s="201"/>
      <c r="F1008" s="201"/>
    </row>
    <row r="1009" spans="5:6" s="200" customFormat="1" x14ac:dyDescent="0.2">
      <c r="E1009" s="201"/>
      <c r="F1009" s="201"/>
    </row>
    <row r="1010" spans="5:6" s="200" customFormat="1" x14ac:dyDescent="0.2">
      <c r="E1010" s="201"/>
      <c r="F1010" s="201"/>
    </row>
    <row r="1011" spans="5:6" s="200" customFormat="1" x14ac:dyDescent="0.2">
      <c r="E1011" s="201"/>
      <c r="F1011" s="201"/>
    </row>
    <row r="1012" spans="5:6" s="200" customFormat="1" x14ac:dyDescent="0.2">
      <c r="E1012" s="201"/>
      <c r="F1012" s="201"/>
    </row>
    <row r="1013" spans="5:6" s="200" customFormat="1" x14ac:dyDescent="0.2">
      <c r="E1013" s="201"/>
      <c r="F1013" s="201"/>
    </row>
    <row r="1014" spans="5:6" s="200" customFormat="1" x14ac:dyDescent="0.2">
      <c r="E1014" s="201"/>
      <c r="F1014" s="201"/>
    </row>
    <row r="1015" spans="5:6" s="200" customFormat="1" x14ac:dyDescent="0.2">
      <c r="E1015" s="201"/>
      <c r="F1015" s="201"/>
    </row>
    <row r="1016" spans="5:6" s="200" customFormat="1" x14ac:dyDescent="0.2">
      <c r="E1016" s="201"/>
      <c r="F1016" s="201"/>
    </row>
    <row r="1017" spans="5:6" s="200" customFormat="1" x14ac:dyDescent="0.2">
      <c r="E1017" s="201"/>
      <c r="F1017" s="201"/>
    </row>
    <row r="1018" spans="5:6" s="200" customFormat="1" x14ac:dyDescent="0.2">
      <c r="E1018" s="201"/>
      <c r="F1018" s="201"/>
    </row>
    <row r="1019" spans="5:6" s="200" customFormat="1" x14ac:dyDescent="0.2">
      <c r="E1019" s="201"/>
      <c r="F1019" s="201"/>
    </row>
    <row r="1020" spans="5:6" s="200" customFormat="1" x14ac:dyDescent="0.2">
      <c r="E1020" s="201"/>
      <c r="F1020" s="201"/>
    </row>
    <row r="1021" spans="5:6" s="200" customFormat="1" x14ac:dyDescent="0.2">
      <c r="E1021" s="201"/>
      <c r="F1021" s="201"/>
    </row>
    <row r="1022" spans="5:6" s="200" customFormat="1" x14ac:dyDescent="0.2">
      <c r="E1022" s="201"/>
      <c r="F1022" s="201"/>
    </row>
    <row r="1023" spans="5:6" s="200" customFormat="1" x14ac:dyDescent="0.2">
      <c r="E1023" s="201"/>
      <c r="F1023" s="201"/>
    </row>
    <row r="1024" spans="5:6" s="200" customFormat="1" x14ac:dyDescent="0.2">
      <c r="E1024" s="201"/>
      <c r="F1024" s="201"/>
    </row>
    <row r="1025" spans="5:6" s="200" customFormat="1" x14ac:dyDescent="0.2">
      <c r="E1025" s="201"/>
      <c r="F1025" s="201"/>
    </row>
    <row r="1026" spans="5:6" s="200" customFormat="1" x14ac:dyDescent="0.2">
      <c r="E1026" s="201"/>
      <c r="F1026" s="201"/>
    </row>
    <row r="1027" spans="5:6" s="200" customFormat="1" x14ac:dyDescent="0.2">
      <c r="E1027" s="201"/>
      <c r="F1027" s="201"/>
    </row>
    <row r="1028" spans="5:6" s="200" customFormat="1" x14ac:dyDescent="0.2">
      <c r="E1028" s="201"/>
      <c r="F1028" s="201"/>
    </row>
    <row r="1029" spans="5:6" s="200" customFormat="1" x14ac:dyDescent="0.2">
      <c r="E1029" s="201"/>
      <c r="F1029" s="201"/>
    </row>
    <row r="1030" spans="5:6" s="200" customFormat="1" x14ac:dyDescent="0.2">
      <c r="E1030" s="201"/>
      <c r="F1030" s="201"/>
    </row>
    <row r="1031" spans="5:6" s="200" customFormat="1" x14ac:dyDescent="0.2">
      <c r="E1031" s="201"/>
      <c r="F1031" s="201"/>
    </row>
    <row r="1032" spans="5:6" s="200" customFormat="1" x14ac:dyDescent="0.2">
      <c r="E1032" s="201"/>
      <c r="F1032" s="201"/>
    </row>
    <row r="1033" spans="5:6" s="200" customFormat="1" x14ac:dyDescent="0.2">
      <c r="E1033" s="201"/>
      <c r="F1033" s="201"/>
    </row>
    <row r="1034" spans="5:6" s="200" customFormat="1" x14ac:dyDescent="0.2">
      <c r="E1034" s="201"/>
      <c r="F1034" s="201"/>
    </row>
    <row r="1035" spans="5:6" s="200" customFormat="1" x14ac:dyDescent="0.2">
      <c r="E1035" s="201"/>
      <c r="F1035" s="201"/>
    </row>
    <row r="1036" spans="5:6" s="200" customFormat="1" x14ac:dyDescent="0.2">
      <c r="E1036" s="201"/>
      <c r="F1036" s="201"/>
    </row>
    <row r="1037" spans="5:6" s="200" customFormat="1" x14ac:dyDescent="0.2">
      <c r="E1037" s="201"/>
      <c r="F1037" s="201"/>
    </row>
    <row r="1038" spans="5:6" s="200" customFormat="1" x14ac:dyDescent="0.2">
      <c r="E1038" s="201"/>
      <c r="F1038" s="201"/>
    </row>
    <row r="1039" spans="5:6" s="200" customFormat="1" x14ac:dyDescent="0.2">
      <c r="E1039" s="201"/>
      <c r="F1039" s="201"/>
    </row>
    <row r="1040" spans="5:6" s="200" customFormat="1" x14ac:dyDescent="0.2">
      <c r="E1040" s="201"/>
      <c r="F1040" s="201"/>
    </row>
    <row r="1041" spans="5:6" s="200" customFormat="1" x14ac:dyDescent="0.2">
      <c r="E1041" s="201"/>
      <c r="F1041" s="201"/>
    </row>
    <row r="1042" spans="5:6" s="200" customFormat="1" x14ac:dyDescent="0.2">
      <c r="E1042" s="201"/>
      <c r="F1042" s="201"/>
    </row>
    <row r="1043" spans="5:6" s="200" customFormat="1" x14ac:dyDescent="0.2">
      <c r="E1043" s="201"/>
      <c r="F1043" s="201"/>
    </row>
    <row r="1044" spans="5:6" s="200" customFormat="1" x14ac:dyDescent="0.2">
      <c r="E1044" s="201"/>
      <c r="F1044" s="201"/>
    </row>
    <row r="1045" spans="5:6" s="200" customFormat="1" x14ac:dyDescent="0.2">
      <c r="E1045" s="201"/>
      <c r="F1045" s="201"/>
    </row>
    <row r="1046" spans="5:6" s="200" customFormat="1" x14ac:dyDescent="0.2">
      <c r="E1046" s="201"/>
      <c r="F1046" s="201"/>
    </row>
    <row r="1047" spans="5:6" s="200" customFormat="1" x14ac:dyDescent="0.2">
      <c r="E1047" s="201"/>
      <c r="F1047" s="201"/>
    </row>
    <row r="1048" spans="5:6" s="200" customFormat="1" x14ac:dyDescent="0.2">
      <c r="E1048" s="201"/>
      <c r="F1048" s="201"/>
    </row>
    <row r="1049" spans="5:6" s="200" customFormat="1" x14ac:dyDescent="0.2">
      <c r="E1049" s="201"/>
      <c r="F1049" s="201"/>
    </row>
    <row r="1050" spans="5:6" s="200" customFormat="1" x14ac:dyDescent="0.2">
      <c r="E1050" s="201"/>
      <c r="F1050" s="201"/>
    </row>
    <row r="1051" spans="5:6" s="200" customFormat="1" x14ac:dyDescent="0.2">
      <c r="E1051" s="201"/>
      <c r="F1051" s="201"/>
    </row>
    <row r="1052" spans="5:6" s="200" customFormat="1" x14ac:dyDescent="0.2">
      <c r="E1052" s="201"/>
      <c r="F1052" s="201"/>
    </row>
    <row r="1053" spans="5:6" s="200" customFormat="1" x14ac:dyDescent="0.2">
      <c r="E1053" s="201"/>
      <c r="F1053" s="201"/>
    </row>
    <row r="1054" spans="5:6" s="200" customFormat="1" x14ac:dyDescent="0.2">
      <c r="E1054" s="201"/>
      <c r="F1054" s="201"/>
    </row>
    <row r="1055" spans="5:6" s="200" customFormat="1" x14ac:dyDescent="0.2">
      <c r="E1055" s="201"/>
      <c r="F1055" s="201"/>
    </row>
    <row r="1056" spans="5:6" s="200" customFormat="1" x14ac:dyDescent="0.2">
      <c r="E1056" s="201"/>
      <c r="F1056" s="201"/>
    </row>
    <row r="1057" spans="5:6" s="200" customFormat="1" x14ac:dyDescent="0.2">
      <c r="E1057" s="201"/>
      <c r="F1057" s="201"/>
    </row>
    <row r="1058" spans="5:6" s="200" customFormat="1" x14ac:dyDescent="0.2">
      <c r="E1058" s="201"/>
      <c r="F1058" s="201"/>
    </row>
    <row r="1059" spans="5:6" s="200" customFormat="1" x14ac:dyDescent="0.2">
      <c r="E1059" s="201"/>
      <c r="F1059" s="201"/>
    </row>
    <row r="1060" spans="5:6" s="200" customFormat="1" x14ac:dyDescent="0.2">
      <c r="E1060" s="201"/>
      <c r="F1060" s="201"/>
    </row>
    <row r="1061" spans="5:6" s="200" customFormat="1" x14ac:dyDescent="0.2">
      <c r="E1061" s="201"/>
      <c r="F1061" s="201"/>
    </row>
    <row r="1062" spans="5:6" s="200" customFormat="1" x14ac:dyDescent="0.2">
      <c r="E1062" s="201"/>
      <c r="F1062" s="201"/>
    </row>
    <row r="1063" spans="5:6" s="200" customFormat="1" x14ac:dyDescent="0.2">
      <c r="E1063" s="201"/>
      <c r="F1063" s="201"/>
    </row>
    <row r="1064" spans="5:6" s="200" customFormat="1" x14ac:dyDescent="0.2">
      <c r="E1064" s="201"/>
      <c r="F1064" s="201"/>
    </row>
    <row r="1065" spans="5:6" s="200" customFormat="1" x14ac:dyDescent="0.2">
      <c r="E1065" s="201"/>
      <c r="F1065" s="201"/>
    </row>
    <row r="1066" spans="5:6" s="200" customFormat="1" x14ac:dyDescent="0.2">
      <c r="E1066" s="201"/>
      <c r="F1066" s="201"/>
    </row>
    <row r="1067" spans="5:6" s="200" customFormat="1" x14ac:dyDescent="0.2">
      <c r="E1067" s="201"/>
      <c r="F1067" s="201"/>
    </row>
    <row r="1068" spans="5:6" s="200" customFormat="1" x14ac:dyDescent="0.2">
      <c r="E1068" s="201"/>
      <c r="F1068" s="201"/>
    </row>
    <row r="1069" spans="5:6" s="200" customFormat="1" x14ac:dyDescent="0.2">
      <c r="E1069" s="201"/>
      <c r="F1069" s="201"/>
    </row>
    <row r="1070" spans="5:6" s="200" customFormat="1" x14ac:dyDescent="0.2">
      <c r="E1070" s="201"/>
      <c r="F1070" s="201"/>
    </row>
    <row r="1071" spans="5:6" s="200" customFormat="1" x14ac:dyDescent="0.2">
      <c r="E1071" s="201"/>
      <c r="F1071" s="201"/>
    </row>
    <row r="1072" spans="5:6" s="200" customFormat="1" x14ac:dyDescent="0.2">
      <c r="E1072" s="201"/>
      <c r="F1072" s="201"/>
    </row>
    <row r="1073" spans="5:6" s="200" customFormat="1" x14ac:dyDescent="0.2">
      <c r="E1073" s="201"/>
      <c r="F1073" s="201"/>
    </row>
    <row r="1074" spans="5:6" s="200" customFormat="1" x14ac:dyDescent="0.2">
      <c r="E1074" s="201"/>
      <c r="F1074" s="201"/>
    </row>
    <row r="1075" spans="5:6" s="200" customFormat="1" x14ac:dyDescent="0.2">
      <c r="E1075" s="201"/>
      <c r="F1075" s="201"/>
    </row>
    <row r="1076" spans="5:6" s="200" customFormat="1" x14ac:dyDescent="0.2">
      <c r="E1076" s="201"/>
      <c r="F1076" s="201"/>
    </row>
    <row r="1077" spans="5:6" s="200" customFormat="1" x14ac:dyDescent="0.2">
      <c r="E1077" s="201"/>
      <c r="F1077" s="201"/>
    </row>
    <row r="1078" spans="5:6" s="200" customFormat="1" x14ac:dyDescent="0.2">
      <c r="E1078" s="201"/>
      <c r="F1078" s="201"/>
    </row>
    <row r="1079" spans="5:6" s="200" customFormat="1" x14ac:dyDescent="0.2">
      <c r="E1079" s="201"/>
      <c r="F1079" s="201"/>
    </row>
    <row r="1080" spans="5:6" s="200" customFormat="1" x14ac:dyDescent="0.2">
      <c r="E1080" s="201"/>
      <c r="F1080" s="201"/>
    </row>
    <row r="1081" spans="5:6" s="200" customFormat="1" x14ac:dyDescent="0.2">
      <c r="E1081" s="201"/>
      <c r="F1081" s="201"/>
    </row>
    <row r="1082" spans="5:6" s="200" customFormat="1" x14ac:dyDescent="0.2">
      <c r="E1082" s="201"/>
      <c r="F1082" s="201"/>
    </row>
    <row r="1083" spans="5:6" s="200" customFormat="1" x14ac:dyDescent="0.2">
      <c r="E1083" s="201"/>
      <c r="F1083" s="201"/>
    </row>
    <row r="1084" spans="5:6" s="200" customFormat="1" x14ac:dyDescent="0.2">
      <c r="E1084" s="201"/>
      <c r="F1084" s="201"/>
    </row>
    <row r="1085" spans="5:6" s="200" customFormat="1" x14ac:dyDescent="0.2">
      <c r="E1085" s="201"/>
      <c r="F1085" s="201"/>
    </row>
    <row r="1086" spans="5:6" s="200" customFormat="1" x14ac:dyDescent="0.2">
      <c r="E1086" s="201"/>
      <c r="F1086" s="201"/>
    </row>
    <row r="1087" spans="5:6" s="200" customFormat="1" x14ac:dyDescent="0.2">
      <c r="E1087" s="201"/>
      <c r="F1087" s="201"/>
    </row>
    <row r="1088" spans="5:6" s="200" customFormat="1" x14ac:dyDescent="0.2">
      <c r="E1088" s="201"/>
      <c r="F1088" s="201"/>
    </row>
    <row r="1089" spans="5:6" s="200" customFormat="1" x14ac:dyDescent="0.2">
      <c r="E1089" s="201"/>
      <c r="F1089" s="201"/>
    </row>
    <row r="1090" spans="5:6" s="200" customFormat="1" x14ac:dyDescent="0.2">
      <c r="E1090" s="201"/>
      <c r="F1090" s="201"/>
    </row>
    <row r="1091" spans="5:6" s="200" customFormat="1" x14ac:dyDescent="0.2">
      <c r="E1091" s="201"/>
      <c r="F1091" s="201"/>
    </row>
    <row r="1092" spans="5:6" s="200" customFormat="1" x14ac:dyDescent="0.2">
      <c r="E1092" s="201"/>
      <c r="F1092" s="201"/>
    </row>
    <row r="1093" spans="5:6" s="200" customFormat="1" x14ac:dyDescent="0.2">
      <c r="E1093" s="201"/>
      <c r="F1093" s="201"/>
    </row>
    <row r="1094" spans="5:6" s="200" customFormat="1" x14ac:dyDescent="0.2">
      <c r="E1094" s="201"/>
      <c r="F1094" s="201"/>
    </row>
    <row r="1095" spans="5:6" s="200" customFormat="1" x14ac:dyDescent="0.2">
      <c r="E1095" s="201"/>
      <c r="F1095" s="201"/>
    </row>
    <row r="1096" spans="5:6" s="200" customFormat="1" x14ac:dyDescent="0.2">
      <c r="E1096" s="201"/>
      <c r="F1096" s="201"/>
    </row>
    <row r="1097" spans="5:6" s="200" customFormat="1" x14ac:dyDescent="0.2">
      <c r="E1097" s="201"/>
      <c r="F1097" s="201"/>
    </row>
    <row r="1098" spans="5:6" s="200" customFormat="1" x14ac:dyDescent="0.2">
      <c r="E1098" s="201"/>
      <c r="F1098" s="201"/>
    </row>
    <row r="1099" spans="5:6" s="200" customFormat="1" x14ac:dyDescent="0.2">
      <c r="E1099" s="201"/>
      <c r="F1099" s="201"/>
    </row>
    <row r="1100" spans="5:6" s="200" customFormat="1" x14ac:dyDescent="0.2">
      <c r="E1100" s="201"/>
      <c r="F1100" s="201"/>
    </row>
    <row r="1101" spans="5:6" s="200" customFormat="1" x14ac:dyDescent="0.2">
      <c r="E1101" s="201"/>
      <c r="F1101" s="201"/>
    </row>
    <row r="1102" spans="5:6" s="200" customFormat="1" x14ac:dyDescent="0.2">
      <c r="E1102" s="201"/>
      <c r="F1102" s="201"/>
    </row>
    <row r="1103" spans="5:6" s="200" customFormat="1" x14ac:dyDescent="0.2">
      <c r="E1103" s="201"/>
      <c r="F1103" s="201"/>
    </row>
    <row r="1104" spans="5:6" s="200" customFormat="1" x14ac:dyDescent="0.2">
      <c r="E1104" s="201"/>
      <c r="F1104" s="201"/>
    </row>
    <row r="1105" spans="5:6" s="200" customFormat="1" x14ac:dyDescent="0.2">
      <c r="E1105" s="201"/>
      <c r="F1105" s="201"/>
    </row>
    <row r="1106" spans="5:6" s="200" customFormat="1" x14ac:dyDescent="0.2">
      <c r="E1106" s="201"/>
      <c r="F1106" s="201"/>
    </row>
    <row r="1107" spans="5:6" s="200" customFormat="1" x14ac:dyDescent="0.2">
      <c r="E1107" s="201"/>
      <c r="F1107" s="201"/>
    </row>
    <row r="1108" spans="5:6" s="200" customFormat="1" x14ac:dyDescent="0.2">
      <c r="E1108" s="201"/>
      <c r="F1108" s="201"/>
    </row>
    <row r="1109" spans="5:6" s="200" customFormat="1" x14ac:dyDescent="0.2">
      <c r="E1109" s="201"/>
      <c r="F1109" s="201"/>
    </row>
    <row r="1110" spans="5:6" s="200" customFormat="1" x14ac:dyDescent="0.2">
      <c r="E1110" s="201"/>
      <c r="F1110" s="201"/>
    </row>
    <row r="1111" spans="5:6" s="200" customFormat="1" x14ac:dyDescent="0.2">
      <c r="E1111" s="201"/>
      <c r="F1111" s="201"/>
    </row>
    <row r="1112" spans="5:6" s="200" customFormat="1" x14ac:dyDescent="0.2">
      <c r="E1112" s="201"/>
      <c r="F1112" s="201"/>
    </row>
    <row r="1113" spans="5:6" s="200" customFormat="1" x14ac:dyDescent="0.2">
      <c r="E1113" s="201"/>
      <c r="F1113" s="201"/>
    </row>
    <row r="1114" spans="5:6" s="200" customFormat="1" x14ac:dyDescent="0.2">
      <c r="E1114" s="201"/>
      <c r="F1114" s="201"/>
    </row>
    <row r="1115" spans="5:6" s="200" customFormat="1" x14ac:dyDescent="0.2">
      <c r="E1115" s="201"/>
      <c r="F1115" s="201"/>
    </row>
    <row r="1116" spans="5:6" s="200" customFormat="1" x14ac:dyDescent="0.2">
      <c r="E1116" s="201"/>
      <c r="F1116" s="201"/>
    </row>
    <row r="1117" spans="5:6" s="200" customFormat="1" x14ac:dyDescent="0.2">
      <c r="E1117" s="201"/>
      <c r="F1117" s="201"/>
    </row>
    <row r="1118" spans="5:6" s="200" customFormat="1" x14ac:dyDescent="0.2">
      <c r="E1118" s="201"/>
      <c r="F1118" s="201"/>
    </row>
    <row r="1119" spans="5:6" s="200" customFormat="1" x14ac:dyDescent="0.2">
      <c r="E1119" s="201"/>
      <c r="F1119" s="201"/>
    </row>
    <row r="1120" spans="5:6" s="200" customFormat="1" x14ac:dyDescent="0.2">
      <c r="E1120" s="201"/>
      <c r="F1120" s="201"/>
    </row>
    <row r="1121" spans="5:6" s="200" customFormat="1" x14ac:dyDescent="0.2">
      <c r="E1121" s="201"/>
      <c r="F1121" s="201"/>
    </row>
    <row r="1122" spans="5:6" s="200" customFormat="1" x14ac:dyDescent="0.2">
      <c r="E1122" s="201"/>
      <c r="F1122" s="201"/>
    </row>
    <row r="1123" spans="5:6" s="200" customFormat="1" x14ac:dyDescent="0.2">
      <c r="E1123" s="201"/>
      <c r="F1123" s="201"/>
    </row>
    <row r="1124" spans="5:6" s="200" customFormat="1" x14ac:dyDescent="0.2">
      <c r="E1124" s="201"/>
      <c r="F1124" s="201"/>
    </row>
    <row r="1125" spans="5:6" s="200" customFormat="1" x14ac:dyDescent="0.2">
      <c r="E1125" s="201"/>
      <c r="F1125" s="201"/>
    </row>
    <row r="1126" spans="5:6" s="200" customFormat="1" x14ac:dyDescent="0.2">
      <c r="E1126" s="201"/>
      <c r="F1126" s="201"/>
    </row>
    <row r="1127" spans="5:6" s="200" customFormat="1" x14ac:dyDescent="0.2">
      <c r="E1127" s="201"/>
      <c r="F1127" s="201"/>
    </row>
    <row r="1128" spans="5:6" s="200" customFormat="1" x14ac:dyDescent="0.2">
      <c r="E1128" s="201"/>
      <c r="F1128" s="201"/>
    </row>
    <row r="1129" spans="5:6" s="200" customFormat="1" x14ac:dyDescent="0.2">
      <c r="E1129" s="201"/>
      <c r="F1129" s="201"/>
    </row>
    <row r="1130" spans="5:6" s="200" customFormat="1" x14ac:dyDescent="0.2">
      <c r="E1130" s="201"/>
      <c r="F1130" s="201"/>
    </row>
    <row r="1131" spans="5:6" s="200" customFormat="1" x14ac:dyDescent="0.2">
      <c r="E1131" s="201"/>
      <c r="F1131" s="201"/>
    </row>
    <row r="1132" spans="5:6" s="200" customFormat="1" x14ac:dyDescent="0.2">
      <c r="E1132" s="201"/>
      <c r="F1132" s="201"/>
    </row>
    <row r="1133" spans="5:6" s="200" customFormat="1" x14ac:dyDescent="0.2">
      <c r="E1133" s="201"/>
      <c r="F1133" s="201"/>
    </row>
    <row r="1134" spans="5:6" s="200" customFormat="1" x14ac:dyDescent="0.2">
      <c r="E1134" s="201"/>
      <c r="F1134" s="201"/>
    </row>
    <row r="1135" spans="5:6" s="200" customFormat="1" x14ac:dyDescent="0.2">
      <c r="E1135" s="201"/>
      <c r="F1135" s="201"/>
    </row>
    <row r="1136" spans="5:6" s="200" customFormat="1" x14ac:dyDescent="0.2">
      <c r="E1136" s="201"/>
      <c r="F1136" s="201"/>
    </row>
    <row r="1137" spans="5:6" s="200" customFormat="1" x14ac:dyDescent="0.2">
      <c r="E1137" s="201"/>
      <c r="F1137" s="201"/>
    </row>
    <row r="1138" spans="5:6" s="200" customFormat="1" x14ac:dyDescent="0.2">
      <c r="E1138" s="201"/>
      <c r="F1138" s="201"/>
    </row>
    <row r="1139" spans="5:6" s="200" customFormat="1" x14ac:dyDescent="0.2">
      <c r="E1139" s="201"/>
      <c r="F1139" s="201"/>
    </row>
    <row r="1140" spans="5:6" s="200" customFormat="1" x14ac:dyDescent="0.2">
      <c r="E1140" s="201"/>
      <c r="F1140" s="201"/>
    </row>
    <row r="1141" spans="5:6" s="200" customFormat="1" x14ac:dyDescent="0.2">
      <c r="E1141" s="201"/>
      <c r="F1141" s="201"/>
    </row>
    <row r="1142" spans="5:6" s="200" customFormat="1" x14ac:dyDescent="0.2">
      <c r="E1142" s="201"/>
      <c r="F1142" s="201"/>
    </row>
    <row r="1143" spans="5:6" s="200" customFormat="1" x14ac:dyDescent="0.2">
      <c r="E1143" s="201"/>
      <c r="F1143" s="201"/>
    </row>
    <row r="1144" spans="5:6" s="200" customFormat="1" x14ac:dyDescent="0.2">
      <c r="E1144" s="201"/>
      <c r="F1144" s="201"/>
    </row>
    <row r="1145" spans="5:6" s="200" customFormat="1" x14ac:dyDescent="0.2">
      <c r="E1145" s="201"/>
      <c r="F1145" s="201"/>
    </row>
    <row r="1146" spans="5:6" s="200" customFormat="1" x14ac:dyDescent="0.2">
      <c r="E1146" s="201"/>
      <c r="F1146" s="201"/>
    </row>
    <row r="1147" spans="5:6" s="200" customFormat="1" x14ac:dyDescent="0.2">
      <c r="E1147" s="201"/>
      <c r="F1147" s="201"/>
    </row>
    <row r="1148" spans="5:6" s="200" customFormat="1" x14ac:dyDescent="0.2">
      <c r="E1148" s="201"/>
      <c r="F1148" s="201"/>
    </row>
    <row r="1149" spans="5:6" s="200" customFormat="1" x14ac:dyDescent="0.2">
      <c r="E1149" s="201"/>
      <c r="F1149" s="201"/>
    </row>
    <row r="1150" spans="5:6" s="200" customFormat="1" x14ac:dyDescent="0.2">
      <c r="E1150" s="201"/>
      <c r="F1150" s="201"/>
    </row>
    <row r="1151" spans="5:6" s="200" customFormat="1" x14ac:dyDescent="0.2">
      <c r="E1151" s="201"/>
      <c r="F1151" s="201"/>
    </row>
    <row r="1152" spans="5:6" s="200" customFormat="1" x14ac:dyDescent="0.2">
      <c r="E1152" s="201"/>
      <c r="F1152" s="201"/>
    </row>
    <row r="1153" spans="5:6" s="200" customFormat="1" x14ac:dyDescent="0.2">
      <c r="E1153" s="201"/>
      <c r="F1153" s="201"/>
    </row>
    <row r="1154" spans="5:6" s="200" customFormat="1" x14ac:dyDescent="0.2">
      <c r="E1154" s="201"/>
      <c r="F1154" s="201"/>
    </row>
    <row r="1155" spans="5:6" s="200" customFormat="1" x14ac:dyDescent="0.2">
      <c r="E1155" s="201"/>
      <c r="F1155" s="201"/>
    </row>
    <row r="1156" spans="5:6" s="200" customFormat="1" x14ac:dyDescent="0.2">
      <c r="E1156" s="201"/>
      <c r="F1156" s="201"/>
    </row>
    <row r="1157" spans="5:6" s="200" customFormat="1" x14ac:dyDescent="0.2">
      <c r="E1157" s="201"/>
      <c r="F1157" s="201"/>
    </row>
    <row r="1158" spans="5:6" s="200" customFormat="1" x14ac:dyDescent="0.2">
      <c r="E1158" s="201"/>
      <c r="F1158" s="201"/>
    </row>
    <row r="1159" spans="5:6" s="200" customFormat="1" x14ac:dyDescent="0.2">
      <c r="E1159" s="201"/>
      <c r="F1159" s="201"/>
    </row>
    <row r="1160" spans="5:6" s="200" customFormat="1" x14ac:dyDescent="0.2">
      <c r="E1160" s="201"/>
      <c r="F1160" s="201"/>
    </row>
    <row r="1161" spans="5:6" s="200" customFormat="1" x14ac:dyDescent="0.2">
      <c r="E1161" s="201"/>
      <c r="F1161" s="201"/>
    </row>
    <row r="1162" spans="5:6" s="200" customFormat="1" x14ac:dyDescent="0.2">
      <c r="E1162" s="201"/>
      <c r="F1162" s="201"/>
    </row>
    <row r="1163" spans="5:6" s="200" customFormat="1" x14ac:dyDescent="0.2">
      <c r="E1163" s="201"/>
      <c r="F1163" s="201"/>
    </row>
    <row r="1164" spans="5:6" s="200" customFormat="1" x14ac:dyDescent="0.2">
      <c r="E1164" s="201"/>
      <c r="F1164" s="201"/>
    </row>
    <row r="1165" spans="5:6" s="200" customFormat="1" x14ac:dyDescent="0.2">
      <c r="E1165" s="201"/>
      <c r="F1165" s="201"/>
    </row>
    <row r="1166" spans="5:6" s="200" customFormat="1" x14ac:dyDescent="0.2">
      <c r="E1166" s="201"/>
      <c r="F1166" s="201"/>
    </row>
    <row r="1167" spans="5:6" s="200" customFormat="1" x14ac:dyDescent="0.2">
      <c r="E1167" s="201"/>
      <c r="F1167" s="201"/>
    </row>
    <row r="1168" spans="5:6" s="200" customFormat="1" x14ac:dyDescent="0.2">
      <c r="E1168" s="201"/>
      <c r="F1168" s="201"/>
    </row>
    <row r="1169" spans="5:6" s="200" customFormat="1" x14ac:dyDescent="0.2">
      <c r="E1169" s="201"/>
      <c r="F1169" s="201"/>
    </row>
    <row r="1170" spans="5:6" s="200" customFormat="1" x14ac:dyDescent="0.2">
      <c r="E1170" s="201"/>
      <c r="F1170" s="201"/>
    </row>
    <row r="1171" spans="5:6" s="200" customFormat="1" x14ac:dyDescent="0.2">
      <c r="E1171" s="201"/>
      <c r="F1171" s="201"/>
    </row>
    <row r="1172" spans="5:6" s="200" customFormat="1" x14ac:dyDescent="0.2">
      <c r="E1172" s="201"/>
      <c r="F1172" s="201"/>
    </row>
    <row r="1173" spans="5:6" s="200" customFormat="1" x14ac:dyDescent="0.2">
      <c r="E1173" s="201"/>
      <c r="F1173" s="201"/>
    </row>
    <row r="1174" spans="5:6" s="200" customFormat="1" x14ac:dyDescent="0.2">
      <c r="E1174" s="201"/>
      <c r="F1174" s="201"/>
    </row>
    <row r="1175" spans="5:6" s="200" customFormat="1" x14ac:dyDescent="0.2">
      <c r="E1175" s="201"/>
      <c r="F1175" s="201"/>
    </row>
    <row r="1176" spans="5:6" s="200" customFormat="1" x14ac:dyDescent="0.2">
      <c r="E1176" s="201"/>
      <c r="F1176" s="201"/>
    </row>
    <row r="1177" spans="5:6" s="200" customFormat="1" x14ac:dyDescent="0.2">
      <c r="E1177" s="201"/>
      <c r="F1177" s="201"/>
    </row>
    <row r="1178" spans="5:6" s="200" customFormat="1" x14ac:dyDescent="0.2">
      <c r="E1178" s="201"/>
      <c r="F1178" s="201"/>
    </row>
    <row r="1179" spans="5:6" s="200" customFormat="1" x14ac:dyDescent="0.2">
      <c r="E1179" s="201"/>
      <c r="F1179" s="201"/>
    </row>
    <row r="1180" spans="5:6" s="200" customFormat="1" x14ac:dyDescent="0.2">
      <c r="E1180" s="201"/>
      <c r="F1180" s="201"/>
    </row>
    <row r="1181" spans="5:6" s="200" customFormat="1" x14ac:dyDescent="0.2">
      <c r="E1181" s="201"/>
      <c r="F1181" s="201"/>
    </row>
    <row r="1182" spans="5:6" s="200" customFormat="1" x14ac:dyDescent="0.2">
      <c r="E1182" s="201"/>
      <c r="F1182" s="201"/>
    </row>
    <row r="1183" spans="5:6" s="200" customFormat="1" x14ac:dyDescent="0.2">
      <c r="E1183" s="201"/>
      <c r="F1183" s="201"/>
    </row>
    <row r="1184" spans="5:6" s="200" customFormat="1" x14ac:dyDescent="0.2">
      <c r="E1184" s="201"/>
      <c r="F1184" s="201"/>
    </row>
    <row r="1185" spans="5:6" s="200" customFormat="1" x14ac:dyDescent="0.2">
      <c r="E1185" s="201"/>
      <c r="F1185" s="201"/>
    </row>
    <row r="1186" spans="5:6" s="200" customFormat="1" x14ac:dyDescent="0.2">
      <c r="E1186" s="201"/>
      <c r="F1186" s="201"/>
    </row>
    <row r="1187" spans="5:6" s="200" customFormat="1" x14ac:dyDescent="0.2">
      <c r="E1187" s="201"/>
      <c r="F1187" s="201"/>
    </row>
    <row r="1188" spans="5:6" s="200" customFormat="1" x14ac:dyDescent="0.2">
      <c r="E1188" s="201"/>
      <c r="F1188" s="201"/>
    </row>
    <row r="1189" spans="5:6" s="200" customFormat="1" x14ac:dyDescent="0.2">
      <c r="E1189" s="201"/>
      <c r="F1189" s="201"/>
    </row>
    <row r="1190" spans="5:6" s="200" customFormat="1" x14ac:dyDescent="0.2">
      <c r="E1190" s="201"/>
      <c r="F1190" s="201"/>
    </row>
    <row r="1191" spans="5:6" s="200" customFormat="1" x14ac:dyDescent="0.2">
      <c r="E1191" s="201"/>
      <c r="F1191" s="201"/>
    </row>
    <row r="1192" spans="5:6" s="200" customFormat="1" x14ac:dyDescent="0.2">
      <c r="E1192" s="201"/>
      <c r="F1192" s="201"/>
    </row>
    <row r="1193" spans="5:6" s="200" customFormat="1" x14ac:dyDescent="0.2">
      <c r="E1193" s="201"/>
      <c r="F1193" s="201"/>
    </row>
    <row r="1194" spans="5:6" s="200" customFormat="1" x14ac:dyDescent="0.2">
      <c r="E1194" s="201"/>
      <c r="F1194" s="201"/>
    </row>
    <row r="1195" spans="5:6" s="200" customFormat="1" x14ac:dyDescent="0.2">
      <c r="E1195" s="201"/>
      <c r="F1195" s="201"/>
    </row>
    <row r="1196" spans="5:6" s="200" customFormat="1" x14ac:dyDescent="0.2">
      <c r="E1196" s="201"/>
      <c r="F1196" s="201"/>
    </row>
    <row r="1197" spans="5:6" s="200" customFormat="1" x14ac:dyDescent="0.2">
      <c r="E1197" s="201"/>
      <c r="F1197" s="201"/>
    </row>
    <row r="1198" spans="5:6" s="200" customFormat="1" x14ac:dyDescent="0.2">
      <c r="E1198" s="201"/>
      <c r="F1198" s="201"/>
    </row>
    <row r="1199" spans="5:6" s="200" customFormat="1" x14ac:dyDescent="0.2">
      <c r="E1199" s="201"/>
      <c r="F1199" s="201"/>
    </row>
    <row r="1200" spans="5:6" s="200" customFormat="1" x14ac:dyDescent="0.2">
      <c r="E1200" s="201"/>
      <c r="F1200" s="201"/>
    </row>
    <row r="1201" spans="5:6" s="200" customFormat="1" x14ac:dyDescent="0.2">
      <c r="E1201" s="201"/>
      <c r="F1201" s="201"/>
    </row>
    <row r="1202" spans="5:6" s="200" customFormat="1" x14ac:dyDescent="0.2">
      <c r="E1202" s="201"/>
      <c r="F1202" s="201"/>
    </row>
    <row r="1203" spans="5:6" s="200" customFormat="1" x14ac:dyDescent="0.2">
      <c r="E1203" s="201"/>
      <c r="F1203" s="201"/>
    </row>
    <row r="1204" spans="5:6" s="200" customFormat="1" x14ac:dyDescent="0.2">
      <c r="E1204" s="201"/>
      <c r="F1204" s="201"/>
    </row>
    <row r="1205" spans="5:6" s="200" customFormat="1" x14ac:dyDescent="0.2">
      <c r="E1205" s="201"/>
      <c r="F1205" s="201"/>
    </row>
    <row r="1206" spans="5:6" s="200" customFormat="1" x14ac:dyDescent="0.2">
      <c r="E1206" s="201"/>
      <c r="F1206" s="201"/>
    </row>
    <row r="1207" spans="5:6" s="200" customFormat="1" x14ac:dyDescent="0.2">
      <c r="E1207" s="201"/>
      <c r="F1207" s="201"/>
    </row>
    <row r="1208" spans="5:6" s="200" customFormat="1" x14ac:dyDescent="0.2">
      <c r="E1208" s="201"/>
      <c r="F1208" s="201"/>
    </row>
    <row r="1209" spans="5:6" s="200" customFormat="1" x14ac:dyDescent="0.2">
      <c r="E1209" s="201"/>
      <c r="F1209" s="201"/>
    </row>
    <row r="1210" spans="5:6" s="200" customFormat="1" x14ac:dyDescent="0.2">
      <c r="E1210" s="201"/>
      <c r="F1210" s="201"/>
    </row>
    <row r="1211" spans="5:6" s="200" customFormat="1" x14ac:dyDescent="0.2">
      <c r="E1211" s="201"/>
      <c r="F1211" s="201"/>
    </row>
    <row r="1212" spans="5:6" s="200" customFormat="1" x14ac:dyDescent="0.2">
      <c r="E1212" s="201"/>
      <c r="F1212" s="201"/>
    </row>
    <row r="1213" spans="5:6" s="200" customFormat="1" x14ac:dyDescent="0.2">
      <c r="E1213" s="201"/>
      <c r="F1213" s="201"/>
    </row>
    <row r="1214" spans="5:6" s="200" customFormat="1" x14ac:dyDescent="0.2">
      <c r="E1214" s="201"/>
      <c r="F1214" s="201"/>
    </row>
    <row r="1215" spans="5:6" s="200" customFormat="1" x14ac:dyDescent="0.2">
      <c r="E1215" s="201"/>
      <c r="F1215" s="201"/>
    </row>
    <row r="1216" spans="5:6" s="200" customFormat="1" x14ac:dyDescent="0.2">
      <c r="E1216" s="201"/>
      <c r="F1216" s="201"/>
    </row>
    <row r="1217" spans="5:6" s="200" customFormat="1" x14ac:dyDescent="0.2">
      <c r="E1217" s="201"/>
      <c r="F1217" s="201"/>
    </row>
    <row r="1218" spans="5:6" s="200" customFormat="1" x14ac:dyDescent="0.2">
      <c r="E1218" s="201"/>
      <c r="F1218" s="201"/>
    </row>
    <row r="1219" spans="5:6" s="200" customFormat="1" x14ac:dyDescent="0.2">
      <c r="E1219" s="201"/>
      <c r="F1219" s="201"/>
    </row>
    <row r="1220" spans="5:6" s="200" customFormat="1" x14ac:dyDescent="0.2">
      <c r="E1220" s="201"/>
      <c r="F1220" s="201"/>
    </row>
    <row r="1221" spans="5:6" s="200" customFormat="1" x14ac:dyDescent="0.2">
      <c r="E1221" s="201"/>
      <c r="F1221" s="201"/>
    </row>
    <row r="1222" spans="5:6" s="200" customFormat="1" x14ac:dyDescent="0.2">
      <c r="E1222" s="201"/>
      <c r="F1222" s="201"/>
    </row>
    <row r="1223" spans="5:6" s="200" customFormat="1" x14ac:dyDescent="0.2">
      <c r="E1223" s="201"/>
      <c r="F1223" s="201"/>
    </row>
    <row r="1224" spans="5:6" s="200" customFormat="1" x14ac:dyDescent="0.2">
      <c r="E1224" s="201"/>
      <c r="F1224" s="201"/>
    </row>
    <row r="1225" spans="5:6" s="200" customFormat="1" x14ac:dyDescent="0.2">
      <c r="E1225" s="201"/>
      <c r="F1225" s="201"/>
    </row>
    <row r="1226" spans="5:6" s="200" customFormat="1" x14ac:dyDescent="0.2">
      <c r="E1226" s="201"/>
      <c r="F1226" s="201"/>
    </row>
    <row r="1227" spans="5:6" s="200" customFormat="1" x14ac:dyDescent="0.2">
      <c r="E1227" s="201"/>
      <c r="F1227" s="201"/>
    </row>
    <row r="1228" spans="5:6" s="200" customFormat="1" x14ac:dyDescent="0.2">
      <c r="E1228" s="201"/>
      <c r="F1228" s="201"/>
    </row>
    <row r="1229" spans="5:6" s="200" customFormat="1" x14ac:dyDescent="0.2">
      <c r="E1229" s="201"/>
      <c r="F1229" s="201"/>
    </row>
    <row r="1230" spans="5:6" s="200" customFormat="1" x14ac:dyDescent="0.2">
      <c r="E1230" s="201"/>
      <c r="F1230" s="201"/>
    </row>
    <row r="1231" spans="5:6" s="200" customFormat="1" x14ac:dyDescent="0.2">
      <c r="E1231" s="201"/>
      <c r="F1231" s="201"/>
    </row>
    <row r="1232" spans="5:6" s="200" customFormat="1" x14ac:dyDescent="0.2">
      <c r="E1232" s="201"/>
      <c r="F1232" s="201"/>
    </row>
    <row r="1233" spans="5:6" s="200" customFormat="1" x14ac:dyDescent="0.2">
      <c r="E1233" s="201"/>
      <c r="F1233" s="201"/>
    </row>
    <row r="1234" spans="5:6" s="200" customFormat="1" x14ac:dyDescent="0.2">
      <c r="E1234" s="201"/>
      <c r="F1234" s="201"/>
    </row>
    <row r="1235" spans="5:6" s="200" customFormat="1" x14ac:dyDescent="0.2">
      <c r="E1235" s="201"/>
      <c r="F1235" s="201"/>
    </row>
    <row r="1236" spans="5:6" s="200" customFormat="1" x14ac:dyDescent="0.2">
      <c r="E1236" s="201"/>
      <c r="F1236" s="201"/>
    </row>
    <row r="1237" spans="5:6" s="200" customFormat="1" x14ac:dyDescent="0.2">
      <c r="E1237" s="201"/>
      <c r="F1237" s="201"/>
    </row>
    <row r="1238" spans="5:6" s="200" customFormat="1" x14ac:dyDescent="0.2">
      <c r="E1238" s="201"/>
      <c r="F1238" s="201"/>
    </row>
    <row r="1239" spans="5:6" s="200" customFormat="1" x14ac:dyDescent="0.2">
      <c r="E1239" s="201"/>
      <c r="F1239" s="201"/>
    </row>
    <row r="1240" spans="5:6" s="200" customFormat="1" x14ac:dyDescent="0.2">
      <c r="E1240" s="201"/>
      <c r="F1240" s="201"/>
    </row>
    <row r="1241" spans="5:6" s="200" customFormat="1" x14ac:dyDescent="0.2">
      <c r="E1241" s="201"/>
      <c r="F1241" s="201"/>
    </row>
    <row r="1242" spans="5:6" s="200" customFormat="1" x14ac:dyDescent="0.2">
      <c r="E1242" s="201"/>
      <c r="F1242" s="201"/>
    </row>
    <row r="1243" spans="5:6" s="200" customFormat="1" x14ac:dyDescent="0.2">
      <c r="E1243" s="201"/>
      <c r="F1243" s="201"/>
    </row>
    <row r="1244" spans="5:6" s="200" customFormat="1" x14ac:dyDescent="0.2">
      <c r="E1244" s="201"/>
      <c r="F1244" s="201"/>
    </row>
    <row r="1245" spans="5:6" s="200" customFormat="1" x14ac:dyDescent="0.2">
      <c r="E1245" s="201"/>
      <c r="F1245" s="201"/>
    </row>
    <row r="1246" spans="5:6" s="200" customFormat="1" x14ac:dyDescent="0.2">
      <c r="E1246" s="201"/>
      <c r="F1246" s="201"/>
    </row>
    <row r="1247" spans="5:6" s="200" customFormat="1" x14ac:dyDescent="0.2">
      <c r="E1247" s="201"/>
      <c r="F1247" s="201"/>
    </row>
    <row r="1248" spans="5:6" s="200" customFormat="1" x14ac:dyDescent="0.2">
      <c r="E1248" s="201"/>
      <c r="F1248" s="201"/>
    </row>
    <row r="1249" spans="5:6" s="200" customFormat="1" x14ac:dyDescent="0.2">
      <c r="E1249" s="201"/>
      <c r="F1249" s="201"/>
    </row>
    <row r="1250" spans="5:6" s="200" customFormat="1" x14ac:dyDescent="0.2">
      <c r="E1250" s="201"/>
      <c r="F1250" s="201"/>
    </row>
    <row r="1251" spans="5:6" s="200" customFormat="1" x14ac:dyDescent="0.2">
      <c r="E1251" s="201"/>
      <c r="F1251" s="201"/>
    </row>
    <row r="1252" spans="5:6" s="200" customFormat="1" x14ac:dyDescent="0.2">
      <c r="E1252" s="201"/>
      <c r="F1252" s="201"/>
    </row>
    <row r="1253" spans="5:6" s="200" customFormat="1" x14ac:dyDescent="0.2">
      <c r="E1253" s="201"/>
      <c r="F1253" s="201"/>
    </row>
    <row r="1254" spans="5:6" s="200" customFormat="1" x14ac:dyDescent="0.2">
      <c r="E1254" s="201"/>
      <c r="F1254" s="201"/>
    </row>
    <row r="1255" spans="5:6" s="200" customFormat="1" x14ac:dyDescent="0.2">
      <c r="E1255" s="201"/>
      <c r="F1255" s="201"/>
    </row>
    <row r="1256" spans="5:6" s="200" customFormat="1" x14ac:dyDescent="0.2">
      <c r="E1256" s="201"/>
      <c r="F1256" s="201"/>
    </row>
    <row r="1257" spans="5:6" s="200" customFormat="1" x14ac:dyDescent="0.2">
      <c r="E1257" s="201"/>
      <c r="F1257" s="201"/>
    </row>
    <row r="1258" spans="5:6" s="200" customFormat="1" x14ac:dyDescent="0.2">
      <c r="E1258" s="201"/>
      <c r="F1258" s="201"/>
    </row>
    <row r="1259" spans="5:6" s="200" customFormat="1" x14ac:dyDescent="0.2">
      <c r="E1259" s="201"/>
      <c r="F1259" s="201"/>
    </row>
    <row r="1260" spans="5:6" s="200" customFormat="1" x14ac:dyDescent="0.2">
      <c r="E1260" s="201"/>
      <c r="F1260" s="201"/>
    </row>
    <row r="1261" spans="5:6" s="200" customFormat="1" x14ac:dyDescent="0.2">
      <c r="E1261" s="201"/>
      <c r="F1261" s="201"/>
    </row>
    <row r="1262" spans="5:6" s="200" customFormat="1" x14ac:dyDescent="0.2">
      <c r="E1262" s="201"/>
      <c r="F1262" s="201"/>
    </row>
    <row r="1263" spans="5:6" s="200" customFormat="1" x14ac:dyDescent="0.2">
      <c r="E1263" s="201"/>
      <c r="F1263" s="201"/>
    </row>
    <row r="1264" spans="5:6" s="200" customFormat="1" x14ac:dyDescent="0.2">
      <c r="E1264" s="201"/>
      <c r="F1264" s="201"/>
    </row>
    <row r="1265" spans="5:6" s="200" customFormat="1" x14ac:dyDescent="0.2">
      <c r="E1265" s="201"/>
      <c r="F1265" s="201"/>
    </row>
    <row r="1266" spans="5:6" s="200" customFormat="1" x14ac:dyDescent="0.2">
      <c r="E1266" s="201"/>
      <c r="F1266" s="201"/>
    </row>
    <row r="1267" spans="5:6" s="200" customFormat="1" x14ac:dyDescent="0.2">
      <c r="E1267" s="201"/>
      <c r="F1267" s="201"/>
    </row>
    <row r="1268" spans="5:6" s="200" customFormat="1" x14ac:dyDescent="0.2">
      <c r="E1268" s="201"/>
      <c r="F1268" s="201"/>
    </row>
    <row r="1269" spans="5:6" s="200" customFormat="1" x14ac:dyDescent="0.2">
      <c r="E1269" s="201"/>
      <c r="F1269" s="201"/>
    </row>
    <row r="1270" spans="5:6" s="200" customFormat="1" x14ac:dyDescent="0.2">
      <c r="E1270" s="201"/>
      <c r="F1270" s="201"/>
    </row>
    <row r="1271" spans="5:6" s="200" customFormat="1" x14ac:dyDescent="0.2">
      <c r="E1271" s="201"/>
      <c r="F1271" s="201"/>
    </row>
    <row r="1272" spans="5:6" s="200" customFormat="1" x14ac:dyDescent="0.2">
      <c r="E1272" s="201"/>
      <c r="F1272" s="201"/>
    </row>
    <row r="1273" spans="5:6" s="200" customFormat="1" x14ac:dyDescent="0.2">
      <c r="E1273" s="201"/>
      <c r="F1273" s="201"/>
    </row>
    <row r="1274" spans="5:6" s="200" customFormat="1" x14ac:dyDescent="0.2">
      <c r="E1274" s="201"/>
      <c r="F1274" s="201"/>
    </row>
    <row r="1275" spans="5:6" s="200" customFormat="1" x14ac:dyDescent="0.2">
      <c r="E1275" s="201"/>
      <c r="F1275" s="201"/>
    </row>
    <row r="1276" spans="5:6" s="200" customFormat="1" x14ac:dyDescent="0.2">
      <c r="E1276" s="201"/>
      <c r="F1276" s="201"/>
    </row>
    <row r="1277" spans="5:6" s="200" customFormat="1" x14ac:dyDescent="0.2">
      <c r="E1277" s="201"/>
      <c r="F1277" s="201"/>
    </row>
    <row r="1278" spans="5:6" s="200" customFormat="1" x14ac:dyDescent="0.2">
      <c r="E1278" s="201"/>
      <c r="F1278" s="201"/>
    </row>
    <row r="1279" spans="5:6" s="200" customFormat="1" x14ac:dyDescent="0.2">
      <c r="E1279" s="201"/>
      <c r="F1279" s="201"/>
    </row>
    <row r="1280" spans="5:6" s="200" customFormat="1" x14ac:dyDescent="0.2">
      <c r="E1280" s="201"/>
      <c r="F1280" s="201"/>
    </row>
    <row r="1281" spans="5:6" s="200" customFormat="1" x14ac:dyDescent="0.2">
      <c r="E1281" s="201"/>
      <c r="F1281" s="201"/>
    </row>
    <row r="1282" spans="5:6" s="200" customFormat="1" x14ac:dyDescent="0.2">
      <c r="E1282" s="201"/>
      <c r="F1282" s="201"/>
    </row>
    <row r="1283" spans="5:6" s="200" customFormat="1" x14ac:dyDescent="0.2">
      <c r="E1283" s="201"/>
      <c r="F1283" s="201"/>
    </row>
    <row r="1284" spans="5:6" s="200" customFormat="1" x14ac:dyDescent="0.2">
      <c r="E1284" s="201"/>
      <c r="F1284" s="201"/>
    </row>
    <row r="1285" spans="5:6" s="200" customFormat="1" x14ac:dyDescent="0.2">
      <c r="E1285" s="201"/>
      <c r="F1285" s="201"/>
    </row>
    <row r="1286" spans="5:6" s="200" customFormat="1" x14ac:dyDescent="0.2">
      <c r="E1286" s="201"/>
      <c r="F1286" s="201"/>
    </row>
    <row r="1287" spans="5:6" s="200" customFormat="1" x14ac:dyDescent="0.2">
      <c r="E1287" s="201"/>
      <c r="F1287" s="201"/>
    </row>
    <row r="1288" spans="5:6" s="200" customFormat="1" x14ac:dyDescent="0.2">
      <c r="E1288" s="201"/>
      <c r="F1288" s="201"/>
    </row>
    <row r="1289" spans="5:6" s="200" customFormat="1" x14ac:dyDescent="0.2">
      <c r="E1289" s="201"/>
      <c r="F1289" s="201"/>
    </row>
    <row r="1290" spans="5:6" s="200" customFormat="1" x14ac:dyDescent="0.2">
      <c r="E1290" s="201"/>
      <c r="F1290" s="201"/>
    </row>
    <row r="1291" spans="5:6" s="200" customFormat="1" x14ac:dyDescent="0.2">
      <c r="E1291" s="201"/>
      <c r="F1291" s="201"/>
    </row>
    <row r="1292" spans="5:6" s="200" customFormat="1" x14ac:dyDescent="0.2">
      <c r="E1292" s="201"/>
      <c r="F1292" s="201"/>
    </row>
    <row r="1293" spans="5:6" s="200" customFormat="1" x14ac:dyDescent="0.2">
      <c r="E1293" s="201"/>
      <c r="F1293" s="201"/>
    </row>
    <row r="1294" spans="5:6" s="200" customFormat="1" x14ac:dyDescent="0.2">
      <c r="E1294" s="201"/>
      <c r="F1294" s="201"/>
    </row>
    <row r="1295" spans="5:6" s="200" customFormat="1" x14ac:dyDescent="0.2">
      <c r="E1295" s="201"/>
      <c r="F1295" s="201"/>
    </row>
    <row r="1296" spans="5:6" s="200" customFormat="1" x14ac:dyDescent="0.2">
      <c r="E1296" s="201"/>
      <c r="F1296" s="201"/>
    </row>
    <row r="1297" spans="5:6" s="200" customFormat="1" x14ac:dyDescent="0.2">
      <c r="E1297" s="201"/>
      <c r="F1297" s="201"/>
    </row>
    <row r="1298" spans="5:6" s="200" customFormat="1" x14ac:dyDescent="0.2">
      <c r="E1298" s="201"/>
      <c r="F1298" s="201"/>
    </row>
    <row r="1299" spans="5:6" s="200" customFormat="1" x14ac:dyDescent="0.2">
      <c r="E1299" s="201"/>
      <c r="F1299" s="201"/>
    </row>
    <row r="1300" spans="5:6" s="200" customFormat="1" x14ac:dyDescent="0.2">
      <c r="E1300" s="201"/>
      <c r="F1300" s="201"/>
    </row>
    <row r="1301" spans="5:6" s="200" customFormat="1" x14ac:dyDescent="0.2">
      <c r="E1301" s="201"/>
      <c r="F1301" s="201"/>
    </row>
    <row r="1302" spans="5:6" s="200" customFormat="1" x14ac:dyDescent="0.2">
      <c r="E1302" s="201"/>
      <c r="F1302" s="201"/>
    </row>
    <row r="1303" spans="5:6" s="200" customFormat="1" x14ac:dyDescent="0.2">
      <c r="E1303" s="201"/>
      <c r="F1303" s="201"/>
    </row>
    <row r="1304" spans="5:6" s="200" customFormat="1" x14ac:dyDescent="0.2">
      <c r="E1304" s="201"/>
      <c r="F1304" s="201"/>
    </row>
    <row r="1305" spans="5:6" s="200" customFormat="1" x14ac:dyDescent="0.2">
      <c r="E1305" s="201"/>
      <c r="F1305" s="201"/>
    </row>
    <row r="1306" spans="5:6" s="200" customFormat="1" x14ac:dyDescent="0.2">
      <c r="E1306" s="201"/>
      <c r="F1306" s="201"/>
    </row>
    <row r="1307" spans="5:6" s="200" customFormat="1" x14ac:dyDescent="0.2">
      <c r="E1307" s="201"/>
      <c r="F1307" s="201"/>
    </row>
    <row r="1308" spans="5:6" s="200" customFormat="1" x14ac:dyDescent="0.2">
      <c r="E1308" s="201"/>
      <c r="F1308" s="201"/>
    </row>
    <row r="1309" spans="5:6" s="200" customFormat="1" x14ac:dyDescent="0.2">
      <c r="E1309" s="201"/>
      <c r="F1309" s="201"/>
    </row>
    <row r="1310" spans="5:6" s="200" customFormat="1" x14ac:dyDescent="0.2">
      <c r="E1310" s="201"/>
      <c r="F1310" s="201"/>
    </row>
    <row r="1311" spans="5:6" s="200" customFormat="1" x14ac:dyDescent="0.2">
      <c r="E1311" s="201"/>
      <c r="F1311" s="201"/>
    </row>
    <row r="1312" spans="5:6" s="200" customFormat="1" x14ac:dyDescent="0.2">
      <c r="E1312" s="201"/>
      <c r="F1312" s="201"/>
    </row>
    <row r="1313" spans="5:6" s="200" customFormat="1" x14ac:dyDescent="0.2">
      <c r="E1313" s="201"/>
      <c r="F1313" s="201"/>
    </row>
    <row r="1314" spans="5:6" s="200" customFormat="1" x14ac:dyDescent="0.2">
      <c r="E1314" s="201"/>
      <c r="F1314" s="201"/>
    </row>
    <row r="1315" spans="5:6" s="200" customFormat="1" x14ac:dyDescent="0.2">
      <c r="E1315" s="201"/>
      <c r="F1315" s="201"/>
    </row>
    <row r="1316" spans="5:6" s="200" customFormat="1" x14ac:dyDescent="0.2">
      <c r="E1316" s="201"/>
      <c r="F1316" s="201"/>
    </row>
    <row r="1317" spans="5:6" s="200" customFormat="1" x14ac:dyDescent="0.2">
      <c r="E1317" s="201"/>
      <c r="F1317" s="201"/>
    </row>
    <row r="1318" spans="5:6" s="200" customFormat="1" x14ac:dyDescent="0.2">
      <c r="E1318" s="201"/>
      <c r="F1318" s="201"/>
    </row>
    <row r="1319" spans="5:6" s="200" customFormat="1" x14ac:dyDescent="0.2">
      <c r="E1319" s="201"/>
      <c r="F1319" s="201"/>
    </row>
    <row r="1320" spans="5:6" s="200" customFormat="1" x14ac:dyDescent="0.2">
      <c r="E1320" s="201"/>
      <c r="F1320" s="201"/>
    </row>
    <row r="1321" spans="5:6" s="200" customFormat="1" x14ac:dyDescent="0.2">
      <c r="E1321" s="201"/>
      <c r="F1321" s="201"/>
    </row>
    <row r="1322" spans="5:6" s="200" customFormat="1" x14ac:dyDescent="0.2">
      <c r="E1322" s="201"/>
      <c r="F1322" s="201"/>
    </row>
    <row r="1323" spans="5:6" s="200" customFormat="1" x14ac:dyDescent="0.2">
      <c r="E1323" s="201"/>
      <c r="F1323" s="201"/>
    </row>
    <row r="1324" spans="5:6" s="200" customFormat="1" x14ac:dyDescent="0.2">
      <c r="E1324" s="201"/>
      <c r="F1324" s="201"/>
    </row>
    <row r="1325" spans="5:6" s="200" customFormat="1" x14ac:dyDescent="0.2">
      <c r="E1325" s="201"/>
      <c r="F1325" s="201"/>
    </row>
    <row r="1326" spans="5:6" s="200" customFormat="1" x14ac:dyDescent="0.2">
      <c r="E1326" s="201"/>
      <c r="F1326" s="201"/>
    </row>
    <row r="1327" spans="5:6" s="200" customFormat="1" x14ac:dyDescent="0.2">
      <c r="E1327" s="201"/>
      <c r="F1327" s="201"/>
    </row>
    <row r="1328" spans="5:6" s="200" customFormat="1" x14ac:dyDescent="0.2">
      <c r="E1328" s="201"/>
      <c r="F1328" s="201"/>
    </row>
    <row r="1329" spans="5:6" s="200" customFormat="1" x14ac:dyDescent="0.2">
      <c r="E1329" s="201"/>
      <c r="F1329" s="201"/>
    </row>
    <row r="1330" spans="5:6" s="200" customFormat="1" x14ac:dyDescent="0.2">
      <c r="E1330" s="201"/>
      <c r="F1330" s="201"/>
    </row>
    <row r="1331" spans="5:6" s="200" customFormat="1" x14ac:dyDescent="0.2">
      <c r="E1331" s="201"/>
      <c r="F1331" s="201"/>
    </row>
    <row r="1332" spans="5:6" s="200" customFormat="1" x14ac:dyDescent="0.2">
      <c r="E1332" s="201"/>
      <c r="F1332" s="201"/>
    </row>
    <row r="1333" spans="5:6" s="200" customFormat="1" x14ac:dyDescent="0.2">
      <c r="E1333" s="201"/>
      <c r="F1333" s="201"/>
    </row>
    <row r="1334" spans="5:6" s="200" customFormat="1" x14ac:dyDescent="0.2">
      <c r="E1334" s="201"/>
      <c r="F1334" s="201"/>
    </row>
    <row r="1335" spans="5:6" s="200" customFormat="1" x14ac:dyDescent="0.2">
      <c r="E1335" s="201"/>
      <c r="F1335" s="201"/>
    </row>
    <row r="1336" spans="5:6" s="200" customFormat="1" x14ac:dyDescent="0.2">
      <c r="E1336" s="201"/>
      <c r="F1336" s="201"/>
    </row>
    <row r="1337" spans="5:6" s="200" customFormat="1" x14ac:dyDescent="0.2">
      <c r="E1337" s="201"/>
      <c r="F1337" s="201"/>
    </row>
    <row r="1338" spans="5:6" s="200" customFormat="1" x14ac:dyDescent="0.2">
      <c r="E1338" s="201"/>
      <c r="F1338" s="201"/>
    </row>
    <row r="1339" spans="5:6" s="200" customFormat="1" x14ac:dyDescent="0.2">
      <c r="E1339" s="201"/>
      <c r="F1339" s="201"/>
    </row>
    <row r="1340" spans="5:6" s="200" customFormat="1" x14ac:dyDescent="0.2">
      <c r="E1340" s="201"/>
      <c r="F1340" s="201"/>
    </row>
    <row r="1341" spans="5:6" s="200" customFormat="1" x14ac:dyDescent="0.2">
      <c r="E1341" s="201"/>
      <c r="F1341" s="201"/>
    </row>
    <row r="1342" spans="5:6" s="200" customFormat="1" x14ac:dyDescent="0.2">
      <c r="E1342" s="201"/>
      <c r="F1342" s="201"/>
    </row>
    <row r="1343" spans="5:6" s="200" customFormat="1" x14ac:dyDescent="0.2">
      <c r="E1343" s="201"/>
      <c r="F1343" s="201"/>
    </row>
    <row r="1344" spans="5:6" s="200" customFormat="1" x14ac:dyDescent="0.2">
      <c r="E1344" s="201"/>
      <c r="F1344" s="201"/>
    </row>
    <row r="1345" spans="5:6" s="200" customFormat="1" x14ac:dyDescent="0.2">
      <c r="E1345" s="201"/>
      <c r="F1345" s="201"/>
    </row>
    <row r="1346" spans="5:6" s="200" customFormat="1" x14ac:dyDescent="0.2">
      <c r="E1346" s="201"/>
      <c r="F1346" s="201"/>
    </row>
    <row r="1347" spans="5:6" s="200" customFormat="1" x14ac:dyDescent="0.2">
      <c r="E1347" s="201"/>
      <c r="F1347" s="201"/>
    </row>
    <row r="1348" spans="5:6" s="200" customFormat="1" x14ac:dyDescent="0.2">
      <c r="E1348" s="201"/>
      <c r="F1348" s="201"/>
    </row>
    <row r="1349" spans="5:6" s="200" customFormat="1" x14ac:dyDescent="0.2">
      <c r="E1349" s="201"/>
      <c r="F1349" s="201"/>
    </row>
    <row r="1350" spans="5:6" s="200" customFormat="1" x14ac:dyDescent="0.2">
      <c r="E1350" s="201"/>
      <c r="F1350" s="201"/>
    </row>
    <row r="1351" spans="5:6" s="200" customFormat="1" x14ac:dyDescent="0.2">
      <c r="E1351" s="201"/>
      <c r="F1351" s="201"/>
    </row>
    <row r="1352" spans="5:6" s="200" customFormat="1" x14ac:dyDescent="0.2">
      <c r="E1352" s="201"/>
      <c r="F1352" s="201"/>
    </row>
    <row r="1353" spans="5:6" s="200" customFormat="1" x14ac:dyDescent="0.2">
      <c r="E1353" s="201"/>
      <c r="F1353" s="201"/>
    </row>
    <row r="1354" spans="5:6" s="200" customFormat="1" x14ac:dyDescent="0.2">
      <c r="E1354" s="201"/>
      <c r="F1354" s="201"/>
    </row>
    <row r="1355" spans="5:6" s="200" customFormat="1" x14ac:dyDescent="0.2">
      <c r="E1355" s="201"/>
      <c r="F1355" s="201"/>
    </row>
    <row r="1356" spans="5:6" s="200" customFormat="1" x14ac:dyDescent="0.2">
      <c r="E1356" s="201"/>
      <c r="F1356" s="201"/>
    </row>
    <row r="1357" spans="5:6" s="200" customFormat="1" x14ac:dyDescent="0.2">
      <c r="E1357" s="201"/>
      <c r="F1357" s="201"/>
    </row>
    <row r="1358" spans="5:6" s="200" customFormat="1" x14ac:dyDescent="0.2">
      <c r="E1358" s="201"/>
      <c r="F1358" s="201"/>
    </row>
    <row r="1359" spans="5:6" s="200" customFormat="1" x14ac:dyDescent="0.2">
      <c r="E1359" s="201"/>
      <c r="F1359" s="201"/>
    </row>
    <row r="1360" spans="5:6" s="200" customFormat="1" x14ac:dyDescent="0.2">
      <c r="E1360" s="201"/>
      <c r="F1360" s="201"/>
    </row>
    <row r="1361" spans="5:6" s="200" customFormat="1" x14ac:dyDescent="0.2">
      <c r="E1361" s="201"/>
      <c r="F1361" s="201"/>
    </row>
    <row r="1362" spans="5:6" s="200" customFormat="1" x14ac:dyDescent="0.2">
      <c r="E1362" s="201"/>
      <c r="F1362" s="201"/>
    </row>
    <row r="1363" spans="5:6" s="200" customFormat="1" x14ac:dyDescent="0.2">
      <c r="E1363" s="201"/>
      <c r="F1363" s="201"/>
    </row>
    <row r="1364" spans="5:6" s="200" customFormat="1" x14ac:dyDescent="0.2">
      <c r="E1364" s="201"/>
      <c r="F1364" s="201"/>
    </row>
    <row r="1365" spans="5:6" s="200" customFormat="1" x14ac:dyDescent="0.2">
      <c r="E1365" s="201"/>
      <c r="F1365" s="201"/>
    </row>
    <row r="1366" spans="5:6" s="200" customFormat="1" x14ac:dyDescent="0.2">
      <c r="E1366" s="201"/>
      <c r="F1366" s="201"/>
    </row>
    <row r="1367" spans="5:6" s="200" customFormat="1" x14ac:dyDescent="0.2">
      <c r="E1367" s="201"/>
      <c r="F1367" s="201"/>
    </row>
    <row r="1368" spans="5:6" s="200" customFormat="1" x14ac:dyDescent="0.2">
      <c r="E1368" s="201"/>
      <c r="F1368" s="201"/>
    </row>
    <row r="1369" spans="5:6" s="200" customFormat="1" x14ac:dyDescent="0.2">
      <c r="E1369" s="201"/>
      <c r="F1369" s="201"/>
    </row>
    <row r="1370" spans="5:6" s="200" customFormat="1" x14ac:dyDescent="0.2">
      <c r="E1370" s="201"/>
      <c r="F1370" s="201"/>
    </row>
    <row r="1371" spans="5:6" s="200" customFormat="1" x14ac:dyDescent="0.2">
      <c r="E1371" s="201"/>
      <c r="F1371" s="201"/>
    </row>
    <row r="1372" spans="5:6" s="200" customFormat="1" x14ac:dyDescent="0.2">
      <c r="E1372" s="201"/>
      <c r="F1372" s="201"/>
    </row>
    <row r="1373" spans="5:6" s="200" customFormat="1" x14ac:dyDescent="0.2">
      <c r="E1373" s="201"/>
      <c r="F1373" s="201"/>
    </row>
    <row r="1374" spans="5:6" s="200" customFormat="1" x14ac:dyDescent="0.2">
      <c r="E1374" s="201"/>
      <c r="F1374" s="201"/>
    </row>
    <row r="1375" spans="5:6" s="200" customFormat="1" x14ac:dyDescent="0.2">
      <c r="E1375" s="201"/>
      <c r="F1375" s="201"/>
    </row>
    <row r="1376" spans="5:6" s="200" customFormat="1" x14ac:dyDescent="0.2">
      <c r="E1376" s="201"/>
      <c r="F1376" s="201"/>
    </row>
    <row r="1377" spans="5:6" s="200" customFormat="1" x14ac:dyDescent="0.2">
      <c r="E1377" s="201"/>
      <c r="F1377" s="201"/>
    </row>
    <row r="1378" spans="5:6" s="200" customFormat="1" x14ac:dyDescent="0.2">
      <c r="E1378" s="201"/>
      <c r="F1378" s="201"/>
    </row>
    <row r="1379" spans="5:6" s="200" customFormat="1" x14ac:dyDescent="0.2">
      <c r="E1379" s="201"/>
      <c r="F1379" s="201"/>
    </row>
    <row r="1380" spans="5:6" s="200" customFormat="1" x14ac:dyDescent="0.2">
      <c r="E1380" s="201"/>
      <c r="F1380" s="201"/>
    </row>
    <row r="1381" spans="5:6" s="200" customFormat="1" x14ac:dyDescent="0.2">
      <c r="E1381" s="201"/>
      <c r="F1381" s="201"/>
    </row>
    <row r="1382" spans="5:6" s="200" customFormat="1" x14ac:dyDescent="0.2">
      <c r="E1382" s="201"/>
      <c r="F1382" s="201"/>
    </row>
    <row r="1383" spans="5:6" s="200" customFormat="1" x14ac:dyDescent="0.2">
      <c r="E1383" s="201"/>
      <c r="F1383" s="201"/>
    </row>
    <row r="1384" spans="5:6" s="200" customFormat="1" x14ac:dyDescent="0.2">
      <c r="E1384" s="201"/>
      <c r="F1384" s="201"/>
    </row>
    <row r="1385" spans="5:6" s="200" customFormat="1" x14ac:dyDescent="0.2">
      <c r="E1385" s="201"/>
      <c r="F1385" s="201"/>
    </row>
    <row r="1386" spans="5:6" s="200" customFormat="1" x14ac:dyDescent="0.2">
      <c r="E1386" s="201"/>
      <c r="F1386" s="201"/>
    </row>
    <row r="1387" spans="5:6" s="200" customFormat="1" x14ac:dyDescent="0.2">
      <c r="E1387" s="201"/>
      <c r="F1387" s="201"/>
    </row>
    <row r="1388" spans="5:6" s="200" customFormat="1" x14ac:dyDescent="0.2">
      <c r="E1388" s="201"/>
      <c r="F1388" s="201"/>
    </row>
    <row r="1389" spans="5:6" s="200" customFormat="1" x14ac:dyDescent="0.2">
      <c r="E1389" s="201"/>
      <c r="F1389" s="201"/>
    </row>
    <row r="1390" spans="5:6" s="200" customFormat="1" x14ac:dyDescent="0.2">
      <c r="E1390" s="201"/>
      <c r="F1390" s="201"/>
    </row>
    <row r="1391" spans="5:6" s="200" customFormat="1" x14ac:dyDescent="0.2">
      <c r="E1391" s="201"/>
      <c r="F1391" s="201"/>
    </row>
    <row r="1392" spans="5:6" s="200" customFormat="1" x14ac:dyDescent="0.2">
      <c r="E1392" s="201"/>
      <c r="F1392" s="201"/>
    </row>
    <row r="1393" spans="5:6" s="200" customFormat="1" x14ac:dyDescent="0.2">
      <c r="E1393" s="201"/>
      <c r="F1393" s="201"/>
    </row>
    <row r="1394" spans="5:6" s="200" customFormat="1" x14ac:dyDescent="0.2">
      <c r="E1394" s="201"/>
      <c r="F1394" s="201"/>
    </row>
    <row r="1395" spans="5:6" s="200" customFormat="1" x14ac:dyDescent="0.2">
      <c r="E1395" s="201"/>
      <c r="F1395" s="201"/>
    </row>
    <row r="1396" spans="5:6" s="200" customFormat="1" x14ac:dyDescent="0.2">
      <c r="E1396" s="201"/>
      <c r="F1396" s="201"/>
    </row>
    <row r="1397" spans="5:6" s="200" customFormat="1" x14ac:dyDescent="0.2">
      <c r="E1397" s="201"/>
      <c r="F1397" s="201"/>
    </row>
    <row r="1398" spans="5:6" s="200" customFormat="1" x14ac:dyDescent="0.2">
      <c r="E1398" s="201"/>
      <c r="F1398" s="201"/>
    </row>
    <row r="1399" spans="5:6" s="200" customFormat="1" x14ac:dyDescent="0.2">
      <c r="E1399" s="201"/>
      <c r="F1399" s="201"/>
    </row>
    <row r="1400" spans="5:6" s="200" customFormat="1" x14ac:dyDescent="0.2">
      <c r="E1400" s="201"/>
      <c r="F1400" s="201"/>
    </row>
    <row r="1401" spans="5:6" s="200" customFormat="1" x14ac:dyDescent="0.2">
      <c r="E1401" s="201"/>
      <c r="F1401" s="201"/>
    </row>
    <row r="1402" spans="5:6" s="200" customFormat="1" x14ac:dyDescent="0.2">
      <c r="E1402" s="201"/>
      <c r="F1402" s="201"/>
    </row>
    <row r="1403" spans="5:6" s="200" customFormat="1" x14ac:dyDescent="0.2">
      <c r="E1403" s="201"/>
      <c r="F1403" s="201"/>
    </row>
    <row r="1404" spans="5:6" s="200" customFormat="1" x14ac:dyDescent="0.2">
      <c r="E1404" s="201"/>
      <c r="F1404" s="201"/>
    </row>
    <row r="1405" spans="5:6" s="200" customFormat="1" x14ac:dyDescent="0.2">
      <c r="E1405" s="201"/>
      <c r="F1405" s="201"/>
    </row>
    <row r="1406" spans="5:6" s="200" customFormat="1" x14ac:dyDescent="0.2">
      <c r="E1406" s="201"/>
      <c r="F1406" s="201"/>
    </row>
    <row r="1407" spans="5:6" s="200" customFormat="1" x14ac:dyDescent="0.2">
      <c r="E1407" s="201"/>
      <c r="F1407" s="201"/>
    </row>
    <row r="1408" spans="5:6" s="200" customFormat="1" x14ac:dyDescent="0.2">
      <c r="E1408" s="201"/>
      <c r="F1408" s="201"/>
    </row>
    <row r="1409" spans="5:6" s="200" customFormat="1" x14ac:dyDescent="0.2">
      <c r="E1409" s="201"/>
      <c r="F1409" s="201"/>
    </row>
    <row r="1410" spans="5:6" s="200" customFormat="1" x14ac:dyDescent="0.2">
      <c r="E1410" s="201"/>
      <c r="F1410" s="201"/>
    </row>
    <row r="1411" spans="5:6" s="200" customFormat="1" x14ac:dyDescent="0.2">
      <c r="E1411" s="201"/>
      <c r="F1411" s="201"/>
    </row>
    <row r="1412" spans="5:6" s="200" customFormat="1" x14ac:dyDescent="0.2">
      <c r="E1412" s="201"/>
      <c r="F1412" s="201"/>
    </row>
    <row r="1413" spans="5:6" s="200" customFormat="1" x14ac:dyDescent="0.2">
      <c r="E1413" s="201"/>
      <c r="F1413" s="201"/>
    </row>
    <row r="1414" spans="5:6" s="200" customFormat="1" x14ac:dyDescent="0.2">
      <c r="E1414" s="201"/>
      <c r="F1414" s="201"/>
    </row>
    <row r="1415" spans="5:6" s="200" customFormat="1" x14ac:dyDescent="0.2">
      <c r="E1415" s="201"/>
      <c r="F1415" s="201"/>
    </row>
    <row r="1416" spans="5:6" s="200" customFormat="1" x14ac:dyDescent="0.2">
      <c r="E1416" s="201"/>
      <c r="F1416" s="201"/>
    </row>
    <row r="1417" spans="5:6" s="200" customFormat="1" x14ac:dyDescent="0.2">
      <c r="E1417" s="201"/>
      <c r="F1417" s="201"/>
    </row>
    <row r="1418" spans="5:6" s="200" customFormat="1" x14ac:dyDescent="0.2">
      <c r="E1418" s="201"/>
      <c r="F1418" s="201"/>
    </row>
    <row r="1419" spans="5:6" s="200" customFormat="1" x14ac:dyDescent="0.2">
      <c r="E1419" s="201"/>
      <c r="F1419" s="201"/>
    </row>
    <row r="1420" spans="5:6" s="200" customFormat="1" x14ac:dyDescent="0.2">
      <c r="E1420" s="201"/>
      <c r="F1420" s="201"/>
    </row>
    <row r="1421" spans="5:6" s="200" customFormat="1" x14ac:dyDescent="0.2">
      <c r="E1421" s="201"/>
      <c r="F1421" s="201"/>
    </row>
    <row r="1422" spans="5:6" s="200" customFormat="1" x14ac:dyDescent="0.2">
      <c r="E1422" s="201"/>
      <c r="F1422" s="201"/>
    </row>
    <row r="1423" spans="5:6" s="200" customFormat="1" x14ac:dyDescent="0.2">
      <c r="E1423" s="201"/>
      <c r="F1423" s="201"/>
    </row>
    <row r="1424" spans="5:6" s="200" customFormat="1" x14ac:dyDescent="0.2">
      <c r="E1424" s="201"/>
      <c r="F1424" s="201"/>
    </row>
    <row r="1425" spans="5:6" s="200" customFormat="1" x14ac:dyDescent="0.2">
      <c r="E1425" s="201"/>
      <c r="F1425" s="201"/>
    </row>
    <row r="1426" spans="5:6" s="200" customFormat="1" x14ac:dyDescent="0.2">
      <c r="E1426" s="201"/>
      <c r="F1426" s="201"/>
    </row>
    <row r="1427" spans="5:6" s="200" customFormat="1" x14ac:dyDescent="0.2">
      <c r="E1427" s="201"/>
      <c r="F1427" s="201"/>
    </row>
    <row r="1428" spans="5:6" s="200" customFormat="1" x14ac:dyDescent="0.2">
      <c r="E1428" s="201"/>
      <c r="F1428" s="201"/>
    </row>
    <row r="1429" spans="5:6" s="200" customFormat="1" x14ac:dyDescent="0.2">
      <c r="E1429" s="201"/>
      <c r="F1429" s="201"/>
    </row>
    <row r="1430" spans="5:6" s="200" customFormat="1" x14ac:dyDescent="0.2">
      <c r="E1430" s="201"/>
      <c r="F1430" s="201"/>
    </row>
    <row r="1431" spans="5:6" s="200" customFormat="1" x14ac:dyDescent="0.2">
      <c r="E1431" s="201"/>
      <c r="F1431" s="201"/>
    </row>
    <row r="1432" spans="5:6" s="200" customFormat="1" x14ac:dyDescent="0.2">
      <c r="E1432" s="201"/>
      <c r="F1432" s="201"/>
    </row>
    <row r="1433" spans="5:6" s="200" customFormat="1" x14ac:dyDescent="0.2">
      <c r="E1433" s="201"/>
      <c r="F1433" s="201"/>
    </row>
    <row r="1434" spans="5:6" s="200" customFormat="1" x14ac:dyDescent="0.2">
      <c r="E1434" s="201"/>
      <c r="F1434" s="201"/>
    </row>
    <row r="1435" spans="5:6" s="200" customFormat="1" x14ac:dyDescent="0.2">
      <c r="E1435" s="201"/>
      <c r="F1435" s="201"/>
    </row>
    <row r="1436" spans="5:6" s="200" customFormat="1" x14ac:dyDescent="0.2">
      <c r="E1436" s="201"/>
      <c r="F1436" s="201"/>
    </row>
    <row r="1437" spans="5:6" s="200" customFormat="1" x14ac:dyDescent="0.2">
      <c r="E1437" s="201"/>
      <c r="F1437" s="201"/>
    </row>
    <row r="1438" spans="5:6" s="200" customFormat="1" x14ac:dyDescent="0.2">
      <c r="E1438" s="201"/>
      <c r="F1438" s="201"/>
    </row>
    <row r="1439" spans="5:6" s="200" customFormat="1" x14ac:dyDescent="0.2">
      <c r="E1439" s="201"/>
      <c r="F1439" s="201"/>
    </row>
    <row r="1440" spans="5:6" s="200" customFormat="1" x14ac:dyDescent="0.2">
      <c r="E1440" s="201"/>
      <c r="F1440" s="201"/>
    </row>
    <row r="1441" spans="5:6" s="200" customFormat="1" x14ac:dyDescent="0.2">
      <c r="E1441" s="201"/>
      <c r="F1441" s="201"/>
    </row>
    <row r="1442" spans="5:6" s="200" customFormat="1" x14ac:dyDescent="0.2">
      <c r="E1442" s="201"/>
      <c r="F1442" s="201"/>
    </row>
    <row r="1443" spans="5:6" s="200" customFormat="1" x14ac:dyDescent="0.2">
      <c r="E1443" s="201"/>
      <c r="F1443" s="201"/>
    </row>
    <row r="1444" spans="5:6" s="200" customFormat="1" x14ac:dyDescent="0.2">
      <c r="E1444" s="201"/>
      <c r="F1444" s="201"/>
    </row>
    <row r="1445" spans="5:6" s="200" customFormat="1" x14ac:dyDescent="0.2">
      <c r="E1445" s="201"/>
      <c r="F1445" s="201"/>
    </row>
    <row r="1446" spans="5:6" s="200" customFormat="1" x14ac:dyDescent="0.2">
      <c r="E1446" s="201"/>
      <c r="F1446" s="201"/>
    </row>
    <row r="1447" spans="5:6" s="200" customFormat="1" x14ac:dyDescent="0.2">
      <c r="E1447" s="201"/>
      <c r="F1447" s="201"/>
    </row>
    <row r="1448" spans="5:6" s="200" customFormat="1" x14ac:dyDescent="0.2">
      <c r="E1448" s="201"/>
      <c r="F1448" s="201"/>
    </row>
    <row r="1449" spans="5:6" s="200" customFormat="1" x14ac:dyDescent="0.2">
      <c r="E1449" s="201"/>
      <c r="F1449" s="201"/>
    </row>
    <row r="1450" spans="5:6" s="200" customFormat="1" x14ac:dyDescent="0.2">
      <c r="E1450" s="201"/>
      <c r="F1450" s="201"/>
    </row>
    <row r="1451" spans="5:6" s="200" customFormat="1" x14ac:dyDescent="0.2">
      <c r="E1451" s="201"/>
      <c r="F1451" s="201"/>
    </row>
    <row r="1452" spans="5:6" s="200" customFormat="1" x14ac:dyDescent="0.2">
      <c r="E1452" s="201"/>
      <c r="F1452" s="201"/>
    </row>
    <row r="1453" spans="5:6" s="200" customFormat="1" x14ac:dyDescent="0.2">
      <c r="E1453" s="201"/>
      <c r="F1453" s="201"/>
    </row>
    <row r="1454" spans="5:6" s="200" customFormat="1" x14ac:dyDescent="0.2">
      <c r="E1454" s="201"/>
      <c r="F1454" s="201"/>
    </row>
    <row r="1455" spans="5:6" s="200" customFormat="1" x14ac:dyDescent="0.2">
      <c r="E1455" s="201"/>
      <c r="F1455" s="201"/>
    </row>
    <row r="1456" spans="5:6" s="200" customFormat="1" x14ac:dyDescent="0.2">
      <c r="E1456" s="201"/>
      <c r="F1456" s="201"/>
    </row>
    <row r="1457" spans="5:6" s="200" customFormat="1" x14ac:dyDescent="0.2">
      <c r="E1457" s="201"/>
      <c r="F1457" s="201"/>
    </row>
    <row r="1458" spans="5:6" s="200" customFormat="1" x14ac:dyDescent="0.2">
      <c r="E1458" s="201"/>
      <c r="F1458" s="201"/>
    </row>
    <row r="1459" spans="5:6" s="200" customFormat="1" x14ac:dyDescent="0.2">
      <c r="E1459" s="201"/>
      <c r="F1459" s="201"/>
    </row>
    <row r="1460" spans="5:6" s="200" customFormat="1" x14ac:dyDescent="0.2">
      <c r="E1460" s="201"/>
      <c r="F1460" s="201"/>
    </row>
    <row r="1461" spans="5:6" s="200" customFormat="1" x14ac:dyDescent="0.2">
      <c r="E1461" s="201"/>
      <c r="F1461" s="201"/>
    </row>
    <row r="1462" spans="5:6" s="200" customFormat="1" x14ac:dyDescent="0.2">
      <c r="E1462" s="201"/>
      <c r="F1462" s="201"/>
    </row>
    <row r="1463" spans="5:6" s="200" customFormat="1" x14ac:dyDescent="0.2">
      <c r="E1463" s="201"/>
      <c r="F1463" s="201"/>
    </row>
    <row r="1464" spans="5:6" s="200" customFormat="1" x14ac:dyDescent="0.2">
      <c r="E1464" s="201"/>
      <c r="F1464" s="201"/>
    </row>
    <row r="1465" spans="5:6" s="200" customFormat="1" x14ac:dyDescent="0.2">
      <c r="E1465" s="201"/>
      <c r="F1465" s="201"/>
    </row>
    <row r="1466" spans="5:6" s="200" customFormat="1" x14ac:dyDescent="0.2">
      <c r="E1466" s="201"/>
      <c r="F1466" s="201"/>
    </row>
    <row r="1467" spans="5:6" s="200" customFormat="1" x14ac:dyDescent="0.2">
      <c r="E1467" s="201"/>
      <c r="F1467" s="201"/>
    </row>
    <row r="1468" spans="5:6" s="200" customFormat="1" x14ac:dyDescent="0.2">
      <c r="E1468" s="201"/>
      <c r="F1468" s="201"/>
    </row>
    <row r="1469" spans="5:6" s="200" customFormat="1" x14ac:dyDescent="0.2">
      <c r="E1469" s="201"/>
      <c r="F1469" s="201"/>
    </row>
    <row r="1470" spans="5:6" s="200" customFormat="1" x14ac:dyDescent="0.2">
      <c r="E1470" s="201"/>
      <c r="F1470" s="201"/>
    </row>
    <row r="1471" spans="5:6" s="200" customFormat="1" x14ac:dyDescent="0.2">
      <c r="E1471" s="201"/>
      <c r="F1471" s="201"/>
    </row>
    <row r="1472" spans="5:6" s="200" customFormat="1" x14ac:dyDescent="0.2">
      <c r="E1472" s="201"/>
      <c r="F1472" s="201"/>
    </row>
    <row r="1473" spans="5:6" s="200" customFormat="1" x14ac:dyDescent="0.2">
      <c r="E1473" s="201"/>
      <c r="F1473" s="201"/>
    </row>
    <row r="1474" spans="5:6" s="200" customFormat="1" x14ac:dyDescent="0.2">
      <c r="E1474" s="201"/>
      <c r="F1474" s="201"/>
    </row>
    <row r="1475" spans="5:6" s="200" customFormat="1" x14ac:dyDescent="0.2">
      <c r="E1475" s="201"/>
      <c r="F1475" s="201"/>
    </row>
    <row r="1476" spans="5:6" s="200" customFormat="1" x14ac:dyDescent="0.2">
      <c r="E1476" s="201"/>
      <c r="F1476" s="201"/>
    </row>
    <row r="1477" spans="5:6" s="200" customFormat="1" x14ac:dyDescent="0.2">
      <c r="E1477" s="201"/>
      <c r="F1477" s="201"/>
    </row>
    <row r="1478" spans="5:6" s="200" customFormat="1" x14ac:dyDescent="0.2">
      <c r="E1478" s="201"/>
      <c r="F1478" s="201"/>
    </row>
    <row r="1479" spans="5:6" s="200" customFormat="1" x14ac:dyDescent="0.2">
      <c r="E1479" s="201"/>
      <c r="F1479" s="201"/>
    </row>
    <row r="1480" spans="5:6" s="200" customFormat="1" x14ac:dyDescent="0.2">
      <c r="E1480" s="201"/>
      <c r="F1480" s="201"/>
    </row>
    <row r="1481" spans="5:6" s="200" customFormat="1" x14ac:dyDescent="0.2">
      <c r="E1481" s="201"/>
      <c r="F1481" s="201"/>
    </row>
    <row r="1482" spans="5:6" s="200" customFormat="1" x14ac:dyDescent="0.2">
      <c r="E1482" s="201"/>
      <c r="F1482" s="201"/>
    </row>
    <row r="1483" spans="5:6" s="200" customFormat="1" x14ac:dyDescent="0.2">
      <c r="E1483" s="201"/>
      <c r="F1483" s="201"/>
    </row>
    <row r="1484" spans="5:6" s="200" customFormat="1" x14ac:dyDescent="0.2">
      <c r="E1484" s="201"/>
      <c r="F1484" s="201"/>
    </row>
    <row r="1485" spans="5:6" s="200" customFormat="1" x14ac:dyDescent="0.2">
      <c r="E1485" s="201"/>
      <c r="F1485" s="201"/>
    </row>
    <row r="1486" spans="5:6" s="200" customFormat="1" x14ac:dyDescent="0.2">
      <c r="E1486" s="201"/>
      <c r="F1486" s="201"/>
    </row>
    <row r="1487" spans="5:6" s="200" customFormat="1" x14ac:dyDescent="0.2">
      <c r="E1487" s="201"/>
      <c r="F1487" s="201"/>
    </row>
    <row r="1488" spans="5:6" s="200" customFormat="1" x14ac:dyDescent="0.2">
      <c r="E1488" s="201"/>
      <c r="F1488" s="201"/>
    </row>
    <row r="1489" spans="5:6" s="200" customFormat="1" x14ac:dyDescent="0.2">
      <c r="E1489" s="201"/>
      <c r="F1489" s="201"/>
    </row>
    <row r="1490" spans="5:6" s="200" customFormat="1" x14ac:dyDescent="0.2">
      <c r="E1490" s="201"/>
      <c r="F1490" s="201"/>
    </row>
    <row r="1491" spans="5:6" s="200" customFormat="1" x14ac:dyDescent="0.2">
      <c r="E1491" s="201"/>
      <c r="F1491" s="201"/>
    </row>
    <row r="1492" spans="5:6" s="200" customFormat="1" x14ac:dyDescent="0.2">
      <c r="E1492" s="201"/>
      <c r="F1492" s="201"/>
    </row>
    <row r="1493" spans="5:6" s="200" customFormat="1" x14ac:dyDescent="0.2">
      <c r="E1493" s="201"/>
      <c r="F1493" s="201"/>
    </row>
    <row r="1494" spans="5:6" s="200" customFormat="1" x14ac:dyDescent="0.2">
      <c r="E1494" s="201"/>
      <c r="F1494" s="201"/>
    </row>
    <row r="1495" spans="5:6" s="200" customFormat="1" x14ac:dyDescent="0.2">
      <c r="E1495" s="201"/>
      <c r="F1495" s="201"/>
    </row>
    <row r="1496" spans="5:6" s="200" customFormat="1" x14ac:dyDescent="0.2">
      <c r="E1496" s="201"/>
      <c r="F1496" s="201"/>
    </row>
    <row r="1497" spans="5:6" s="200" customFormat="1" x14ac:dyDescent="0.2">
      <c r="E1497" s="201"/>
      <c r="F1497" s="201"/>
    </row>
    <row r="1498" spans="5:6" s="200" customFormat="1" x14ac:dyDescent="0.2">
      <c r="E1498" s="201"/>
      <c r="F1498" s="201"/>
    </row>
    <row r="1499" spans="5:6" s="200" customFormat="1" x14ac:dyDescent="0.2">
      <c r="E1499" s="201"/>
      <c r="F1499" s="201"/>
    </row>
    <row r="1500" spans="5:6" s="200" customFormat="1" x14ac:dyDescent="0.2">
      <c r="E1500" s="201"/>
      <c r="F1500" s="201"/>
    </row>
    <row r="1501" spans="5:6" s="200" customFormat="1" x14ac:dyDescent="0.2">
      <c r="E1501" s="201"/>
      <c r="F1501" s="201"/>
    </row>
    <row r="1502" spans="5:6" s="200" customFormat="1" x14ac:dyDescent="0.2">
      <c r="E1502" s="201"/>
      <c r="F1502" s="201"/>
    </row>
    <row r="1503" spans="5:6" s="200" customFormat="1" x14ac:dyDescent="0.2">
      <c r="E1503" s="201"/>
      <c r="F1503" s="201"/>
    </row>
    <row r="1504" spans="5:6" s="200" customFormat="1" x14ac:dyDescent="0.2">
      <c r="E1504" s="201"/>
      <c r="F1504" s="201"/>
    </row>
    <row r="1505" spans="5:6" s="200" customFormat="1" x14ac:dyDescent="0.2">
      <c r="E1505" s="201"/>
      <c r="F1505" s="201"/>
    </row>
    <row r="1506" spans="5:6" s="200" customFormat="1" x14ac:dyDescent="0.2">
      <c r="E1506" s="201"/>
      <c r="F1506" s="201"/>
    </row>
    <row r="1507" spans="5:6" s="200" customFormat="1" x14ac:dyDescent="0.2">
      <c r="E1507" s="201"/>
      <c r="F1507" s="201"/>
    </row>
    <row r="1508" spans="5:6" s="200" customFormat="1" x14ac:dyDescent="0.2">
      <c r="E1508" s="201"/>
      <c r="F1508" s="201"/>
    </row>
    <row r="1509" spans="5:6" s="200" customFormat="1" x14ac:dyDescent="0.2">
      <c r="E1509" s="201"/>
      <c r="F1509" s="201"/>
    </row>
    <row r="1510" spans="5:6" s="200" customFormat="1" x14ac:dyDescent="0.2">
      <c r="E1510" s="201"/>
      <c r="F1510" s="201"/>
    </row>
    <row r="1511" spans="5:6" s="200" customFormat="1" x14ac:dyDescent="0.2">
      <c r="E1511" s="201"/>
      <c r="F1511" s="201"/>
    </row>
    <row r="1512" spans="5:6" s="200" customFormat="1" x14ac:dyDescent="0.2">
      <c r="E1512" s="201"/>
      <c r="F1512" s="201"/>
    </row>
    <row r="1513" spans="5:6" s="200" customFormat="1" x14ac:dyDescent="0.2">
      <c r="E1513" s="201"/>
      <c r="F1513" s="201"/>
    </row>
    <row r="1514" spans="5:6" s="200" customFormat="1" x14ac:dyDescent="0.2">
      <c r="E1514" s="201"/>
      <c r="F1514" s="201"/>
    </row>
    <row r="1515" spans="5:6" s="200" customFormat="1" x14ac:dyDescent="0.2">
      <c r="E1515" s="201"/>
      <c r="F1515" s="201"/>
    </row>
    <row r="1516" spans="5:6" s="200" customFormat="1" x14ac:dyDescent="0.2">
      <c r="E1516" s="201"/>
      <c r="F1516" s="201"/>
    </row>
    <row r="1517" spans="5:6" s="200" customFormat="1" x14ac:dyDescent="0.2">
      <c r="E1517" s="201"/>
      <c r="F1517" s="201"/>
    </row>
    <row r="1518" spans="5:6" s="200" customFormat="1" x14ac:dyDescent="0.2">
      <c r="E1518" s="201"/>
      <c r="F1518" s="201"/>
    </row>
    <row r="1519" spans="5:6" s="200" customFormat="1" x14ac:dyDescent="0.2">
      <c r="E1519" s="201"/>
      <c r="F1519" s="201"/>
    </row>
    <row r="1520" spans="5:6" s="200" customFormat="1" x14ac:dyDescent="0.2">
      <c r="E1520" s="201"/>
      <c r="F1520" s="201"/>
    </row>
    <row r="1521" spans="5:6" s="200" customFormat="1" x14ac:dyDescent="0.2">
      <c r="E1521" s="201"/>
      <c r="F1521" s="201"/>
    </row>
    <row r="1522" spans="5:6" s="200" customFormat="1" x14ac:dyDescent="0.2">
      <c r="E1522" s="201"/>
      <c r="F1522" s="201"/>
    </row>
    <row r="1523" spans="5:6" s="200" customFormat="1" x14ac:dyDescent="0.2">
      <c r="E1523" s="201"/>
      <c r="F1523" s="201"/>
    </row>
    <row r="1524" spans="5:6" s="200" customFormat="1" x14ac:dyDescent="0.2">
      <c r="E1524" s="201"/>
      <c r="F1524" s="201"/>
    </row>
    <row r="1525" spans="5:6" s="200" customFormat="1" x14ac:dyDescent="0.2">
      <c r="E1525" s="201"/>
      <c r="F1525" s="201"/>
    </row>
    <row r="1526" spans="5:6" s="200" customFormat="1" x14ac:dyDescent="0.2">
      <c r="E1526" s="201"/>
      <c r="F1526" s="201"/>
    </row>
    <row r="1527" spans="5:6" s="200" customFormat="1" x14ac:dyDescent="0.2">
      <c r="E1527" s="201"/>
      <c r="F1527" s="201"/>
    </row>
    <row r="1528" spans="5:6" s="200" customFormat="1" x14ac:dyDescent="0.2">
      <c r="E1528" s="201"/>
      <c r="F1528" s="201"/>
    </row>
    <row r="1529" spans="5:6" s="200" customFormat="1" x14ac:dyDescent="0.2">
      <c r="E1529" s="201"/>
      <c r="F1529" s="201"/>
    </row>
    <row r="1530" spans="5:6" s="200" customFormat="1" x14ac:dyDescent="0.2">
      <c r="E1530" s="201"/>
      <c r="F1530" s="201"/>
    </row>
    <row r="1531" spans="5:6" s="200" customFormat="1" x14ac:dyDescent="0.2">
      <c r="E1531" s="201"/>
      <c r="F1531" s="201"/>
    </row>
    <row r="1532" spans="5:6" s="200" customFormat="1" x14ac:dyDescent="0.2">
      <c r="E1532" s="201"/>
      <c r="F1532" s="201"/>
    </row>
    <row r="1533" spans="5:6" s="200" customFormat="1" x14ac:dyDescent="0.2">
      <c r="E1533" s="201"/>
      <c r="F1533" s="201"/>
    </row>
    <row r="1534" spans="5:6" s="200" customFormat="1" x14ac:dyDescent="0.2">
      <c r="E1534" s="201"/>
      <c r="F1534" s="201"/>
    </row>
    <row r="1535" spans="5:6" s="200" customFormat="1" x14ac:dyDescent="0.2">
      <c r="E1535" s="201"/>
      <c r="F1535" s="201"/>
    </row>
    <row r="1536" spans="5:6" s="200" customFormat="1" x14ac:dyDescent="0.2">
      <c r="E1536" s="201"/>
      <c r="F1536" s="201"/>
    </row>
    <row r="1537" spans="5:6" s="200" customFormat="1" x14ac:dyDescent="0.2">
      <c r="E1537" s="201"/>
      <c r="F1537" s="201"/>
    </row>
    <row r="1538" spans="5:6" s="200" customFormat="1" x14ac:dyDescent="0.2">
      <c r="E1538" s="201"/>
      <c r="F1538" s="201"/>
    </row>
    <row r="1539" spans="5:6" s="200" customFormat="1" x14ac:dyDescent="0.2">
      <c r="E1539" s="201"/>
      <c r="F1539" s="201"/>
    </row>
    <row r="1540" spans="5:6" s="200" customFormat="1" x14ac:dyDescent="0.2">
      <c r="E1540" s="201"/>
      <c r="F1540" s="201"/>
    </row>
    <row r="1541" spans="5:6" s="200" customFormat="1" x14ac:dyDescent="0.2">
      <c r="E1541" s="201"/>
      <c r="F1541" s="201"/>
    </row>
    <row r="1542" spans="5:6" s="200" customFormat="1" x14ac:dyDescent="0.2">
      <c r="E1542" s="201"/>
      <c r="F1542" s="201"/>
    </row>
    <row r="1543" spans="5:6" s="200" customFormat="1" x14ac:dyDescent="0.2">
      <c r="E1543" s="201"/>
      <c r="F1543" s="201"/>
    </row>
    <row r="1544" spans="5:6" s="200" customFormat="1" x14ac:dyDescent="0.2">
      <c r="E1544" s="201"/>
      <c r="F1544" s="201"/>
    </row>
    <row r="1545" spans="5:6" s="200" customFormat="1" x14ac:dyDescent="0.2">
      <c r="E1545" s="201"/>
      <c r="F1545" s="201"/>
    </row>
    <row r="1546" spans="5:6" s="200" customFormat="1" x14ac:dyDescent="0.2">
      <c r="E1546" s="201"/>
      <c r="F1546" s="201"/>
    </row>
    <row r="1547" spans="5:6" s="200" customFormat="1" x14ac:dyDescent="0.2">
      <c r="E1547" s="201"/>
      <c r="F1547" s="201"/>
    </row>
    <row r="1548" spans="5:6" s="200" customFormat="1" x14ac:dyDescent="0.2">
      <c r="E1548" s="201"/>
      <c r="F1548" s="201"/>
    </row>
    <row r="1549" spans="5:6" s="200" customFormat="1" x14ac:dyDescent="0.2">
      <c r="E1549" s="201"/>
      <c r="F1549" s="201"/>
    </row>
    <row r="1550" spans="5:6" s="200" customFormat="1" x14ac:dyDescent="0.2">
      <c r="E1550" s="201"/>
      <c r="F1550" s="201"/>
    </row>
    <row r="1551" spans="5:6" s="200" customFormat="1" x14ac:dyDescent="0.2">
      <c r="E1551" s="201"/>
      <c r="F1551" s="201"/>
    </row>
    <row r="1552" spans="5:6" s="200" customFormat="1" x14ac:dyDescent="0.2">
      <c r="E1552" s="201"/>
      <c r="F1552" s="201"/>
    </row>
    <row r="1553" spans="5:6" s="200" customFormat="1" x14ac:dyDescent="0.2">
      <c r="E1553" s="201"/>
      <c r="F1553" s="201"/>
    </row>
    <row r="1554" spans="5:6" s="200" customFormat="1" x14ac:dyDescent="0.2">
      <c r="E1554" s="201"/>
      <c r="F1554" s="201"/>
    </row>
    <row r="1555" spans="5:6" s="200" customFormat="1" x14ac:dyDescent="0.2">
      <c r="E1555" s="201"/>
      <c r="F1555" s="201"/>
    </row>
    <row r="1556" spans="5:6" s="200" customFormat="1" x14ac:dyDescent="0.2">
      <c r="E1556" s="201"/>
      <c r="F1556" s="201"/>
    </row>
    <row r="1557" spans="5:6" s="200" customFormat="1" x14ac:dyDescent="0.2">
      <c r="E1557" s="201"/>
      <c r="F1557" s="201"/>
    </row>
    <row r="1558" spans="5:6" s="200" customFormat="1" x14ac:dyDescent="0.2">
      <c r="E1558" s="201"/>
      <c r="F1558" s="201"/>
    </row>
    <row r="1559" spans="5:6" s="200" customFormat="1" x14ac:dyDescent="0.2">
      <c r="E1559" s="201"/>
      <c r="F1559" s="201"/>
    </row>
    <row r="1560" spans="5:6" s="200" customFormat="1" x14ac:dyDescent="0.2">
      <c r="E1560" s="201"/>
      <c r="F1560" s="201"/>
    </row>
    <row r="1561" spans="5:6" s="200" customFormat="1" x14ac:dyDescent="0.2">
      <c r="E1561" s="201"/>
      <c r="F1561" s="201"/>
    </row>
    <row r="1562" spans="5:6" s="200" customFormat="1" x14ac:dyDescent="0.2">
      <c r="E1562" s="201"/>
      <c r="F1562" s="201"/>
    </row>
    <row r="1563" spans="5:6" s="200" customFormat="1" x14ac:dyDescent="0.2">
      <c r="E1563" s="201"/>
      <c r="F1563" s="201"/>
    </row>
    <row r="1564" spans="5:6" s="200" customFormat="1" x14ac:dyDescent="0.2">
      <c r="E1564" s="201"/>
      <c r="F1564" s="201"/>
    </row>
    <row r="1565" spans="5:6" s="200" customFormat="1" x14ac:dyDescent="0.2">
      <c r="E1565" s="201"/>
      <c r="F1565" s="201"/>
    </row>
    <row r="1566" spans="5:6" s="200" customFormat="1" x14ac:dyDescent="0.2">
      <c r="E1566" s="201"/>
      <c r="F1566" s="201"/>
    </row>
    <row r="1567" spans="5:6" s="200" customFormat="1" x14ac:dyDescent="0.2">
      <c r="E1567" s="201"/>
      <c r="F1567" s="201"/>
    </row>
    <row r="1568" spans="5:6" s="200" customFormat="1" x14ac:dyDescent="0.2">
      <c r="E1568" s="201"/>
      <c r="F1568" s="201"/>
    </row>
    <row r="1569" spans="5:6" s="200" customFormat="1" x14ac:dyDescent="0.2">
      <c r="E1569" s="201"/>
      <c r="F1569" s="201"/>
    </row>
    <row r="1570" spans="5:6" s="200" customFormat="1" x14ac:dyDescent="0.2">
      <c r="E1570" s="201"/>
      <c r="F1570" s="201"/>
    </row>
    <row r="1571" spans="5:6" s="200" customFormat="1" x14ac:dyDescent="0.2">
      <c r="E1571" s="201"/>
      <c r="F1571" s="201"/>
    </row>
    <row r="1572" spans="5:6" s="200" customFormat="1" x14ac:dyDescent="0.2">
      <c r="E1572" s="201"/>
      <c r="F1572" s="201"/>
    </row>
    <row r="1573" spans="5:6" s="200" customFormat="1" x14ac:dyDescent="0.2">
      <c r="E1573" s="201"/>
      <c r="F1573" s="201"/>
    </row>
    <row r="1574" spans="5:6" s="200" customFormat="1" x14ac:dyDescent="0.2">
      <c r="E1574" s="201"/>
      <c r="F1574" s="201"/>
    </row>
    <row r="1575" spans="5:6" s="200" customFormat="1" x14ac:dyDescent="0.2">
      <c r="E1575" s="201"/>
      <c r="F1575" s="201"/>
    </row>
    <row r="1576" spans="5:6" s="200" customFormat="1" x14ac:dyDescent="0.2">
      <c r="E1576" s="201"/>
      <c r="F1576" s="201"/>
    </row>
    <row r="1577" spans="5:6" s="200" customFormat="1" x14ac:dyDescent="0.2">
      <c r="E1577" s="201"/>
      <c r="F1577" s="201"/>
    </row>
    <row r="1578" spans="5:6" s="200" customFormat="1" x14ac:dyDescent="0.2">
      <c r="E1578" s="201"/>
      <c r="F1578" s="201"/>
    </row>
    <row r="1579" spans="5:6" s="200" customFormat="1" x14ac:dyDescent="0.2">
      <c r="E1579" s="201"/>
      <c r="F1579" s="201"/>
    </row>
    <row r="1580" spans="5:6" s="200" customFormat="1" x14ac:dyDescent="0.2">
      <c r="E1580" s="201"/>
      <c r="F1580" s="201"/>
    </row>
    <row r="1581" spans="5:6" s="200" customFormat="1" x14ac:dyDescent="0.2">
      <c r="E1581" s="201"/>
      <c r="F1581" s="201"/>
    </row>
    <row r="1582" spans="5:6" s="200" customFormat="1" x14ac:dyDescent="0.2">
      <c r="E1582" s="201"/>
      <c r="F1582" s="201"/>
    </row>
    <row r="1583" spans="5:6" s="200" customFormat="1" x14ac:dyDescent="0.2">
      <c r="E1583" s="201"/>
      <c r="F1583" s="201"/>
    </row>
    <row r="1584" spans="5:6" s="200" customFormat="1" x14ac:dyDescent="0.2">
      <c r="E1584" s="201"/>
      <c r="F1584" s="201"/>
    </row>
    <row r="1585" spans="5:6" s="200" customFormat="1" x14ac:dyDescent="0.2">
      <c r="E1585" s="201"/>
      <c r="F1585" s="201"/>
    </row>
    <row r="1586" spans="5:6" s="200" customFormat="1" x14ac:dyDescent="0.2">
      <c r="E1586" s="201"/>
      <c r="F1586" s="201"/>
    </row>
    <row r="1587" spans="5:6" s="200" customFormat="1" x14ac:dyDescent="0.2">
      <c r="E1587" s="201"/>
      <c r="F1587" s="201"/>
    </row>
    <row r="1588" spans="5:6" s="200" customFormat="1" x14ac:dyDescent="0.2">
      <c r="E1588" s="201"/>
      <c r="F1588" s="201"/>
    </row>
    <row r="1589" spans="5:6" s="200" customFormat="1" x14ac:dyDescent="0.2">
      <c r="E1589" s="201"/>
      <c r="F1589" s="201"/>
    </row>
    <row r="1590" spans="5:6" s="200" customFormat="1" x14ac:dyDescent="0.2">
      <c r="E1590" s="201"/>
      <c r="F1590" s="201"/>
    </row>
    <row r="1591" spans="5:6" s="200" customFormat="1" x14ac:dyDescent="0.2">
      <c r="E1591" s="201"/>
      <c r="F1591" s="201"/>
    </row>
    <row r="1592" spans="5:6" s="200" customFormat="1" x14ac:dyDescent="0.2">
      <c r="E1592" s="201"/>
      <c r="F1592" s="201"/>
    </row>
    <row r="1593" spans="5:6" s="200" customFormat="1" x14ac:dyDescent="0.2">
      <c r="E1593" s="201"/>
      <c r="F1593" s="201"/>
    </row>
    <row r="1594" spans="5:6" s="200" customFormat="1" x14ac:dyDescent="0.2">
      <c r="E1594" s="201"/>
      <c r="F1594" s="201"/>
    </row>
    <row r="1595" spans="5:6" s="200" customFormat="1" x14ac:dyDescent="0.2">
      <c r="E1595" s="201"/>
      <c r="F1595" s="201"/>
    </row>
    <row r="1596" spans="5:6" s="200" customFormat="1" x14ac:dyDescent="0.2">
      <c r="E1596" s="201"/>
      <c r="F1596" s="201"/>
    </row>
    <row r="1597" spans="5:6" s="200" customFormat="1" x14ac:dyDescent="0.2">
      <c r="E1597" s="201"/>
      <c r="F1597" s="201"/>
    </row>
    <row r="1598" spans="5:6" s="200" customFormat="1" x14ac:dyDescent="0.2">
      <c r="E1598" s="201"/>
      <c r="F1598" s="201"/>
    </row>
    <row r="1599" spans="5:6" s="200" customFormat="1" x14ac:dyDescent="0.2">
      <c r="E1599" s="201"/>
      <c r="F1599" s="201"/>
    </row>
    <row r="1600" spans="5:6" s="200" customFormat="1" x14ac:dyDescent="0.2">
      <c r="E1600" s="201"/>
      <c r="F1600" s="201"/>
    </row>
    <row r="1601" spans="5:6" s="200" customFormat="1" x14ac:dyDescent="0.2">
      <c r="E1601" s="201"/>
      <c r="F1601" s="201"/>
    </row>
    <row r="1602" spans="5:6" s="200" customFormat="1" x14ac:dyDescent="0.2">
      <c r="E1602" s="201"/>
      <c r="F1602" s="201"/>
    </row>
    <row r="1603" spans="5:6" s="200" customFormat="1" x14ac:dyDescent="0.2">
      <c r="E1603" s="201"/>
      <c r="F1603" s="201"/>
    </row>
    <row r="1604" spans="5:6" s="200" customFormat="1" x14ac:dyDescent="0.2">
      <c r="E1604" s="201"/>
      <c r="F1604" s="201"/>
    </row>
    <row r="1605" spans="5:6" s="200" customFormat="1" x14ac:dyDescent="0.2">
      <c r="E1605" s="201"/>
      <c r="F1605" s="201"/>
    </row>
    <row r="1606" spans="5:6" s="200" customFormat="1" x14ac:dyDescent="0.2">
      <c r="E1606" s="201"/>
      <c r="F1606" s="201"/>
    </row>
    <row r="1607" spans="5:6" s="200" customFormat="1" x14ac:dyDescent="0.2">
      <c r="E1607" s="201"/>
      <c r="F1607" s="201"/>
    </row>
    <row r="1608" spans="5:6" s="200" customFormat="1" x14ac:dyDescent="0.2">
      <c r="E1608" s="201"/>
      <c r="F1608" s="201"/>
    </row>
    <row r="1609" spans="5:6" s="200" customFormat="1" x14ac:dyDescent="0.2">
      <c r="E1609" s="201"/>
      <c r="F1609" s="201"/>
    </row>
    <row r="1610" spans="5:6" s="200" customFormat="1" x14ac:dyDescent="0.2">
      <c r="E1610" s="201"/>
      <c r="F1610" s="201"/>
    </row>
    <row r="1611" spans="5:6" s="200" customFormat="1" x14ac:dyDescent="0.2">
      <c r="E1611" s="201"/>
      <c r="F1611" s="201"/>
    </row>
    <row r="1612" spans="5:6" s="200" customFormat="1" x14ac:dyDescent="0.2">
      <c r="E1612" s="201"/>
      <c r="F1612" s="201"/>
    </row>
    <row r="1613" spans="5:6" s="200" customFormat="1" x14ac:dyDescent="0.2">
      <c r="E1613" s="201"/>
      <c r="F1613" s="201"/>
    </row>
    <row r="1614" spans="5:6" s="200" customFormat="1" x14ac:dyDescent="0.2">
      <c r="E1614" s="201"/>
      <c r="F1614" s="201"/>
    </row>
    <row r="1615" spans="5:6" s="200" customFormat="1" x14ac:dyDescent="0.2">
      <c r="E1615" s="201"/>
      <c r="F1615" s="201"/>
    </row>
    <row r="1616" spans="5:6" s="200" customFormat="1" x14ac:dyDescent="0.2">
      <c r="E1616" s="201"/>
      <c r="F1616" s="201"/>
    </row>
    <row r="1617" spans="5:6" s="200" customFormat="1" x14ac:dyDescent="0.2">
      <c r="E1617" s="201"/>
      <c r="F1617" s="201"/>
    </row>
    <row r="1618" spans="5:6" s="200" customFormat="1" x14ac:dyDescent="0.2">
      <c r="E1618" s="201"/>
      <c r="F1618" s="201"/>
    </row>
    <row r="1619" spans="5:6" s="200" customFormat="1" x14ac:dyDescent="0.2">
      <c r="E1619" s="201"/>
      <c r="F1619" s="201"/>
    </row>
    <row r="1620" spans="5:6" s="200" customFormat="1" x14ac:dyDescent="0.2">
      <c r="E1620" s="201"/>
      <c r="F1620" s="201"/>
    </row>
    <row r="1621" spans="5:6" s="200" customFormat="1" x14ac:dyDescent="0.2">
      <c r="E1621" s="201"/>
      <c r="F1621" s="201"/>
    </row>
    <row r="1622" spans="5:6" s="200" customFormat="1" x14ac:dyDescent="0.2">
      <c r="E1622" s="201"/>
      <c r="F1622" s="201"/>
    </row>
    <row r="1623" spans="5:6" s="200" customFormat="1" x14ac:dyDescent="0.2">
      <c r="E1623" s="201"/>
      <c r="F1623" s="201"/>
    </row>
    <row r="1624" spans="5:6" s="200" customFormat="1" x14ac:dyDescent="0.2">
      <c r="E1624" s="201"/>
      <c r="F1624" s="201"/>
    </row>
    <row r="1625" spans="5:6" s="200" customFormat="1" x14ac:dyDescent="0.2">
      <c r="E1625" s="201"/>
      <c r="F1625" s="201"/>
    </row>
    <row r="1626" spans="5:6" s="200" customFormat="1" x14ac:dyDescent="0.2">
      <c r="E1626" s="201"/>
      <c r="F1626" s="201"/>
    </row>
    <row r="1627" spans="5:6" s="200" customFormat="1" x14ac:dyDescent="0.2">
      <c r="E1627" s="201"/>
      <c r="F1627" s="201"/>
    </row>
    <row r="1628" spans="5:6" s="200" customFormat="1" x14ac:dyDescent="0.2">
      <c r="E1628" s="201"/>
      <c r="F1628" s="201"/>
    </row>
    <row r="1629" spans="5:6" s="200" customFormat="1" x14ac:dyDescent="0.2">
      <c r="E1629" s="201"/>
      <c r="F1629" s="201"/>
    </row>
    <row r="1630" spans="5:6" s="200" customFormat="1" x14ac:dyDescent="0.2">
      <c r="E1630" s="201"/>
      <c r="F1630" s="201"/>
    </row>
    <row r="1631" spans="5:6" s="200" customFormat="1" x14ac:dyDescent="0.2">
      <c r="E1631" s="201"/>
      <c r="F1631" s="201"/>
    </row>
    <row r="1632" spans="5:6" s="200" customFormat="1" x14ac:dyDescent="0.2">
      <c r="E1632" s="201"/>
      <c r="F1632" s="201"/>
    </row>
    <row r="1633" spans="5:6" s="200" customFormat="1" x14ac:dyDescent="0.2">
      <c r="E1633" s="201"/>
      <c r="F1633" s="201"/>
    </row>
    <row r="1634" spans="5:6" s="200" customFormat="1" x14ac:dyDescent="0.2">
      <c r="E1634" s="201"/>
      <c r="F1634" s="201"/>
    </row>
    <row r="1635" spans="5:6" s="200" customFormat="1" x14ac:dyDescent="0.2">
      <c r="E1635" s="201"/>
      <c r="F1635" s="201"/>
    </row>
    <row r="1636" spans="5:6" s="200" customFormat="1" x14ac:dyDescent="0.2">
      <c r="E1636" s="201"/>
      <c r="F1636" s="201"/>
    </row>
    <row r="1637" spans="5:6" s="200" customFormat="1" x14ac:dyDescent="0.2">
      <c r="E1637" s="201"/>
      <c r="F1637" s="201"/>
    </row>
    <row r="1638" spans="5:6" s="200" customFormat="1" x14ac:dyDescent="0.2">
      <c r="E1638" s="201"/>
      <c r="F1638" s="201"/>
    </row>
    <row r="1639" spans="5:6" s="200" customFormat="1" x14ac:dyDescent="0.2">
      <c r="E1639" s="201"/>
      <c r="F1639" s="201"/>
    </row>
    <row r="1640" spans="5:6" s="200" customFormat="1" x14ac:dyDescent="0.2">
      <c r="E1640" s="201"/>
      <c r="F1640" s="201"/>
    </row>
    <row r="1641" spans="5:6" s="200" customFormat="1" x14ac:dyDescent="0.2">
      <c r="E1641" s="201"/>
      <c r="F1641" s="201"/>
    </row>
    <row r="1642" spans="5:6" s="200" customFormat="1" x14ac:dyDescent="0.2">
      <c r="E1642" s="201"/>
      <c r="F1642" s="201"/>
    </row>
    <row r="1643" spans="5:6" s="200" customFormat="1" x14ac:dyDescent="0.2">
      <c r="E1643" s="201"/>
      <c r="F1643" s="201"/>
    </row>
    <row r="1644" spans="5:6" s="200" customFormat="1" x14ac:dyDescent="0.2">
      <c r="E1644" s="201"/>
      <c r="F1644" s="201"/>
    </row>
    <row r="1645" spans="5:6" s="200" customFormat="1" x14ac:dyDescent="0.2">
      <c r="E1645" s="201"/>
      <c r="F1645" s="201"/>
    </row>
    <row r="1646" spans="5:6" s="200" customFormat="1" x14ac:dyDescent="0.2">
      <c r="E1646" s="201"/>
      <c r="F1646" s="201"/>
    </row>
    <row r="1647" spans="5:6" s="200" customFormat="1" x14ac:dyDescent="0.2">
      <c r="E1647" s="201"/>
      <c r="F1647" s="201"/>
    </row>
    <row r="1648" spans="5:6" s="200" customFormat="1" x14ac:dyDescent="0.2">
      <c r="E1648" s="201"/>
      <c r="F1648" s="201"/>
    </row>
    <row r="1649" spans="5:6" s="200" customFormat="1" x14ac:dyDescent="0.2">
      <c r="E1649" s="201"/>
      <c r="F1649" s="201"/>
    </row>
    <row r="1650" spans="5:6" s="200" customFormat="1" x14ac:dyDescent="0.2">
      <c r="E1650" s="201"/>
      <c r="F1650" s="201"/>
    </row>
    <row r="1651" spans="5:6" s="200" customFormat="1" x14ac:dyDescent="0.2">
      <c r="E1651" s="201"/>
      <c r="F1651" s="201"/>
    </row>
    <row r="1652" spans="5:6" s="200" customFormat="1" x14ac:dyDescent="0.2">
      <c r="E1652" s="201"/>
      <c r="F1652" s="201"/>
    </row>
    <row r="1653" spans="5:6" s="200" customFormat="1" x14ac:dyDescent="0.2">
      <c r="E1653" s="201"/>
      <c r="F1653" s="201"/>
    </row>
    <row r="1654" spans="5:6" s="200" customFormat="1" x14ac:dyDescent="0.2">
      <c r="E1654" s="201"/>
      <c r="F1654" s="201"/>
    </row>
    <row r="1655" spans="5:6" s="200" customFormat="1" x14ac:dyDescent="0.2">
      <c r="E1655" s="201"/>
      <c r="F1655" s="201"/>
    </row>
    <row r="1656" spans="5:6" s="200" customFormat="1" x14ac:dyDescent="0.2">
      <c r="E1656" s="201"/>
      <c r="F1656" s="201"/>
    </row>
    <row r="1657" spans="5:6" s="200" customFormat="1" x14ac:dyDescent="0.2">
      <c r="E1657" s="201"/>
      <c r="F1657" s="201"/>
    </row>
    <row r="1658" spans="5:6" s="200" customFormat="1" x14ac:dyDescent="0.2">
      <c r="E1658" s="201"/>
      <c r="F1658" s="201"/>
    </row>
    <row r="1659" spans="5:6" s="200" customFormat="1" x14ac:dyDescent="0.2">
      <c r="E1659" s="201"/>
      <c r="F1659" s="201"/>
    </row>
    <row r="1660" spans="5:6" s="200" customFormat="1" x14ac:dyDescent="0.2">
      <c r="E1660" s="201"/>
      <c r="F1660" s="201"/>
    </row>
    <row r="1661" spans="5:6" s="200" customFormat="1" x14ac:dyDescent="0.2">
      <c r="E1661" s="201"/>
      <c r="F1661" s="201"/>
    </row>
    <row r="1662" spans="5:6" s="200" customFormat="1" x14ac:dyDescent="0.2">
      <c r="E1662" s="201"/>
      <c r="F1662" s="201"/>
    </row>
    <row r="1663" spans="5:6" s="200" customFormat="1" x14ac:dyDescent="0.2">
      <c r="E1663" s="201"/>
      <c r="F1663" s="201"/>
    </row>
    <row r="1664" spans="5:6" s="200" customFormat="1" x14ac:dyDescent="0.2">
      <c r="E1664" s="201"/>
      <c r="F1664" s="201"/>
    </row>
    <row r="1665" spans="5:6" s="200" customFormat="1" x14ac:dyDescent="0.2">
      <c r="E1665" s="201"/>
      <c r="F1665" s="201"/>
    </row>
    <row r="1666" spans="5:6" s="200" customFormat="1" x14ac:dyDescent="0.2">
      <c r="E1666" s="201"/>
      <c r="F1666" s="201"/>
    </row>
    <row r="1667" spans="5:6" s="200" customFormat="1" x14ac:dyDescent="0.2">
      <c r="E1667" s="201"/>
      <c r="F1667" s="201"/>
    </row>
    <row r="1668" spans="5:6" s="200" customFormat="1" x14ac:dyDescent="0.2">
      <c r="E1668" s="201"/>
      <c r="F1668" s="201"/>
    </row>
    <row r="1669" spans="5:6" s="200" customFormat="1" x14ac:dyDescent="0.2">
      <c r="E1669" s="201"/>
      <c r="F1669" s="201"/>
    </row>
    <row r="1670" spans="5:6" s="200" customFormat="1" x14ac:dyDescent="0.2">
      <c r="E1670" s="201"/>
      <c r="F1670" s="201"/>
    </row>
    <row r="1671" spans="5:6" s="200" customFormat="1" x14ac:dyDescent="0.2">
      <c r="E1671" s="201"/>
      <c r="F1671" s="201"/>
    </row>
    <row r="1672" spans="5:6" s="200" customFormat="1" x14ac:dyDescent="0.2">
      <c r="E1672" s="201"/>
      <c r="F1672" s="201"/>
    </row>
    <row r="1673" spans="5:6" s="200" customFormat="1" x14ac:dyDescent="0.2">
      <c r="E1673" s="201"/>
      <c r="F1673" s="201"/>
    </row>
    <row r="1674" spans="5:6" s="200" customFormat="1" x14ac:dyDescent="0.2">
      <c r="E1674" s="201"/>
      <c r="F1674" s="201"/>
    </row>
    <row r="1675" spans="5:6" s="200" customFormat="1" x14ac:dyDescent="0.2">
      <c r="E1675" s="201"/>
      <c r="F1675" s="201"/>
    </row>
    <row r="1676" spans="5:6" s="200" customFormat="1" x14ac:dyDescent="0.2">
      <c r="E1676" s="201"/>
      <c r="F1676" s="201"/>
    </row>
    <row r="1677" spans="5:6" s="200" customFormat="1" x14ac:dyDescent="0.2">
      <c r="E1677" s="201"/>
      <c r="F1677" s="201"/>
    </row>
    <row r="1678" spans="5:6" s="200" customFormat="1" x14ac:dyDescent="0.2">
      <c r="E1678" s="201"/>
      <c r="F1678" s="201"/>
    </row>
    <row r="1679" spans="5:6" s="200" customFormat="1" x14ac:dyDescent="0.2">
      <c r="E1679" s="201"/>
      <c r="F1679" s="201"/>
    </row>
    <row r="1680" spans="5:6" s="200" customFormat="1" x14ac:dyDescent="0.2">
      <c r="E1680" s="201"/>
      <c r="F1680" s="201"/>
    </row>
    <row r="1681" spans="5:6" s="200" customFormat="1" x14ac:dyDescent="0.2">
      <c r="E1681" s="201"/>
      <c r="F1681" s="201"/>
    </row>
    <row r="1682" spans="5:6" s="200" customFormat="1" x14ac:dyDescent="0.2">
      <c r="E1682" s="201"/>
      <c r="F1682" s="201"/>
    </row>
    <row r="1683" spans="5:6" s="200" customFormat="1" x14ac:dyDescent="0.2">
      <c r="E1683" s="201"/>
      <c r="F1683" s="201"/>
    </row>
    <row r="1684" spans="5:6" s="200" customFormat="1" x14ac:dyDescent="0.2">
      <c r="E1684" s="201"/>
      <c r="F1684" s="201"/>
    </row>
    <row r="1685" spans="5:6" s="200" customFormat="1" x14ac:dyDescent="0.2">
      <c r="E1685" s="201"/>
      <c r="F1685" s="201"/>
    </row>
    <row r="1686" spans="5:6" s="200" customFormat="1" x14ac:dyDescent="0.2">
      <c r="E1686" s="201"/>
      <c r="F1686" s="201"/>
    </row>
    <row r="1687" spans="5:6" s="200" customFormat="1" x14ac:dyDescent="0.2">
      <c r="E1687" s="201"/>
      <c r="F1687" s="201"/>
    </row>
    <row r="1688" spans="5:6" s="200" customFormat="1" x14ac:dyDescent="0.2">
      <c r="E1688" s="201"/>
      <c r="F1688" s="201"/>
    </row>
    <row r="1689" spans="5:6" s="200" customFormat="1" x14ac:dyDescent="0.2">
      <c r="E1689" s="201"/>
      <c r="F1689" s="201"/>
    </row>
    <row r="1690" spans="5:6" s="200" customFormat="1" x14ac:dyDescent="0.2">
      <c r="E1690" s="201"/>
      <c r="F1690" s="201"/>
    </row>
    <row r="1691" spans="5:6" s="200" customFormat="1" x14ac:dyDescent="0.2">
      <c r="E1691" s="201"/>
      <c r="F1691" s="201"/>
    </row>
    <row r="1692" spans="5:6" s="200" customFormat="1" x14ac:dyDescent="0.2">
      <c r="E1692" s="201"/>
      <c r="F1692" s="201"/>
    </row>
    <row r="1693" spans="5:6" s="200" customFormat="1" x14ac:dyDescent="0.2">
      <c r="E1693" s="201"/>
      <c r="F1693" s="201"/>
    </row>
    <row r="1694" spans="5:6" s="200" customFormat="1" x14ac:dyDescent="0.2">
      <c r="E1694" s="201"/>
      <c r="F1694" s="201"/>
    </row>
    <row r="1695" spans="5:6" s="200" customFormat="1" x14ac:dyDescent="0.2">
      <c r="E1695" s="201"/>
      <c r="F1695" s="201"/>
    </row>
    <row r="1696" spans="5:6" s="200" customFormat="1" x14ac:dyDescent="0.2">
      <c r="E1696" s="201"/>
      <c r="F1696" s="201"/>
    </row>
    <row r="1697" spans="5:6" s="200" customFormat="1" x14ac:dyDescent="0.2">
      <c r="E1697" s="201"/>
      <c r="F1697" s="201"/>
    </row>
    <row r="1698" spans="5:6" s="200" customFormat="1" x14ac:dyDescent="0.2">
      <c r="E1698" s="201"/>
      <c r="F1698" s="201"/>
    </row>
    <row r="1699" spans="5:6" s="200" customFormat="1" x14ac:dyDescent="0.2">
      <c r="E1699" s="201"/>
      <c r="F1699" s="201"/>
    </row>
    <row r="1700" spans="5:6" s="200" customFormat="1" x14ac:dyDescent="0.2">
      <c r="E1700" s="201"/>
      <c r="F1700" s="201"/>
    </row>
    <row r="1701" spans="5:6" s="200" customFormat="1" x14ac:dyDescent="0.2">
      <c r="E1701" s="201"/>
      <c r="F1701" s="201"/>
    </row>
    <row r="1702" spans="5:6" s="200" customFormat="1" x14ac:dyDescent="0.2">
      <c r="E1702" s="201"/>
      <c r="F1702" s="201"/>
    </row>
    <row r="1703" spans="5:6" s="200" customFormat="1" x14ac:dyDescent="0.2">
      <c r="E1703" s="201"/>
      <c r="F1703" s="201"/>
    </row>
    <row r="1704" spans="5:6" s="200" customFormat="1" x14ac:dyDescent="0.2">
      <c r="E1704" s="201"/>
      <c r="F1704" s="201"/>
    </row>
    <row r="1705" spans="5:6" s="200" customFormat="1" x14ac:dyDescent="0.2">
      <c r="E1705" s="201"/>
      <c r="F1705" s="201"/>
    </row>
    <row r="1706" spans="5:6" s="200" customFormat="1" x14ac:dyDescent="0.2">
      <c r="E1706" s="201"/>
      <c r="F1706" s="201"/>
    </row>
    <row r="1707" spans="5:6" s="200" customFormat="1" x14ac:dyDescent="0.2">
      <c r="E1707" s="201"/>
      <c r="F1707" s="201"/>
    </row>
    <row r="1708" spans="5:6" s="200" customFormat="1" x14ac:dyDescent="0.2">
      <c r="E1708" s="201"/>
      <c r="F1708" s="201"/>
    </row>
    <row r="1709" spans="5:6" s="200" customFormat="1" x14ac:dyDescent="0.2">
      <c r="E1709" s="201"/>
      <c r="F1709" s="201"/>
    </row>
    <row r="1710" spans="5:6" s="200" customFormat="1" x14ac:dyDescent="0.2">
      <c r="E1710" s="201"/>
      <c r="F1710" s="201"/>
    </row>
    <row r="1711" spans="5:6" s="200" customFormat="1" x14ac:dyDescent="0.2">
      <c r="E1711" s="201"/>
      <c r="F1711" s="201"/>
    </row>
    <row r="1712" spans="5:6" s="200" customFormat="1" x14ac:dyDescent="0.2">
      <c r="E1712" s="201"/>
      <c r="F1712" s="201"/>
    </row>
    <row r="1713" spans="5:6" s="200" customFormat="1" x14ac:dyDescent="0.2">
      <c r="E1713" s="201"/>
      <c r="F1713" s="201"/>
    </row>
    <row r="1714" spans="5:6" s="200" customFormat="1" x14ac:dyDescent="0.2">
      <c r="E1714" s="201"/>
      <c r="F1714" s="201"/>
    </row>
    <row r="1715" spans="5:6" s="200" customFormat="1" x14ac:dyDescent="0.2">
      <c r="E1715" s="201"/>
      <c r="F1715" s="201"/>
    </row>
    <row r="1716" spans="5:6" s="200" customFormat="1" x14ac:dyDescent="0.2">
      <c r="E1716" s="201"/>
      <c r="F1716" s="201"/>
    </row>
    <row r="1717" spans="5:6" s="200" customFormat="1" x14ac:dyDescent="0.2">
      <c r="E1717" s="201"/>
      <c r="F1717" s="201"/>
    </row>
    <row r="1718" spans="5:6" s="200" customFormat="1" x14ac:dyDescent="0.2">
      <c r="E1718" s="201"/>
      <c r="F1718" s="201"/>
    </row>
    <row r="1719" spans="5:6" s="200" customFormat="1" x14ac:dyDescent="0.2">
      <c r="E1719" s="201"/>
      <c r="F1719" s="201"/>
    </row>
    <row r="1720" spans="5:6" s="200" customFormat="1" x14ac:dyDescent="0.2">
      <c r="E1720" s="201"/>
      <c r="F1720" s="201"/>
    </row>
    <row r="1721" spans="5:6" s="200" customFormat="1" x14ac:dyDescent="0.2">
      <c r="E1721" s="201"/>
      <c r="F1721" s="201"/>
    </row>
    <row r="1722" spans="5:6" s="200" customFormat="1" x14ac:dyDescent="0.2">
      <c r="E1722" s="201"/>
      <c r="F1722" s="201"/>
    </row>
    <row r="1723" spans="5:6" s="200" customFormat="1" x14ac:dyDescent="0.2">
      <c r="E1723" s="201"/>
      <c r="F1723" s="201"/>
    </row>
    <row r="1724" spans="5:6" s="200" customFormat="1" x14ac:dyDescent="0.2">
      <c r="E1724" s="201"/>
      <c r="F1724" s="201"/>
    </row>
    <row r="1725" spans="5:6" s="200" customFormat="1" x14ac:dyDescent="0.2">
      <c r="E1725" s="201"/>
      <c r="F1725" s="201"/>
    </row>
    <row r="1726" spans="5:6" s="200" customFormat="1" x14ac:dyDescent="0.2">
      <c r="E1726" s="201"/>
      <c r="F1726" s="201"/>
    </row>
    <row r="1727" spans="5:6" s="200" customFormat="1" x14ac:dyDescent="0.2">
      <c r="E1727" s="201"/>
      <c r="F1727" s="201"/>
    </row>
    <row r="1728" spans="5:6" s="200" customFormat="1" x14ac:dyDescent="0.2">
      <c r="E1728" s="201"/>
      <c r="F1728" s="201"/>
    </row>
    <row r="1729" spans="5:6" s="200" customFormat="1" x14ac:dyDescent="0.2">
      <c r="E1729" s="201"/>
      <c r="F1729" s="201"/>
    </row>
    <row r="1730" spans="5:6" s="200" customFormat="1" x14ac:dyDescent="0.2">
      <c r="E1730" s="201"/>
      <c r="F1730" s="201"/>
    </row>
    <row r="1731" spans="5:6" s="200" customFormat="1" x14ac:dyDescent="0.2">
      <c r="E1731" s="201"/>
      <c r="F1731" s="201"/>
    </row>
    <row r="1732" spans="5:6" s="200" customFormat="1" x14ac:dyDescent="0.2">
      <c r="E1732" s="201"/>
      <c r="F1732" s="201"/>
    </row>
    <row r="1733" spans="5:6" s="200" customFormat="1" x14ac:dyDescent="0.2">
      <c r="E1733" s="201"/>
      <c r="F1733" s="201"/>
    </row>
    <row r="1734" spans="5:6" s="200" customFormat="1" x14ac:dyDescent="0.2">
      <c r="E1734" s="201"/>
      <c r="F1734" s="201"/>
    </row>
    <row r="1735" spans="5:6" s="200" customFormat="1" x14ac:dyDescent="0.2">
      <c r="E1735" s="201"/>
      <c r="F1735" s="201"/>
    </row>
    <row r="1736" spans="5:6" s="200" customFormat="1" x14ac:dyDescent="0.2">
      <c r="E1736" s="201"/>
      <c r="F1736" s="201"/>
    </row>
    <row r="1737" spans="5:6" s="200" customFormat="1" x14ac:dyDescent="0.2">
      <c r="E1737" s="201"/>
      <c r="F1737" s="201"/>
    </row>
    <row r="1738" spans="5:6" s="200" customFormat="1" x14ac:dyDescent="0.2">
      <c r="E1738" s="201"/>
      <c r="F1738" s="201"/>
    </row>
    <row r="1739" spans="5:6" s="200" customFormat="1" x14ac:dyDescent="0.2">
      <c r="E1739" s="201"/>
      <c r="F1739" s="201"/>
    </row>
    <row r="1740" spans="5:6" s="200" customFormat="1" x14ac:dyDescent="0.2">
      <c r="E1740" s="201"/>
      <c r="F1740" s="201"/>
    </row>
    <row r="1741" spans="5:6" s="200" customFormat="1" x14ac:dyDescent="0.2">
      <c r="E1741" s="201"/>
      <c r="F1741" s="201"/>
    </row>
    <row r="1742" spans="5:6" s="200" customFormat="1" x14ac:dyDescent="0.2">
      <c r="E1742" s="201"/>
      <c r="F1742" s="201"/>
    </row>
    <row r="1743" spans="5:6" s="200" customFormat="1" x14ac:dyDescent="0.2">
      <c r="E1743" s="201"/>
      <c r="F1743" s="201"/>
    </row>
    <row r="1744" spans="5:6" s="200" customFormat="1" x14ac:dyDescent="0.2">
      <c r="E1744" s="201"/>
      <c r="F1744" s="201"/>
    </row>
    <row r="1745" spans="5:6" s="200" customFormat="1" x14ac:dyDescent="0.2">
      <c r="E1745" s="201"/>
      <c r="F1745" s="201"/>
    </row>
    <row r="1746" spans="5:6" s="200" customFormat="1" x14ac:dyDescent="0.2">
      <c r="E1746" s="201"/>
      <c r="F1746" s="201"/>
    </row>
    <row r="1747" spans="5:6" s="200" customFormat="1" x14ac:dyDescent="0.2">
      <c r="E1747" s="201"/>
      <c r="F1747" s="201"/>
    </row>
    <row r="1748" spans="5:6" s="200" customFormat="1" x14ac:dyDescent="0.2">
      <c r="E1748" s="201"/>
      <c r="F1748" s="201"/>
    </row>
    <row r="1749" spans="5:6" s="200" customFormat="1" x14ac:dyDescent="0.2">
      <c r="E1749" s="201"/>
      <c r="F1749" s="201"/>
    </row>
    <row r="1750" spans="5:6" s="200" customFormat="1" x14ac:dyDescent="0.2">
      <c r="E1750" s="201"/>
      <c r="F1750" s="201"/>
    </row>
    <row r="1751" spans="5:6" s="200" customFormat="1" x14ac:dyDescent="0.2">
      <c r="E1751" s="201"/>
      <c r="F1751" s="201"/>
    </row>
    <row r="1752" spans="5:6" s="200" customFormat="1" x14ac:dyDescent="0.2">
      <c r="E1752" s="201"/>
      <c r="F1752" s="201"/>
    </row>
    <row r="1753" spans="5:6" s="200" customFormat="1" x14ac:dyDescent="0.2">
      <c r="E1753" s="201"/>
      <c r="F1753" s="201"/>
    </row>
    <row r="1754" spans="5:6" s="200" customFormat="1" x14ac:dyDescent="0.2">
      <c r="E1754" s="201"/>
      <c r="F1754" s="201"/>
    </row>
    <row r="1755" spans="5:6" s="200" customFormat="1" x14ac:dyDescent="0.2">
      <c r="E1755" s="201"/>
      <c r="F1755" s="201"/>
    </row>
    <row r="1756" spans="5:6" s="200" customFormat="1" x14ac:dyDescent="0.2">
      <c r="E1756" s="201"/>
      <c r="F1756" s="201"/>
    </row>
    <row r="1757" spans="5:6" s="200" customFormat="1" x14ac:dyDescent="0.2">
      <c r="E1757" s="201"/>
      <c r="F1757" s="201"/>
    </row>
    <row r="1758" spans="5:6" s="200" customFormat="1" x14ac:dyDescent="0.2">
      <c r="E1758" s="201"/>
      <c r="F1758" s="201"/>
    </row>
    <row r="1759" spans="5:6" s="200" customFormat="1" x14ac:dyDescent="0.2">
      <c r="E1759" s="201"/>
      <c r="F1759" s="201"/>
    </row>
    <row r="1760" spans="5:6" s="200" customFormat="1" x14ac:dyDescent="0.2">
      <c r="E1760" s="201"/>
      <c r="F1760" s="201"/>
    </row>
    <row r="1761" spans="5:6" s="200" customFormat="1" x14ac:dyDescent="0.2">
      <c r="E1761" s="201"/>
      <c r="F1761" s="201"/>
    </row>
    <row r="1762" spans="5:6" s="200" customFormat="1" x14ac:dyDescent="0.2">
      <c r="E1762" s="201"/>
      <c r="F1762" s="201"/>
    </row>
    <row r="1763" spans="5:6" s="200" customFormat="1" x14ac:dyDescent="0.2">
      <c r="E1763" s="201"/>
      <c r="F1763" s="201"/>
    </row>
    <row r="1764" spans="5:6" s="200" customFormat="1" x14ac:dyDescent="0.2">
      <c r="E1764" s="201"/>
      <c r="F1764" s="201"/>
    </row>
    <row r="1765" spans="5:6" s="200" customFormat="1" x14ac:dyDescent="0.2">
      <c r="E1765" s="201"/>
      <c r="F1765" s="201"/>
    </row>
    <row r="1766" spans="5:6" s="200" customFormat="1" x14ac:dyDescent="0.2">
      <c r="E1766" s="201"/>
      <c r="F1766" s="201"/>
    </row>
    <row r="1767" spans="5:6" s="200" customFormat="1" x14ac:dyDescent="0.2">
      <c r="E1767" s="201"/>
      <c r="F1767" s="201"/>
    </row>
    <row r="1768" spans="5:6" s="200" customFormat="1" x14ac:dyDescent="0.2">
      <c r="E1768" s="201"/>
      <c r="F1768" s="201"/>
    </row>
    <row r="1769" spans="5:6" s="200" customFormat="1" x14ac:dyDescent="0.2">
      <c r="E1769" s="201"/>
      <c r="F1769" s="201"/>
    </row>
    <row r="1770" spans="5:6" s="200" customFormat="1" x14ac:dyDescent="0.2">
      <c r="E1770" s="201"/>
      <c r="F1770" s="201"/>
    </row>
    <row r="1771" spans="5:6" s="200" customFormat="1" x14ac:dyDescent="0.2">
      <c r="E1771" s="201"/>
      <c r="F1771" s="201"/>
    </row>
    <row r="1772" spans="5:6" s="200" customFormat="1" x14ac:dyDescent="0.2">
      <c r="E1772" s="201"/>
      <c r="F1772" s="201"/>
    </row>
    <row r="1773" spans="5:6" s="200" customFormat="1" x14ac:dyDescent="0.2">
      <c r="E1773" s="201"/>
      <c r="F1773" s="201"/>
    </row>
    <row r="1774" spans="5:6" s="200" customFormat="1" x14ac:dyDescent="0.2">
      <c r="E1774" s="201"/>
      <c r="F1774" s="201"/>
    </row>
    <row r="1775" spans="5:6" s="200" customFormat="1" x14ac:dyDescent="0.2">
      <c r="E1775" s="201"/>
      <c r="F1775" s="201"/>
    </row>
    <row r="1776" spans="5:6" s="200" customFormat="1" x14ac:dyDescent="0.2">
      <c r="E1776" s="201"/>
      <c r="F1776" s="201"/>
    </row>
    <row r="1777" spans="5:6" s="200" customFormat="1" x14ac:dyDescent="0.2">
      <c r="E1777" s="201"/>
      <c r="F1777" s="201"/>
    </row>
    <row r="1778" spans="5:6" s="200" customFormat="1" x14ac:dyDescent="0.2">
      <c r="E1778" s="201"/>
      <c r="F1778" s="201"/>
    </row>
    <row r="1779" spans="5:6" s="200" customFormat="1" x14ac:dyDescent="0.2">
      <c r="E1779" s="201"/>
      <c r="F1779" s="201"/>
    </row>
    <row r="1780" spans="5:6" s="200" customFormat="1" x14ac:dyDescent="0.2">
      <c r="E1780" s="201"/>
      <c r="F1780" s="201"/>
    </row>
    <row r="1781" spans="5:6" s="200" customFormat="1" x14ac:dyDescent="0.2">
      <c r="E1781" s="201"/>
      <c r="F1781" s="201"/>
    </row>
    <row r="1782" spans="5:6" s="200" customFormat="1" x14ac:dyDescent="0.2">
      <c r="E1782" s="201"/>
      <c r="F1782" s="201"/>
    </row>
    <row r="1783" spans="5:6" s="200" customFormat="1" x14ac:dyDescent="0.2">
      <c r="E1783" s="201"/>
      <c r="F1783" s="201"/>
    </row>
    <row r="1784" spans="5:6" s="200" customFormat="1" x14ac:dyDescent="0.2">
      <c r="E1784" s="201"/>
      <c r="F1784" s="201"/>
    </row>
    <row r="1785" spans="5:6" s="200" customFormat="1" x14ac:dyDescent="0.2">
      <c r="E1785" s="201"/>
      <c r="F1785" s="201"/>
    </row>
    <row r="1786" spans="5:6" s="200" customFormat="1" x14ac:dyDescent="0.2">
      <c r="E1786" s="201"/>
      <c r="F1786" s="201"/>
    </row>
    <row r="1787" spans="5:6" s="200" customFormat="1" x14ac:dyDescent="0.2">
      <c r="E1787" s="201"/>
      <c r="F1787" s="201"/>
    </row>
    <row r="1788" spans="5:6" s="200" customFormat="1" x14ac:dyDescent="0.2">
      <c r="E1788" s="201"/>
      <c r="F1788" s="201"/>
    </row>
    <row r="1789" spans="5:6" s="200" customFormat="1" x14ac:dyDescent="0.2">
      <c r="E1789" s="201"/>
      <c r="F1789" s="201"/>
    </row>
    <row r="1790" spans="5:6" s="200" customFormat="1" x14ac:dyDescent="0.2">
      <c r="E1790" s="201"/>
      <c r="F1790" s="201"/>
    </row>
    <row r="1791" spans="5:6" s="200" customFormat="1" x14ac:dyDescent="0.2">
      <c r="E1791" s="201"/>
      <c r="F1791" s="201"/>
    </row>
    <row r="1792" spans="5:6" s="200" customFormat="1" x14ac:dyDescent="0.2">
      <c r="E1792" s="201"/>
      <c r="F1792" s="201"/>
    </row>
    <row r="1793" spans="5:6" s="200" customFormat="1" x14ac:dyDescent="0.2">
      <c r="E1793" s="201"/>
      <c r="F1793" s="201"/>
    </row>
    <row r="1794" spans="5:6" s="200" customFormat="1" x14ac:dyDescent="0.2">
      <c r="E1794" s="201"/>
      <c r="F1794" s="201"/>
    </row>
    <row r="1795" spans="5:6" s="200" customFormat="1" x14ac:dyDescent="0.2">
      <c r="E1795" s="201"/>
      <c r="F1795" s="201"/>
    </row>
    <row r="1796" spans="5:6" s="200" customFormat="1" x14ac:dyDescent="0.2">
      <c r="E1796" s="201"/>
      <c r="F1796" s="201"/>
    </row>
    <row r="1797" spans="5:6" s="200" customFormat="1" x14ac:dyDescent="0.2">
      <c r="E1797" s="201"/>
      <c r="F1797" s="201"/>
    </row>
    <row r="1798" spans="5:6" s="200" customFormat="1" x14ac:dyDescent="0.2">
      <c r="E1798" s="201"/>
      <c r="F1798" s="201"/>
    </row>
    <row r="1799" spans="5:6" s="200" customFormat="1" x14ac:dyDescent="0.2">
      <c r="E1799" s="201"/>
      <c r="F1799" s="201"/>
    </row>
    <row r="1800" spans="5:6" s="200" customFormat="1" x14ac:dyDescent="0.2">
      <c r="E1800" s="201"/>
      <c r="F1800" s="201"/>
    </row>
    <row r="1801" spans="5:6" s="200" customFormat="1" x14ac:dyDescent="0.2">
      <c r="E1801" s="201"/>
      <c r="F1801" s="201"/>
    </row>
    <row r="1802" spans="5:6" s="200" customFormat="1" x14ac:dyDescent="0.2">
      <c r="E1802" s="201"/>
      <c r="F1802" s="201"/>
    </row>
    <row r="1803" spans="5:6" s="200" customFormat="1" x14ac:dyDescent="0.2">
      <c r="E1803" s="201"/>
      <c r="F1803" s="201"/>
    </row>
    <row r="1804" spans="5:6" s="200" customFormat="1" x14ac:dyDescent="0.2">
      <c r="E1804" s="201"/>
      <c r="F1804" s="201"/>
    </row>
    <row r="1805" spans="5:6" s="200" customFormat="1" x14ac:dyDescent="0.2">
      <c r="E1805" s="201"/>
      <c r="F1805" s="201"/>
    </row>
    <row r="1806" spans="5:6" s="200" customFormat="1" x14ac:dyDescent="0.2">
      <c r="E1806" s="201"/>
      <c r="F1806" s="201"/>
    </row>
    <row r="1807" spans="5:6" s="200" customFormat="1" x14ac:dyDescent="0.2">
      <c r="E1807" s="201"/>
      <c r="F1807" s="201"/>
    </row>
    <row r="1808" spans="5:6" s="200" customFormat="1" x14ac:dyDescent="0.2">
      <c r="E1808" s="201"/>
      <c r="F1808" s="201"/>
    </row>
    <row r="1809" spans="5:6" s="200" customFormat="1" x14ac:dyDescent="0.2">
      <c r="E1809" s="201"/>
      <c r="F1809" s="201"/>
    </row>
    <row r="1810" spans="5:6" s="200" customFormat="1" x14ac:dyDescent="0.2">
      <c r="E1810" s="201"/>
      <c r="F1810" s="201"/>
    </row>
    <row r="1811" spans="5:6" s="200" customFormat="1" x14ac:dyDescent="0.2">
      <c r="E1811" s="201"/>
      <c r="F1811" s="201"/>
    </row>
    <row r="1812" spans="5:6" s="200" customFormat="1" x14ac:dyDescent="0.2">
      <c r="E1812" s="201"/>
      <c r="F1812" s="201"/>
    </row>
    <row r="1813" spans="5:6" s="200" customFormat="1" x14ac:dyDescent="0.2">
      <c r="E1813" s="201"/>
      <c r="F1813" s="201"/>
    </row>
    <row r="1814" spans="5:6" s="200" customFormat="1" x14ac:dyDescent="0.2">
      <c r="E1814" s="201"/>
      <c r="F1814" s="201"/>
    </row>
    <row r="1815" spans="5:6" s="200" customFormat="1" x14ac:dyDescent="0.2">
      <c r="E1815" s="201"/>
      <c r="F1815" s="201"/>
    </row>
    <row r="1816" spans="5:6" s="200" customFormat="1" x14ac:dyDescent="0.2">
      <c r="E1816" s="201"/>
      <c r="F1816" s="201"/>
    </row>
    <row r="1817" spans="5:6" s="200" customFormat="1" x14ac:dyDescent="0.2">
      <c r="E1817" s="201"/>
      <c r="F1817" s="201"/>
    </row>
    <row r="1818" spans="5:6" s="200" customFormat="1" x14ac:dyDescent="0.2">
      <c r="E1818" s="201"/>
      <c r="F1818" s="201"/>
    </row>
    <row r="1819" spans="5:6" s="200" customFormat="1" x14ac:dyDescent="0.2">
      <c r="E1819" s="201"/>
      <c r="F1819" s="201"/>
    </row>
    <row r="1820" spans="5:6" s="200" customFormat="1" x14ac:dyDescent="0.2">
      <c r="E1820" s="201"/>
      <c r="F1820" s="201"/>
    </row>
    <row r="1821" spans="5:6" s="200" customFormat="1" x14ac:dyDescent="0.2">
      <c r="E1821" s="201"/>
      <c r="F1821" s="201"/>
    </row>
    <row r="1822" spans="5:6" s="200" customFormat="1" x14ac:dyDescent="0.2">
      <c r="E1822" s="201"/>
      <c r="F1822" s="201"/>
    </row>
    <row r="1823" spans="5:6" s="200" customFormat="1" x14ac:dyDescent="0.2">
      <c r="E1823" s="201"/>
      <c r="F1823" s="201"/>
    </row>
    <row r="1824" spans="5:6" s="200" customFormat="1" x14ac:dyDescent="0.2">
      <c r="E1824" s="201"/>
      <c r="F1824" s="201"/>
    </row>
    <row r="1825" spans="5:6" s="200" customFormat="1" x14ac:dyDescent="0.2">
      <c r="E1825" s="201"/>
      <c r="F1825" s="201"/>
    </row>
    <row r="1826" spans="5:6" s="200" customFormat="1" x14ac:dyDescent="0.2">
      <c r="E1826" s="201"/>
      <c r="F1826" s="201"/>
    </row>
    <row r="1827" spans="5:6" s="200" customFormat="1" x14ac:dyDescent="0.2">
      <c r="E1827" s="201"/>
      <c r="F1827" s="201"/>
    </row>
    <row r="1828" spans="5:6" s="200" customFormat="1" x14ac:dyDescent="0.2">
      <c r="E1828" s="201"/>
      <c r="F1828" s="201"/>
    </row>
    <row r="1829" spans="5:6" s="200" customFormat="1" x14ac:dyDescent="0.2">
      <c r="E1829" s="201"/>
      <c r="F1829" s="201"/>
    </row>
    <row r="1830" spans="5:6" s="200" customFormat="1" x14ac:dyDescent="0.2">
      <c r="E1830" s="201"/>
      <c r="F1830" s="201"/>
    </row>
    <row r="1831" spans="5:6" s="200" customFormat="1" x14ac:dyDescent="0.2">
      <c r="E1831" s="201"/>
      <c r="F1831" s="201"/>
    </row>
    <row r="1832" spans="5:6" s="200" customFormat="1" x14ac:dyDescent="0.2">
      <c r="E1832" s="201"/>
      <c r="F1832" s="201"/>
    </row>
    <row r="1833" spans="5:6" s="200" customFormat="1" x14ac:dyDescent="0.2">
      <c r="E1833" s="201"/>
      <c r="F1833" s="201"/>
    </row>
    <row r="1834" spans="5:6" s="200" customFormat="1" x14ac:dyDescent="0.2">
      <c r="E1834" s="201"/>
      <c r="F1834" s="201"/>
    </row>
    <row r="1835" spans="5:6" s="200" customFormat="1" x14ac:dyDescent="0.2">
      <c r="E1835" s="201"/>
      <c r="F1835" s="201"/>
    </row>
    <row r="1836" spans="5:6" s="200" customFormat="1" x14ac:dyDescent="0.2">
      <c r="E1836" s="201"/>
      <c r="F1836" s="201"/>
    </row>
    <row r="1837" spans="5:6" s="200" customFormat="1" x14ac:dyDescent="0.2">
      <c r="E1837" s="201"/>
      <c r="F1837" s="201"/>
    </row>
    <row r="1838" spans="5:6" s="200" customFormat="1" x14ac:dyDescent="0.2">
      <c r="E1838" s="201"/>
      <c r="F1838" s="201"/>
    </row>
    <row r="1839" spans="5:6" s="200" customFormat="1" x14ac:dyDescent="0.2">
      <c r="E1839" s="201"/>
      <c r="F1839" s="201"/>
    </row>
    <row r="1840" spans="5:6" s="200" customFormat="1" x14ac:dyDescent="0.2">
      <c r="E1840" s="201"/>
      <c r="F1840" s="201"/>
    </row>
    <row r="1841" spans="5:6" s="200" customFormat="1" x14ac:dyDescent="0.2">
      <c r="E1841" s="201"/>
      <c r="F1841" s="201"/>
    </row>
    <row r="1842" spans="5:6" s="200" customFormat="1" x14ac:dyDescent="0.2">
      <c r="E1842" s="201"/>
      <c r="F1842" s="201"/>
    </row>
    <row r="1843" spans="5:6" s="200" customFormat="1" x14ac:dyDescent="0.2">
      <c r="E1843" s="201"/>
      <c r="F1843" s="201"/>
    </row>
    <row r="1844" spans="5:6" s="200" customFormat="1" x14ac:dyDescent="0.2">
      <c r="E1844" s="201"/>
      <c r="F1844" s="201"/>
    </row>
    <row r="1845" spans="5:6" s="200" customFormat="1" x14ac:dyDescent="0.2">
      <c r="E1845" s="201"/>
      <c r="F1845" s="201"/>
    </row>
    <row r="1846" spans="5:6" s="200" customFormat="1" x14ac:dyDescent="0.2">
      <c r="E1846" s="201"/>
      <c r="F1846" s="201"/>
    </row>
    <row r="1847" spans="5:6" s="200" customFormat="1" x14ac:dyDescent="0.2">
      <c r="E1847" s="201"/>
      <c r="F1847" s="201"/>
    </row>
    <row r="1848" spans="5:6" s="200" customFormat="1" x14ac:dyDescent="0.2">
      <c r="E1848" s="201"/>
      <c r="F1848" s="201"/>
    </row>
    <row r="1849" spans="5:6" s="200" customFormat="1" x14ac:dyDescent="0.2">
      <c r="E1849" s="201"/>
      <c r="F1849" s="201"/>
    </row>
    <row r="1850" spans="5:6" s="200" customFormat="1" x14ac:dyDescent="0.2">
      <c r="E1850" s="201"/>
      <c r="F1850" s="201"/>
    </row>
    <row r="1851" spans="5:6" s="200" customFormat="1" x14ac:dyDescent="0.2">
      <c r="E1851" s="201"/>
      <c r="F1851" s="201"/>
    </row>
    <row r="1852" spans="5:6" s="200" customFormat="1" x14ac:dyDescent="0.2">
      <c r="E1852" s="201"/>
      <c r="F1852" s="201"/>
    </row>
    <row r="1853" spans="5:6" s="200" customFormat="1" x14ac:dyDescent="0.2">
      <c r="E1853" s="201"/>
      <c r="F1853" s="201"/>
    </row>
    <row r="1854" spans="5:6" s="200" customFormat="1" x14ac:dyDescent="0.2">
      <c r="E1854" s="201"/>
      <c r="F1854" s="201"/>
    </row>
    <row r="1855" spans="5:6" s="200" customFormat="1" x14ac:dyDescent="0.2">
      <c r="E1855" s="201"/>
      <c r="F1855" s="201"/>
    </row>
    <row r="1856" spans="5:6" s="200" customFormat="1" x14ac:dyDescent="0.2">
      <c r="E1856" s="201"/>
      <c r="F1856" s="201"/>
    </row>
    <row r="1857" spans="5:6" s="200" customFormat="1" x14ac:dyDescent="0.2">
      <c r="E1857" s="201"/>
      <c r="F1857" s="201"/>
    </row>
    <row r="1858" spans="5:6" s="200" customFormat="1" x14ac:dyDescent="0.2">
      <c r="E1858" s="201"/>
      <c r="F1858" s="201"/>
    </row>
    <row r="1859" spans="5:6" s="200" customFormat="1" x14ac:dyDescent="0.2">
      <c r="E1859" s="201"/>
      <c r="F1859" s="201"/>
    </row>
    <row r="1860" spans="5:6" s="200" customFormat="1" x14ac:dyDescent="0.2">
      <c r="E1860" s="201"/>
      <c r="F1860" s="201"/>
    </row>
    <row r="1861" spans="5:6" s="200" customFormat="1" x14ac:dyDescent="0.2">
      <c r="E1861" s="201"/>
      <c r="F1861" s="201"/>
    </row>
    <row r="1862" spans="5:6" s="200" customFormat="1" x14ac:dyDescent="0.2">
      <c r="E1862" s="201"/>
      <c r="F1862" s="201"/>
    </row>
    <row r="1863" spans="5:6" s="200" customFormat="1" x14ac:dyDescent="0.2">
      <c r="E1863" s="201"/>
      <c r="F1863" s="201"/>
    </row>
    <row r="1864" spans="5:6" s="200" customFormat="1" x14ac:dyDescent="0.2">
      <c r="E1864" s="201"/>
      <c r="F1864" s="201"/>
    </row>
    <row r="1865" spans="5:6" s="200" customFormat="1" x14ac:dyDescent="0.2">
      <c r="E1865" s="201"/>
      <c r="F1865" s="201"/>
    </row>
    <row r="1866" spans="5:6" s="200" customFormat="1" x14ac:dyDescent="0.2">
      <c r="E1866" s="201"/>
      <c r="F1866" s="201"/>
    </row>
    <row r="1867" spans="5:6" s="200" customFormat="1" x14ac:dyDescent="0.2">
      <c r="E1867" s="201"/>
      <c r="F1867" s="201"/>
    </row>
    <row r="1868" spans="5:6" s="200" customFormat="1" x14ac:dyDescent="0.2">
      <c r="E1868" s="201"/>
      <c r="F1868" s="201"/>
    </row>
    <row r="1869" spans="5:6" s="200" customFormat="1" x14ac:dyDescent="0.2">
      <c r="E1869" s="201"/>
      <c r="F1869" s="201"/>
    </row>
    <row r="1870" spans="5:6" s="200" customFormat="1" x14ac:dyDescent="0.2">
      <c r="E1870" s="201"/>
      <c r="F1870" s="201"/>
    </row>
    <row r="1871" spans="5:6" s="200" customFormat="1" x14ac:dyDescent="0.2">
      <c r="E1871" s="201"/>
      <c r="F1871" s="201"/>
    </row>
    <row r="1872" spans="5:6" s="200" customFormat="1" x14ac:dyDescent="0.2">
      <c r="E1872" s="201"/>
      <c r="F1872" s="201"/>
    </row>
    <row r="1873" spans="5:6" s="200" customFormat="1" x14ac:dyDescent="0.2">
      <c r="E1873" s="201"/>
      <c r="F1873" s="201"/>
    </row>
    <row r="1874" spans="5:6" s="200" customFormat="1" x14ac:dyDescent="0.2">
      <c r="E1874" s="201"/>
      <c r="F1874" s="201"/>
    </row>
    <row r="1875" spans="5:6" s="200" customFormat="1" x14ac:dyDescent="0.2">
      <c r="E1875" s="201"/>
      <c r="F1875" s="201"/>
    </row>
    <row r="1876" spans="5:6" s="200" customFormat="1" x14ac:dyDescent="0.2">
      <c r="E1876" s="201"/>
      <c r="F1876" s="201"/>
    </row>
    <row r="1877" spans="5:6" s="200" customFormat="1" x14ac:dyDescent="0.2">
      <c r="E1877" s="201"/>
      <c r="F1877" s="201"/>
    </row>
    <row r="1878" spans="5:6" s="200" customFormat="1" x14ac:dyDescent="0.2">
      <c r="E1878" s="201"/>
      <c r="F1878" s="201"/>
    </row>
    <row r="1879" spans="5:6" s="200" customFormat="1" x14ac:dyDescent="0.2">
      <c r="E1879" s="201"/>
      <c r="F1879" s="201"/>
    </row>
    <row r="1880" spans="5:6" s="200" customFormat="1" x14ac:dyDescent="0.2">
      <c r="E1880" s="201"/>
      <c r="F1880" s="201"/>
    </row>
    <row r="1881" spans="5:6" s="200" customFormat="1" x14ac:dyDescent="0.2">
      <c r="E1881" s="201"/>
      <c r="F1881" s="201"/>
    </row>
    <row r="1882" spans="5:6" s="200" customFormat="1" x14ac:dyDescent="0.2">
      <c r="E1882" s="201"/>
      <c r="F1882" s="201"/>
    </row>
    <row r="1883" spans="5:6" s="200" customFormat="1" x14ac:dyDescent="0.2">
      <c r="E1883" s="201"/>
      <c r="F1883" s="201"/>
    </row>
    <row r="1884" spans="5:6" s="200" customFormat="1" x14ac:dyDescent="0.2">
      <c r="E1884" s="201"/>
      <c r="F1884" s="201"/>
    </row>
    <row r="1885" spans="5:6" s="200" customFormat="1" x14ac:dyDescent="0.2">
      <c r="E1885" s="201"/>
      <c r="F1885" s="201"/>
    </row>
    <row r="1886" spans="5:6" s="200" customFormat="1" x14ac:dyDescent="0.2">
      <c r="E1886" s="201"/>
      <c r="F1886" s="201"/>
    </row>
    <row r="1887" spans="5:6" s="200" customFormat="1" x14ac:dyDescent="0.2">
      <c r="E1887" s="201"/>
      <c r="F1887" s="201"/>
    </row>
    <row r="1888" spans="5:6" s="200" customFormat="1" x14ac:dyDescent="0.2">
      <c r="E1888" s="201"/>
      <c r="F1888" s="201"/>
    </row>
    <row r="1889" spans="5:6" s="200" customFormat="1" x14ac:dyDescent="0.2">
      <c r="E1889" s="201"/>
      <c r="F1889" s="201"/>
    </row>
    <row r="1890" spans="5:6" s="200" customFormat="1" x14ac:dyDescent="0.2">
      <c r="E1890" s="201"/>
      <c r="F1890" s="201"/>
    </row>
    <row r="1891" spans="5:6" s="200" customFormat="1" x14ac:dyDescent="0.2">
      <c r="E1891" s="201"/>
      <c r="F1891" s="201"/>
    </row>
    <row r="1892" spans="5:6" s="200" customFormat="1" x14ac:dyDescent="0.2">
      <c r="E1892" s="201"/>
      <c r="F1892" s="201"/>
    </row>
    <row r="1893" spans="5:6" s="200" customFormat="1" x14ac:dyDescent="0.2">
      <c r="E1893" s="201"/>
      <c r="F1893" s="201"/>
    </row>
    <row r="1894" spans="5:6" s="200" customFormat="1" x14ac:dyDescent="0.2">
      <c r="E1894" s="201"/>
      <c r="F1894" s="201"/>
    </row>
    <row r="1895" spans="5:6" s="200" customFormat="1" x14ac:dyDescent="0.2">
      <c r="E1895" s="201"/>
      <c r="F1895" s="201"/>
    </row>
    <row r="1896" spans="5:6" s="200" customFormat="1" x14ac:dyDescent="0.2">
      <c r="E1896" s="201"/>
      <c r="F1896" s="201"/>
    </row>
    <row r="1897" spans="5:6" s="200" customFormat="1" x14ac:dyDescent="0.2">
      <c r="E1897" s="201"/>
      <c r="F1897" s="201"/>
    </row>
    <row r="1898" spans="5:6" s="200" customFormat="1" x14ac:dyDescent="0.2">
      <c r="E1898" s="201"/>
      <c r="F1898" s="201"/>
    </row>
    <row r="1899" spans="5:6" s="200" customFormat="1" x14ac:dyDescent="0.2">
      <c r="E1899" s="201"/>
      <c r="F1899" s="201"/>
    </row>
    <row r="1900" spans="5:6" s="200" customFormat="1" x14ac:dyDescent="0.2">
      <c r="E1900" s="201"/>
      <c r="F1900" s="201"/>
    </row>
    <row r="1901" spans="5:6" s="200" customFormat="1" x14ac:dyDescent="0.2">
      <c r="E1901" s="201"/>
      <c r="F1901" s="201"/>
    </row>
    <row r="1902" spans="5:6" s="200" customFormat="1" x14ac:dyDescent="0.2">
      <c r="E1902" s="201"/>
      <c r="F1902" s="201"/>
    </row>
    <row r="1903" spans="5:6" s="200" customFormat="1" x14ac:dyDescent="0.2">
      <c r="E1903" s="201"/>
      <c r="F1903" s="201"/>
    </row>
    <row r="1904" spans="5:6" s="200" customFormat="1" x14ac:dyDescent="0.2">
      <c r="E1904" s="201"/>
      <c r="F1904" s="201"/>
    </row>
    <row r="1905" spans="5:6" s="200" customFormat="1" x14ac:dyDescent="0.2">
      <c r="E1905" s="201"/>
      <c r="F1905" s="201"/>
    </row>
    <row r="1906" spans="5:6" s="200" customFormat="1" x14ac:dyDescent="0.2">
      <c r="E1906" s="201"/>
      <c r="F1906" s="201"/>
    </row>
    <row r="1907" spans="5:6" s="200" customFormat="1" x14ac:dyDescent="0.2">
      <c r="E1907" s="201"/>
      <c r="F1907" s="201"/>
    </row>
    <row r="1908" spans="5:6" s="200" customFormat="1" x14ac:dyDescent="0.2">
      <c r="E1908" s="201"/>
      <c r="F1908" s="201"/>
    </row>
    <row r="1909" spans="5:6" s="200" customFormat="1" x14ac:dyDescent="0.2">
      <c r="E1909" s="201"/>
      <c r="F1909" s="201"/>
    </row>
    <row r="1910" spans="5:6" s="200" customFormat="1" x14ac:dyDescent="0.2">
      <c r="E1910" s="201"/>
      <c r="F1910" s="201"/>
    </row>
    <row r="1911" spans="5:6" s="200" customFormat="1" x14ac:dyDescent="0.2">
      <c r="E1911" s="201"/>
      <c r="F1911" s="201"/>
    </row>
    <row r="1912" spans="5:6" s="200" customFormat="1" x14ac:dyDescent="0.2">
      <c r="E1912" s="201"/>
      <c r="F1912" s="201"/>
    </row>
    <row r="1913" spans="5:6" s="200" customFormat="1" x14ac:dyDescent="0.2">
      <c r="E1913" s="201"/>
      <c r="F1913" s="201"/>
    </row>
    <row r="1914" spans="5:6" s="200" customFormat="1" x14ac:dyDescent="0.2">
      <c r="E1914" s="201"/>
      <c r="F1914" s="201"/>
    </row>
    <row r="1915" spans="5:6" s="200" customFormat="1" x14ac:dyDescent="0.2">
      <c r="E1915" s="201"/>
      <c r="F1915" s="201"/>
    </row>
    <row r="1916" spans="5:6" s="200" customFormat="1" x14ac:dyDescent="0.2">
      <c r="E1916" s="201"/>
      <c r="F1916" s="201"/>
    </row>
    <row r="1917" spans="5:6" s="200" customFormat="1" x14ac:dyDescent="0.2">
      <c r="E1917" s="201"/>
      <c r="F1917" s="201"/>
    </row>
    <row r="1918" spans="5:6" s="200" customFormat="1" x14ac:dyDescent="0.2">
      <c r="E1918" s="201"/>
      <c r="F1918" s="201"/>
    </row>
    <row r="1919" spans="5:6" s="200" customFormat="1" x14ac:dyDescent="0.2">
      <c r="E1919" s="201"/>
      <c r="F1919" s="201"/>
    </row>
    <row r="1920" spans="5:6" s="200" customFormat="1" x14ac:dyDescent="0.2">
      <c r="E1920" s="201"/>
      <c r="F1920" s="201"/>
    </row>
    <row r="1921" spans="5:6" s="200" customFormat="1" x14ac:dyDescent="0.2">
      <c r="E1921" s="201"/>
      <c r="F1921" s="201"/>
    </row>
    <row r="1922" spans="5:6" s="200" customFormat="1" x14ac:dyDescent="0.2">
      <c r="E1922" s="201"/>
      <c r="F1922" s="201"/>
    </row>
    <row r="1923" spans="5:6" s="200" customFormat="1" x14ac:dyDescent="0.2">
      <c r="E1923" s="201"/>
      <c r="F1923" s="201"/>
    </row>
    <row r="1924" spans="5:6" s="200" customFormat="1" x14ac:dyDescent="0.2">
      <c r="E1924" s="201"/>
      <c r="F1924" s="201"/>
    </row>
    <row r="1925" spans="5:6" s="200" customFormat="1" x14ac:dyDescent="0.2">
      <c r="E1925" s="201"/>
      <c r="F1925" s="201"/>
    </row>
    <row r="1926" spans="5:6" s="200" customFormat="1" x14ac:dyDescent="0.2">
      <c r="E1926" s="201"/>
      <c r="F1926" s="201"/>
    </row>
    <row r="1927" spans="5:6" s="200" customFormat="1" x14ac:dyDescent="0.2">
      <c r="E1927" s="201"/>
      <c r="F1927" s="201"/>
    </row>
    <row r="1928" spans="5:6" s="200" customFormat="1" x14ac:dyDescent="0.2">
      <c r="E1928" s="201"/>
      <c r="F1928" s="201"/>
    </row>
    <row r="1929" spans="5:6" s="200" customFormat="1" x14ac:dyDescent="0.2">
      <c r="E1929" s="201"/>
      <c r="F1929" s="201"/>
    </row>
    <row r="1930" spans="5:6" s="200" customFormat="1" x14ac:dyDescent="0.2">
      <c r="E1930" s="201"/>
      <c r="F1930" s="201"/>
    </row>
    <row r="1931" spans="5:6" s="200" customFormat="1" x14ac:dyDescent="0.2">
      <c r="E1931" s="201"/>
      <c r="F1931" s="201"/>
    </row>
    <row r="1932" spans="5:6" s="200" customFormat="1" x14ac:dyDescent="0.2">
      <c r="E1932" s="201"/>
      <c r="F1932" s="201"/>
    </row>
    <row r="1933" spans="5:6" s="200" customFormat="1" x14ac:dyDescent="0.2">
      <c r="E1933" s="201"/>
      <c r="F1933" s="201"/>
    </row>
    <row r="1934" spans="5:6" s="200" customFormat="1" x14ac:dyDescent="0.2">
      <c r="E1934" s="201"/>
      <c r="F1934" s="201"/>
    </row>
    <row r="1935" spans="5:6" s="200" customFormat="1" x14ac:dyDescent="0.2">
      <c r="E1935" s="201"/>
      <c r="F1935" s="201"/>
    </row>
    <row r="1936" spans="5:6" s="200" customFormat="1" x14ac:dyDescent="0.2">
      <c r="E1936" s="201"/>
      <c r="F1936" s="201"/>
    </row>
    <row r="1937" spans="5:6" s="200" customFormat="1" x14ac:dyDescent="0.2">
      <c r="E1937" s="201"/>
      <c r="F1937" s="201"/>
    </row>
    <row r="1938" spans="5:6" s="200" customFormat="1" x14ac:dyDescent="0.2">
      <c r="E1938" s="201"/>
      <c r="F1938" s="201"/>
    </row>
    <row r="1939" spans="5:6" s="200" customFormat="1" x14ac:dyDescent="0.2">
      <c r="E1939" s="201"/>
      <c r="F1939" s="201"/>
    </row>
    <row r="1940" spans="5:6" s="200" customFormat="1" x14ac:dyDescent="0.2">
      <c r="E1940" s="201"/>
      <c r="F1940" s="201"/>
    </row>
    <row r="1941" spans="5:6" s="200" customFormat="1" x14ac:dyDescent="0.2">
      <c r="E1941" s="201"/>
      <c r="F1941" s="201"/>
    </row>
    <row r="1942" spans="5:6" s="200" customFormat="1" x14ac:dyDescent="0.2">
      <c r="E1942" s="201"/>
      <c r="F1942" s="201"/>
    </row>
    <row r="1943" spans="5:6" s="200" customFormat="1" x14ac:dyDescent="0.2">
      <c r="E1943" s="201"/>
      <c r="F1943" s="201"/>
    </row>
    <row r="1944" spans="5:6" s="200" customFormat="1" x14ac:dyDescent="0.2">
      <c r="E1944" s="201"/>
      <c r="F1944" s="201"/>
    </row>
    <row r="1945" spans="5:6" s="200" customFormat="1" x14ac:dyDescent="0.2">
      <c r="E1945" s="201"/>
      <c r="F1945" s="201"/>
    </row>
    <row r="1946" spans="5:6" s="200" customFormat="1" x14ac:dyDescent="0.2">
      <c r="E1946" s="201"/>
      <c r="F1946" s="201"/>
    </row>
    <row r="1947" spans="5:6" s="200" customFormat="1" x14ac:dyDescent="0.2">
      <c r="E1947" s="201"/>
      <c r="F1947" s="201"/>
    </row>
    <row r="1948" spans="5:6" s="200" customFormat="1" x14ac:dyDescent="0.2">
      <c r="E1948" s="201"/>
      <c r="F1948" s="201"/>
    </row>
    <row r="1949" spans="5:6" s="200" customFormat="1" x14ac:dyDescent="0.2">
      <c r="E1949" s="201"/>
      <c r="F1949" s="201"/>
    </row>
    <row r="1950" spans="5:6" s="200" customFormat="1" x14ac:dyDescent="0.2">
      <c r="E1950" s="201"/>
      <c r="F1950" s="201"/>
    </row>
    <row r="1951" spans="5:6" s="200" customFormat="1" x14ac:dyDescent="0.2">
      <c r="E1951" s="201"/>
      <c r="F1951" s="201"/>
    </row>
    <row r="1952" spans="5:6" s="200" customFormat="1" x14ac:dyDescent="0.2">
      <c r="E1952" s="201"/>
      <c r="F1952" s="201"/>
    </row>
    <row r="1953" spans="5:6" s="200" customFormat="1" x14ac:dyDescent="0.2">
      <c r="E1953" s="201"/>
      <c r="F1953" s="201"/>
    </row>
    <row r="1954" spans="5:6" s="200" customFormat="1" x14ac:dyDescent="0.2">
      <c r="E1954" s="201"/>
      <c r="F1954" s="201"/>
    </row>
    <row r="1955" spans="5:6" s="200" customFormat="1" x14ac:dyDescent="0.2">
      <c r="E1955" s="201"/>
      <c r="F1955" s="201"/>
    </row>
    <row r="1956" spans="5:6" s="200" customFormat="1" x14ac:dyDescent="0.2">
      <c r="E1956" s="201"/>
      <c r="F1956" s="201"/>
    </row>
    <row r="1957" spans="5:6" s="200" customFormat="1" x14ac:dyDescent="0.2">
      <c r="E1957" s="201"/>
      <c r="F1957" s="201"/>
    </row>
    <row r="1958" spans="5:6" s="200" customFormat="1" x14ac:dyDescent="0.2">
      <c r="E1958" s="201"/>
      <c r="F1958" s="201"/>
    </row>
    <row r="1959" spans="5:6" s="200" customFormat="1" x14ac:dyDescent="0.2">
      <c r="E1959" s="201"/>
      <c r="F1959" s="201"/>
    </row>
    <row r="1960" spans="5:6" s="200" customFormat="1" x14ac:dyDescent="0.2">
      <c r="E1960" s="201"/>
      <c r="F1960" s="201"/>
    </row>
    <row r="1961" spans="5:6" s="200" customFormat="1" x14ac:dyDescent="0.2">
      <c r="E1961" s="201"/>
      <c r="F1961" s="201"/>
    </row>
    <row r="1962" spans="5:6" s="200" customFormat="1" x14ac:dyDescent="0.2">
      <c r="E1962" s="201"/>
      <c r="F1962" s="201"/>
    </row>
    <row r="1963" spans="5:6" s="200" customFormat="1" x14ac:dyDescent="0.2">
      <c r="E1963" s="201"/>
      <c r="F1963" s="201"/>
    </row>
    <row r="1964" spans="5:6" s="200" customFormat="1" x14ac:dyDescent="0.2">
      <c r="E1964" s="201"/>
      <c r="F1964" s="201"/>
    </row>
    <row r="1965" spans="5:6" s="200" customFormat="1" x14ac:dyDescent="0.2">
      <c r="E1965" s="201"/>
      <c r="F1965" s="201"/>
    </row>
    <row r="1966" spans="5:6" s="200" customFormat="1" x14ac:dyDescent="0.2">
      <c r="E1966" s="201"/>
      <c r="F1966" s="201"/>
    </row>
    <row r="1967" spans="5:6" s="200" customFormat="1" x14ac:dyDescent="0.2">
      <c r="E1967" s="201"/>
      <c r="F1967" s="201"/>
    </row>
    <row r="1968" spans="5:6" s="200" customFormat="1" x14ac:dyDescent="0.2">
      <c r="E1968" s="201"/>
      <c r="F1968" s="201"/>
    </row>
    <row r="1969" spans="5:6" s="200" customFormat="1" x14ac:dyDescent="0.2">
      <c r="E1969" s="201"/>
      <c r="F1969" s="201"/>
    </row>
    <row r="1970" spans="5:6" s="200" customFormat="1" x14ac:dyDescent="0.2">
      <c r="E1970" s="201"/>
      <c r="F1970" s="201"/>
    </row>
    <row r="1971" spans="5:6" s="200" customFormat="1" x14ac:dyDescent="0.2">
      <c r="E1971" s="201"/>
      <c r="F1971" s="201"/>
    </row>
    <row r="1972" spans="5:6" s="200" customFormat="1" x14ac:dyDescent="0.2">
      <c r="E1972" s="201"/>
      <c r="F1972" s="201"/>
    </row>
    <row r="1973" spans="5:6" s="200" customFormat="1" x14ac:dyDescent="0.2">
      <c r="E1973" s="201"/>
      <c r="F1973" s="201"/>
    </row>
    <row r="1974" spans="5:6" s="200" customFormat="1" x14ac:dyDescent="0.2">
      <c r="E1974" s="201"/>
      <c r="F1974" s="201"/>
    </row>
    <row r="1975" spans="5:6" s="200" customFormat="1" x14ac:dyDescent="0.2">
      <c r="E1975" s="201"/>
      <c r="F1975" s="201"/>
    </row>
    <row r="1976" spans="5:6" s="200" customFormat="1" x14ac:dyDescent="0.2">
      <c r="E1976" s="201"/>
      <c r="F1976" s="201"/>
    </row>
    <row r="1977" spans="5:6" s="200" customFormat="1" x14ac:dyDescent="0.2">
      <c r="E1977" s="201"/>
      <c r="F1977" s="201"/>
    </row>
    <row r="1978" spans="5:6" s="200" customFormat="1" x14ac:dyDescent="0.2">
      <c r="E1978" s="201"/>
      <c r="F1978" s="201"/>
    </row>
    <row r="1979" spans="5:6" s="200" customFormat="1" x14ac:dyDescent="0.2">
      <c r="E1979" s="201"/>
      <c r="F1979" s="201"/>
    </row>
    <row r="1980" spans="5:6" s="200" customFormat="1" x14ac:dyDescent="0.2">
      <c r="E1980" s="201"/>
      <c r="F1980" s="201"/>
    </row>
    <row r="1981" spans="5:6" s="200" customFormat="1" x14ac:dyDescent="0.2">
      <c r="E1981" s="201"/>
      <c r="F1981" s="201"/>
    </row>
    <row r="1982" spans="5:6" s="200" customFormat="1" x14ac:dyDescent="0.2">
      <c r="E1982" s="201"/>
      <c r="F1982" s="201"/>
    </row>
    <row r="1983" spans="5:6" s="200" customFormat="1" x14ac:dyDescent="0.2">
      <c r="E1983" s="201"/>
      <c r="F1983" s="201"/>
    </row>
    <row r="1984" spans="5:6" s="200" customFormat="1" x14ac:dyDescent="0.2">
      <c r="E1984" s="201"/>
      <c r="F1984" s="201"/>
    </row>
    <row r="1985" spans="5:6" s="200" customFormat="1" x14ac:dyDescent="0.2">
      <c r="E1985" s="201"/>
      <c r="F1985" s="201"/>
    </row>
    <row r="1986" spans="5:6" s="200" customFormat="1" x14ac:dyDescent="0.2">
      <c r="E1986" s="201"/>
      <c r="F1986" s="201"/>
    </row>
    <row r="1987" spans="5:6" s="200" customFormat="1" x14ac:dyDescent="0.2">
      <c r="E1987" s="201"/>
      <c r="F1987" s="201"/>
    </row>
    <row r="1988" spans="5:6" s="200" customFormat="1" x14ac:dyDescent="0.2">
      <c r="E1988" s="201"/>
      <c r="F1988" s="201"/>
    </row>
    <row r="1989" spans="5:6" s="200" customFormat="1" x14ac:dyDescent="0.2">
      <c r="E1989" s="201"/>
      <c r="F1989" s="201"/>
    </row>
    <row r="1990" spans="5:6" s="200" customFormat="1" x14ac:dyDescent="0.2">
      <c r="E1990" s="201"/>
      <c r="F1990" s="201"/>
    </row>
    <row r="1991" spans="5:6" s="200" customFormat="1" x14ac:dyDescent="0.2">
      <c r="E1991" s="201"/>
      <c r="F1991" s="201"/>
    </row>
    <row r="1992" spans="5:6" s="200" customFormat="1" x14ac:dyDescent="0.2">
      <c r="E1992" s="201"/>
      <c r="F1992" s="201"/>
    </row>
    <row r="1993" spans="5:6" s="200" customFormat="1" x14ac:dyDescent="0.2">
      <c r="E1993" s="201"/>
      <c r="F1993" s="201"/>
    </row>
    <row r="1994" spans="5:6" s="200" customFormat="1" x14ac:dyDescent="0.2">
      <c r="E1994" s="201"/>
      <c r="F1994" s="201"/>
    </row>
    <row r="1995" spans="5:6" s="200" customFormat="1" x14ac:dyDescent="0.2">
      <c r="E1995" s="201"/>
      <c r="F1995" s="201"/>
    </row>
    <row r="1996" spans="5:6" s="200" customFormat="1" x14ac:dyDescent="0.2">
      <c r="E1996" s="201"/>
      <c r="F1996" s="201"/>
    </row>
    <row r="1997" spans="5:6" s="200" customFormat="1" x14ac:dyDescent="0.2">
      <c r="E1997" s="201"/>
      <c r="F1997" s="201"/>
    </row>
    <row r="1998" spans="5:6" s="200" customFormat="1" x14ac:dyDescent="0.2">
      <c r="E1998" s="201"/>
      <c r="F1998" s="201"/>
    </row>
    <row r="1999" spans="5:6" s="200" customFormat="1" x14ac:dyDescent="0.2">
      <c r="E1999" s="201"/>
      <c r="F1999" s="201"/>
    </row>
    <row r="2000" spans="5:6" s="200" customFormat="1" x14ac:dyDescent="0.2">
      <c r="E2000" s="201"/>
      <c r="F2000" s="201"/>
    </row>
    <row r="2001" spans="5:6" s="200" customFormat="1" x14ac:dyDescent="0.2">
      <c r="E2001" s="201"/>
      <c r="F2001" s="201"/>
    </row>
    <row r="2002" spans="5:6" s="200" customFormat="1" x14ac:dyDescent="0.2">
      <c r="E2002" s="201"/>
      <c r="F2002" s="201"/>
    </row>
    <row r="2003" spans="5:6" s="200" customFormat="1" x14ac:dyDescent="0.2">
      <c r="E2003" s="201"/>
      <c r="F2003" s="201"/>
    </row>
    <row r="2004" spans="5:6" s="200" customFormat="1" x14ac:dyDescent="0.2">
      <c r="E2004" s="201"/>
      <c r="F2004" s="201"/>
    </row>
    <row r="2005" spans="5:6" s="200" customFormat="1" x14ac:dyDescent="0.2">
      <c r="E2005" s="201"/>
      <c r="F2005" s="201"/>
    </row>
    <row r="2006" spans="5:6" s="200" customFormat="1" x14ac:dyDescent="0.2">
      <c r="E2006" s="201"/>
      <c r="F2006" s="201"/>
    </row>
    <row r="2007" spans="5:6" s="200" customFormat="1" x14ac:dyDescent="0.2">
      <c r="E2007" s="201"/>
      <c r="F2007" s="201"/>
    </row>
    <row r="2008" spans="5:6" s="200" customFormat="1" x14ac:dyDescent="0.2">
      <c r="E2008" s="201"/>
      <c r="F2008" s="201"/>
    </row>
    <row r="2009" spans="5:6" s="200" customFormat="1" x14ac:dyDescent="0.2">
      <c r="E2009" s="201"/>
      <c r="F2009" s="201"/>
    </row>
    <row r="2010" spans="5:6" s="200" customFormat="1" x14ac:dyDescent="0.2">
      <c r="E2010" s="201"/>
      <c r="F2010" s="201"/>
    </row>
    <row r="2011" spans="5:6" s="200" customFormat="1" x14ac:dyDescent="0.2">
      <c r="E2011" s="201"/>
      <c r="F2011" s="201"/>
    </row>
    <row r="2012" spans="5:6" s="200" customFormat="1" x14ac:dyDescent="0.2">
      <c r="E2012" s="201"/>
      <c r="F2012" s="201"/>
    </row>
    <row r="2013" spans="5:6" s="200" customFormat="1" x14ac:dyDescent="0.2">
      <c r="E2013" s="201"/>
      <c r="F2013" s="201"/>
    </row>
    <row r="2014" spans="5:6" s="200" customFormat="1" x14ac:dyDescent="0.2">
      <c r="E2014" s="201"/>
      <c r="F2014" s="201"/>
    </row>
    <row r="2015" spans="5:6" s="200" customFormat="1" x14ac:dyDescent="0.2">
      <c r="E2015" s="201"/>
      <c r="F2015" s="201"/>
    </row>
    <row r="2016" spans="5:6" s="200" customFormat="1" x14ac:dyDescent="0.2">
      <c r="E2016" s="201"/>
      <c r="F2016" s="201"/>
    </row>
    <row r="2017" spans="5:6" s="200" customFormat="1" x14ac:dyDescent="0.2">
      <c r="E2017" s="201"/>
      <c r="F2017" s="201"/>
    </row>
    <row r="2018" spans="5:6" s="200" customFormat="1" x14ac:dyDescent="0.2">
      <c r="E2018" s="201"/>
      <c r="F2018" s="201"/>
    </row>
    <row r="2019" spans="5:6" s="200" customFormat="1" x14ac:dyDescent="0.2">
      <c r="E2019" s="201"/>
      <c r="F2019" s="201"/>
    </row>
    <row r="2020" spans="5:6" s="200" customFormat="1" x14ac:dyDescent="0.2">
      <c r="E2020" s="201"/>
      <c r="F2020" s="201"/>
    </row>
    <row r="2021" spans="5:6" s="200" customFormat="1" x14ac:dyDescent="0.2">
      <c r="E2021" s="201"/>
      <c r="F2021" s="201"/>
    </row>
    <row r="2022" spans="5:6" s="200" customFormat="1" x14ac:dyDescent="0.2">
      <c r="E2022" s="201"/>
      <c r="F2022" s="201"/>
    </row>
    <row r="2023" spans="5:6" s="200" customFormat="1" x14ac:dyDescent="0.2">
      <c r="E2023" s="201"/>
      <c r="F2023" s="201"/>
    </row>
    <row r="2024" spans="5:6" s="200" customFormat="1" x14ac:dyDescent="0.2">
      <c r="E2024" s="201"/>
      <c r="F2024" s="201"/>
    </row>
    <row r="2025" spans="5:6" s="200" customFormat="1" x14ac:dyDescent="0.2">
      <c r="E2025" s="201"/>
      <c r="F2025" s="201"/>
    </row>
    <row r="2026" spans="5:6" s="200" customFormat="1" x14ac:dyDescent="0.2">
      <c r="E2026" s="201"/>
      <c r="F2026" s="201"/>
    </row>
    <row r="2027" spans="5:6" s="200" customFormat="1" x14ac:dyDescent="0.2">
      <c r="E2027" s="201"/>
      <c r="F2027" s="201"/>
    </row>
    <row r="2028" spans="5:6" s="200" customFormat="1" x14ac:dyDescent="0.2">
      <c r="E2028" s="201"/>
      <c r="F2028" s="201"/>
    </row>
    <row r="2029" spans="5:6" s="200" customFormat="1" x14ac:dyDescent="0.2">
      <c r="E2029" s="201"/>
      <c r="F2029" s="201"/>
    </row>
    <row r="2030" spans="5:6" s="200" customFormat="1" x14ac:dyDescent="0.2">
      <c r="E2030" s="201"/>
      <c r="F2030" s="201"/>
    </row>
    <row r="2031" spans="5:6" s="200" customFormat="1" x14ac:dyDescent="0.2">
      <c r="E2031" s="201"/>
      <c r="F2031" s="201"/>
    </row>
    <row r="2032" spans="5:6" s="200" customFormat="1" x14ac:dyDescent="0.2">
      <c r="E2032" s="201"/>
      <c r="F2032" s="201"/>
    </row>
    <row r="2033" spans="5:6" s="200" customFormat="1" x14ac:dyDescent="0.2">
      <c r="E2033" s="201"/>
      <c r="F2033" s="201"/>
    </row>
    <row r="2034" spans="5:6" s="200" customFormat="1" x14ac:dyDescent="0.2">
      <c r="E2034" s="201"/>
      <c r="F2034" s="201"/>
    </row>
    <row r="2035" spans="5:6" s="200" customFormat="1" x14ac:dyDescent="0.2">
      <c r="E2035" s="201"/>
      <c r="F2035" s="201"/>
    </row>
    <row r="2036" spans="5:6" s="200" customFormat="1" x14ac:dyDescent="0.2">
      <c r="E2036" s="201"/>
      <c r="F2036" s="201"/>
    </row>
    <row r="2037" spans="5:6" s="200" customFormat="1" x14ac:dyDescent="0.2">
      <c r="E2037" s="201"/>
      <c r="F2037" s="201"/>
    </row>
    <row r="2038" spans="5:6" s="200" customFormat="1" x14ac:dyDescent="0.2">
      <c r="E2038" s="201"/>
      <c r="F2038" s="201"/>
    </row>
    <row r="2039" spans="5:6" s="200" customFormat="1" x14ac:dyDescent="0.2">
      <c r="E2039" s="201"/>
      <c r="F2039" s="201"/>
    </row>
    <row r="2040" spans="5:6" s="200" customFormat="1" x14ac:dyDescent="0.2">
      <c r="E2040" s="201"/>
      <c r="F2040" s="201"/>
    </row>
    <row r="2041" spans="5:6" s="200" customFormat="1" x14ac:dyDescent="0.2">
      <c r="E2041" s="201"/>
      <c r="F2041" s="201"/>
    </row>
    <row r="2042" spans="5:6" s="200" customFormat="1" x14ac:dyDescent="0.2">
      <c r="E2042" s="201"/>
      <c r="F2042" s="201"/>
    </row>
    <row r="2043" spans="5:6" s="200" customFormat="1" x14ac:dyDescent="0.2">
      <c r="E2043" s="201"/>
      <c r="F2043" s="201"/>
    </row>
    <row r="2044" spans="5:6" s="200" customFormat="1" x14ac:dyDescent="0.2">
      <c r="E2044" s="201"/>
      <c r="F2044" s="201"/>
    </row>
    <row r="2045" spans="5:6" s="200" customFormat="1" x14ac:dyDescent="0.2">
      <c r="E2045" s="201"/>
      <c r="F2045" s="201"/>
    </row>
    <row r="2046" spans="5:6" s="200" customFormat="1" x14ac:dyDescent="0.2">
      <c r="E2046" s="201"/>
      <c r="F2046" s="201"/>
    </row>
    <row r="2047" spans="5:6" s="200" customFormat="1" x14ac:dyDescent="0.2">
      <c r="E2047" s="201"/>
      <c r="F2047" s="201"/>
    </row>
    <row r="2048" spans="5:6" s="200" customFormat="1" x14ac:dyDescent="0.2">
      <c r="E2048" s="201"/>
      <c r="F2048" s="201"/>
    </row>
    <row r="2049" spans="5:6" s="200" customFormat="1" x14ac:dyDescent="0.2">
      <c r="E2049" s="201"/>
      <c r="F2049" s="201"/>
    </row>
    <row r="2050" spans="5:6" s="200" customFormat="1" x14ac:dyDescent="0.2">
      <c r="E2050" s="201"/>
      <c r="F2050" s="201"/>
    </row>
    <row r="2051" spans="5:6" s="200" customFormat="1" x14ac:dyDescent="0.2">
      <c r="E2051" s="201"/>
      <c r="F2051" s="201"/>
    </row>
    <row r="2052" spans="5:6" s="200" customFormat="1" x14ac:dyDescent="0.2">
      <c r="E2052" s="201"/>
      <c r="F2052" s="201"/>
    </row>
    <row r="2053" spans="5:6" s="200" customFormat="1" x14ac:dyDescent="0.2">
      <c r="E2053" s="201"/>
      <c r="F2053" s="201"/>
    </row>
    <row r="2054" spans="5:6" s="200" customFormat="1" x14ac:dyDescent="0.2">
      <c r="E2054" s="201"/>
      <c r="F2054" s="201"/>
    </row>
    <row r="2055" spans="5:6" s="200" customFormat="1" x14ac:dyDescent="0.2">
      <c r="E2055" s="201"/>
      <c r="F2055" s="201"/>
    </row>
    <row r="2056" spans="5:6" s="200" customFormat="1" x14ac:dyDescent="0.2">
      <c r="E2056" s="201"/>
      <c r="F2056" s="201"/>
    </row>
    <row r="2057" spans="5:6" s="200" customFormat="1" x14ac:dyDescent="0.2">
      <c r="E2057" s="201"/>
      <c r="F2057" s="201"/>
    </row>
    <row r="2058" spans="5:6" s="200" customFormat="1" x14ac:dyDescent="0.2">
      <c r="E2058" s="201"/>
      <c r="F2058" s="201"/>
    </row>
    <row r="2059" spans="5:6" s="200" customFormat="1" x14ac:dyDescent="0.2">
      <c r="E2059" s="201"/>
      <c r="F2059" s="201"/>
    </row>
    <row r="2060" spans="5:6" s="200" customFormat="1" x14ac:dyDescent="0.2">
      <c r="E2060" s="201"/>
      <c r="F2060" s="201"/>
    </row>
    <row r="2061" spans="5:6" s="200" customFormat="1" x14ac:dyDescent="0.2">
      <c r="E2061" s="201"/>
      <c r="F2061" s="201"/>
    </row>
    <row r="2062" spans="5:6" s="200" customFormat="1" x14ac:dyDescent="0.2">
      <c r="E2062" s="201"/>
      <c r="F2062" s="201"/>
    </row>
    <row r="2063" spans="5:6" s="200" customFormat="1" x14ac:dyDescent="0.2">
      <c r="E2063" s="201"/>
      <c r="F2063" s="201"/>
    </row>
    <row r="2064" spans="5:6" s="200" customFormat="1" x14ac:dyDescent="0.2">
      <c r="E2064" s="201"/>
      <c r="F2064" s="201"/>
    </row>
    <row r="2065" spans="5:6" s="200" customFormat="1" x14ac:dyDescent="0.2">
      <c r="E2065" s="201"/>
      <c r="F2065" s="201"/>
    </row>
    <row r="2066" spans="5:6" s="200" customFormat="1" x14ac:dyDescent="0.2">
      <c r="E2066" s="201"/>
      <c r="F2066" s="201"/>
    </row>
    <row r="2067" spans="5:6" s="200" customFormat="1" x14ac:dyDescent="0.2">
      <c r="E2067" s="201"/>
      <c r="F2067" s="201"/>
    </row>
    <row r="2068" spans="5:6" s="200" customFormat="1" x14ac:dyDescent="0.2">
      <c r="E2068" s="201"/>
      <c r="F2068" s="201"/>
    </row>
    <row r="2069" spans="5:6" s="200" customFormat="1" x14ac:dyDescent="0.2">
      <c r="E2069" s="201"/>
      <c r="F2069" s="201"/>
    </row>
    <row r="2070" spans="5:6" s="200" customFormat="1" x14ac:dyDescent="0.2">
      <c r="E2070" s="201"/>
      <c r="F2070" s="201"/>
    </row>
    <row r="2071" spans="5:6" s="200" customFormat="1" x14ac:dyDescent="0.2">
      <c r="E2071" s="201"/>
      <c r="F2071" s="201"/>
    </row>
    <row r="2072" spans="5:6" s="200" customFormat="1" x14ac:dyDescent="0.2">
      <c r="E2072" s="201"/>
      <c r="F2072" s="201"/>
    </row>
    <row r="2073" spans="5:6" s="200" customFormat="1" x14ac:dyDescent="0.2">
      <c r="E2073" s="201"/>
      <c r="F2073" s="201"/>
    </row>
    <row r="2074" spans="5:6" s="200" customFormat="1" x14ac:dyDescent="0.2">
      <c r="E2074" s="201"/>
      <c r="F2074" s="201"/>
    </row>
    <row r="2075" spans="5:6" s="200" customFormat="1" x14ac:dyDescent="0.2">
      <c r="E2075" s="201"/>
      <c r="F2075" s="201"/>
    </row>
    <row r="2076" spans="5:6" s="200" customFormat="1" x14ac:dyDescent="0.2">
      <c r="E2076" s="201"/>
      <c r="F2076" s="201"/>
    </row>
    <row r="2077" spans="5:6" s="200" customFormat="1" x14ac:dyDescent="0.2">
      <c r="E2077" s="201"/>
      <c r="F2077" s="201"/>
    </row>
    <row r="2078" spans="5:6" s="200" customFormat="1" x14ac:dyDescent="0.2">
      <c r="E2078" s="201"/>
      <c r="F2078" s="201"/>
    </row>
    <row r="2079" spans="5:6" s="200" customFormat="1" x14ac:dyDescent="0.2">
      <c r="E2079" s="201"/>
      <c r="F2079" s="201"/>
    </row>
    <row r="2080" spans="5:6" s="200" customFormat="1" x14ac:dyDescent="0.2">
      <c r="E2080" s="201"/>
      <c r="F2080" s="201"/>
    </row>
    <row r="2081" spans="5:6" s="200" customFormat="1" x14ac:dyDescent="0.2">
      <c r="E2081" s="201"/>
      <c r="F2081" s="201"/>
    </row>
    <row r="2082" spans="5:6" s="200" customFormat="1" x14ac:dyDescent="0.2">
      <c r="E2082" s="201"/>
      <c r="F2082" s="201"/>
    </row>
    <row r="2083" spans="5:6" s="200" customFormat="1" x14ac:dyDescent="0.2">
      <c r="E2083" s="201"/>
      <c r="F2083" s="201"/>
    </row>
    <row r="2084" spans="5:6" s="200" customFormat="1" x14ac:dyDescent="0.2">
      <c r="E2084" s="201"/>
      <c r="F2084" s="201"/>
    </row>
    <row r="2085" spans="5:6" s="200" customFormat="1" x14ac:dyDescent="0.2">
      <c r="E2085" s="201"/>
      <c r="F2085" s="201"/>
    </row>
    <row r="2086" spans="5:6" s="200" customFormat="1" x14ac:dyDescent="0.2">
      <c r="E2086" s="201"/>
      <c r="F2086" s="201"/>
    </row>
    <row r="2087" spans="5:6" s="200" customFormat="1" x14ac:dyDescent="0.2">
      <c r="E2087" s="201"/>
      <c r="F2087" s="201"/>
    </row>
    <row r="2088" spans="5:6" s="200" customFormat="1" x14ac:dyDescent="0.2">
      <c r="E2088" s="201"/>
      <c r="F2088" s="201"/>
    </row>
    <row r="2089" spans="5:6" s="200" customFormat="1" x14ac:dyDescent="0.2">
      <c r="E2089" s="201"/>
      <c r="F2089" s="201"/>
    </row>
    <row r="2090" spans="5:6" s="200" customFormat="1" x14ac:dyDescent="0.2">
      <c r="E2090" s="201"/>
      <c r="F2090" s="201"/>
    </row>
    <row r="2091" spans="5:6" s="200" customFormat="1" x14ac:dyDescent="0.2">
      <c r="E2091" s="201"/>
      <c r="F2091" s="201"/>
    </row>
    <row r="2092" spans="5:6" s="200" customFormat="1" x14ac:dyDescent="0.2">
      <c r="E2092" s="201"/>
      <c r="F2092" s="201"/>
    </row>
    <row r="2093" spans="5:6" s="200" customFormat="1" x14ac:dyDescent="0.2">
      <c r="E2093" s="201"/>
      <c r="F2093" s="201"/>
    </row>
    <row r="2094" spans="5:6" s="200" customFormat="1" x14ac:dyDescent="0.2">
      <c r="E2094" s="201"/>
      <c r="F2094" s="201"/>
    </row>
    <row r="2095" spans="5:6" s="200" customFormat="1" x14ac:dyDescent="0.2">
      <c r="E2095" s="201"/>
      <c r="F2095" s="201"/>
    </row>
    <row r="2096" spans="5:6" s="200" customFormat="1" x14ac:dyDescent="0.2">
      <c r="E2096" s="201"/>
      <c r="F2096" s="201"/>
    </row>
    <row r="2097" spans="5:6" s="200" customFormat="1" x14ac:dyDescent="0.2">
      <c r="E2097" s="201"/>
      <c r="F2097" s="201"/>
    </row>
    <row r="2098" spans="5:6" s="200" customFormat="1" x14ac:dyDescent="0.2">
      <c r="E2098" s="201"/>
      <c r="F2098" s="201"/>
    </row>
    <row r="2099" spans="5:6" s="200" customFormat="1" x14ac:dyDescent="0.2">
      <c r="E2099" s="201"/>
      <c r="F2099" s="201"/>
    </row>
    <row r="2100" spans="5:6" s="200" customFormat="1" x14ac:dyDescent="0.2">
      <c r="E2100" s="201"/>
      <c r="F2100" s="201"/>
    </row>
    <row r="2101" spans="5:6" s="200" customFormat="1" x14ac:dyDescent="0.2">
      <c r="E2101" s="201"/>
      <c r="F2101" s="201"/>
    </row>
    <row r="2102" spans="5:6" s="200" customFormat="1" x14ac:dyDescent="0.2">
      <c r="E2102" s="201"/>
      <c r="F2102" s="201"/>
    </row>
    <row r="2103" spans="5:6" s="200" customFormat="1" x14ac:dyDescent="0.2">
      <c r="E2103" s="201"/>
      <c r="F2103" s="201"/>
    </row>
    <row r="2104" spans="5:6" s="200" customFormat="1" x14ac:dyDescent="0.2">
      <c r="E2104" s="201"/>
      <c r="F2104" s="201"/>
    </row>
    <row r="2105" spans="5:6" s="200" customFormat="1" x14ac:dyDescent="0.2">
      <c r="E2105" s="201"/>
      <c r="F2105" s="201"/>
    </row>
    <row r="2106" spans="5:6" s="200" customFormat="1" x14ac:dyDescent="0.2">
      <c r="E2106" s="201"/>
      <c r="F2106" s="201"/>
    </row>
    <row r="2107" spans="5:6" s="200" customFormat="1" x14ac:dyDescent="0.2">
      <c r="E2107" s="201"/>
      <c r="F2107" s="201"/>
    </row>
    <row r="2108" spans="5:6" s="200" customFormat="1" x14ac:dyDescent="0.2">
      <c r="E2108" s="201"/>
      <c r="F2108" s="201"/>
    </row>
    <row r="2109" spans="5:6" s="200" customFormat="1" x14ac:dyDescent="0.2">
      <c r="E2109" s="201"/>
      <c r="F2109" s="201"/>
    </row>
    <row r="2110" spans="5:6" s="200" customFormat="1" x14ac:dyDescent="0.2">
      <c r="E2110" s="201"/>
      <c r="F2110" s="201"/>
    </row>
    <row r="2111" spans="5:6" s="200" customFormat="1" x14ac:dyDescent="0.2">
      <c r="E2111" s="201"/>
      <c r="F2111" s="201"/>
    </row>
    <row r="2112" spans="5:6" s="200" customFormat="1" x14ac:dyDescent="0.2">
      <c r="E2112" s="201"/>
      <c r="F2112" s="201"/>
    </row>
    <row r="2113" spans="5:6" s="200" customFormat="1" x14ac:dyDescent="0.2">
      <c r="E2113" s="201"/>
      <c r="F2113" s="201"/>
    </row>
    <row r="2114" spans="5:6" s="200" customFormat="1" x14ac:dyDescent="0.2">
      <c r="E2114" s="201"/>
      <c r="F2114" s="201"/>
    </row>
    <row r="2115" spans="5:6" s="200" customFormat="1" x14ac:dyDescent="0.2">
      <c r="E2115" s="201"/>
      <c r="F2115" s="201"/>
    </row>
    <row r="2116" spans="5:6" s="200" customFormat="1" x14ac:dyDescent="0.2">
      <c r="E2116" s="201"/>
      <c r="F2116" s="201"/>
    </row>
    <row r="2117" spans="5:6" s="200" customFormat="1" x14ac:dyDescent="0.2">
      <c r="E2117" s="201"/>
      <c r="F2117" s="201"/>
    </row>
    <row r="2118" spans="5:6" s="200" customFormat="1" x14ac:dyDescent="0.2">
      <c r="E2118" s="201"/>
      <c r="F2118" s="201"/>
    </row>
    <row r="2119" spans="5:6" s="200" customFormat="1" x14ac:dyDescent="0.2">
      <c r="E2119" s="201"/>
      <c r="F2119" s="201"/>
    </row>
    <row r="2120" spans="5:6" s="200" customFormat="1" x14ac:dyDescent="0.2">
      <c r="E2120" s="201"/>
      <c r="F2120" s="201"/>
    </row>
    <row r="2121" spans="5:6" s="200" customFormat="1" x14ac:dyDescent="0.2">
      <c r="E2121" s="201"/>
      <c r="F2121" s="201"/>
    </row>
    <row r="2122" spans="5:6" s="200" customFormat="1" x14ac:dyDescent="0.2">
      <c r="E2122" s="201"/>
      <c r="F2122" s="201"/>
    </row>
    <row r="2123" spans="5:6" s="200" customFormat="1" x14ac:dyDescent="0.2">
      <c r="E2123" s="201"/>
      <c r="F2123" s="201"/>
    </row>
    <row r="2124" spans="5:6" s="200" customFormat="1" x14ac:dyDescent="0.2">
      <c r="E2124" s="201"/>
      <c r="F2124" s="201"/>
    </row>
    <row r="2125" spans="5:6" s="200" customFormat="1" x14ac:dyDescent="0.2">
      <c r="E2125" s="201"/>
      <c r="F2125" s="201"/>
    </row>
    <row r="2126" spans="5:6" s="200" customFormat="1" x14ac:dyDescent="0.2">
      <c r="E2126" s="201"/>
      <c r="F2126" s="201"/>
    </row>
    <row r="2127" spans="5:6" s="200" customFormat="1" x14ac:dyDescent="0.2">
      <c r="E2127" s="201"/>
      <c r="F2127" s="201"/>
    </row>
    <row r="2128" spans="5:6" s="200" customFormat="1" x14ac:dyDescent="0.2">
      <c r="E2128" s="201"/>
      <c r="F2128" s="201"/>
    </row>
    <row r="2129" spans="5:6" s="200" customFormat="1" x14ac:dyDescent="0.2">
      <c r="E2129" s="201"/>
      <c r="F2129" s="201"/>
    </row>
    <row r="2130" spans="5:6" s="200" customFormat="1" x14ac:dyDescent="0.2">
      <c r="E2130" s="201"/>
      <c r="F2130" s="201"/>
    </row>
    <row r="2131" spans="5:6" s="200" customFormat="1" x14ac:dyDescent="0.2">
      <c r="E2131" s="201"/>
      <c r="F2131" s="201"/>
    </row>
    <row r="2132" spans="5:6" s="200" customFormat="1" x14ac:dyDescent="0.2">
      <c r="E2132" s="201"/>
      <c r="F2132" s="201"/>
    </row>
    <row r="2133" spans="5:6" s="200" customFormat="1" x14ac:dyDescent="0.2">
      <c r="E2133" s="201"/>
      <c r="F2133" s="201"/>
    </row>
    <row r="2134" spans="5:6" s="200" customFormat="1" x14ac:dyDescent="0.2">
      <c r="E2134" s="201"/>
      <c r="F2134" s="201"/>
    </row>
    <row r="2135" spans="5:6" s="200" customFormat="1" x14ac:dyDescent="0.2">
      <c r="E2135" s="201"/>
      <c r="F2135" s="201"/>
    </row>
    <row r="2136" spans="5:6" s="200" customFormat="1" x14ac:dyDescent="0.2">
      <c r="E2136" s="201"/>
      <c r="F2136" s="201"/>
    </row>
    <row r="2137" spans="5:6" s="200" customFormat="1" x14ac:dyDescent="0.2">
      <c r="E2137" s="201"/>
      <c r="F2137" s="201"/>
    </row>
    <row r="2138" spans="5:6" s="200" customFormat="1" x14ac:dyDescent="0.2">
      <c r="E2138" s="201"/>
      <c r="F2138" s="201"/>
    </row>
    <row r="2139" spans="5:6" s="200" customFormat="1" x14ac:dyDescent="0.2">
      <c r="E2139" s="201"/>
      <c r="F2139" s="201"/>
    </row>
    <row r="2140" spans="5:6" s="200" customFormat="1" x14ac:dyDescent="0.2">
      <c r="E2140" s="201"/>
      <c r="F2140" s="201"/>
    </row>
    <row r="2141" spans="5:6" s="200" customFormat="1" x14ac:dyDescent="0.2">
      <c r="E2141" s="201"/>
      <c r="F2141" s="201"/>
    </row>
    <row r="2142" spans="5:6" s="200" customFormat="1" x14ac:dyDescent="0.2">
      <c r="E2142" s="201"/>
      <c r="F2142" s="201"/>
    </row>
    <row r="2143" spans="5:6" s="200" customFormat="1" x14ac:dyDescent="0.2">
      <c r="E2143" s="201"/>
      <c r="F2143" s="201"/>
    </row>
    <row r="2144" spans="5:6" s="200" customFormat="1" x14ac:dyDescent="0.2">
      <c r="E2144" s="201"/>
      <c r="F2144" s="201"/>
    </row>
    <row r="2145" spans="5:6" s="200" customFormat="1" x14ac:dyDescent="0.2">
      <c r="E2145" s="201"/>
      <c r="F2145" s="201"/>
    </row>
    <row r="2146" spans="5:6" s="200" customFormat="1" x14ac:dyDescent="0.2">
      <c r="E2146" s="201"/>
      <c r="F2146" s="201"/>
    </row>
    <row r="2147" spans="5:6" s="200" customFormat="1" x14ac:dyDescent="0.2">
      <c r="E2147" s="201"/>
      <c r="F2147" s="201"/>
    </row>
    <row r="2148" spans="5:6" s="200" customFormat="1" x14ac:dyDescent="0.2">
      <c r="E2148" s="201"/>
      <c r="F2148" s="201"/>
    </row>
    <row r="2149" spans="5:6" s="200" customFormat="1" x14ac:dyDescent="0.2">
      <c r="E2149" s="201"/>
      <c r="F2149" s="201"/>
    </row>
    <row r="2150" spans="5:6" s="200" customFormat="1" x14ac:dyDescent="0.2">
      <c r="E2150" s="201"/>
      <c r="F2150" s="201"/>
    </row>
    <row r="2151" spans="5:6" s="200" customFormat="1" x14ac:dyDescent="0.2">
      <c r="E2151" s="201"/>
      <c r="F2151" s="201"/>
    </row>
    <row r="2152" spans="5:6" s="200" customFormat="1" x14ac:dyDescent="0.2">
      <c r="E2152" s="201"/>
      <c r="F2152" s="201"/>
    </row>
    <row r="2153" spans="5:6" s="200" customFormat="1" x14ac:dyDescent="0.2">
      <c r="E2153" s="201"/>
      <c r="F2153" s="201"/>
    </row>
    <row r="2154" spans="5:6" s="200" customFormat="1" x14ac:dyDescent="0.2">
      <c r="E2154" s="201"/>
      <c r="F2154" s="201"/>
    </row>
    <row r="2155" spans="5:6" s="200" customFormat="1" x14ac:dyDescent="0.2">
      <c r="E2155" s="201"/>
      <c r="F2155" s="201"/>
    </row>
    <row r="2156" spans="5:6" s="200" customFormat="1" x14ac:dyDescent="0.2">
      <c r="E2156" s="201"/>
      <c r="F2156" s="201"/>
    </row>
    <row r="2157" spans="5:6" s="200" customFormat="1" x14ac:dyDescent="0.2">
      <c r="E2157" s="201"/>
      <c r="F2157" s="201"/>
    </row>
    <row r="2158" spans="5:6" s="200" customFormat="1" x14ac:dyDescent="0.2">
      <c r="E2158" s="201"/>
      <c r="F2158" s="201"/>
    </row>
    <row r="2159" spans="5:6" s="200" customFormat="1" x14ac:dyDescent="0.2">
      <c r="E2159" s="201"/>
      <c r="F2159" s="201"/>
    </row>
    <row r="2160" spans="5:6" s="200" customFormat="1" x14ac:dyDescent="0.2">
      <c r="E2160" s="201"/>
      <c r="F2160" s="201"/>
    </row>
    <row r="2161" spans="5:6" s="200" customFormat="1" x14ac:dyDescent="0.2">
      <c r="E2161" s="201"/>
      <c r="F2161" s="201"/>
    </row>
    <row r="2162" spans="5:6" s="200" customFormat="1" x14ac:dyDescent="0.2">
      <c r="E2162" s="201"/>
      <c r="F2162" s="201"/>
    </row>
    <row r="2163" spans="5:6" s="200" customFormat="1" x14ac:dyDescent="0.2">
      <c r="E2163" s="201"/>
      <c r="F2163" s="201"/>
    </row>
    <row r="2164" spans="5:6" s="200" customFormat="1" x14ac:dyDescent="0.2">
      <c r="E2164" s="201"/>
      <c r="F2164" s="201"/>
    </row>
    <row r="2165" spans="5:6" s="200" customFormat="1" x14ac:dyDescent="0.2">
      <c r="E2165" s="201"/>
      <c r="F2165" s="201"/>
    </row>
    <row r="2166" spans="5:6" s="200" customFormat="1" x14ac:dyDescent="0.2">
      <c r="E2166" s="201"/>
      <c r="F2166" s="201"/>
    </row>
    <row r="2167" spans="5:6" s="200" customFormat="1" x14ac:dyDescent="0.2">
      <c r="E2167" s="201"/>
      <c r="F2167" s="201"/>
    </row>
    <row r="2168" spans="5:6" s="200" customFormat="1" x14ac:dyDescent="0.2">
      <c r="E2168" s="201"/>
      <c r="F2168" s="201"/>
    </row>
    <row r="2169" spans="5:6" s="200" customFormat="1" x14ac:dyDescent="0.2">
      <c r="E2169" s="201"/>
      <c r="F2169" s="201"/>
    </row>
    <row r="2170" spans="5:6" s="200" customFormat="1" x14ac:dyDescent="0.2">
      <c r="E2170" s="201"/>
      <c r="F2170" s="201"/>
    </row>
    <row r="2171" spans="5:6" s="200" customFormat="1" x14ac:dyDescent="0.2">
      <c r="E2171" s="201"/>
      <c r="F2171" s="201"/>
    </row>
    <row r="2172" spans="5:6" s="200" customFormat="1" x14ac:dyDescent="0.2">
      <c r="E2172" s="201"/>
      <c r="F2172" s="201"/>
    </row>
    <row r="2173" spans="5:6" s="200" customFormat="1" x14ac:dyDescent="0.2">
      <c r="E2173" s="201"/>
      <c r="F2173" s="201"/>
    </row>
    <row r="2174" spans="5:6" s="200" customFormat="1" x14ac:dyDescent="0.2">
      <c r="E2174" s="201"/>
      <c r="F2174" s="201"/>
    </row>
    <row r="2175" spans="5:6" s="200" customFormat="1" x14ac:dyDescent="0.2">
      <c r="E2175" s="201"/>
      <c r="F2175" s="201"/>
    </row>
    <row r="2176" spans="5:6" s="200" customFormat="1" x14ac:dyDescent="0.2">
      <c r="E2176" s="201"/>
      <c r="F2176" s="201"/>
    </row>
    <row r="2177" spans="5:6" s="200" customFormat="1" x14ac:dyDescent="0.2">
      <c r="E2177" s="201"/>
      <c r="F2177" s="201"/>
    </row>
    <row r="2178" spans="5:6" s="200" customFormat="1" x14ac:dyDescent="0.2">
      <c r="E2178" s="201"/>
      <c r="F2178" s="201"/>
    </row>
    <row r="2179" spans="5:6" s="200" customFormat="1" x14ac:dyDescent="0.2">
      <c r="E2179" s="201"/>
      <c r="F2179" s="201"/>
    </row>
    <row r="2180" spans="5:6" s="200" customFormat="1" x14ac:dyDescent="0.2">
      <c r="E2180" s="201"/>
      <c r="F2180" s="201"/>
    </row>
    <row r="2181" spans="5:6" s="200" customFormat="1" x14ac:dyDescent="0.2">
      <c r="E2181" s="201"/>
      <c r="F2181" s="201"/>
    </row>
    <row r="2182" spans="5:6" s="200" customFormat="1" x14ac:dyDescent="0.2">
      <c r="E2182" s="201"/>
      <c r="F2182" s="201"/>
    </row>
    <row r="2183" spans="5:6" s="200" customFormat="1" x14ac:dyDescent="0.2">
      <c r="E2183" s="201"/>
      <c r="F2183" s="201"/>
    </row>
    <row r="2184" spans="5:6" s="200" customFormat="1" x14ac:dyDescent="0.2">
      <c r="E2184" s="201"/>
      <c r="F2184" s="201"/>
    </row>
    <row r="2185" spans="5:6" s="200" customFormat="1" x14ac:dyDescent="0.2">
      <c r="E2185" s="201"/>
      <c r="F2185" s="201"/>
    </row>
    <row r="2186" spans="5:6" s="200" customFormat="1" x14ac:dyDescent="0.2">
      <c r="E2186" s="201"/>
      <c r="F2186" s="201"/>
    </row>
    <row r="2187" spans="5:6" s="200" customFormat="1" x14ac:dyDescent="0.2">
      <c r="E2187" s="201"/>
      <c r="F2187" s="201"/>
    </row>
    <row r="2188" spans="5:6" s="200" customFormat="1" x14ac:dyDescent="0.2">
      <c r="E2188" s="201"/>
      <c r="F2188" s="201"/>
    </row>
    <row r="2189" spans="5:6" s="200" customFormat="1" x14ac:dyDescent="0.2">
      <c r="E2189" s="201"/>
      <c r="F2189" s="201"/>
    </row>
    <row r="2190" spans="5:6" s="200" customFormat="1" x14ac:dyDescent="0.2">
      <c r="E2190" s="201"/>
      <c r="F2190" s="201"/>
    </row>
    <row r="2191" spans="5:6" s="200" customFormat="1" x14ac:dyDescent="0.2">
      <c r="E2191" s="201"/>
      <c r="F2191" s="201"/>
    </row>
    <row r="2192" spans="5:6" s="200" customFormat="1" x14ac:dyDescent="0.2">
      <c r="E2192" s="201"/>
      <c r="F2192" s="201"/>
    </row>
    <row r="2193" spans="5:6" s="200" customFormat="1" x14ac:dyDescent="0.2">
      <c r="E2193" s="201"/>
      <c r="F2193" s="201"/>
    </row>
    <row r="2194" spans="5:6" s="200" customFormat="1" x14ac:dyDescent="0.2">
      <c r="E2194" s="201"/>
      <c r="F2194" s="201"/>
    </row>
    <row r="2195" spans="5:6" s="200" customFormat="1" x14ac:dyDescent="0.2">
      <c r="E2195" s="201"/>
      <c r="F2195" s="201"/>
    </row>
    <row r="2196" spans="5:6" s="200" customFormat="1" x14ac:dyDescent="0.2">
      <c r="E2196" s="201"/>
      <c r="F2196" s="201"/>
    </row>
    <row r="2197" spans="5:6" s="200" customFormat="1" x14ac:dyDescent="0.2">
      <c r="E2197" s="201"/>
      <c r="F2197" s="201"/>
    </row>
    <row r="2198" spans="5:6" s="200" customFormat="1" x14ac:dyDescent="0.2">
      <c r="E2198" s="201"/>
      <c r="F2198" s="201"/>
    </row>
    <row r="2199" spans="5:6" s="200" customFormat="1" x14ac:dyDescent="0.2">
      <c r="E2199" s="201"/>
      <c r="F2199" s="201"/>
    </row>
    <row r="2200" spans="5:6" s="200" customFormat="1" x14ac:dyDescent="0.2">
      <c r="E2200" s="201"/>
      <c r="F2200" s="201"/>
    </row>
    <row r="2201" spans="5:6" s="200" customFormat="1" x14ac:dyDescent="0.2">
      <c r="E2201" s="201"/>
      <c r="F2201" s="201"/>
    </row>
    <row r="2202" spans="5:6" s="200" customFormat="1" x14ac:dyDescent="0.2">
      <c r="E2202" s="201"/>
      <c r="F2202" s="201"/>
    </row>
    <row r="2203" spans="5:6" s="200" customFormat="1" x14ac:dyDescent="0.2">
      <c r="E2203" s="201"/>
      <c r="F2203" s="201"/>
    </row>
    <row r="2204" spans="5:6" s="200" customFormat="1" x14ac:dyDescent="0.2">
      <c r="E2204" s="201"/>
      <c r="F2204" s="201"/>
    </row>
    <row r="2205" spans="5:6" s="200" customFormat="1" x14ac:dyDescent="0.2">
      <c r="E2205" s="201"/>
      <c r="F2205" s="201"/>
    </row>
    <row r="2206" spans="5:6" s="200" customFormat="1" x14ac:dyDescent="0.2">
      <c r="E2206" s="201"/>
      <c r="F2206" s="201"/>
    </row>
    <row r="2207" spans="5:6" s="200" customFormat="1" x14ac:dyDescent="0.2">
      <c r="E2207" s="201"/>
      <c r="F2207" s="201"/>
    </row>
    <row r="2208" spans="5:6" s="200" customFormat="1" x14ac:dyDescent="0.2">
      <c r="E2208" s="201"/>
      <c r="F2208" s="201"/>
    </row>
    <row r="2209" spans="5:6" s="200" customFormat="1" x14ac:dyDescent="0.2">
      <c r="E2209" s="201"/>
      <c r="F2209" s="201"/>
    </row>
    <row r="2210" spans="5:6" s="200" customFormat="1" x14ac:dyDescent="0.2">
      <c r="E2210" s="201"/>
      <c r="F2210" s="201"/>
    </row>
    <row r="2211" spans="5:6" s="200" customFormat="1" x14ac:dyDescent="0.2">
      <c r="E2211" s="201"/>
      <c r="F2211" s="201"/>
    </row>
    <row r="2212" spans="5:6" s="200" customFormat="1" x14ac:dyDescent="0.2">
      <c r="E2212" s="201"/>
      <c r="F2212" s="201"/>
    </row>
    <row r="2213" spans="5:6" s="200" customFormat="1" x14ac:dyDescent="0.2">
      <c r="E2213" s="201"/>
      <c r="F2213" s="201"/>
    </row>
    <row r="2214" spans="5:6" s="200" customFormat="1" x14ac:dyDescent="0.2">
      <c r="E2214" s="201"/>
      <c r="F2214" s="201"/>
    </row>
    <row r="2215" spans="5:6" s="200" customFormat="1" x14ac:dyDescent="0.2">
      <c r="E2215" s="201"/>
      <c r="F2215" s="201"/>
    </row>
    <row r="2216" spans="5:6" s="200" customFormat="1" x14ac:dyDescent="0.2">
      <c r="E2216" s="201"/>
      <c r="F2216" s="201"/>
    </row>
    <row r="2217" spans="5:6" s="200" customFormat="1" x14ac:dyDescent="0.2">
      <c r="E2217" s="201"/>
      <c r="F2217" s="201"/>
    </row>
    <row r="2218" spans="5:6" s="200" customFormat="1" x14ac:dyDescent="0.2">
      <c r="E2218" s="201"/>
      <c r="F2218" s="201"/>
    </row>
    <row r="2219" spans="5:6" s="200" customFormat="1" x14ac:dyDescent="0.2">
      <c r="E2219" s="201"/>
      <c r="F2219" s="201"/>
    </row>
    <row r="2220" spans="5:6" s="200" customFormat="1" x14ac:dyDescent="0.2">
      <c r="E2220" s="201"/>
      <c r="F2220" s="201"/>
    </row>
    <row r="2221" spans="5:6" s="200" customFormat="1" x14ac:dyDescent="0.2">
      <c r="E2221" s="201"/>
      <c r="F2221" s="201"/>
    </row>
    <row r="2222" spans="5:6" s="200" customFormat="1" x14ac:dyDescent="0.2">
      <c r="E2222" s="201"/>
      <c r="F2222" s="201"/>
    </row>
    <row r="2223" spans="5:6" s="200" customFormat="1" x14ac:dyDescent="0.2">
      <c r="E2223" s="201"/>
      <c r="F2223" s="201"/>
    </row>
    <row r="2224" spans="5:6" s="200" customFormat="1" x14ac:dyDescent="0.2">
      <c r="E2224" s="201"/>
      <c r="F2224" s="201"/>
    </row>
    <row r="2225" spans="5:6" s="200" customFormat="1" x14ac:dyDescent="0.2">
      <c r="E2225" s="201"/>
      <c r="F2225" s="201"/>
    </row>
    <row r="2226" spans="5:6" s="200" customFormat="1" x14ac:dyDescent="0.2">
      <c r="E2226" s="201"/>
      <c r="F2226" s="201"/>
    </row>
    <row r="2227" spans="5:6" s="200" customFormat="1" x14ac:dyDescent="0.2">
      <c r="E2227" s="201"/>
      <c r="F2227" s="201"/>
    </row>
    <row r="2228" spans="5:6" s="200" customFormat="1" x14ac:dyDescent="0.2">
      <c r="E2228" s="201"/>
      <c r="F2228" s="201"/>
    </row>
    <row r="2229" spans="5:6" s="200" customFormat="1" x14ac:dyDescent="0.2">
      <c r="E2229" s="201"/>
      <c r="F2229" s="201"/>
    </row>
    <row r="2230" spans="5:6" s="200" customFormat="1" x14ac:dyDescent="0.2">
      <c r="E2230" s="201"/>
      <c r="F2230" s="201"/>
    </row>
    <row r="2231" spans="5:6" s="200" customFormat="1" x14ac:dyDescent="0.2">
      <c r="E2231" s="201"/>
      <c r="F2231" s="201"/>
    </row>
    <row r="2232" spans="5:6" s="200" customFormat="1" x14ac:dyDescent="0.2">
      <c r="E2232" s="201"/>
      <c r="F2232" s="201"/>
    </row>
    <row r="2233" spans="5:6" s="200" customFormat="1" x14ac:dyDescent="0.2">
      <c r="E2233" s="201"/>
      <c r="F2233" s="201"/>
    </row>
    <row r="2234" spans="5:6" s="200" customFormat="1" x14ac:dyDescent="0.2">
      <c r="E2234" s="201"/>
      <c r="F2234" s="201"/>
    </row>
    <row r="2235" spans="5:6" s="200" customFormat="1" x14ac:dyDescent="0.2">
      <c r="E2235" s="201"/>
      <c r="F2235" s="201"/>
    </row>
    <row r="2236" spans="5:6" s="200" customFormat="1" x14ac:dyDescent="0.2">
      <c r="E2236" s="201"/>
      <c r="F2236" s="201"/>
    </row>
    <row r="2237" spans="5:6" s="200" customFormat="1" x14ac:dyDescent="0.2">
      <c r="E2237" s="201"/>
      <c r="F2237" s="201"/>
    </row>
    <row r="2238" spans="5:6" s="200" customFormat="1" x14ac:dyDescent="0.2">
      <c r="E2238" s="201"/>
      <c r="F2238" s="201"/>
    </row>
    <row r="2239" spans="5:6" s="200" customFormat="1" x14ac:dyDescent="0.2">
      <c r="E2239" s="201"/>
      <c r="F2239" s="201"/>
    </row>
    <row r="2240" spans="5:6" s="200" customFormat="1" x14ac:dyDescent="0.2">
      <c r="E2240" s="201"/>
      <c r="F2240" s="201"/>
    </row>
    <row r="2241" spans="5:6" s="200" customFormat="1" x14ac:dyDescent="0.2">
      <c r="E2241" s="201"/>
      <c r="F2241" s="201"/>
    </row>
    <row r="2242" spans="5:6" s="200" customFormat="1" x14ac:dyDescent="0.2">
      <c r="E2242" s="201"/>
      <c r="F2242" s="201"/>
    </row>
    <row r="2243" spans="5:6" s="200" customFormat="1" x14ac:dyDescent="0.2">
      <c r="E2243" s="201"/>
      <c r="F2243" s="201"/>
    </row>
    <row r="2244" spans="5:6" s="200" customFormat="1" x14ac:dyDescent="0.2">
      <c r="E2244" s="201"/>
      <c r="F2244" s="201"/>
    </row>
    <row r="2245" spans="5:6" s="200" customFormat="1" x14ac:dyDescent="0.2">
      <c r="E2245" s="201"/>
      <c r="F2245" s="201"/>
    </row>
    <row r="2246" spans="5:6" s="200" customFormat="1" x14ac:dyDescent="0.2">
      <c r="E2246" s="201"/>
      <c r="F2246" s="201"/>
    </row>
    <row r="2247" spans="5:6" s="200" customFormat="1" x14ac:dyDescent="0.2">
      <c r="E2247" s="201"/>
      <c r="F2247" s="201"/>
    </row>
    <row r="2248" spans="5:6" s="200" customFormat="1" x14ac:dyDescent="0.2">
      <c r="E2248" s="201"/>
      <c r="F2248" s="201"/>
    </row>
    <row r="2249" spans="5:6" s="200" customFormat="1" x14ac:dyDescent="0.2">
      <c r="E2249" s="201"/>
      <c r="F2249" s="201"/>
    </row>
    <row r="2250" spans="5:6" s="200" customFormat="1" x14ac:dyDescent="0.2">
      <c r="E2250" s="201"/>
      <c r="F2250" s="201"/>
    </row>
    <row r="2251" spans="5:6" s="200" customFormat="1" x14ac:dyDescent="0.2">
      <c r="E2251" s="201"/>
      <c r="F2251" s="201"/>
    </row>
    <row r="2252" spans="5:6" s="200" customFormat="1" x14ac:dyDescent="0.2">
      <c r="E2252" s="201"/>
      <c r="F2252" s="201"/>
    </row>
    <row r="2253" spans="5:6" s="200" customFormat="1" x14ac:dyDescent="0.2">
      <c r="E2253" s="201"/>
      <c r="F2253" s="201"/>
    </row>
    <row r="2254" spans="5:6" s="200" customFormat="1" x14ac:dyDescent="0.2">
      <c r="E2254" s="201"/>
      <c r="F2254" s="201"/>
    </row>
    <row r="2255" spans="5:6" s="200" customFormat="1" x14ac:dyDescent="0.2">
      <c r="E2255" s="201"/>
      <c r="F2255" s="201"/>
    </row>
    <row r="2256" spans="5:6" s="200" customFormat="1" x14ac:dyDescent="0.2">
      <c r="E2256" s="201"/>
      <c r="F2256" s="201"/>
    </row>
    <row r="2257" spans="5:6" s="200" customFormat="1" x14ac:dyDescent="0.2">
      <c r="E2257" s="201"/>
      <c r="F2257" s="201"/>
    </row>
    <row r="2258" spans="5:6" s="200" customFormat="1" x14ac:dyDescent="0.2">
      <c r="E2258" s="201"/>
      <c r="F2258" s="201"/>
    </row>
    <row r="2259" spans="5:6" s="200" customFormat="1" x14ac:dyDescent="0.2">
      <c r="E2259" s="201"/>
      <c r="F2259" s="201"/>
    </row>
    <row r="2260" spans="5:6" s="200" customFormat="1" x14ac:dyDescent="0.2">
      <c r="E2260" s="201"/>
      <c r="F2260" s="201"/>
    </row>
    <row r="2261" spans="5:6" s="200" customFormat="1" x14ac:dyDescent="0.2">
      <c r="E2261" s="201"/>
      <c r="F2261" s="201"/>
    </row>
    <row r="2262" spans="5:6" s="200" customFormat="1" x14ac:dyDescent="0.2">
      <c r="E2262" s="201"/>
      <c r="F2262" s="201"/>
    </row>
    <row r="2263" spans="5:6" s="200" customFormat="1" x14ac:dyDescent="0.2">
      <c r="E2263" s="201"/>
      <c r="F2263" s="201"/>
    </row>
    <row r="2264" spans="5:6" s="200" customFormat="1" x14ac:dyDescent="0.2">
      <c r="E2264" s="201"/>
      <c r="F2264" s="201"/>
    </row>
    <row r="2265" spans="5:6" s="200" customFormat="1" x14ac:dyDescent="0.2">
      <c r="E2265" s="201"/>
      <c r="F2265" s="201"/>
    </row>
    <row r="2266" spans="5:6" s="200" customFormat="1" x14ac:dyDescent="0.2">
      <c r="E2266" s="201"/>
      <c r="F2266" s="201"/>
    </row>
    <row r="2267" spans="5:6" s="200" customFormat="1" x14ac:dyDescent="0.2">
      <c r="E2267" s="201"/>
      <c r="F2267" s="201"/>
    </row>
    <row r="2268" spans="5:6" s="200" customFormat="1" x14ac:dyDescent="0.2">
      <c r="E2268" s="201"/>
      <c r="F2268" s="201"/>
    </row>
    <row r="2269" spans="5:6" s="200" customFormat="1" x14ac:dyDescent="0.2">
      <c r="E2269" s="201"/>
      <c r="F2269" s="201"/>
    </row>
    <row r="2270" spans="5:6" s="200" customFormat="1" x14ac:dyDescent="0.2">
      <c r="E2270" s="201"/>
      <c r="F2270" s="201"/>
    </row>
    <row r="2271" spans="5:6" s="200" customFormat="1" x14ac:dyDescent="0.2">
      <c r="E2271" s="201"/>
      <c r="F2271" s="201"/>
    </row>
    <row r="2272" spans="5:6" s="200" customFormat="1" x14ac:dyDescent="0.2">
      <c r="E2272" s="201"/>
      <c r="F2272" s="201"/>
    </row>
    <row r="2273" spans="5:6" s="200" customFormat="1" x14ac:dyDescent="0.2">
      <c r="E2273" s="201"/>
      <c r="F2273" s="201"/>
    </row>
    <row r="2274" spans="5:6" s="200" customFormat="1" x14ac:dyDescent="0.2">
      <c r="E2274" s="201"/>
      <c r="F2274" s="201"/>
    </row>
    <row r="2275" spans="5:6" s="200" customFormat="1" x14ac:dyDescent="0.2">
      <c r="E2275" s="201"/>
      <c r="F2275" s="201"/>
    </row>
    <row r="2276" spans="5:6" s="200" customFormat="1" x14ac:dyDescent="0.2">
      <c r="E2276" s="201"/>
      <c r="F2276" s="201"/>
    </row>
    <row r="2277" spans="5:6" s="200" customFormat="1" x14ac:dyDescent="0.2">
      <c r="E2277" s="201"/>
      <c r="F2277" s="201"/>
    </row>
    <row r="2278" spans="5:6" s="200" customFormat="1" x14ac:dyDescent="0.2">
      <c r="E2278" s="201"/>
      <c r="F2278" s="201"/>
    </row>
    <row r="2279" spans="5:6" s="200" customFormat="1" x14ac:dyDescent="0.2">
      <c r="E2279" s="201"/>
      <c r="F2279" s="201"/>
    </row>
    <row r="2280" spans="5:6" s="200" customFormat="1" x14ac:dyDescent="0.2">
      <c r="E2280" s="201"/>
      <c r="F2280" s="201"/>
    </row>
    <row r="2281" spans="5:6" s="200" customFormat="1" x14ac:dyDescent="0.2">
      <c r="E2281" s="201"/>
      <c r="F2281" s="201"/>
    </row>
    <row r="2282" spans="5:6" s="200" customFormat="1" x14ac:dyDescent="0.2">
      <c r="E2282" s="201"/>
      <c r="F2282" s="201"/>
    </row>
    <row r="2283" spans="5:6" s="200" customFormat="1" x14ac:dyDescent="0.2">
      <c r="E2283" s="201"/>
      <c r="F2283" s="201"/>
    </row>
    <row r="2284" spans="5:6" s="200" customFormat="1" x14ac:dyDescent="0.2">
      <c r="E2284" s="201"/>
      <c r="F2284" s="201"/>
    </row>
    <row r="2285" spans="5:6" s="200" customFormat="1" x14ac:dyDescent="0.2">
      <c r="E2285" s="201"/>
      <c r="F2285" s="201"/>
    </row>
    <row r="2286" spans="5:6" s="200" customFormat="1" x14ac:dyDescent="0.2">
      <c r="E2286" s="201"/>
      <c r="F2286" s="201"/>
    </row>
    <row r="2287" spans="5:6" s="200" customFormat="1" x14ac:dyDescent="0.2">
      <c r="E2287" s="201"/>
      <c r="F2287" s="201"/>
    </row>
    <row r="2288" spans="5:6" s="200" customFormat="1" x14ac:dyDescent="0.2">
      <c r="E2288" s="201"/>
      <c r="F2288" s="201"/>
    </row>
    <row r="2289" spans="5:6" s="200" customFormat="1" x14ac:dyDescent="0.2">
      <c r="E2289" s="201"/>
      <c r="F2289" s="201"/>
    </row>
    <row r="2290" spans="5:6" s="200" customFormat="1" x14ac:dyDescent="0.2">
      <c r="E2290" s="201"/>
      <c r="F2290" s="201"/>
    </row>
    <row r="2291" spans="5:6" s="200" customFormat="1" x14ac:dyDescent="0.2">
      <c r="E2291" s="201"/>
      <c r="F2291" s="201"/>
    </row>
    <row r="2292" spans="5:6" s="200" customFormat="1" x14ac:dyDescent="0.2">
      <c r="E2292" s="201"/>
      <c r="F2292" s="201"/>
    </row>
    <row r="2293" spans="5:6" s="200" customFormat="1" x14ac:dyDescent="0.2">
      <c r="E2293" s="201"/>
      <c r="F2293" s="201"/>
    </row>
    <row r="2294" spans="5:6" s="200" customFormat="1" x14ac:dyDescent="0.2">
      <c r="E2294" s="201"/>
      <c r="F2294" s="201"/>
    </row>
    <row r="2295" spans="5:6" s="200" customFormat="1" x14ac:dyDescent="0.2">
      <c r="E2295" s="201"/>
      <c r="F2295" s="201"/>
    </row>
    <row r="2296" spans="5:6" s="200" customFormat="1" x14ac:dyDescent="0.2">
      <c r="E2296" s="201"/>
      <c r="F2296" s="201"/>
    </row>
    <row r="2297" spans="5:6" s="200" customFormat="1" x14ac:dyDescent="0.2">
      <c r="E2297" s="201"/>
      <c r="F2297" s="201"/>
    </row>
    <row r="2298" spans="5:6" s="200" customFormat="1" x14ac:dyDescent="0.2">
      <c r="E2298" s="201"/>
      <c r="F2298" s="201"/>
    </row>
    <row r="2299" spans="5:6" s="200" customFormat="1" x14ac:dyDescent="0.2">
      <c r="E2299" s="201"/>
      <c r="F2299" s="201"/>
    </row>
    <row r="2300" spans="5:6" s="200" customFormat="1" x14ac:dyDescent="0.2">
      <c r="E2300" s="201"/>
      <c r="F2300" s="201"/>
    </row>
    <row r="2301" spans="5:6" s="200" customFormat="1" x14ac:dyDescent="0.2">
      <c r="E2301" s="201"/>
      <c r="F2301" s="201"/>
    </row>
    <row r="2302" spans="5:6" s="200" customFormat="1" x14ac:dyDescent="0.2">
      <c r="E2302" s="201"/>
      <c r="F2302" s="201"/>
    </row>
    <row r="2303" spans="5:6" s="200" customFormat="1" x14ac:dyDescent="0.2">
      <c r="E2303" s="201"/>
      <c r="F2303" s="201"/>
    </row>
    <row r="2304" spans="5:6" s="200" customFormat="1" x14ac:dyDescent="0.2">
      <c r="E2304" s="201"/>
      <c r="F2304" s="201"/>
    </row>
    <row r="2305" spans="5:6" s="200" customFormat="1" x14ac:dyDescent="0.2">
      <c r="E2305" s="201"/>
      <c r="F2305" s="201"/>
    </row>
    <row r="2306" spans="5:6" s="200" customFormat="1" x14ac:dyDescent="0.2">
      <c r="E2306" s="201"/>
      <c r="F2306" s="201"/>
    </row>
    <row r="2307" spans="5:6" s="200" customFormat="1" x14ac:dyDescent="0.2">
      <c r="E2307" s="201"/>
      <c r="F2307" s="201"/>
    </row>
    <row r="2308" spans="5:6" s="200" customFormat="1" x14ac:dyDescent="0.2">
      <c r="E2308" s="201"/>
      <c r="F2308" s="201"/>
    </row>
    <row r="2309" spans="5:6" s="200" customFormat="1" x14ac:dyDescent="0.2">
      <c r="E2309" s="201"/>
      <c r="F2309" s="201"/>
    </row>
    <row r="2310" spans="5:6" s="200" customFormat="1" x14ac:dyDescent="0.2">
      <c r="E2310" s="201"/>
      <c r="F2310" s="201"/>
    </row>
    <row r="2311" spans="5:6" s="200" customFormat="1" x14ac:dyDescent="0.2">
      <c r="E2311" s="201"/>
      <c r="F2311" s="201"/>
    </row>
    <row r="2312" spans="5:6" s="200" customFormat="1" x14ac:dyDescent="0.2">
      <c r="E2312" s="201"/>
      <c r="F2312" s="201"/>
    </row>
    <row r="2313" spans="5:6" s="200" customFormat="1" x14ac:dyDescent="0.2">
      <c r="E2313" s="201"/>
      <c r="F2313" s="201"/>
    </row>
    <row r="2314" spans="5:6" s="200" customFormat="1" x14ac:dyDescent="0.2">
      <c r="E2314" s="201"/>
      <c r="F2314" s="201"/>
    </row>
    <row r="2315" spans="5:6" s="200" customFormat="1" x14ac:dyDescent="0.2">
      <c r="E2315" s="201"/>
      <c r="F2315" s="201"/>
    </row>
    <row r="2316" spans="5:6" s="200" customFormat="1" x14ac:dyDescent="0.2">
      <c r="E2316" s="201"/>
      <c r="F2316" s="201"/>
    </row>
    <row r="2317" spans="5:6" s="200" customFormat="1" x14ac:dyDescent="0.2">
      <c r="E2317" s="201"/>
      <c r="F2317" s="201"/>
    </row>
    <row r="2318" spans="5:6" s="200" customFormat="1" x14ac:dyDescent="0.2">
      <c r="E2318" s="201"/>
      <c r="F2318" s="201"/>
    </row>
    <row r="2319" spans="5:6" s="200" customFormat="1" x14ac:dyDescent="0.2">
      <c r="E2319" s="201"/>
      <c r="F2319" s="201"/>
    </row>
    <row r="2320" spans="5:6" s="200" customFormat="1" x14ac:dyDescent="0.2">
      <c r="E2320" s="201"/>
      <c r="F2320" s="201"/>
    </row>
    <row r="2321" spans="5:6" s="200" customFormat="1" x14ac:dyDescent="0.2">
      <c r="E2321" s="201"/>
      <c r="F2321" s="201"/>
    </row>
    <row r="2322" spans="5:6" s="200" customFormat="1" x14ac:dyDescent="0.2">
      <c r="E2322" s="201"/>
      <c r="F2322" s="201"/>
    </row>
    <row r="2323" spans="5:6" s="200" customFormat="1" x14ac:dyDescent="0.2">
      <c r="E2323" s="201"/>
      <c r="F2323" s="201"/>
    </row>
    <row r="2324" spans="5:6" s="200" customFormat="1" x14ac:dyDescent="0.2">
      <c r="E2324" s="201"/>
      <c r="F2324" s="201"/>
    </row>
    <row r="2325" spans="5:6" s="200" customFormat="1" x14ac:dyDescent="0.2">
      <c r="E2325" s="201"/>
      <c r="F2325" s="201"/>
    </row>
    <row r="2326" spans="5:6" s="200" customFormat="1" x14ac:dyDescent="0.2">
      <c r="E2326" s="201"/>
      <c r="F2326" s="201"/>
    </row>
    <row r="2327" spans="5:6" s="200" customFormat="1" x14ac:dyDescent="0.2">
      <c r="E2327" s="201"/>
      <c r="F2327" s="201"/>
    </row>
    <row r="2328" spans="5:6" s="200" customFormat="1" x14ac:dyDescent="0.2">
      <c r="E2328" s="201"/>
      <c r="F2328" s="201"/>
    </row>
    <row r="2329" spans="5:6" s="200" customFormat="1" x14ac:dyDescent="0.2">
      <c r="E2329" s="201"/>
      <c r="F2329" s="201"/>
    </row>
    <row r="2330" spans="5:6" s="200" customFormat="1" x14ac:dyDescent="0.2">
      <c r="E2330" s="201"/>
      <c r="F2330" s="201"/>
    </row>
    <row r="2331" spans="5:6" s="200" customFormat="1" x14ac:dyDescent="0.2">
      <c r="E2331" s="201"/>
      <c r="F2331" s="201"/>
    </row>
    <row r="2332" spans="5:6" s="200" customFormat="1" x14ac:dyDescent="0.2">
      <c r="E2332" s="201"/>
      <c r="F2332" s="201"/>
    </row>
    <row r="2333" spans="5:6" s="200" customFormat="1" x14ac:dyDescent="0.2">
      <c r="E2333" s="201"/>
      <c r="F2333" s="201"/>
    </row>
    <row r="2334" spans="5:6" s="200" customFormat="1" x14ac:dyDescent="0.2">
      <c r="E2334" s="201"/>
      <c r="F2334" s="201"/>
    </row>
    <row r="2335" spans="5:6" s="200" customFormat="1" x14ac:dyDescent="0.2">
      <c r="E2335" s="201"/>
      <c r="F2335" s="201"/>
    </row>
    <row r="2336" spans="5:6" s="200" customFormat="1" x14ac:dyDescent="0.2">
      <c r="E2336" s="201"/>
      <c r="F2336" s="201"/>
    </row>
    <row r="2337" spans="5:6" s="200" customFormat="1" x14ac:dyDescent="0.2">
      <c r="E2337" s="201"/>
      <c r="F2337" s="201"/>
    </row>
    <row r="2338" spans="5:6" s="200" customFormat="1" x14ac:dyDescent="0.2">
      <c r="E2338" s="201"/>
      <c r="F2338" s="201"/>
    </row>
    <row r="2339" spans="5:6" s="200" customFormat="1" x14ac:dyDescent="0.2">
      <c r="E2339" s="201"/>
      <c r="F2339" s="201"/>
    </row>
    <row r="2340" spans="5:6" s="200" customFormat="1" x14ac:dyDescent="0.2">
      <c r="E2340" s="201"/>
      <c r="F2340" s="201"/>
    </row>
    <row r="2341" spans="5:6" s="200" customFormat="1" x14ac:dyDescent="0.2">
      <c r="E2341" s="201"/>
      <c r="F2341" s="201"/>
    </row>
    <row r="2342" spans="5:6" s="200" customFormat="1" x14ac:dyDescent="0.2">
      <c r="E2342" s="201"/>
      <c r="F2342" s="201"/>
    </row>
    <row r="2343" spans="5:6" s="200" customFormat="1" x14ac:dyDescent="0.2">
      <c r="E2343" s="201"/>
      <c r="F2343" s="201"/>
    </row>
    <row r="2344" spans="5:6" s="200" customFormat="1" x14ac:dyDescent="0.2">
      <c r="E2344" s="201"/>
      <c r="F2344" s="201"/>
    </row>
    <row r="2345" spans="5:6" s="200" customFormat="1" x14ac:dyDescent="0.2">
      <c r="E2345" s="201"/>
      <c r="F2345" s="201"/>
    </row>
    <row r="2346" spans="5:6" s="200" customFormat="1" x14ac:dyDescent="0.2">
      <c r="E2346" s="201"/>
      <c r="F2346" s="201"/>
    </row>
    <row r="2347" spans="5:6" s="200" customFormat="1" x14ac:dyDescent="0.2">
      <c r="E2347" s="201"/>
      <c r="F2347" s="201"/>
    </row>
    <row r="2348" spans="5:6" s="200" customFormat="1" x14ac:dyDescent="0.2">
      <c r="E2348" s="201"/>
      <c r="F2348" s="201"/>
    </row>
    <row r="2349" spans="5:6" s="200" customFormat="1" x14ac:dyDescent="0.2">
      <c r="E2349" s="201"/>
      <c r="F2349" s="201"/>
    </row>
    <row r="2350" spans="5:6" s="200" customFormat="1" x14ac:dyDescent="0.2">
      <c r="E2350" s="201"/>
      <c r="F2350" s="201"/>
    </row>
    <row r="2351" spans="5:6" s="200" customFormat="1" x14ac:dyDescent="0.2">
      <c r="E2351" s="201"/>
      <c r="F2351" s="201"/>
    </row>
    <row r="2352" spans="5:6" s="200" customFormat="1" x14ac:dyDescent="0.2">
      <c r="E2352" s="201"/>
      <c r="F2352" s="201"/>
    </row>
    <row r="2353" spans="5:6" s="200" customFormat="1" x14ac:dyDescent="0.2">
      <c r="E2353" s="201"/>
      <c r="F2353" s="201"/>
    </row>
    <row r="2354" spans="5:6" s="200" customFormat="1" x14ac:dyDescent="0.2">
      <c r="E2354" s="201"/>
      <c r="F2354" s="201"/>
    </row>
    <row r="2355" spans="5:6" s="200" customFormat="1" x14ac:dyDescent="0.2">
      <c r="E2355" s="201"/>
      <c r="F2355" s="201"/>
    </row>
    <row r="2356" spans="5:6" s="200" customFormat="1" x14ac:dyDescent="0.2">
      <c r="E2356" s="201"/>
      <c r="F2356" s="201"/>
    </row>
    <row r="2357" spans="5:6" s="200" customFormat="1" x14ac:dyDescent="0.2">
      <c r="E2357" s="201"/>
      <c r="F2357" s="201"/>
    </row>
    <row r="2358" spans="5:6" s="200" customFormat="1" x14ac:dyDescent="0.2">
      <c r="E2358" s="201"/>
      <c r="F2358" s="201"/>
    </row>
    <row r="2359" spans="5:6" s="200" customFormat="1" x14ac:dyDescent="0.2">
      <c r="E2359" s="201"/>
      <c r="F2359" s="201"/>
    </row>
    <row r="2360" spans="5:6" s="200" customFormat="1" x14ac:dyDescent="0.2">
      <c r="E2360" s="201"/>
      <c r="F2360" s="201"/>
    </row>
    <row r="2361" spans="5:6" s="200" customFormat="1" x14ac:dyDescent="0.2">
      <c r="E2361" s="201"/>
      <c r="F2361" s="201"/>
    </row>
    <row r="2362" spans="5:6" s="200" customFormat="1" x14ac:dyDescent="0.2">
      <c r="E2362" s="201"/>
      <c r="F2362" s="201"/>
    </row>
    <row r="2363" spans="5:6" s="200" customFormat="1" x14ac:dyDescent="0.2">
      <c r="E2363" s="201"/>
      <c r="F2363" s="201"/>
    </row>
    <row r="2364" spans="5:6" s="200" customFormat="1" x14ac:dyDescent="0.2">
      <c r="E2364" s="201"/>
      <c r="F2364" s="201"/>
    </row>
    <row r="2365" spans="5:6" s="200" customFormat="1" x14ac:dyDescent="0.2">
      <c r="E2365" s="201"/>
      <c r="F2365" s="201"/>
    </row>
    <row r="2366" spans="5:6" s="200" customFormat="1" x14ac:dyDescent="0.2">
      <c r="E2366" s="201"/>
      <c r="F2366" s="201"/>
    </row>
    <row r="2367" spans="5:6" s="200" customFormat="1" x14ac:dyDescent="0.2">
      <c r="E2367" s="201"/>
      <c r="F2367" s="201"/>
    </row>
    <row r="2368" spans="5:6" s="200" customFormat="1" x14ac:dyDescent="0.2">
      <c r="E2368" s="201"/>
      <c r="F2368" s="201"/>
    </row>
    <row r="2369" spans="5:6" s="200" customFormat="1" x14ac:dyDescent="0.2">
      <c r="E2369" s="201"/>
      <c r="F2369" s="201"/>
    </row>
    <row r="2370" spans="5:6" s="200" customFormat="1" x14ac:dyDescent="0.2">
      <c r="E2370" s="201"/>
      <c r="F2370" s="201"/>
    </row>
    <row r="2371" spans="5:6" s="200" customFormat="1" x14ac:dyDescent="0.2">
      <c r="E2371" s="201"/>
      <c r="F2371" s="201"/>
    </row>
    <row r="2372" spans="5:6" s="200" customFormat="1" x14ac:dyDescent="0.2">
      <c r="E2372" s="201"/>
      <c r="F2372" s="201"/>
    </row>
    <row r="2373" spans="5:6" s="200" customFormat="1" x14ac:dyDescent="0.2">
      <c r="E2373" s="201"/>
      <c r="F2373" s="201"/>
    </row>
    <row r="2374" spans="5:6" s="200" customFormat="1" x14ac:dyDescent="0.2">
      <c r="E2374" s="201"/>
      <c r="F2374" s="201"/>
    </row>
    <row r="2375" spans="5:6" s="200" customFormat="1" x14ac:dyDescent="0.2">
      <c r="E2375" s="201"/>
      <c r="F2375" s="201"/>
    </row>
    <row r="2376" spans="5:6" s="200" customFormat="1" x14ac:dyDescent="0.2">
      <c r="E2376" s="201"/>
      <c r="F2376" s="201"/>
    </row>
    <row r="2377" spans="5:6" s="200" customFormat="1" x14ac:dyDescent="0.2">
      <c r="E2377" s="201"/>
      <c r="F2377" s="201"/>
    </row>
    <row r="2378" spans="5:6" s="200" customFormat="1" x14ac:dyDescent="0.2">
      <c r="E2378" s="201"/>
      <c r="F2378" s="201"/>
    </row>
    <row r="2379" spans="5:6" s="200" customFormat="1" x14ac:dyDescent="0.2">
      <c r="E2379" s="201"/>
      <c r="F2379" s="201"/>
    </row>
    <row r="2380" spans="5:6" s="200" customFormat="1" x14ac:dyDescent="0.2">
      <c r="E2380" s="201"/>
      <c r="F2380" s="201"/>
    </row>
    <row r="2381" spans="5:6" s="200" customFormat="1" x14ac:dyDescent="0.2">
      <c r="E2381" s="201"/>
      <c r="F2381" s="201"/>
    </row>
    <row r="2382" spans="5:6" s="200" customFormat="1" x14ac:dyDescent="0.2">
      <c r="E2382" s="201"/>
      <c r="F2382" s="201"/>
    </row>
    <row r="2383" spans="5:6" s="200" customFormat="1" x14ac:dyDescent="0.2">
      <c r="E2383" s="201"/>
      <c r="F2383" s="201"/>
    </row>
    <row r="2384" spans="5:6" s="200" customFormat="1" x14ac:dyDescent="0.2">
      <c r="E2384" s="201"/>
      <c r="F2384" s="201"/>
    </row>
    <row r="2385" spans="5:6" s="200" customFormat="1" x14ac:dyDescent="0.2">
      <c r="E2385" s="201"/>
      <c r="F2385" s="201"/>
    </row>
    <row r="2386" spans="5:6" s="200" customFormat="1" x14ac:dyDescent="0.2">
      <c r="E2386" s="201"/>
      <c r="F2386" s="201"/>
    </row>
    <row r="2387" spans="5:6" s="200" customFormat="1" x14ac:dyDescent="0.2">
      <c r="E2387" s="201"/>
      <c r="F2387" s="201"/>
    </row>
    <row r="2388" spans="5:6" s="200" customFormat="1" x14ac:dyDescent="0.2">
      <c r="E2388" s="201"/>
      <c r="F2388" s="201"/>
    </row>
    <row r="2389" spans="5:6" s="200" customFormat="1" x14ac:dyDescent="0.2">
      <c r="E2389" s="201"/>
      <c r="F2389" s="201"/>
    </row>
    <row r="2390" spans="5:6" s="200" customFormat="1" x14ac:dyDescent="0.2">
      <c r="E2390" s="201"/>
      <c r="F2390" s="201"/>
    </row>
    <row r="2391" spans="5:6" s="200" customFormat="1" x14ac:dyDescent="0.2">
      <c r="E2391" s="201"/>
      <c r="F2391" s="201"/>
    </row>
    <row r="2392" spans="5:6" s="200" customFormat="1" x14ac:dyDescent="0.2">
      <c r="E2392" s="201"/>
      <c r="F2392" s="201"/>
    </row>
    <row r="2393" spans="5:6" s="200" customFormat="1" x14ac:dyDescent="0.2">
      <c r="E2393" s="201"/>
      <c r="F2393" s="201"/>
    </row>
    <row r="2394" spans="5:6" s="200" customFormat="1" x14ac:dyDescent="0.2">
      <c r="E2394" s="201"/>
      <c r="F2394" s="201"/>
    </row>
    <row r="2395" spans="5:6" s="200" customFormat="1" x14ac:dyDescent="0.2">
      <c r="E2395" s="201"/>
      <c r="F2395" s="201"/>
    </row>
    <row r="2396" spans="5:6" s="200" customFormat="1" x14ac:dyDescent="0.2">
      <c r="E2396" s="201"/>
      <c r="F2396" s="201"/>
    </row>
    <row r="2397" spans="5:6" s="200" customFormat="1" x14ac:dyDescent="0.2">
      <c r="E2397" s="201"/>
      <c r="F2397" s="201"/>
    </row>
    <row r="2398" spans="5:6" s="200" customFormat="1" x14ac:dyDescent="0.2">
      <c r="E2398" s="201"/>
      <c r="F2398" s="201"/>
    </row>
    <row r="2399" spans="5:6" s="200" customFormat="1" x14ac:dyDescent="0.2">
      <c r="E2399" s="201"/>
      <c r="F2399" s="201"/>
    </row>
    <row r="2400" spans="5:6" s="200" customFormat="1" x14ac:dyDescent="0.2">
      <c r="E2400" s="201"/>
      <c r="F2400" s="201"/>
    </row>
    <row r="2401" spans="5:6" s="200" customFormat="1" x14ac:dyDescent="0.2">
      <c r="E2401" s="201"/>
      <c r="F2401" s="201"/>
    </row>
    <row r="2402" spans="5:6" s="200" customFormat="1" x14ac:dyDescent="0.2">
      <c r="E2402" s="201"/>
      <c r="F2402" s="201"/>
    </row>
    <row r="2403" spans="5:6" s="200" customFormat="1" x14ac:dyDescent="0.2">
      <c r="E2403" s="201"/>
      <c r="F2403" s="201"/>
    </row>
    <row r="2404" spans="5:6" s="200" customFormat="1" x14ac:dyDescent="0.2">
      <c r="E2404" s="201"/>
      <c r="F2404" s="201"/>
    </row>
    <row r="2405" spans="5:6" s="200" customFormat="1" x14ac:dyDescent="0.2">
      <c r="E2405" s="201"/>
      <c r="F2405" s="201"/>
    </row>
    <row r="2406" spans="5:6" s="200" customFormat="1" x14ac:dyDescent="0.2">
      <c r="E2406" s="201"/>
      <c r="F2406" s="201"/>
    </row>
    <row r="2407" spans="5:6" s="200" customFormat="1" x14ac:dyDescent="0.2">
      <c r="E2407" s="201"/>
      <c r="F2407" s="201"/>
    </row>
    <row r="2408" spans="5:6" s="200" customFormat="1" x14ac:dyDescent="0.2">
      <c r="E2408" s="201"/>
      <c r="F2408" s="201"/>
    </row>
    <row r="2409" spans="5:6" s="200" customFormat="1" x14ac:dyDescent="0.2">
      <c r="E2409" s="201"/>
      <c r="F2409" s="201"/>
    </row>
    <row r="2410" spans="5:6" s="200" customFormat="1" x14ac:dyDescent="0.2">
      <c r="E2410" s="201"/>
      <c r="F2410" s="201"/>
    </row>
    <row r="2411" spans="5:6" s="200" customFormat="1" x14ac:dyDescent="0.2">
      <c r="E2411" s="201"/>
      <c r="F2411" s="201"/>
    </row>
    <row r="2412" spans="5:6" s="200" customFormat="1" x14ac:dyDescent="0.2">
      <c r="E2412" s="201"/>
      <c r="F2412" s="201"/>
    </row>
    <row r="2413" spans="5:6" s="200" customFormat="1" x14ac:dyDescent="0.2">
      <c r="E2413" s="201"/>
      <c r="F2413" s="201"/>
    </row>
    <row r="2414" spans="5:6" s="200" customFormat="1" x14ac:dyDescent="0.2">
      <c r="E2414" s="201"/>
      <c r="F2414" s="201"/>
    </row>
    <row r="2415" spans="5:6" s="200" customFormat="1" x14ac:dyDescent="0.2">
      <c r="E2415" s="201"/>
      <c r="F2415" s="201"/>
    </row>
    <row r="2416" spans="5:6" s="200" customFormat="1" x14ac:dyDescent="0.2">
      <c r="E2416" s="201"/>
      <c r="F2416" s="201"/>
    </row>
    <row r="2417" spans="5:6" s="200" customFormat="1" x14ac:dyDescent="0.2">
      <c r="E2417" s="201"/>
      <c r="F2417" s="201"/>
    </row>
    <row r="2418" spans="5:6" s="200" customFormat="1" x14ac:dyDescent="0.2">
      <c r="E2418" s="201"/>
      <c r="F2418" s="201"/>
    </row>
    <row r="2419" spans="5:6" s="200" customFormat="1" x14ac:dyDescent="0.2">
      <c r="E2419" s="201"/>
      <c r="F2419" s="201"/>
    </row>
    <row r="2420" spans="5:6" s="200" customFormat="1" x14ac:dyDescent="0.2">
      <c r="E2420" s="201"/>
      <c r="F2420" s="201"/>
    </row>
    <row r="2421" spans="5:6" s="200" customFormat="1" x14ac:dyDescent="0.2">
      <c r="E2421" s="201"/>
      <c r="F2421" s="201"/>
    </row>
    <row r="2422" spans="5:6" s="200" customFormat="1" x14ac:dyDescent="0.2">
      <c r="E2422" s="201"/>
      <c r="F2422" s="201"/>
    </row>
    <row r="2423" spans="5:6" s="200" customFormat="1" x14ac:dyDescent="0.2">
      <c r="E2423" s="201"/>
      <c r="F2423" s="201"/>
    </row>
    <row r="2424" spans="5:6" s="200" customFormat="1" x14ac:dyDescent="0.2">
      <c r="E2424" s="201"/>
      <c r="F2424" s="201"/>
    </row>
    <row r="2425" spans="5:6" s="200" customFormat="1" x14ac:dyDescent="0.2">
      <c r="E2425" s="201"/>
      <c r="F2425" s="201"/>
    </row>
    <row r="2426" spans="5:6" s="200" customFormat="1" x14ac:dyDescent="0.2">
      <c r="E2426" s="201"/>
      <c r="F2426" s="201"/>
    </row>
    <row r="2427" spans="5:6" s="200" customFormat="1" x14ac:dyDescent="0.2">
      <c r="E2427" s="201"/>
      <c r="F2427" s="201"/>
    </row>
    <row r="2428" spans="5:6" s="200" customFormat="1" x14ac:dyDescent="0.2">
      <c r="E2428" s="201"/>
      <c r="F2428" s="201"/>
    </row>
    <row r="2429" spans="5:6" s="200" customFormat="1" x14ac:dyDescent="0.2">
      <c r="E2429" s="201"/>
      <c r="F2429" s="201"/>
    </row>
    <row r="2430" spans="5:6" s="200" customFormat="1" x14ac:dyDescent="0.2">
      <c r="E2430" s="201"/>
      <c r="F2430" s="201"/>
    </row>
    <row r="2431" spans="5:6" s="200" customFormat="1" x14ac:dyDescent="0.2">
      <c r="E2431" s="201"/>
      <c r="F2431" s="201"/>
    </row>
    <row r="2432" spans="5:6" s="200" customFormat="1" x14ac:dyDescent="0.2">
      <c r="E2432" s="201"/>
      <c r="F2432" s="201"/>
    </row>
    <row r="2433" spans="1:15" s="200" customFormat="1" x14ac:dyDescent="0.2">
      <c r="E2433" s="201"/>
      <c r="F2433" s="201"/>
    </row>
    <row r="2434" spans="1:15" s="200" customFormat="1" x14ac:dyDescent="0.2">
      <c r="A2434" s="40"/>
      <c r="B2434" s="40"/>
      <c r="C2434" s="40"/>
      <c r="D2434" s="40"/>
      <c r="E2434" s="115"/>
      <c r="F2434" s="115"/>
      <c r="G2434" s="40"/>
      <c r="H2434" s="40"/>
      <c r="I2434" s="40"/>
      <c r="J2434" s="40"/>
      <c r="K2434" s="40"/>
      <c r="L2434" s="40"/>
      <c r="M2434" s="40"/>
      <c r="N2434" s="40"/>
      <c r="O2434" s="40"/>
    </row>
    <row r="2435" spans="1:15" s="200" customFormat="1" x14ac:dyDescent="0.2">
      <c r="A2435" s="40"/>
      <c r="B2435" s="40"/>
      <c r="C2435" s="40"/>
      <c r="D2435" s="40"/>
      <c r="E2435" s="115"/>
      <c r="F2435" s="115"/>
      <c r="G2435" s="40"/>
      <c r="H2435" s="40"/>
      <c r="I2435" s="40"/>
      <c r="J2435" s="40"/>
      <c r="K2435" s="40"/>
      <c r="L2435" s="40"/>
      <c r="M2435" s="40"/>
      <c r="N2435" s="40"/>
      <c r="O2435" s="40"/>
    </row>
    <row r="2436" spans="1:15" s="200" customFormat="1" x14ac:dyDescent="0.2">
      <c r="A2436" s="40"/>
      <c r="B2436" s="40"/>
      <c r="C2436" s="40"/>
      <c r="D2436" s="40"/>
      <c r="E2436" s="115"/>
      <c r="F2436" s="115"/>
      <c r="G2436" s="40"/>
      <c r="H2436" s="40"/>
      <c r="I2436" s="40"/>
      <c r="J2436" s="40"/>
      <c r="K2436" s="40"/>
      <c r="L2436" s="40"/>
      <c r="M2436" s="40"/>
      <c r="N2436" s="40"/>
      <c r="O2436" s="40"/>
    </row>
    <row r="2437" spans="1:15" s="200" customFormat="1" x14ac:dyDescent="0.2">
      <c r="A2437" s="40"/>
      <c r="B2437" s="40"/>
      <c r="C2437" s="40"/>
      <c r="D2437" s="40"/>
      <c r="E2437" s="115"/>
      <c r="F2437" s="115"/>
      <c r="G2437" s="40"/>
      <c r="H2437" s="40"/>
      <c r="I2437" s="40"/>
      <c r="J2437" s="40"/>
      <c r="K2437" s="40"/>
      <c r="L2437" s="40"/>
      <c r="M2437" s="40"/>
      <c r="N2437" s="40"/>
      <c r="O2437" s="40"/>
    </row>
    <row r="2438" spans="1:15" s="200" customFormat="1" x14ac:dyDescent="0.2">
      <c r="A2438" s="40"/>
      <c r="B2438" s="40"/>
      <c r="C2438" s="40"/>
      <c r="D2438" s="40"/>
      <c r="E2438" s="115"/>
      <c r="F2438" s="115"/>
      <c r="G2438" s="40"/>
      <c r="H2438" s="40"/>
      <c r="I2438" s="40"/>
      <c r="J2438" s="40"/>
      <c r="K2438" s="40"/>
      <c r="L2438" s="40"/>
      <c r="M2438" s="40"/>
      <c r="N2438" s="40"/>
      <c r="O2438" s="40"/>
    </row>
    <row r="2439" spans="1:15" s="200" customFormat="1" x14ac:dyDescent="0.2">
      <c r="A2439" s="40"/>
      <c r="B2439" s="40"/>
      <c r="C2439" s="40"/>
      <c r="D2439" s="40"/>
      <c r="E2439" s="115"/>
      <c r="F2439" s="115"/>
      <c r="G2439" s="40"/>
      <c r="H2439" s="40"/>
      <c r="I2439" s="40"/>
      <c r="J2439" s="40"/>
      <c r="K2439" s="40"/>
      <c r="L2439" s="40"/>
      <c r="M2439" s="40"/>
      <c r="N2439" s="40"/>
      <c r="O2439" s="40"/>
    </row>
    <row r="2440" spans="1:15" s="200" customFormat="1" x14ac:dyDescent="0.2">
      <c r="A2440" s="40"/>
      <c r="B2440" s="40"/>
      <c r="C2440" s="40"/>
      <c r="D2440" s="40"/>
      <c r="E2440" s="115"/>
      <c r="F2440" s="115"/>
      <c r="G2440" s="40"/>
      <c r="H2440" s="40"/>
      <c r="I2440" s="40"/>
      <c r="J2440" s="40"/>
      <c r="K2440" s="40"/>
      <c r="L2440" s="40"/>
      <c r="M2440" s="40"/>
      <c r="N2440" s="40"/>
      <c r="O2440" s="40"/>
    </row>
    <row r="2441" spans="1:15" s="200" customFormat="1" x14ac:dyDescent="0.2">
      <c r="A2441" s="40"/>
      <c r="B2441" s="40"/>
      <c r="C2441" s="40"/>
      <c r="D2441" s="40"/>
      <c r="E2441" s="115"/>
      <c r="F2441" s="115"/>
      <c r="G2441" s="40"/>
      <c r="H2441" s="40"/>
      <c r="I2441" s="40"/>
      <c r="J2441" s="40"/>
      <c r="K2441" s="40"/>
      <c r="L2441" s="40"/>
      <c r="M2441" s="40"/>
      <c r="N2441" s="40"/>
      <c r="O2441" s="40"/>
    </row>
    <row r="2442" spans="1:15" s="200" customFormat="1" x14ac:dyDescent="0.2">
      <c r="A2442" s="40"/>
      <c r="B2442" s="40"/>
      <c r="C2442" s="40"/>
      <c r="D2442" s="40"/>
      <c r="E2442" s="115"/>
      <c r="F2442" s="115"/>
      <c r="G2442" s="40"/>
      <c r="H2442" s="40"/>
      <c r="I2442" s="40"/>
      <c r="J2442" s="40"/>
      <c r="K2442" s="40"/>
      <c r="L2442" s="40"/>
      <c r="M2442" s="40"/>
      <c r="N2442" s="40"/>
      <c r="O2442" s="40"/>
    </row>
    <row r="2443" spans="1:15" s="200" customFormat="1" x14ac:dyDescent="0.2">
      <c r="A2443" s="40"/>
      <c r="B2443" s="40"/>
      <c r="C2443" s="40"/>
      <c r="D2443" s="40"/>
      <c r="E2443" s="115"/>
      <c r="F2443" s="115"/>
      <c r="G2443" s="40"/>
      <c r="H2443" s="40"/>
      <c r="I2443" s="40"/>
      <c r="J2443" s="40"/>
      <c r="K2443" s="40"/>
      <c r="L2443" s="40"/>
      <c r="M2443" s="40"/>
      <c r="N2443" s="40"/>
      <c r="O2443" s="40"/>
    </row>
    <row r="2444" spans="1:15" s="200" customFormat="1" x14ac:dyDescent="0.2">
      <c r="A2444" s="40"/>
      <c r="B2444" s="40"/>
      <c r="C2444" s="40"/>
      <c r="D2444" s="40"/>
      <c r="E2444" s="115"/>
      <c r="F2444" s="115"/>
      <c r="G2444" s="40"/>
      <c r="H2444" s="40"/>
      <c r="I2444" s="40"/>
      <c r="J2444" s="40"/>
      <c r="K2444" s="40"/>
      <c r="L2444" s="40"/>
      <c r="M2444" s="40"/>
      <c r="N2444" s="40"/>
      <c r="O2444" s="40"/>
    </row>
    <row r="2445" spans="1:15" s="200" customFormat="1" x14ac:dyDescent="0.2">
      <c r="A2445" s="40"/>
      <c r="B2445" s="40"/>
      <c r="C2445" s="40"/>
      <c r="D2445" s="40"/>
      <c r="E2445" s="115"/>
      <c r="F2445" s="115"/>
      <c r="G2445" s="40"/>
      <c r="H2445" s="40"/>
      <c r="I2445" s="40"/>
      <c r="J2445" s="40"/>
      <c r="K2445" s="40"/>
      <c r="L2445" s="40"/>
      <c r="M2445" s="40"/>
      <c r="N2445" s="40"/>
      <c r="O2445" s="40"/>
    </row>
    <row r="2446" spans="1:15" s="200" customFormat="1" x14ac:dyDescent="0.2">
      <c r="A2446" s="40"/>
      <c r="B2446" s="40"/>
      <c r="C2446" s="40"/>
      <c r="D2446" s="40"/>
      <c r="E2446" s="115"/>
      <c r="F2446" s="115"/>
      <c r="G2446" s="40"/>
      <c r="H2446" s="40"/>
      <c r="I2446" s="40"/>
      <c r="J2446" s="40"/>
      <c r="K2446" s="40"/>
      <c r="L2446" s="40"/>
      <c r="M2446" s="40"/>
      <c r="N2446" s="40"/>
      <c r="O2446" s="40"/>
    </row>
    <row r="2447" spans="1:15" s="200" customFormat="1" x14ac:dyDescent="0.2">
      <c r="A2447" s="40"/>
      <c r="B2447" s="40"/>
      <c r="C2447" s="40"/>
      <c r="D2447" s="40"/>
      <c r="E2447" s="115"/>
      <c r="F2447" s="115"/>
      <c r="G2447" s="40"/>
      <c r="H2447" s="40"/>
      <c r="I2447" s="40"/>
      <c r="J2447" s="40"/>
      <c r="K2447" s="40"/>
      <c r="L2447" s="40"/>
      <c r="M2447" s="40"/>
      <c r="N2447" s="40"/>
      <c r="O2447" s="40"/>
    </row>
    <row r="2448" spans="1:15" s="200" customFormat="1" x14ac:dyDescent="0.2">
      <c r="A2448" s="40"/>
      <c r="B2448" s="40"/>
      <c r="C2448" s="40"/>
      <c r="D2448" s="40"/>
      <c r="E2448" s="115"/>
      <c r="F2448" s="115"/>
      <c r="G2448" s="40"/>
      <c r="H2448" s="40"/>
      <c r="I2448" s="40"/>
      <c r="J2448" s="40"/>
      <c r="K2448" s="40"/>
      <c r="L2448" s="40"/>
      <c r="M2448" s="40"/>
      <c r="N2448" s="40"/>
      <c r="O2448" s="40"/>
    </row>
    <row r="2449" spans="1:15" s="200" customFormat="1" x14ac:dyDescent="0.2">
      <c r="A2449" s="40"/>
      <c r="B2449" s="40"/>
      <c r="C2449" s="40"/>
      <c r="D2449" s="40"/>
      <c r="E2449" s="115"/>
      <c r="F2449" s="115"/>
      <c r="G2449" s="40"/>
      <c r="H2449" s="40"/>
      <c r="I2449" s="40"/>
      <c r="J2449" s="40"/>
      <c r="K2449" s="40"/>
      <c r="L2449" s="40"/>
      <c r="M2449" s="40"/>
      <c r="N2449" s="40"/>
      <c r="O2449" s="40"/>
    </row>
    <row r="2450" spans="1:15" s="200" customFormat="1" x14ac:dyDescent="0.2">
      <c r="A2450" s="40"/>
      <c r="B2450" s="40"/>
      <c r="C2450" s="40"/>
      <c r="D2450" s="40"/>
      <c r="E2450" s="115"/>
      <c r="F2450" s="115"/>
      <c r="G2450" s="40"/>
      <c r="H2450" s="40"/>
      <c r="I2450" s="40"/>
      <c r="J2450" s="40"/>
      <c r="K2450" s="40"/>
      <c r="L2450" s="40"/>
      <c r="M2450" s="40"/>
      <c r="N2450" s="40"/>
      <c r="O2450" s="40"/>
    </row>
    <row r="2451" spans="1:15" s="200" customFormat="1" x14ac:dyDescent="0.2">
      <c r="A2451" s="40"/>
      <c r="B2451" s="40"/>
      <c r="C2451" s="40"/>
      <c r="D2451" s="40"/>
      <c r="E2451" s="115"/>
      <c r="F2451" s="115"/>
      <c r="G2451" s="40"/>
      <c r="H2451" s="40"/>
      <c r="I2451" s="40"/>
      <c r="J2451" s="40"/>
      <c r="K2451" s="40"/>
      <c r="L2451" s="40"/>
      <c r="M2451" s="40"/>
      <c r="N2451" s="40"/>
      <c r="O2451" s="40"/>
    </row>
    <row r="2452" spans="1:15" s="200" customFormat="1" x14ac:dyDescent="0.2">
      <c r="A2452" s="40"/>
      <c r="B2452" s="40"/>
      <c r="C2452" s="40"/>
      <c r="D2452" s="40"/>
      <c r="E2452" s="115"/>
      <c r="F2452" s="115"/>
      <c r="G2452" s="40"/>
      <c r="H2452" s="40"/>
      <c r="I2452" s="40"/>
      <c r="J2452" s="40"/>
      <c r="K2452" s="40"/>
      <c r="L2452" s="40"/>
      <c r="M2452" s="40"/>
      <c r="N2452" s="40"/>
      <c r="O2452" s="40"/>
    </row>
    <row r="2453" spans="1:15" s="200" customFormat="1" x14ac:dyDescent="0.2">
      <c r="A2453" s="40"/>
      <c r="B2453" s="40"/>
      <c r="C2453" s="40"/>
      <c r="D2453" s="40"/>
      <c r="E2453" s="115"/>
      <c r="F2453" s="115"/>
      <c r="G2453" s="40"/>
      <c r="H2453" s="40"/>
      <c r="I2453" s="40"/>
      <c r="J2453" s="40"/>
      <c r="K2453" s="40"/>
      <c r="L2453" s="40"/>
      <c r="M2453" s="40"/>
      <c r="N2453" s="40"/>
      <c r="O2453" s="40"/>
    </row>
    <row r="2454" spans="1:15" s="200" customFormat="1" x14ac:dyDescent="0.2">
      <c r="A2454" s="40"/>
      <c r="B2454" s="40"/>
      <c r="C2454" s="40"/>
      <c r="D2454" s="40"/>
      <c r="E2454" s="115"/>
      <c r="F2454" s="115"/>
      <c r="G2454" s="40"/>
      <c r="H2454" s="40"/>
      <c r="I2454" s="40"/>
      <c r="J2454" s="40"/>
      <c r="K2454" s="40"/>
      <c r="L2454" s="40"/>
      <c r="M2454" s="40"/>
      <c r="N2454" s="40"/>
      <c r="O2454" s="40"/>
    </row>
    <row r="2455" spans="1:15" s="200" customFormat="1" x14ac:dyDescent="0.2">
      <c r="A2455" s="40"/>
      <c r="B2455" s="40"/>
      <c r="C2455" s="40"/>
      <c r="D2455" s="40"/>
      <c r="E2455" s="115"/>
      <c r="F2455" s="115"/>
      <c r="G2455" s="40"/>
      <c r="H2455" s="40"/>
      <c r="I2455" s="40"/>
      <c r="J2455" s="40"/>
      <c r="K2455" s="40"/>
      <c r="L2455" s="40"/>
      <c r="M2455" s="40"/>
      <c r="N2455" s="40"/>
      <c r="O2455" s="40"/>
    </row>
    <row r="2456" spans="1:15" s="200" customFormat="1" x14ac:dyDescent="0.2">
      <c r="A2456" s="40"/>
      <c r="B2456" s="40"/>
      <c r="C2456" s="40"/>
      <c r="D2456" s="40"/>
      <c r="E2456" s="115"/>
      <c r="F2456" s="115"/>
      <c r="G2456" s="40"/>
      <c r="H2456" s="40"/>
      <c r="I2456" s="40"/>
      <c r="J2456" s="40"/>
      <c r="K2456" s="40"/>
      <c r="L2456" s="40"/>
      <c r="M2456" s="40"/>
      <c r="N2456" s="40"/>
      <c r="O2456" s="40"/>
    </row>
    <row r="2457" spans="1:15" s="200" customFormat="1" x14ac:dyDescent="0.2">
      <c r="A2457" s="40"/>
      <c r="B2457" s="40"/>
      <c r="C2457" s="40"/>
      <c r="D2457" s="40"/>
      <c r="E2457" s="115"/>
      <c r="F2457" s="115"/>
      <c r="G2457" s="40"/>
      <c r="H2457" s="40"/>
      <c r="I2457" s="40"/>
      <c r="J2457" s="40"/>
      <c r="K2457" s="40"/>
      <c r="L2457" s="40"/>
      <c r="M2457" s="40"/>
      <c r="N2457" s="40"/>
      <c r="O2457" s="40"/>
    </row>
    <row r="2458" spans="1:15" s="200" customFormat="1" x14ac:dyDescent="0.2">
      <c r="A2458" s="40"/>
      <c r="B2458" s="40"/>
      <c r="C2458" s="40"/>
      <c r="D2458" s="40"/>
      <c r="E2458" s="115"/>
      <c r="F2458" s="115"/>
      <c r="G2458" s="40"/>
      <c r="H2458" s="40"/>
      <c r="I2458" s="40"/>
      <c r="J2458" s="40"/>
      <c r="K2458" s="40"/>
      <c r="L2458" s="40"/>
      <c r="M2458" s="40"/>
      <c r="N2458" s="40"/>
      <c r="O2458" s="40"/>
    </row>
    <row r="2459" spans="1:15" s="200" customFormat="1" x14ac:dyDescent="0.2">
      <c r="A2459" s="40"/>
      <c r="B2459" s="40"/>
      <c r="C2459" s="40"/>
      <c r="D2459" s="40"/>
      <c r="E2459" s="115"/>
      <c r="F2459" s="115"/>
      <c r="G2459" s="40"/>
      <c r="H2459" s="40"/>
      <c r="I2459" s="40"/>
      <c r="J2459" s="40"/>
      <c r="K2459" s="40"/>
      <c r="L2459" s="40"/>
      <c r="M2459" s="40"/>
      <c r="N2459" s="40"/>
      <c r="O2459" s="40"/>
    </row>
    <row r="2460" spans="1:15" s="200" customFormat="1" x14ac:dyDescent="0.2">
      <c r="A2460" s="40"/>
      <c r="B2460" s="40"/>
      <c r="C2460" s="40"/>
      <c r="D2460" s="40"/>
      <c r="E2460" s="115"/>
      <c r="F2460" s="115"/>
      <c r="G2460" s="40"/>
      <c r="H2460" s="40"/>
      <c r="I2460" s="40"/>
      <c r="J2460" s="40"/>
      <c r="K2460" s="40"/>
      <c r="L2460" s="40"/>
      <c r="M2460" s="40"/>
      <c r="N2460" s="40"/>
      <c r="O2460" s="40"/>
    </row>
    <row r="2461" spans="1:15" s="200" customFormat="1" x14ac:dyDescent="0.2">
      <c r="A2461" s="40"/>
      <c r="B2461" s="40"/>
      <c r="C2461" s="40"/>
      <c r="D2461" s="40"/>
      <c r="E2461" s="115"/>
      <c r="F2461" s="115"/>
      <c r="G2461" s="40"/>
      <c r="H2461" s="40"/>
      <c r="I2461" s="40"/>
      <c r="J2461" s="40"/>
      <c r="K2461" s="40"/>
      <c r="L2461" s="40"/>
      <c r="M2461" s="40"/>
      <c r="N2461" s="40"/>
      <c r="O2461" s="40"/>
    </row>
    <row r="2462" spans="1:15" s="200" customFormat="1" x14ac:dyDescent="0.2">
      <c r="A2462" s="40"/>
      <c r="B2462" s="40"/>
      <c r="C2462" s="40"/>
      <c r="D2462" s="40"/>
      <c r="E2462" s="115"/>
      <c r="F2462" s="115"/>
      <c r="G2462" s="40"/>
      <c r="H2462" s="40"/>
      <c r="I2462" s="40"/>
      <c r="J2462" s="40"/>
      <c r="K2462" s="40"/>
      <c r="L2462" s="40"/>
      <c r="M2462" s="40"/>
      <c r="N2462" s="40"/>
      <c r="O2462" s="40"/>
    </row>
    <row r="2463" spans="1:15" s="200" customFormat="1" x14ac:dyDescent="0.2">
      <c r="A2463" s="40"/>
      <c r="B2463" s="40"/>
      <c r="C2463" s="40"/>
      <c r="D2463" s="40"/>
      <c r="E2463" s="115"/>
      <c r="F2463" s="115"/>
      <c r="G2463" s="40"/>
      <c r="H2463" s="40"/>
      <c r="I2463" s="40"/>
      <c r="J2463" s="40"/>
      <c r="K2463" s="40"/>
      <c r="L2463" s="40"/>
      <c r="M2463" s="40"/>
      <c r="N2463" s="40"/>
      <c r="O2463" s="40"/>
    </row>
    <row r="2464" spans="1:15" s="200" customFormat="1" x14ac:dyDescent="0.2">
      <c r="A2464" s="40"/>
      <c r="B2464" s="40"/>
      <c r="C2464" s="40"/>
      <c r="D2464" s="40"/>
      <c r="E2464" s="115"/>
      <c r="F2464" s="115"/>
      <c r="G2464" s="40"/>
      <c r="H2464" s="40"/>
      <c r="I2464" s="40"/>
      <c r="J2464" s="40"/>
      <c r="K2464" s="40"/>
      <c r="L2464" s="40"/>
      <c r="M2464" s="40"/>
      <c r="N2464" s="40"/>
      <c r="O2464" s="40"/>
    </row>
    <row r="2465" spans="1:15" s="200" customFormat="1" x14ac:dyDescent="0.2">
      <c r="A2465" s="40"/>
      <c r="B2465" s="40"/>
      <c r="C2465" s="40"/>
      <c r="D2465" s="40"/>
      <c r="E2465" s="115"/>
      <c r="F2465" s="115"/>
      <c r="G2465" s="40"/>
      <c r="H2465" s="40"/>
      <c r="I2465" s="40"/>
      <c r="J2465" s="40"/>
      <c r="K2465" s="40"/>
      <c r="L2465" s="40"/>
      <c r="M2465" s="40"/>
      <c r="N2465" s="40"/>
      <c r="O2465" s="40"/>
    </row>
    <row r="2466" spans="1:15" s="200" customFormat="1" x14ac:dyDescent="0.2">
      <c r="A2466" s="40"/>
      <c r="B2466" s="40"/>
      <c r="C2466" s="40"/>
      <c r="D2466" s="40"/>
      <c r="E2466" s="115"/>
      <c r="F2466" s="115"/>
      <c r="G2466" s="40"/>
      <c r="H2466" s="40"/>
      <c r="I2466" s="40"/>
      <c r="J2466" s="40"/>
      <c r="K2466" s="40"/>
      <c r="L2466" s="40"/>
      <c r="M2466" s="40"/>
      <c r="N2466" s="40"/>
      <c r="O2466" s="40"/>
    </row>
    <row r="2467" spans="1:15" s="200" customFormat="1" x14ac:dyDescent="0.2">
      <c r="A2467" s="40"/>
      <c r="B2467" s="40"/>
      <c r="C2467" s="40"/>
      <c r="D2467" s="40"/>
      <c r="E2467" s="115"/>
      <c r="F2467" s="115"/>
      <c r="G2467" s="40"/>
      <c r="H2467" s="40"/>
      <c r="I2467" s="40"/>
      <c r="J2467" s="40"/>
      <c r="K2467" s="40"/>
      <c r="L2467" s="40"/>
      <c r="M2467" s="40"/>
      <c r="N2467" s="40"/>
      <c r="O2467" s="40"/>
    </row>
    <row r="2468" spans="1:15" s="200" customFormat="1" x14ac:dyDescent="0.2">
      <c r="A2468" s="40"/>
      <c r="B2468" s="40"/>
      <c r="C2468" s="40"/>
      <c r="D2468" s="40"/>
      <c r="E2468" s="115"/>
      <c r="F2468" s="115"/>
      <c r="G2468" s="40"/>
      <c r="H2468" s="40"/>
      <c r="I2468" s="40"/>
      <c r="J2468" s="40"/>
      <c r="K2468" s="40"/>
      <c r="L2468" s="40"/>
      <c r="M2468" s="40"/>
      <c r="N2468" s="40"/>
      <c r="O2468" s="40"/>
    </row>
    <row r="2469" spans="1:15" s="200" customFormat="1" x14ac:dyDescent="0.2">
      <c r="A2469" s="40"/>
      <c r="B2469" s="40"/>
      <c r="C2469" s="40"/>
      <c r="D2469" s="40"/>
      <c r="E2469" s="115"/>
      <c r="F2469" s="115"/>
      <c r="G2469" s="40"/>
      <c r="H2469" s="40"/>
      <c r="I2469" s="40"/>
      <c r="J2469" s="40"/>
      <c r="K2469" s="40"/>
      <c r="L2469" s="40"/>
      <c r="M2469" s="40"/>
      <c r="N2469" s="40"/>
      <c r="O2469" s="40"/>
    </row>
    <row r="2470" spans="1:15" s="200" customFormat="1" x14ac:dyDescent="0.2">
      <c r="A2470" s="40"/>
      <c r="B2470" s="40"/>
      <c r="C2470" s="40"/>
      <c r="D2470" s="40"/>
      <c r="E2470" s="115"/>
      <c r="F2470" s="115"/>
      <c r="G2470" s="40"/>
      <c r="H2470" s="40"/>
      <c r="I2470" s="40"/>
      <c r="J2470" s="40"/>
      <c r="K2470" s="40"/>
      <c r="L2470" s="40"/>
      <c r="M2470" s="40"/>
      <c r="N2470" s="40"/>
      <c r="O2470" s="40"/>
    </row>
    <row r="2471" spans="1:15" s="200" customFormat="1" x14ac:dyDescent="0.2">
      <c r="A2471" s="40"/>
      <c r="B2471" s="40"/>
      <c r="C2471" s="40"/>
      <c r="D2471" s="40"/>
      <c r="E2471" s="115"/>
      <c r="F2471" s="115"/>
      <c r="G2471" s="40"/>
      <c r="H2471" s="40"/>
      <c r="I2471" s="40"/>
      <c r="J2471" s="40"/>
      <c r="K2471" s="40"/>
      <c r="L2471" s="40"/>
      <c r="M2471" s="40"/>
      <c r="N2471" s="40"/>
      <c r="O2471" s="40"/>
    </row>
    <row r="2472" spans="1:15" s="200" customFormat="1" x14ac:dyDescent="0.2">
      <c r="A2472" s="40"/>
      <c r="B2472" s="40"/>
      <c r="C2472" s="40"/>
      <c r="D2472" s="40"/>
      <c r="E2472" s="115"/>
      <c r="F2472" s="115"/>
      <c r="G2472" s="40"/>
      <c r="H2472" s="40"/>
      <c r="I2472" s="40"/>
      <c r="J2472" s="40"/>
      <c r="K2472" s="40"/>
      <c r="L2472" s="40"/>
      <c r="M2472" s="40"/>
      <c r="N2472" s="40"/>
      <c r="O2472" s="40"/>
    </row>
    <row r="2473" spans="1:15" s="200" customFormat="1" x14ac:dyDescent="0.2">
      <c r="A2473" s="40"/>
      <c r="B2473" s="40"/>
      <c r="C2473" s="40"/>
      <c r="D2473" s="40"/>
      <c r="E2473" s="115"/>
      <c r="F2473" s="115"/>
      <c r="G2473" s="40"/>
      <c r="H2473" s="40"/>
      <c r="I2473" s="40"/>
      <c r="J2473" s="40"/>
      <c r="K2473" s="40"/>
      <c r="L2473" s="40"/>
      <c r="M2473" s="40"/>
      <c r="N2473" s="40"/>
      <c r="O2473" s="40"/>
    </row>
    <row r="2474" spans="1:15" s="200" customFormat="1" x14ac:dyDescent="0.2">
      <c r="A2474" s="40"/>
      <c r="B2474" s="40"/>
      <c r="C2474" s="40"/>
      <c r="D2474" s="40"/>
      <c r="E2474" s="115"/>
      <c r="F2474" s="115"/>
      <c r="G2474" s="40"/>
      <c r="H2474" s="40"/>
      <c r="I2474" s="40"/>
      <c r="J2474" s="40"/>
      <c r="K2474" s="40"/>
      <c r="L2474" s="40"/>
      <c r="M2474" s="40"/>
      <c r="N2474" s="40"/>
      <c r="O2474" s="40"/>
    </row>
    <row r="2475" spans="1:15" s="200" customFormat="1" x14ac:dyDescent="0.2">
      <c r="A2475" s="40"/>
      <c r="B2475" s="40"/>
      <c r="C2475" s="40"/>
      <c r="D2475" s="40"/>
      <c r="E2475" s="115"/>
      <c r="F2475" s="115"/>
      <c r="G2475" s="40"/>
      <c r="H2475" s="40"/>
      <c r="I2475" s="40"/>
      <c r="J2475" s="40"/>
      <c r="K2475" s="40"/>
      <c r="L2475" s="40"/>
      <c r="M2475" s="40"/>
      <c r="N2475" s="40"/>
      <c r="O2475" s="40"/>
    </row>
    <row r="2476" spans="1:15" s="200" customFormat="1" x14ac:dyDescent="0.2">
      <c r="A2476" s="40"/>
      <c r="B2476" s="40"/>
      <c r="C2476" s="40"/>
      <c r="D2476" s="40"/>
      <c r="E2476" s="115"/>
      <c r="F2476" s="115"/>
      <c r="G2476" s="40"/>
      <c r="H2476" s="40"/>
      <c r="I2476" s="40"/>
      <c r="J2476" s="40"/>
      <c r="K2476" s="40"/>
      <c r="L2476" s="40"/>
      <c r="M2476" s="40"/>
      <c r="N2476" s="40"/>
      <c r="O2476" s="40"/>
    </row>
    <row r="2477" spans="1:15" s="200" customFormat="1" x14ac:dyDescent="0.2">
      <c r="A2477" s="40"/>
      <c r="B2477" s="40"/>
      <c r="C2477" s="40"/>
      <c r="D2477" s="40"/>
      <c r="E2477" s="115"/>
      <c r="F2477" s="115"/>
      <c r="G2477" s="40"/>
      <c r="H2477" s="40"/>
      <c r="I2477" s="40"/>
      <c r="J2477" s="40"/>
      <c r="K2477" s="40"/>
      <c r="L2477" s="40"/>
      <c r="M2477" s="40"/>
      <c r="N2477" s="40"/>
      <c r="O2477" s="40"/>
    </row>
    <row r="2478" spans="1:15" s="200" customFormat="1" x14ac:dyDescent="0.2">
      <c r="A2478" s="40"/>
      <c r="B2478" s="40"/>
      <c r="C2478" s="40"/>
      <c r="D2478" s="40"/>
      <c r="E2478" s="115"/>
      <c r="F2478" s="115"/>
      <c r="G2478" s="40"/>
      <c r="H2478" s="40"/>
      <c r="I2478" s="40"/>
      <c r="J2478" s="40"/>
      <c r="K2478" s="40"/>
      <c r="L2478" s="40"/>
      <c r="M2478" s="40"/>
      <c r="N2478" s="40"/>
      <c r="O2478" s="40"/>
    </row>
    <row r="2479" spans="1:15" s="200" customFormat="1" x14ac:dyDescent="0.2">
      <c r="A2479" s="40"/>
      <c r="B2479" s="40"/>
      <c r="C2479" s="40"/>
      <c r="D2479" s="40"/>
      <c r="E2479" s="115"/>
      <c r="F2479" s="115"/>
      <c r="G2479" s="40"/>
      <c r="H2479" s="40"/>
      <c r="I2479" s="40"/>
      <c r="J2479" s="40"/>
      <c r="K2479" s="40"/>
      <c r="L2479" s="40"/>
      <c r="M2479" s="40"/>
      <c r="N2479" s="40"/>
      <c r="O2479" s="40"/>
    </row>
    <row r="2480" spans="1:15" s="200" customFormat="1" x14ac:dyDescent="0.2">
      <c r="A2480" s="40"/>
      <c r="B2480" s="40"/>
      <c r="C2480" s="40"/>
      <c r="D2480" s="40"/>
      <c r="E2480" s="115"/>
      <c r="F2480" s="115"/>
      <c r="G2480" s="40"/>
      <c r="H2480" s="40"/>
      <c r="I2480" s="40"/>
      <c r="J2480" s="40"/>
      <c r="K2480" s="40"/>
      <c r="L2480" s="40"/>
      <c r="M2480" s="40"/>
      <c r="N2480" s="40"/>
      <c r="O2480" s="40"/>
    </row>
    <row r="2481" spans="1:15" s="200" customFormat="1" x14ac:dyDescent="0.2">
      <c r="A2481" s="40"/>
      <c r="B2481" s="40"/>
      <c r="C2481" s="40"/>
      <c r="D2481" s="40"/>
      <c r="E2481" s="115"/>
      <c r="F2481" s="115"/>
      <c r="G2481" s="40"/>
      <c r="H2481" s="40"/>
      <c r="I2481" s="40"/>
      <c r="J2481" s="40"/>
      <c r="K2481" s="40"/>
      <c r="L2481" s="40"/>
      <c r="M2481" s="40"/>
      <c r="N2481" s="40"/>
      <c r="O2481" s="40"/>
    </row>
    <row r="2482" spans="1:15" s="200" customFormat="1" x14ac:dyDescent="0.2">
      <c r="A2482" s="40"/>
      <c r="B2482" s="40"/>
      <c r="C2482" s="40"/>
      <c r="D2482" s="40"/>
      <c r="E2482" s="115"/>
      <c r="F2482" s="115"/>
      <c r="G2482" s="40"/>
      <c r="H2482" s="40"/>
      <c r="I2482" s="40"/>
      <c r="J2482" s="40"/>
      <c r="K2482" s="40"/>
      <c r="L2482" s="40"/>
      <c r="M2482" s="40"/>
      <c r="N2482" s="40"/>
      <c r="O2482" s="40"/>
    </row>
    <row r="2483" spans="1:15" s="200" customFormat="1" x14ac:dyDescent="0.2">
      <c r="A2483" s="40"/>
      <c r="B2483" s="40"/>
      <c r="C2483" s="40"/>
      <c r="D2483" s="40"/>
      <c r="E2483" s="115"/>
      <c r="F2483" s="115"/>
      <c r="G2483" s="40"/>
      <c r="H2483" s="40"/>
      <c r="I2483" s="40"/>
      <c r="J2483" s="40"/>
      <c r="K2483" s="40"/>
      <c r="L2483" s="40"/>
      <c r="M2483" s="40"/>
      <c r="N2483" s="40"/>
      <c r="O2483" s="40"/>
    </row>
    <row r="2484" spans="1:15" s="200" customFormat="1" x14ac:dyDescent="0.2">
      <c r="A2484" s="40"/>
      <c r="B2484" s="40"/>
      <c r="C2484" s="40"/>
      <c r="D2484" s="40"/>
      <c r="E2484" s="115"/>
      <c r="F2484" s="115"/>
      <c r="G2484" s="40"/>
      <c r="H2484" s="40"/>
      <c r="I2484" s="40"/>
      <c r="J2484" s="40"/>
      <c r="K2484" s="40"/>
      <c r="L2484" s="40"/>
      <c r="M2484" s="40"/>
      <c r="N2484" s="40"/>
      <c r="O2484" s="40"/>
    </row>
    <row r="2485" spans="1:15" s="200" customFormat="1" x14ac:dyDescent="0.2">
      <c r="A2485" s="40"/>
      <c r="B2485" s="40"/>
      <c r="C2485" s="40"/>
      <c r="D2485" s="40"/>
      <c r="E2485" s="115"/>
      <c r="F2485" s="115"/>
      <c r="G2485" s="40"/>
      <c r="H2485" s="40"/>
      <c r="I2485" s="40"/>
      <c r="J2485" s="40"/>
      <c r="K2485" s="40"/>
      <c r="L2485" s="40"/>
      <c r="M2485" s="40"/>
      <c r="N2485" s="40"/>
      <c r="O2485" s="40"/>
    </row>
    <row r="2486" spans="1:15" s="200" customFormat="1" x14ac:dyDescent="0.2">
      <c r="A2486" s="40"/>
      <c r="B2486" s="40"/>
      <c r="C2486" s="40"/>
      <c r="D2486" s="40"/>
      <c r="E2486" s="115"/>
      <c r="F2486" s="115"/>
      <c r="G2486" s="40"/>
      <c r="H2486" s="40"/>
      <c r="I2486" s="40"/>
      <c r="J2486" s="40"/>
      <c r="K2486" s="40"/>
      <c r="L2486" s="40"/>
      <c r="M2486" s="40"/>
      <c r="N2486" s="40"/>
      <c r="O2486" s="40"/>
    </row>
    <row r="2487" spans="1:15" s="200" customFormat="1" x14ac:dyDescent="0.2">
      <c r="A2487" s="40"/>
      <c r="B2487" s="40"/>
      <c r="C2487" s="40"/>
      <c r="D2487" s="40"/>
      <c r="E2487" s="115"/>
      <c r="F2487" s="115"/>
      <c r="G2487" s="40"/>
      <c r="H2487" s="40"/>
      <c r="I2487" s="40"/>
      <c r="J2487" s="40"/>
      <c r="K2487" s="40"/>
      <c r="L2487" s="40"/>
      <c r="M2487" s="40"/>
      <c r="N2487" s="40"/>
      <c r="O2487" s="40"/>
    </row>
    <row r="2488" spans="1:15" s="200" customFormat="1" x14ac:dyDescent="0.2">
      <c r="A2488" s="40"/>
      <c r="B2488" s="40"/>
      <c r="C2488" s="40"/>
      <c r="D2488" s="40"/>
      <c r="E2488" s="115"/>
      <c r="F2488" s="115"/>
      <c r="G2488" s="40"/>
      <c r="H2488" s="40"/>
      <c r="I2488" s="40"/>
      <c r="J2488" s="40"/>
      <c r="K2488" s="40"/>
      <c r="L2488" s="40"/>
      <c r="M2488" s="40"/>
      <c r="N2488" s="40"/>
      <c r="O2488" s="40"/>
    </row>
    <row r="2489" spans="1:15" s="200" customFormat="1" x14ac:dyDescent="0.2">
      <c r="A2489" s="40"/>
      <c r="B2489" s="40"/>
      <c r="C2489" s="40"/>
      <c r="D2489" s="40"/>
      <c r="E2489" s="115"/>
      <c r="F2489" s="115"/>
      <c r="G2489" s="40"/>
      <c r="H2489" s="40"/>
      <c r="I2489" s="40"/>
      <c r="J2489" s="40"/>
      <c r="K2489" s="40"/>
      <c r="L2489" s="40"/>
      <c r="M2489" s="40"/>
      <c r="N2489" s="40"/>
      <c r="O2489" s="40"/>
    </row>
    <row r="2490" spans="1:15" s="200" customFormat="1" x14ac:dyDescent="0.2">
      <c r="A2490" s="40"/>
      <c r="B2490" s="40"/>
      <c r="C2490" s="40"/>
      <c r="D2490" s="40"/>
      <c r="E2490" s="115"/>
      <c r="F2490" s="115"/>
      <c r="G2490" s="40"/>
      <c r="H2490" s="40"/>
      <c r="I2490" s="40"/>
      <c r="J2490" s="40"/>
      <c r="K2490" s="40"/>
      <c r="L2490" s="40"/>
      <c r="M2490" s="40"/>
      <c r="N2490" s="40"/>
      <c r="O2490" s="40"/>
    </row>
    <row r="2491" spans="1:15" s="200" customFormat="1" x14ac:dyDescent="0.2">
      <c r="A2491" s="40"/>
      <c r="B2491" s="40"/>
      <c r="C2491" s="40"/>
      <c r="D2491" s="40"/>
      <c r="E2491" s="115"/>
      <c r="F2491" s="115"/>
      <c r="G2491" s="40"/>
      <c r="H2491" s="40"/>
      <c r="I2491" s="40"/>
      <c r="J2491" s="40"/>
      <c r="K2491" s="40"/>
      <c r="L2491" s="40"/>
      <c r="M2491" s="40"/>
      <c r="N2491" s="40"/>
      <c r="O2491" s="40"/>
    </row>
    <row r="2492" spans="1:15" s="200" customFormat="1" x14ac:dyDescent="0.2">
      <c r="A2492" s="40"/>
      <c r="B2492" s="40"/>
      <c r="C2492" s="40"/>
      <c r="D2492" s="40"/>
      <c r="E2492" s="115"/>
      <c r="F2492" s="115"/>
      <c r="G2492" s="40"/>
      <c r="H2492" s="40"/>
      <c r="I2492" s="40"/>
      <c r="J2492" s="40"/>
      <c r="K2492" s="40"/>
      <c r="L2492" s="40"/>
      <c r="M2492" s="40"/>
      <c r="N2492" s="40"/>
      <c r="O2492" s="40"/>
    </row>
    <row r="2493" spans="1:15" s="200" customFormat="1" x14ac:dyDescent="0.2">
      <c r="A2493" s="40"/>
      <c r="B2493" s="40"/>
      <c r="C2493" s="40"/>
      <c r="D2493" s="40"/>
      <c r="E2493" s="115"/>
      <c r="F2493" s="115"/>
      <c r="G2493" s="40"/>
      <c r="H2493" s="40"/>
      <c r="I2493" s="40"/>
      <c r="J2493" s="40"/>
      <c r="K2493" s="40"/>
      <c r="L2493" s="40"/>
      <c r="M2493" s="40"/>
      <c r="N2493" s="40"/>
      <c r="O2493" s="40"/>
    </row>
    <row r="2494" spans="1:15" s="200" customFormat="1" x14ac:dyDescent="0.2">
      <c r="A2494" s="40"/>
      <c r="B2494" s="40"/>
      <c r="C2494" s="40"/>
      <c r="D2494" s="40"/>
      <c r="E2494" s="115"/>
      <c r="F2494" s="115"/>
      <c r="G2494" s="40"/>
      <c r="H2494" s="40"/>
      <c r="I2494" s="40"/>
      <c r="J2494" s="40"/>
      <c r="K2494" s="40"/>
      <c r="L2494" s="40"/>
      <c r="M2494" s="40"/>
      <c r="N2494" s="40"/>
      <c r="O2494" s="40"/>
    </row>
    <row r="2495" spans="1:15" s="200" customFormat="1" x14ac:dyDescent="0.2">
      <c r="A2495" s="40"/>
      <c r="B2495" s="40"/>
      <c r="C2495" s="40"/>
      <c r="D2495" s="40"/>
      <c r="E2495" s="115"/>
      <c r="F2495" s="115"/>
      <c r="G2495" s="40"/>
      <c r="H2495" s="40"/>
      <c r="I2495" s="40"/>
      <c r="J2495" s="40"/>
      <c r="K2495" s="40"/>
      <c r="L2495" s="40"/>
      <c r="M2495" s="40"/>
      <c r="N2495" s="40"/>
      <c r="O2495" s="40"/>
    </row>
    <row r="2496" spans="1:15" s="200" customFormat="1" x14ac:dyDescent="0.2">
      <c r="A2496" s="40"/>
      <c r="B2496" s="40"/>
      <c r="C2496" s="40"/>
      <c r="D2496" s="40"/>
      <c r="E2496" s="115"/>
      <c r="F2496" s="115"/>
      <c r="G2496" s="40"/>
      <c r="H2496" s="40"/>
      <c r="I2496" s="40"/>
      <c r="J2496" s="40"/>
      <c r="K2496" s="40"/>
      <c r="L2496" s="40"/>
      <c r="M2496" s="40"/>
      <c r="N2496" s="40"/>
      <c r="O2496" s="40"/>
    </row>
    <row r="2497" spans="1:15" s="200" customFormat="1" x14ac:dyDescent="0.2">
      <c r="A2497" s="40"/>
      <c r="B2497" s="40"/>
      <c r="C2497" s="40"/>
      <c r="D2497" s="40"/>
      <c r="E2497" s="115"/>
      <c r="F2497" s="115"/>
      <c r="G2497" s="40"/>
      <c r="H2497" s="40"/>
      <c r="I2497" s="40"/>
      <c r="J2497" s="40"/>
      <c r="K2497" s="40"/>
      <c r="L2497" s="40"/>
      <c r="M2497" s="40"/>
      <c r="N2497" s="40"/>
      <c r="O2497" s="40"/>
    </row>
    <row r="2498" spans="1:15" s="200" customFormat="1" x14ac:dyDescent="0.2">
      <c r="A2498" s="40"/>
      <c r="B2498" s="40"/>
      <c r="C2498" s="40"/>
      <c r="D2498" s="40"/>
      <c r="E2498" s="115"/>
      <c r="F2498" s="115"/>
      <c r="G2498" s="40"/>
      <c r="H2498" s="40"/>
      <c r="I2498" s="40"/>
      <c r="J2498" s="40"/>
      <c r="K2498" s="40"/>
      <c r="L2498" s="40"/>
      <c r="M2498" s="40"/>
      <c r="N2498" s="40"/>
      <c r="O2498" s="40"/>
    </row>
    <row r="2499" spans="1:15" s="200" customFormat="1" x14ac:dyDescent="0.2">
      <c r="A2499" s="40"/>
      <c r="B2499" s="40"/>
      <c r="C2499" s="40"/>
      <c r="D2499" s="40"/>
      <c r="E2499" s="115"/>
      <c r="F2499" s="115"/>
      <c r="G2499" s="40"/>
      <c r="H2499" s="40"/>
      <c r="I2499" s="40"/>
      <c r="J2499" s="40"/>
      <c r="K2499" s="40"/>
      <c r="L2499" s="40"/>
      <c r="M2499" s="40"/>
      <c r="N2499" s="40"/>
      <c r="O2499" s="40"/>
    </row>
    <row r="2500" spans="1:15" s="200" customFormat="1" x14ac:dyDescent="0.2">
      <c r="A2500" s="40"/>
      <c r="B2500" s="40"/>
      <c r="C2500" s="40"/>
      <c r="D2500" s="40"/>
      <c r="E2500" s="115"/>
      <c r="F2500" s="115"/>
      <c r="G2500" s="40"/>
      <c r="H2500" s="40"/>
      <c r="I2500" s="40"/>
      <c r="J2500" s="40"/>
      <c r="K2500" s="40"/>
      <c r="L2500" s="40"/>
      <c r="M2500" s="40"/>
      <c r="N2500" s="40"/>
      <c r="O2500" s="40"/>
    </row>
    <row r="2501" spans="1:15" s="200" customFormat="1" x14ac:dyDescent="0.2">
      <c r="A2501" s="40"/>
      <c r="B2501" s="40"/>
      <c r="C2501" s="40"/>
      <c r="D2501" s="40"/>
      <c r="E2501" s="115"/>
      <c r="F2501" s="115"/>
      <c r="G2501" s="40"/>
      <c r="H2501" s="40"/>
      <c r="I2501" s="40"/>
      <c r="J2501" s="40"/>
      <c r="K2501" s="40"/>
      <c r="L2501" s="40"/>
      <c r="M2501" s="40"/>
      <c r="N2501" s="40"/>
      <c r="O2501" s="40"/>
    </row>
    <row r="2502" spans="1:15" s="200" customFormat="1" x14ac:dyDescent="0.2">
      <c r="A2502" s="40"/>
      <c r="B2502" s="40"/>
      <c r="C2502" s="40"/>
      <c r="D2502" s="40"/>
      <c r="E2502" s="115"/>
      <c r="F2502" s="115"/>
      <c r="G2502" s="40"/>
      <c r="H2502" s="40"/>
      <c r="I2502" s="40"/>
      <c r="J2502" s="40"/>
      <c r="K2502" s="40"/>
      <c r="L2502" s="40"/>
      <c r="M2502" s="40"/>
      <c r="N2502" s="40"/>
      <c r="O2502" s="40"/>
    </row>
    <row r="2503" spans="1:15" s="200" customFormat="1" x14ac:dyDescent="0.2">
      <c r="A2503" s="40"/>
      <c r="B2503" s="40"/>
      <c r="C2503" s="40"/>
      <c r="D2503" s="40"/>
      <c r="E2503" s="115"/>
      <c r="F2503" s="115"/>
      <c r="G2503" s="40"/>
      <c r="H2503" s="40"/>
      <c r="I2503" s="40"/>
      <c r="J2503" s="40"/>
      <c r="K2503" s="40"/>
      <c r="L2503" s="40"/>
      <c r="M2503" s="40"/>
      <c r="N2503" s="40"/>
      <c r="O2503" s="40"/>
    </row>
    <row r="2504" spans="1:15" s="200" customFormat="1" x14ac:dyDescent="0.2">
      <c r="A2504" s="40"/>
      <c r="B2504" s="40"/>
      <c r="C2504" s="40"/>
      <c r="D2504" s="40"/>
      <c r="E2504" s="115"/>
      <c r="F2504" s="115"/>
      <c r="G2504" s="40"/>
      <c r="H2504" s="40"/>
      <c r="I2504" s="40"/>
      <c r="J2504" s="40"/>
      <c r="K2504" s="40"/>
      <c r="L2504" s="40"/>
      <c r="M2504" s="40"/>
      <c r="N2504" s="40"/>
      <c r="O2504" s="40"/>
    </row>
    <row r="2505" spans="1:15" s="200" customFormat="1" x14ac:dyDescent="0.2">
      <c r="A2505" s="40"/>
      <c r="B2505" s="40"/>
      <c r="C2505" s="40"/>
      <c r="D2505" s="40"/>
      <c r="E2505" s="115"/>
      <c r="F2505" s="115"/>
      <c r="G2505" s="40"/>
      <c r="H2505" s="40"/>
      <c r="I2505" s="40"/>
      <c r="J2505" s="40"/>
      <c r="K2505" s="40"/>
      <c r="L2505" s="40"/>
      <c r="M2505" s="40"/>
      <c r="N2505" s="40"/>
      <c r="O2505" s="40"/>
    </row>
    <row r="2506" spans="1:15" s="200" customFormat="1" x14ac:dyDescent="0.2">
      <c r="A2506" s="40"/>
      <c r="B2506" s="40"/>
      <c r="C2506" s="40"/>
      <c r="D2506" s="40"/>
      <c r="E2506" s="115"/>
      <c r="F2506" s="115"/>
      <c r="G2506" s="40"/>
      <c r="H2506" s="40"/>
      <c r="I2506" s="40"/>
      <c r="J2506" s="40"/>
      <c r="K2506" s="40"/>
      <c r="L2506" s="40"/>
      <c r="M2506" s="40"/>
      <c r="N2506" s="40"/>
      <c r="O2506" s="40"/>
    </row>
    <row r="2507" spans="1:15" s="200" customFormat="1" x14ac:dyDescent="0.2">
      <c r="A2507" s="40"/>
      <c r="B2507" s="40"/>
      <c r="C2507" s="40"/>
      <c r="D2507" s="40"/>
      <c r="E2507" s="115"/>
      <c r="F2507" s="115"/>
      <c r="G2507" s="40"/>
      <c r="H2507" s="40"/>
      <c r="I2507" s="40"/>
      <c r="J2507" s="40"/>
      <c r="K2507" s="40"/>
      <c r="L2507" s="40"/>
      <c r="M2507" s="40"/>
      <c r="N2507" s="40"/>
      <c r="O2507" s="40"/>
    </row>
    <row r="2508" spans="1:15" s="200" customFormat="1" x14ac:dyDescent="0.2">
      <c r="A2508" s="40"/>
      <c r="B2508" s="40"/>
      <c r="C2508" s="40"/>
      <c r="D2508" s="40"/>
      <c r="E2508" s="115"/>
      <c r="F2508" s="115"/>
      <c r="G2508" s="40"/>
      <c r="H2508" s="40"/>
      <c r="I2508" s="40"/>
      <c r="J2508" s="40"/>
      <c r="K2508" s="40"/>
      <c r="L2508" s="40"/>
      <c r="M2508" s="40"/>
      <c r="N2508" s="40"/>
      <c r="O2508" s="40"/>
    </row>
    <row r="2509" spans="1:15" s="200" customFormat="1" x14ac:dyDescent="0.2">
      <c r="A2509" s="40"/>
      <c r="B2509" s="40"/>
      <c r="C2509" s="40"/>
      <c r="D2509" s="40"/>
      <c r="E2509" s="115"/>
      <c r="F2509" s="115"/>
      <c r="G2509" s="40"/>
      <c r="H2509" s="40"/>
      <c r="I2509" s="40"/>
      <c r="J2509" s="40"/>
      <c r="K2509" s="40"/>
      <c r="L2509" s="40"/>
      <c r="M2509" s="40"/>
      <c r="N2509" s="40"/>
      <c r="O2509" s="40"/>
    </row>
    <row r="2510" spans="1:15" s="200" customFormat="1" x14ac:dyDescent="0.2">
      <c r="A2510" s="40"/>
      <c r="B2510" s="40"/>
      <c r="C2510" s="40"/>
      <c r="D2510" s="40"/>
      <c r="E2510" s="115"/>
      <c r="F2510" s="115"/>
      <c r="G2510" s="40"/>
      <c r="H2510" s="40"/>
      <c r="I2510" s="40"/>
      <c r="J2510" s="40"/>
      <c r="K2510" s="40"/>
      <c r="L2510" s="40"/>
      <c r="M2510" s="40"/>
      <c r="N2510" s="40"/>
      <c r="O2510" s="40"/>
    </row>
    <row r="2511" spans="1:15" s="200" customFormat="1" x14ac:dyDescent="0.2">
      <c r="A2511" s="40"/>
      <c r="B2511" s="40"/>
      <c r="C2511" s="40"/>
      <c r="D2511" s="40"/>
      <c r="E2511" s="115"/>
      <c r="F2511" s="115"/>
      <c r="G2511" s="40"/>
      <c r="H2511" s="40"/>
      <c r="I2511" s="40"/>
      <c r="J2511" s="40"/>
      <c r="K2511" s="40"/>
      <c r="L2511" s="40"/>
      <c r="M2511" s="40"/>
      <c r="N2511" s="40"/>
      <c r="O2511" s="40"/>
    </row>
    <row r="2512" spans="1:15" s="200" customFormat="1" x14ac:dyDescent="0.2">
      <c r="A2512" s="40"/>
      <c r="B2512" s="40"/>
      <c r="C2512" s="40"/>
      <c r="D2512" s="40"/>
      <c r="E2512" s="115"/>
      <c r="F2512" s="115"/>
      <c r="G2512" s="40"/>
      <c r="H2512" s="40"/>
      <c r="I2512" s="40"/>
      <c r="J2512" s="40"/>
      <c r="K2512" s="40"/>
      <c r="L2512" s="40"/>
      <c r="M2512" s="40"/>
      <c r="N2512" s="40"/>
      <c r="O2512" s="40"/>
    </row>
    <row r="2513" spans="1:15" s="200" customFormat="1" x14ac:dyDescent="0.2">
      <c r="A2513" s="40"/>
      <c r="B2513" s="40"/>
      <c r="C2513" s="40"/>
      <c r="D2513" s="40"/>
      <c r="E2513" s="115"/>
      <c r="F2513" s="115"/>
      <c r="G2513" s="40"/>
      <c r="H2513" s="40"/>
      <c r="I2513" s="40"/>
      <c r="J2513" s="40"/>
      <c r="K2513" s="40"/>
      <c r="L2513" s="40"/>
      <c r="M2513" s="40"/>
      <c r="N2513" s="40"/>
      <c r="O2513" s="40"/>
    </row>
    <row r="2514" spans="1:15" s="200" customFormat="1" x14ac:dyDescent="0.2">
      <c r="A2514" s="40"/>
      <c r="B2514" s="40"/>
      <c r="C2514" s="40"/>
      <c r="D2514" s="40"/>
      <c r="E2514" s="115"/>
      <c r="F2514" s="115"/>
      <c r="G2514" s="40"/>
      <c r="H2514" s="40"/>
      <c r="I2514" s="40"/>
      <c r="J2514" s="40"/>
      <c r="K2514" s="40"/>
      <c r="L2514" s="40"/>
      <c r="M2514" s="40"/>
      <c r="N2514" s="40"/>
      <c r="O2514" s="40"/>
    </row>
    <row r="2515" spans="1:15" s="200" customFormat="1" x14ac:dyDescent="0.2">
      <c r="A2515" s="40"/>
      <c r="B2515" s="40"/>
      <c r="C2515" s="40"/>
      <c r="D2515" s="40"/>
      <c r="E2515" s="115"/>
      <c r="F2515" s="115"/>
      <c r="G2515" s="40"/>
      <c r="H2515" s="40"/>
      <c r="I2515" s="40"/>
      <c r="J2515" s="40"/>
      <c r="K2515" s="40"/>
      <c r="L2515" s="40"/>
      <c r="M2515" s="40"/>
      <c r="N2515" s="40"/>
      <c r="O2515" s="40"/>
    </row>
    <row r="2516" spans="1:15" s="200" customFormat="1" x14ac:dyDescent="0.2">
      <c r="A2516" s="40"/>
      <c r="B2516" s="40"/>
      <c r="C2516" s="40"/>
      <c r="D2516" s="40"/>
      <c r="E2516" s="115"/>
      <c r="F2516" s="115"/>
      <c r="G2516" s="40"/>
      <c r="H2516" s="40"/>
      <c r="I2516" s="40"/>
      <c r="J2516" s="40"/>
      <c r="K2516" s="40"/>
      <c r="L2516" s="40"/>
      <c r="M2516" s="40"/>
      <c r="N2516" s="40"/>
      <c r="O2516" s="40"/>
    </row>
    <row r="2517" spans="1:15" s="200" customFormat="1" x14ac:dyDescent="0.2">
      <c r="A2517" s="40"/>
      <c r="B2517" s="40"/>
      <c r="C2517" s="40"/>
      <c r="D2517" s="40"/>
      <c r="E2517" s="115"/>
      <c r="F2517" s="115"/>
      <c r="G2517" s="40"/>
      <c r="H2517" s="40"/>
      <c r="I2517" s="40"/>
      <c r="J2517" s="40"/>
      <c r="K2517" s="40"/>
      <c r="L2517" s="40"/>
      <c r="M2517" s="40"/>
      <c r="N2517" s="40"/>
      <c r="O2517" s="40"/>
    </row>
    <row r="2518" spans="1:15" s="200" customFormat="1" x14ac:dyDescent="0.2">
      <c r="A2518" s="40"/>
      <c r="B2518" s="40"/>
      <c r="C2518" s="40"/>
      <c r="D2518" s="40"/>
      <c r="E2518" s="115"/>
      <c r="F2518" s="115"/>
      <c r="G2518" s="40"/>
      <c r="H2518" s="40"/>
      <c r="I2518" s="40"/>
      <c r="J2518" s="40"/>
      <c r="K2518" s="40"/>
      <c r="L2518" s="40"/>
      <c r="M2518" s="40"/>
      <c r="N2518" s="40"/>
      <c r="O2518" s="40"/>
    </row>
    <row r="2519" spans="1:15" s="200" customFormat="1" x14ac:dyDescent="0.2">
      <c r="A2519" s="40"/>
      <c r="B2519" s="40"/>
      <c r="C2519" s="40"/>
      <c r="D2519" s="40"/>
      <c r="E2519" s="115"/>
      <c r="F2519" s="115"/>
      <c r="G2519" s="40"/>
      <c r="H2519" s="40"/>
      <c r="I2519" s="40"/>
      <c r="J2519" s="40"/>
      <c r="K2519" s="40"/>
      <c r="L2519" s="40"/>
      <c r="M2519" s="40"/>
      <c r="N2519" s="40"/>
      <c r="O2519" s="40"/>
    </row>
    <row r="2520" spans="1:15" s="200" customFormat="1" x14ac:dyDescent="0.2">
      <c r="A2520" s="40"/>
      <c r="B2520" s="40"/>
      <c r="C2520" s="40"/>
      <c r="D2520" s="40"/>
      <c r="E2520" s="115"/>
      <c r="F2520" s="115"/>
      <c r="G2520" s="40"/>
      <c r="H2520" s="40"/>
      <c r="I2520" s="40"/>
      <c r="J2520" s="40"/>
      <c r="K2520" s="40"/>
      <c r="L2520" s="40"/>
      <c r="M2520" s="40"/>
      <c r="N2520" s="40"/>
      <c r="O2520" s="40"/>
    </row>
    <row r="2521" spans="1:15" s="200" customFormat="1" x14ac:dyDescent="0.2">
      <c r="A2521" s="40"/>
      <c r="B2521" s="40"/>
      <c r="C2521" s="40"/>
      <c r="D2521" s="40"/>
      <c r="E2521" s="115"/>
      <c r="F2521" s="115"/>
      <c r="G2521" s="40"/>
      <c r="H2521" s="40"/>
      <c r="I2521" s="40"/>
      <c r="J2521" s="40"/>
      <c r="K2521" s="40"/>
      <c r="L2521" s="40"/>
      <c r="M2521" s="40"/>
      <c r="N2521" s="40"/>
      <c r="O2521" s="40"/>
    </row>
    <row r="2522" spans="1:15" s="200" customFormat="1" x14ac:dyDescent="0.2">
      <c r="A2522" s="40"/>
      <c r="B2522" s="40"/>
      <c r="C2522" s="40"/>
      <c r="D2522" s="40"/>
      <c r="E2522" s="115"/>
      <c r="F2522" s="115"/>
      <c r="G2522" s="40"/>
      <c r="H2522" s="40"/>
      <c r="I2522" s="40"/>
      <c r="J2522" s="40"/>
      <c r="K2522" s="40"/>
      <c r="L2522" s="40"/>
      <c r="M2522" s="40"/>
      <c r="N2522" s="40"/>
      <c r="O2522" s="40"/>
    </row>
    <row r="2523" spans="1:15" s="200" customFormat="1" x14ac:dyDescent="0.2">
      <c r="A2523" s="40"/>
      <c r="B2523" s="40"/>
      <c r="C2523" s="40"/>
      <c r="D2523" s="40"/>
      <c r="E2523" s="115"/>
      <c r="F2523" s="115"/>
      <c r="G2523" s="40"/>
      <c r="H2523" s="40"/>
      <c r="I2523" s="40"/>
      <c r="J2523" s="40"/>
      <c r="K2523" s="40"/>
      <c r="L2523" s="40"/>
      <c r="M2523" s="40"/>
      <c r="N2523" s="40"/>
      <c r="O2523" s="40"/>
    </row>
    <row r="2524" spans="1:15" s="200" customFormat="1" x14ac:dyDescent="0.2">
      <c r="A2524" s="40"/>
      <c r="B2524" s="40"/>
      <c r="C2524" s="40"/>
      <c r="D2524" s="40"/>
      <c r="E2524" s="115"/>
      <c r="F2524" s="115"/>
      <c r="G2524" s="40"/>
      <c r="H2524" s="40"/>
      <c r="I2524" s="40"/>
      <c r="J2524" s="40"/>
      <c r="K2524" s="40"/>
      <c r="L2524" s="40"/>
      <c r="M2524" s="40"/>
      <c r="N2524" s="40"/>
      <c r="O2524" s="40"/>
    </row>
    <row r="2525" spans="1:15" s="200" customFormat="1" x14ac:dyDescent="0.2">
      <c r="A2525" s="40"/>
      <c r="B2525" s="40"/>
      <c r="C2525" s="40"/>
      <c r="D2525" s="40"/>
      <c r="E2525" s="115"/>
      <c r="F2525" s="115"/>
      <c r="G2525" s="40"/>
      <c r="H2525" s="40"/>
      <c r="I2525" s="40"/>
      <c r="J2525" s="40"/>
      <c r="K2525" s="40"/>
      <c r="L2525" s="40"/>
      <c r="M2525" s="40"/>
      <c r="N2525" s="40"/>
      <c r="O2525" s="40"/>
    </row>
    <row r="2526" spans="1:15" s="200" customFormat="1" x14ac:dyDescent="0.2">
      <c r="A2526" s="40"/>
      <c r="B2526" s="40"/>
      <c r="C2526" s="40"/>
      <c r="D2526" s="40"/>
      <c r="E2526" s="115"/>
      <c r="F2526" s="115"/>
      <c r="G2526" s="40"/>
      <c r="H2526" s="40"/>
      <c r="I2526" s="40"/>
      <c r="J2526" s="40"/>
      <c r="K2526" s="40"/>
      <c r="L2526" s="40"/>
      <c r="M2526" s="40"/>
      <c r="N2526" s="40"/>
      <c r="O2526" s="40"/>
    </row>
    <row r="2527" spans="1:15" s="200" customFormat="1" x14ac:dyDescent="0.2">
      <c r="A2527" s="40"/>
      <c r="B2527" s="40"/>
      <c r="C2527" s="40"/>
      <c r="D2527" s="40"/>
      <c r="E2527" s="115"/>
      <c r="F2527" s="115"/>
      <c r="G2527" s="40"/>
      <c r="H2527" s="40"/>
      <c r="I2527" s="40"/>
      <c r="J2527" s="40"/>
      <c r="K2527" s="40"/>
      <c r="L2527" s="40"/>
      <c r="M2527" s="40"/>
      <c r="N2527" s="40"/>
      <c r="O2527" s="40"/>
    </row>
    <row r="2528" spans="1:15" s="200" customFormat="1" x14ac:dyDescent="0.2">
      <c r="A2528" s="40"/>
      <c r="B2528" s="40"/>
      <c r="C2528" s="40"/>
      <c r="D2528" s="40"/>
      <c r="E2528" s="115"/>
      <c r="F2528" s="115"/>
      <c r="G2528" s="40"/>
      <c r="H2528" s="40"/>
      <c r="I2528" s="40"/>
      <c r="J2528" s="40"/>
      <c r="K2528" s="40"/>
      <c r="L2528" s="40"/>
      <c r="M2528" s="40"/>
      <c r="N2528" s="40"/>
      <c r="O2528" s="40"/>
    </row>
    <row r="2529" spans="1:15" s="200" customFormat="1" x14ac:dyDescent="0.2">
      <c r="A2529" s="40"/>
      <c r="B2529" s="40"/>
      <c r="C2529" s="40"/>
      <c r="D2529" s="40"/>
      <c r="E2529" s="115"/>
      <c r="F2529" s="115"/>
      <c r="G2529" s="40"/>
      <c r="H2529" s="40"/>
      <c r="I2529" s="40"/>
      <c r="J2529" s="40"/>
      <c r="K2529" s="40"/>
      <c r="L2529" s="40"/>
      <c r="M2529" s="40"/>
      <c r="N2529" s="40"/>
      <c r="O2529" s="40"/>
    </row>
    <row r="2530" spans="1:15" s="200" customFormat="1" x14ac:dyDescent="0.2">
      <c r="A2530" s="40"/>
      <c r="B2530" s="40"/>
      <c r="C2530" s="40"/>
      <c r="D2530" s="40"/>
      <c r="E2530" s="115"/>
      <c r="F2530" s="115"/>
      <c r="G2530" s="40"/>
      <c r="H2530" s="40"/>
      <c r="I2530" s="40"/>
      <c r="J2530" s="40"/>
      <c r="K2530" s="40"/>
      <c r="L2530" s="40"/>
      <c r="M2530" s="40"/>
      <c r="N2530" s="40"/>
      <c r="O2530" s="40"/>
    </row>
    <row r="2531" spans="1:15" s="200" customFormat="1" x14ac:dyDescent="0.2">
      <c r="A2531" s="40"/>
      <c r="B2531" s="40"/>
      <c r="C2531" s="40"/>
      <c r="D2531" s="40"/>
      <c r="E2531" s="115"/>
      <c r="F2531" s="115"/>
      <c r="G2531" s="40"/>
      <c r="H2531" s="40"/>
      <c r="I2531" s="40"/>
      <c r="J2531" s="40"/>
      <c r="K2531" s="40"/>
      <c r="L2531" s="40"/>
      <c r="M2531" s="40"/>
      <c r="N2531" s="40"/>
      <c r="O2531" s="40"/>
    </row>
    <row r="2532" spans="1:15" s="200" customFormat="1" x14ac:dyDescent="0.2">
      <c r="A2532" s="40"/>
      <c r="B2532" s="40"/>
      <c r="C2532" s="40"/>
      <c r="D2532" s="40"/>
      <c r="E2532" s="115"/>
      <c r="F2532" s="115"/>
      <c r="G2532" s="40"/>
      <c r="H2532" s="40"/>
      <c r="I2532" s="40"/>
      <c r="J2532" s="40"/>
      <c r="K2532" s="40"/>
      <c r="L2532" s="40"/>
      <c r="M2532" s="40"/>
      <c r="N2532" s="40"/>
      <c r="O2532" s="40"/>
    </row>
    <row r="2533" spans="1:15" s="200" customFormat="1" x14ac:dyDescent="0.2">
      <c r="A2533" s="40"/>
      <c r="B2533" s="40"/>
      <c r="C2533" s="40"/>
      <c r="D2533" s="40"/>
      <c r="E2533" s="115"/>
      <c r="F2533" s="115"/>
      <c r="G2533" s="40"/>
      <c r="H2533" s="40"/>
      <c r="I2533" s="40"/>
      <c r="J2533" s="40"/>
      <c r="K2533" s="40"/>
      <c r="L2533" s="40"/>
      <c r="M2533" s="40"/>
      <c r="N2533" s="40"/>
      <c r="O2533" s="40"/>
    </row>
    <row r="2534" spans="1:15" s="200" customFormat="1" x14ac:dyDescent="0.2">
      <c r="A2534" s="40"/>
      <c r="B2534" s="40"/>
      <c r="C2534" s="40"/>
      <c r="D2534" s="40"/>
      <c r="E2534" s="115"/>
      <c r="F2534" s="115"/>
      <c r="G2534" s="40"/>
      <c r="H2534" s="40"/>
      <c r="I2534" s="40"/>
      <c r="J2534" s="40"/>
      <c r="K2534" s="40"/>
      <c r="L2534" s="40"/>
      <c r="M2534" s="40"/>
      <c r="N2534" s="40"/>
      <c r="O2534" s="40"/>
    </row>
    <row r="2535" spans="1:15" s="200" customFormat="1" x14ac:dyDescent="0.2">
      <c r="A2535" s="40"/>
      <c r="B2535" s="40"/>
      <c r="C2535" s="40"/>
      <c r="D2535" s="40"/>
      <c r="E2535" s="115"/>
      <c r="F2535" s="115"/>
      <c r="G2535" s="40"/>
      <c r="H2535" s="40"/>
      <c r="I2535" s="40"/>
      <c r="J2535" s="40"/>
      <c r="K2535" s="40"/>
      <c r="L2535" s="40"/>
      <c r="M2535" s="40"/>
      <c r="N2535" s="40"/>
      <c r="O2535" s="40"/>
    </row>
    <row r="2536" spans="1:15" s="200" customFormat="1" x14ac:dyDescent="0.2">
      <c r="A2536" s="40"/>
      <c r="B2536" s="40"/>
      <c r="C2536" s="40"/>
      <c r="D2536" s="40"/>
      <c r="E2536" s="115"/>
      <c r="F2536" s="115"/>
      <c r="G2536" s="40"/>
      <c r="H2536" s="40"/>
      <c r="I2536" s="40"/>
      <c r="J2536" s="40"/>
      <c r="K2536" s="40"/>
      <c r="L2536" s="40"/>
      <c r="M2536" s="40"/>
      <c r="N2536" s="40"/>
      <c r="O2536" s="40"/>
    </row>
    <row r="2537" spans="1:15" s="200" customFormat="1" x14ac:dyDescent="0.2">
      <c r="A2537" s="40"/>
      <c r="B2537" s="40"/>
      <c r="C2537" s="40"/>
      <c r="D2537" s="40"/>
      <c r="E2537" s="115"/>
      <c r="F2537" s="115"/>
      <c r="G2537" s="40"/>
      <c r="H2537" s="40"/>
      <c r="I2537" s="40"/>
      <c r="J2537" s="40"/>
      <c r="K2537" s="40"/>
      <c r="L2537" s="40"/>
      <c r="M2537" s="40"/>
      <c r="N2537" s="40"/>
      <c r="O2537" s="40"/>
    </row>
    <row r="2538" spans="1:15" s="200" customFormat="1" x14ac:dyDescent="0.2">
      <c r="A2538" s="40"/>
      <c r="B2538" s="40"/>
      <c r="C2538" s="40"/>
      <c r="D2538" s="40"/>
      <c r="E2538" s="115"/>
      <c r="F2538" s="115"/>
      <c r="G2538" s="40"/>
      <c r="H2538" s="40"/>
      <c r="I2538" s="40"/>
      <c r="J2538" s="40"/>
      <c r="K2538" s="40"/>
      <c r="L2538" s="40"/>
      <c r="M2538" s="40"/>
      <c r="N2538" s="40"/>
      <c r="O2538" s="40"/>
    </row>
    <row r="2539" spans="1:15" s="200" customFormat="1" x14ac:dyDescent="0.2">
      <c r="A2539" s="40"/>
      <c r="B2539" s="40"/>
      <c r="C2539" s="40"/>
      <c r="D2539" s="40"/>
      <c r="E2539" s="115"/>
      <c r="F2539" s="115"/>
      <c r="G2539" s="40"/>
      <c r="H2539" s="40"/>
      <c r="I2539" s="40"/>
      <c r="J2539" s="40"/>
      <c r="K2539" s="40"/>
      <c r="L2539" s="40"/>
      <c r="M2539" s="40"/>
      <c r="N2539" s="40"/>
      <c r="O2539" s="40"/>
    </row>
    <row r="2540" spans="1:15" s="200" customFormat="1" x14ac:dyDescent="0.2">
      <c r="A2540" s="40"/>
      <c r="B2540" s="40"/>
      <c r="C2540" s="40"/>
      <c r="D2540" s="40"/>
      <c r="E2540" s="115"/>
      <c r="F2540" s="115"/>
      <c r="G2540" s="40"/>
      <c r="H2540" s="40"/>
      <c r="I2540" s="40"/>
      <c r="J2540" s="40"/>
      <c r="K2540" s="40"/>
      <c r="L2540" s="40"/>
      <c r="M2540" s="40"/>
      <c r="N2540" s="40"/>
      <c r="O2540" s="40"/>
    </row>
    <row r="2541" spans="1:15" s="200" customFormat="1" x14ac:dyDescent="0.2">
      <c r="A2541" s="40"/>
      <c r="B2541" s="40"/>
      <c r="C2541" s="40"/>
      <c r="D2541" s="40"/>
      <c r="E2541" s="115"/>
      <c r="F2541" s="115"/>
      <c r="G2541" s="40"/>
      <c r="H2541" s="40"/>
      <c r="I2541" s="40"/>
      <c r="J2541" s="40"/>
      <c r="K2541" s="40"/>
      <c r="L2541" s="40"/>
      <c r="M2541" s="40"/>
      <c r="N2541" s="40"/>
      <c r="O2541" s="40"/>
    </row>
    <row r="2542" spans="1:15" s="200" customFormat="1" x14ac:dyDescent="0.2">
      <c r="A2542" s="40"/>
      <c r="B2542" s="40"/>
      <c r="C2542" s="40"/>
      <c r="D2542" s="40"/>
      <c r="E2542" s="115"/>
      <c r="F2542" s="115"/>
      <c r="G2542" s="40"/>
      <c r="H2542" s="40"/>
      <c r="I2542" s="40"/>
      <c r="J2542" s="40"/>
      <c r="K2542" s="40"/>
      <c r="L2542" s="40"/>
      <c r="M2542" s="40"/>
      <c r="N2542" s="40"/>
      <c r="O2542" s="40"/>
    </row>
    <row r="2543" spans="1:15" s="200" customFormat="1" x14ac:dyDescent="0.2">
      <c r="A2543" s="40"/>
      <c r="B2543" s="40"/>
      <c r="C2543" s="40"/>
      <c r="D2543" s="40"/>
      <c r="E2543" s="115"/>
      <c r="F2543" s="115"/>
      <c r="G2543" s="40"/>
      <c r="H2543" s="40"/>
      <c r="I2543" s="40"/>
      <c r="J2543" s="40"/>
      <c r="K2543" s="40"/>
      <c r="L2543" s="40"/>
      <c r="M2543" s="40"/>
      <c r="N2543" s="40"/>
      <c r="O2543" s="40"/>
    </row>
    <row r="2544" spans="1:15" s="200" customFormat="1" x14ac:dyDescent="0.2">
      <c r="A2544" s="40"/>
      <c r="B2544" s="40"/>
      <c r="C2544" s="40"/>
      <c r="D2544" s="40"/>
      <c r="E2544" s="115"/>
      <c r="F2544" s="115"/>
      <c r="G2544" s="40"/>
      <c r="H2544" s="40"/>
      <c r="I2544" s="40"/>
      <c r="J2544" s="40"/>
      <c r="K2544" s="40"/>
      <c r="L2544" s="40"/>
      <c r="M2544" s="40"/>
      <c r="N2544" s="40"/>
      <c r="O2544" s="40"/>
    </row>
    <row r="2545" spans="1:15" s="200" customFormat="1" x14ac:dyDescent="0.2">
      <c r="A2545" s="40"/>
      <c r="B2545" s="40"/>
      <c r="C2545" s="40"/>
      <c r="D2545" s="40"/>
      <c r="E2545" s="115"/>
      <c r="F2545" s="115"/>
      <c r="G2545" s="40"/>
      <c r="H2545" s="40"/>
      <c r="I2545" s="40"/>
      <c r="J2545" s="40"/>
      <c r="K2545" s="40"/>
      <c r="L2545" s="40"/>
      <c r="M2545" s="40"/>
      <c r="N2545" s="40"/>
      <c r="O2545" s="40"/>
    </row>
    <row r="2546" spans="1:15" s="200" customFormat="1" x14ac:dyDescent="0.2">
      <c r="A2546" s="40"/>
      <c r="B2546" s="40"/>
      <c r="C2546" s="40"/>
      <c r="D2546" s="40"/>
      <c r="E2546" s="115"/>
      <c r="F2546" s="115"/>
      <c r="G2546" s="40"/>
      <c r="H2546" s="40"/>
      <c r="I2546" s="40"/>
      <c r="J2546" s="40"/>
      <c r="K2546" s="40"/>
      <c r="L2546" s="40"/>
      <c r="M2546" s="40"/>
      <c r="N2546" s="40"/>
      <c r="O2546" s="40"/>
    </row>
    <row r="2547" spans="1:15" s="200" customFormat="1" x14ac:dyDescent="0.2">
      <c r="A2547" s="40"/>
      <c r="B2547" s="40"/>
      <c r="C2547" s="40"/>
      <c r="D2547" s="40"/>
      <c r="E2547" s="115"/>
      <c r="F2547" s="115"/>
      <c r="G2547" s="40"/>
      <c r="H2547" s="40"/>
      <c r="I2547" s="40"/>
      <c r="J2547" s="40"/>
      <c r="K2547" s="40"/>
      <c r="L2547" s="40"/>
      <c r="M2547" s="40"/>
      <c r="N2547" s="40"/>
      <c r="O2547" s="40"/>
    </row>
    <row r="2548" spans="1:15" s="200" customFormat="1" x14ac:dyDescent="0.2">
      <c r="A2548" s="40"/>
      <c r="B2548" s="40"/>
      <c r="C2548" s="40"/>
      <c r="D2548" s="40"/>
      <c r="E2548" s="115"/>
      <c r="F2548" s="115"/>
      <c r="G2548" s="40"/>
      <c r="H2548" s="40"/>
      <c r="I2548" s="40"/>
      <c r="J2548" s="40"/>
      <c r="K2548" s="40"/>
      <c r="L2548" s="40"/>
      <c r="M2548" s="40"/>
      <c r="N2548" s="40"/>
      <c r="O2548" s="40"/>
    </row>
    <row r="2549" spans="1:15" s="200" customFormat="1" x14ac:dyDescent="0.2">
      <c r="A2549" s="40"/>
      <c r="B2549" s="40"/>
      <c r="C2549" s="40"/>
      <c r="D2549" s="40"/>
      <c r="E2549" s="115"/>
      <c r="F2549" s="115"/>
      <c r="G2549" s="40"/>
      <c r="H2549" s="40"/>
      <c r="I2549" s="40"/>
      <c r="J2549" s="40"/>
      <c r="K2549" s="40"/>
      <c r="L2549" s="40"/>
      <c r="M2549" s="40"/>
      <c r="N2549" s="40"/>
      <c r="O2549" s="40"/>
    </row>
    <row r="2550" spans="1:15" s="200" customFormat="1" x14ac:dyDescent="0.2">
      <c r="A2550" s="40"/>
      <c r="B2550" s="40"/>
      <c r="C2550" s="40"/>
      <c r="D2550" s="40"/>
      <c r="E2550" s="115"/>
      <c r="F2550" s="115"/>
      <c r="G2550" s="40"/>
      <c r="H2550" s="40"/>
      <c r="I2550" s="40"/>
      <c r="J2550" s="40"/>
      <c r="K2550" s="40"/>
      <c r="L2550" s="40"/>
      <c r="M2550" s="40"/>
      <c r="N2550" s="40"/>
      <c r="O2550" s="40"/>
    </row>
    <row r="2551" spans="1:15" s="200" customFormat="1" x14ac:dyDescent="0.2">
      <c r="A2551" s="40"/>
      <c r="B2551" s="40"/>
      <c r="C2551" s="40"/>
      <c r="D2551" s="40"/>
      <c r="E2551" s="115"/>
      <c r="F2551" s="115"/>
      <c r="G2551" s="40"/>
      <c r="H2551" s="40"/>
      <c r="I2551" s="40"/>
      <c r="J2551" s="40"/>
      <c r="K2551" s="40"/>
      <c r="L2551" s="40"/>
      <c r="M2551" s="40"/>
      <c r="N2551" s="40"/>
      <c r="O2551" s="40"/>
    </row>
    <row r="2552" spans="1:15" s="200" customFormat="1" x14ac:dyDescent="0.2">
      <c r="A2552" s="40"/>
      <c r="B2552" s="40"/>
      <c r="C2552" s="40"/>
      <c r="D2552" s="40"/>
      <c r="E2552" s="115"/>
      <c r="F2552" s="115"/>
      <c r="G2552" s="40"/>
      <c r="H2552" s="40"/>
      <c r="I2552" s="40"/>
      <c r="J2552" s="40"/>
      <c r="K2552" s="40"/>
      <c r="L2552" s="40"/>
      <c r="M2552" s="40"/>
      <c r="N2552" s="40"/>
      <c r="O2552" s="40"/>
    </row>
    <row r="2553" spans="1:15" s="200" customFormat="1" x14ac:dyDescent="0.2">
      <c r="A2553" s="40"/>
      <c r="B2553" s="40"/>
      <c r="C2553" s="40"/>
      <c r="D2553" s="40"/>
      <c r="E2553" s="115"/>
      <c r="F2553" s="115"/>
      <c r="G2553" s="40"/>
      <c r="H2553" s="40"/>
      <c r="I2553" s="40"/>
      <c r="J2553" s="40"/>
      <c r="K2553" s="40"/>
      <c r="L2553" s="40"/>
      <c r="M2553" s="40"/>
      <c r="N2553" s="40"/>
      <c r="O2553" s="40"/>
    </row>
    <row r="2554" spans="1:15" s="200" customFormat="1" x14ac:dyDescent="0.2">
      <c r="A2554" s="40"/>
      <c r="B2554" s="40"/>
      <c r="C2554" s="40"/>
      <c r="D2554" s="40"/>
      <c r="E2554" s="115"/>
      <c r="F2554" s="115"/>
      <c r="G2554" s="40"/>
      <c r="H2554" s="40"/>
      <c r="I2554" s="40"/>
      <c r="J2554" s="40"/>
      <c r="K2554" s="40"/>
      <c r="L2554" s="40"/>
      <c r="M2554" s="40"/>
      <c r="N2554" s="40"/>
      <c r="O2554" s="40"/>
    </row>
    <row r="2555" spans="1:15" s="200" customFormat="1" x14ac:dyDescent="0.2">
      <c r="A2555" s="40"/>
      <c r="B2555" s="40"/>
      <c r="C2555" s="40"/>
      <c r="D2555" s="40"/>
      <c r="E2555" s="115"/>
      <c r="F2555" s="115"/>
      <c r="G2555" s="40"/>
      <c r="H2555" s="40"/>
      <c r="I2555" s="40"/>
      <c r="J2555" s="40"/>
      <c r="K2555" s="40"/>
      <c r="L2555" s="40"/>
      <c r="M2555" s="40"/>
      <c r="N2555" s="40"/>
      <c r="O2555" s="40"/>
    </row>
    <row r="2556" spans="1:15" s="200" customFormat="1" x14ac:dyDescent="0.2">
      <c r="A2556" s="40"/>
      <c r="B2556" s="40"/>
      <c r="C2556" s="40"/>
      <c r="D2556" s="40"/>
      <c r="E2556" s="115"/>
      <c r="F2556" s="115"/>
      <c r="G2556" s="40"/>
      <c r="H2556" s="40"/>
      <c r="I2556" s="40"/>
      <c r="J2556" s="40"/>
      <c r="K2556" s="40"/>
      <c r="L2556" s="40"/>
      <c r="M2556" s="40"/>
      <c r="N2556" s="40"/>
      <c r="O2556" s="40"/>
    </row>
    <row r="2557" spans="1:15" s="200" customFormat="1" x14ac:dyDescent="0.2">
      <c r="A2557" s="40"/>
      <c r="B2557" s="40"/>
      <c r="C2557" s="40"/>
      <c r="D2557" s="40"/>
      <c r="E2557" s="115"/>
      <c r="F2557" s="115"/>
      <c r="G2557" s="40"/>
      <c r="H2557" s="40"/>
      <c r="I2557" s="40"/>
      <c r="J2557" s="40"/>
      <c r="K2557" s="40"/>
      <c r="L2557" s="40"/>
      <c r="M2557" s="40"/>
      <c r="N2557" s="40"/>
      <c r="O2557" s="40"/>
    </row>
    <row r="2558" spans="1:15" s="200" customFormat="1" x14ac:dyDescent="0.2">
      <c r="A2558" s="40"/>
      <c r="B2558" s="40"/>
      <c r="C2558" s="40"/>
      <c r="D2558" s="40"/>
      <c r="E2558" s="115"/>
      <c r="F2558" s="115"/>
      <c r="G2558" s="40"/>
      <c r="H2558" s="40"/>
      <c r="I2558" s="40"/>
      <c r="J2558" s="40"/>
      <c r="K2558" s="40"/>
      <c r="L2558" s="40"/>
      <c r="M2558" s="40"/>
      <c r="N2558" s="40"/>
      <c r="O2558" s="40"/>
    </row>
    <row r="2559" spans="1:15" s="200" customFormat="1" x14ac:dyDescent="0.2">
      <c r="A2559" s="40"/>
      <c r="B2559" s="40"/>
      <c r="C2559" s="40"/>
      <c r="D2559" s="40"/>
      <c r="E2559" s="115"/>
      <c r="F2559" s="115"/>
      <c r="G2559" s="40"/>
      <c r="H2559" s="40"/>
      <c r="I2559" s="40"/>
      <c r="J2559" s="40"/>
      <c r="K2559" s="40"/>
      <c r="L2559" s="40"/>
      <c r="M2559" s="40"/>
      <c r="N2559" s="40"/>
      <c r="O2559" s="40"/>
    </row>
    <row r="2560" spans="1:15" s="200" customFormat="1" x14ac:dyDescent="0.2">
      <c r="A2560" s="40"/>
      <c r="B2560" s="40"/>
      <c r="C2560" s="40"/>
      <c r="D2560" s="40"/>
      <c r="E2560" s="115"/>
      <c r="F2560" s="115"/>
      <c r="G2560" s="40"/>
      <c r="H2560" s="40"/>
      <c r="I2560" s="40"/>
      <c r="J2560" s="40"/>
      <c r="K2560" s="40"/>
      <c r="L2560" s="40"/>
      <c r="M2560" s="40"/>
      <c r="N2560" s="40"/>
      <c r="O2560" s="40"/>
    </row>
    <row r="2561" spans="1:15" s="200" customFormat="1" x14ac:dyDescent="0.2">
      <c r="A2561" s="40"/>
      <c r="B2561" s="40"/>
      <c r="C2561" s="40"/>
      <c r="D2561" s="40"/>
      <c r="E2561" s="115"/>
      <c r="F2561" s="115"/>
      <c r="G2561" s="40"/>
      <c r="H2561" s="40"/>
      <c r="I2561" s="40"/>
      <c r="J2561" s="40"/>
      <c r="K2561" s="40"/>
      <c r="L2561" s="40"/>
      <c r="M2561" s="40"/>
      <c r="N2561" s="40"/>
      <c r="O2561" s="40"/>
    </row>
    <row r="2562" spans="1:15" s="200" customFormat="1" x14ac:dyDescent="0.2">
      <c r="A2562" s="40"/>
      <c r="B2562" s="40"/>
      <c r="C2562" s="40"/>
      <c r="D2562" s="40"/>
      <c r="E2562" s="115"/>
      <c r="F2562" s="115"/>
      <c r="G2562" s="40"/>
      <c r="H2562" s="40"/>
      <c r="I2562" s="40"/>
      <c r="J2562" s="40"/>
      <c r="K2562" s="40"/>
      <c r="L2562" s="40"/>
      <c r="M2562" s="40"/>
      <c r="N2562" s="40"/>
      <c r="O2562" s="40"/>
    </row>
    <row r="2563" spans="1:15" s="200" customFormat="1" x14ac:dyDescent="0.2">
      <c r="A2563" s="40"/>
      <c r="B2563" s="40"/>
      <c r="C2563" s="40"/>
      <c r="D2563" s="40"/>
      <c r="E2563" s="115"/>
      <c r="F2563" s="115"/>
      <c r="G2563" s="40"/>
      <c r="H2563" s="40"/>
      <c r="I2563" s="40"/>
      <c r="J2563" s="40"/>
      <c r="K2563" s="40"/>
      <c r="L2563" s="40"/>
      <c r="M2563" s="40"/>
      <c r="N2563" s="40"/>
      <c r="O2563" s="40"/>
    </row>
    <row r="2564" spans="1:15" s="200" customFormat="1" x14ac:dyDescent="0.2">
      <c r="A2564" s="40"/>
      <c r="B2564" s="40"/>
      <c r="C2564" s="40"/>
      <c r="D2564" s="40"/>
      <c r="E2564" s="115"/>
      <c r="F2564" s="115"/>
      <c r="G2564" s="40"/>
      <c r="H2564" s="40"/>
      <c r="I2564" s="40"/>
      <c r="J2564" s="40"/>
      <c r="K2564" s="40"/>
      <c r="L2564" s="40"/>
      <c r="M2564" s="40"/>
      <c r="N2564" s="40"/>
      <c r="O2564" s="40"/>
    </row>
    <row r="2565" spans="1:15" s="200" customFormat="1" x14ac:dyDescent="0.2">
      <c r="A2565" s="40"/>
      <c r="B2565" s="40"/>
      <c r="C2565" s="40"/>
      <c r="D2565" s="40"/>
      <c r="E2565" s="115"/>
      <c r="F2565" s="115"/>
      <c r="G2565" s="40"/>
      <c r="H2565" s="40"/>
      <c r="I2565" s="40"/>
      <c r="J2565" s="40"/>
      <c r="K2565" s="40"/>
      <c r="L2565" s="40"/>
      <c r="M2565" s="40"/>
      <c r="N2565" s="40"/>
      <c r="O2565" s="40"/>
    </row>
    <row r="2566" spans="1:15" s="200" customFormat="1" x14ac:dyDescent="0.2">
      <c r="A2566" s="40"/>
      <c r="B2566" s="40"/>
      <c r="C2566" s="40"/>
      <c r="D2566" s="40"/>
      <c r="E2566" s="115"/>
      <c r="F2566" s="115"/>
      <c r="G2566" s="40"/>
      <c r="H2566" s="40"/>
      <c r="I2566" s="40"/>
      <c r="J2566" s="40"/>
      <c r="K2566" s="40"/>
      <c r="L2566" s="40"/>
      <c r="M2566" s="40"/>
      <c r="N2566" s="40"/>
      <c r="O2566" s="40"/>
    </row>
    <row r="2567" spans="1:15" s="200" customFormat="1" x14ac:dyDescent="0.2">
      <c r="A2567" s="40"/>
      <c r="B2567" s="40"/>
      <c r="C2567" s="40"/>
      <c r="D2567" s="40"/>
      <c r="E2567" s="115"/>
      <c r="F2567" s="115"/>
      <c r="G2567" s="40"/>
      <c r="H2567" s="40"/>
      <c r="I2567" s="40"/>
      <c r="J2567" s="40"/>
      <c r="K2567" s="40"/>
      <c r="L2567" s="40"/>
      <c r="M2567" s="40"/>
      <c r="N2567" s="40"/>
      <c r="O2567" s="40"/>
    </row>
    <row r="2568" spans="1:15" s="200" customFormat="1" x14ac:dyDescent="0.2">
      <c r="A2568" s="40"/>
      <c r="B2568" s="40"/>
      <c r="C2568" s="40"/>
      <c r="D2568" s="40"/>
      <c r="E2568" s="115"/>
      <c r="F2568" s="115"/>
      <c r="G2568" s="40"/>
      <c r="H2568" s="40"/>
      <c r="I2568" s="40"/>
      <c r="J2568" s="40"/>
      <c r="K2568" s="40"/>
      <c r="L2568" s="40"/>
      <c r="M2568" s="40"/>
      <c r="N2568" s="40"/>
      <c r="O2568" s="40"/>
    </row>
    <row r="2569" spans="1:15" s="200" customFormat="1" x14ac:dyDescent="0.2">
      <c r="A2569" s="40"/>
      <c r="B2569" s="40"/>
      <c r="C2569" s="40"/>
      <c r="D2569" s="40"/>
      <c r="E2569" s="115"/>
      <c r="F2569" s="115"/>
      <c r="G2569" s="40"/>
      <c r="H2569" s="40"/>
      <c r="I2569" s="40"/>
      <c r="J2569" s="40"/>
      <c r="K2569" s="40"/>
      <c r="L2569" s="40"/>
      <c r="M2569" s="40"/>
      <c r="N2569" s="40"/>
      <c r="O2569" s="40"/>
    </row>
    <row r="2570" spans="1:15" s="200" customFormat="1" x14ac:dyDescent="0.2">
      <c r="A2570" s="40"/>
      <c r="B2570" s="40"/>
      <c r="C2570" s="40"/>
      <c r="D2570" s="40"/>
      <c r="E2570" s="115"/>
      <c r="F2570" s="115"/>
      <c r="G2570" s="40"/>
      <c r="H2570" s="40"/>
      <c r="I2570" s="40"/>
      <c r="J2570" s="40"/>
      <c r="K2570" s="40"/>
      <c r="L2570" s="40"/>
      <c r="M2570" s="40"/>
      <c r="N2570" s="40"/>
      <c r="O2570" s="40"/>
    </row>
    <row r="2571" spans="1:15" s="200" customFormat="1" x14ac:dyDescent="0.2">
      <c r="A2571" s="40"/>
      <c r="B2571" s="40"/>
      <c r="C2571" s="40"/>
      <c r="D2571" s="40"/>
      <c r="E2571" s="115"/>
      <c r="F2571" s="115"/>
      <c r="G2571" s="40"/>
      <c r="H2571" s="40"/>
      <c r="I2571" s="40"/>
      <c r="J2571" s="40"/>
      <c r="K2571" s="40"/>
      <c r="L2571" s="40"/>
      <c r="M2571" s="40"/>
      <c r="N2571" s="40"/>
      <c r="O2571" s="40"/>
    </row>
    <row r="2572" spans="1:15" s="200" customFormat="1" x14ac:dyDescent="0.2">
      <c r="A2572" s="40"/>
      <c r="B2572" s="40"/>
      <c r="C2572" s="40"/>
      <c r="D2572" s="40"/>
      <c r="E2572" s="115"/>
      <c r="F2572" s="115"/>
      <c r="G2572" s="40"/>
      <c r="H2572" s="40"/>
      <c r="I2572" s="40"/>
      <c r="J2572" s="40"/>
      <c r="K2572" s="40"/>
      <c r="L2572" s="40"/>
      <c r="M2572" s="40"/>
      <c r="N2572" s="40"/>
      <c r="O2572" s="40"/>
    </row>
    <row r="2573" spans="1:15" s="200" customFormat="1" x14ac:dyDescent="0.2">
      <c r="A2573" s="40"/>
      <c r="B2573" s="40"/>
      <c r="C2573" s="40"/>
      <c r="D2573" s="40"/>
      <c r="E2573" s="115"/>
      <c r="F2573" s="115"/>
      <c r="G2573" s="40"/>
      <c r="H2573" s="40"/>
      <c r="I2573" s="40"/>
      <c r="J2573" s="40"/>
      <c r="K2573" s="40"/>
      <c r="L2573" s="40"/>
      <c r="M2573" s="40"/>
      <c r="N2573" s="40"/>
      <c r="O2573" s="40"/>
    </row>
    <row r="2574" spans="1:15" s="200" customFormat="1" x14ac:dyDescent="0.2">
      <c r="A2574" s="40"/>
      <c r="B2574" s="40"/>
      <c r="C2574" s="40"/>
      <c r="D2574" s="40"/>
      <c r="E2574" s="115"/>
      <c r="F2574" s="115"/>
      <c r="G2574" s="40"/>
      <c r="H2574" s="40"/>
      <c r="I2574" s="40"/>
      <c r="J2574" s="40"/>
      <c r="K2574" s="40"/>
      <c r="L2574" s="40"/>
      <c r="M2574" s="40"/>
      <c r="N2574" s="40"/>
      <c r="O2574" s="40"/>
    </row>
    <row r="2575" spans="1:15" s="200" customFormat="1" x14ac:dyDescent="0.2">
      <c r="A2575" s="40"/>
      <c r="B2575" s="40"/>
      <c r="C2575" s="40"/>
      <c r="D2575" s="40"/>
      <c r="E2575" s="115"/>
      <c r="F2575" s="115"/>
      <c r="G2575" s="40"/>
      <c r="H2575" s="40"/>
      <c r="I2575" s="40"/>
      <c r="J2575" s="40"/>
      <c r="K2575" s="40"/>
      <c r="L2575" s="40"/>
      <c r="M2575" s="40"/>
      <c r="N2575" s="40"/>
      <c r="O2575" s="40"/>
    </row>
    <row r="2576" spans="1:15" s="200" customFormat="1" x14ac:dyDescent="0.2">
      <c r="A2576" s="40"/>
      <c r="B2576" s="40"/>
      <c r="C2576" s="40"/>
      <c r="D2576" s="40"/>
      <c r="E2576" s="115"/>
      <c r="F2576" s="115"/>
      <c r="G2576" s="40"/>
      <c r="H2576" s="40"/>
      <c r="I2576" s="40"/>
      <c r="J2576" s="40"/>
      <c r="K2576" s="40"/>
      <c r="L2576" s="40"/>
      <c r="M2576" s="40"/>
      <c r="N2576" s="40"/>
      <c r="O2576" s="40"/>
    </row>
    <row r="2577" spans="1:15" s="200" customFormat="1" x14ac:dyDescent="0.2">
      <c r="A2577" s="40"/>
      <c r="B2577" s="40"/>
      <c r="C2577" s="40"/>
      <c r="D2577" s="40"/>
      <c r="E2577" s="115"/>
      <c r="F2577" s="115"/>
      <c r="G2577" s="40"/>
      <c r="H2577" s="40"/>
      <c r="I2577" s="40"/>
      <c r="J2577" s="40"/>
      <c r="K2577" s="40"/>
      <c r="L2577" s="40"/>
      <c r="M2577" s="40"/>
      <c r="N2577" s="40"/>
      <c r="O2577" s="40"/>
    </row>
    <row r="2578" spans="1:15" s="200" customFormat="1" x14ac:dyDescent="0.2">
      <c r="A2578" s="40"/>
      <c r="B2578" s="40"/>
      <c r="C2578" s="40"/>
      <c r="D2578" s="40"/>
      <c r="E2578" s="115"/>
      <c r="F2578" s="115"/>
      <c r="G2578" s="40"/>
      <c r="H2578" s="40"/>
      <c r="I2578" s="40"/>
      <c r="J2578" s="40"/>
      <c r="K2578" s="40"/>
      <c r="L2578" s="40"/>
      <c r="M2578" s="40"/>
      <c r="N2578" s="40"/>
      <c r="O2578" s="40"/>
    </row>
    <row r="2579" spans="1:15" s="200" customFormat="1" x14ac:dyDescent="0.2">
      <c r="A2579" s="40"/>
      <c r="B2579" s="40"/>
      <c r="C2579" s="40"/>
      <c r="D2579" s="40"/>
      <c r="E2579" s="115"/>
      <c r="F2579" s="115"/>
      <c r="G2579" s="40"/>
      <c r="H2579" s="40"/>
      <c r="I2579" s="40"/>
      <c r="J2579" s="40"/>
      <c r="K2579" s="40"/>
      <c r="L2579" s="40"/>
      <c r="M2579" s="40"/>
      <c r="N2579" s="40"/>
      <c r="O2579" s="40"/>
    </row>
    <row r="2580" spans="1:15" s="200" customFormat="1" x14ac:dyDescent="0.2">
      <c r="A2580" s="40"/>
      <c r="B2580" s="40"/>
      <c r="C2580" s="40"/>
      <c r="D2580" s="40"/>
      <c r="E2580" s="115"/>
      <c r="F2580" s="115"/>
      <c r="G2580" s="40"/>
      <c r="H2580" s="40"/>
      <c r="I2580" s="40"/>
      <c r="J2580" s="40"/>
      <c r="K2580" s="40"/>
      <c r="L2580" s="40"/>
      <c r="M2580" s="40"/>
      <c r="N2580" s="40"/>
      <c r="O2580" s="40"/>
    </row>
    <row r="2581" spans="1:15" s="200" customFormat="1" x14ac:dyDescent="0.2">
      <c r="A2581" s="40"/>
      <c r="B2581" s="40"/>
      <c r="C2581" s="40"/>
      <c r="D2581" s="40"/>
      <c r="E2581" s="115"/>
      <c r="F2581" s="115"/>
      <c r="G2581" s="40"/>
      <c r="H2581" s="40"/>
      <c r="I2581" s="40"/>
      <c r="J2581" s="40"/>
      <c r="K2581" s="40"/>
      <c r="L2581" s="40"/>
      <c r="M2581" s="40"/>
      <c r="N2581" s="40"/>
      <c r="O2581" s="40"/>
    </row>
    <row r="2582" spans="1:15" s="200" customFormat="1" x14ac:dyDescent="0.2">
      <c r="A2582" s="40"/>
      <c r="B2582" s="40"/>
      <c r="C2582" s="40"/>
      <c r="D2582" s="40"/>
      <c r="E2582" s="115"/>
      <c r="F2582" s="115"/>
      <c r="G2582" s="40"/>
      <c r="H2582" s="40"/>
      <c r="I2582" s="40"/>
      <c r="J2582" s="40"/>
      <c r="K2582" s="40"/>
      <c r="L2582" s="40"/>
      <c r="M2582" s="40"/>
      <c r="N2582" s="40"/>
      <c r="O2582" s="40"/>
    </row>
    <row r="2583" spans="1:15" s="200" customFormat="1" x14ac:dyDescent="0.2">
      <c r="A2583" s="40"/>
      <c r="B2583" s="40"/>
      <c r="C2583" s="40"/>
      <c r="D2583" s="40"/>
      <c r="E2583" s="115"/>
      <c r="F2583" s="115"/>
      <c r="G2583" s="40"/>
      <c r="H2583" s="40"/>
      <c r="I2583" s="40"/>
      <c r="J2583" s="40"/>
      <c r="K2583" s="40"/>
      <c r="L2583" s="40"/>
      <c r="M2583" s="40"/>
      <c r="N2583" s="40"/>
      <c r="O2583" s="40"/>
    </row>
    <row r="2584" spans="1:15" s="200" customFormat="1" x14ac:dyDescent="0.2">
      <c r="A2584" s="40"/>
      <c r="B2584" s="40"/>
      <c r="C2584" s="40"/>
      <c r="D2584" s="40"/>
      <c r="E2584" s="115"/>
      <c r="F2584" s="115"/>
      <c r="G2584" s="40"/>
      <c r="H2584" s="40"/>
      <c r="I2584" s="40"/>
      <c r="J2584" s="40"/>
      <c r="K2584" s="40"/>
      <c r="L2584" s="40"/>
      <c r="M2584" s="40"/>
      <c r="N2584" s="40"/>
      <c r="O2584" s="40"/>
    </row>
    <row r="2585" spans="1:15" s="200" customFormat="1" x14ac:dyDescent="0.2">
      <c r="A2585" s="40"/>
      <c r="B2585" s="40"/>
      <c r="C2585" s="40"/>
      <c r="D2585" s="40"/>
      <c r="E2585" s="115"/>
      <c r="F2585" s="115"/>
      <c r="G2585" s="40"/>
      <c r="H2585" s="40"/>
      <c r="I2585" s="40"/>
      <c r="J2585" s="40"/>
      <c r="K2585" s="40"/>
      <c r="L2585" s="40"/>
      <c r="M2585" s="40"/>
      <c r="N2585" s="40"/>
      <c r="O2585" s="40"/>
    </row>
    <row r="2586" spans="1:15" s="200" customFormat="1" x14ac:dyDescent="0.2">
      <c r="A2586" s="40"/>
      <c r="B2586" s="40"/>
      <c r="C2586" s="40"/>
      <c r="D2586" s="40"/>
      <c r="E2586" s="115"/>
      <c r="F2586" s="115"/>
      <c r="G2586" s="40"/>
      <c r="H2586" s="40"/>
      <c r="I2586" s="40"/>
      <c r="J2586" s="40"/>
      <c r="K2586" s="40"/>
      <c r="L2586" s="40"/>
      <c r="M2586" s="40"/>
      <c r="N2586" s="40"/>
      <c r="O2586" s="40"/>
    </row>
    <row r="2587" spans="1:15" s="200" customFormat="1" x14ac:dyDescent="0.2">
      <c r="A2587" s="40"/>
      <c r="B2587" s="40"/>
      <c r="C2587" s="40"/>
      <c r="D2587" s="40"/>
      <c r="E2587" s="115"/>
      <c r="F2587" s="115"/>
      <c r="G2587" s="40"/>
      <c r="H2587" s="40"/>
      <c r="I2587" s="40"/>
      <c r="J2587" s="40"/>
      <c r="K2587" s="40"/>
      <c r="L2587" s="40"/>
      <c r="M2587" s="40"/>
      <c r="N2587" s="40"/>
      <c r="O2587" s="40"/>
    </row>
    <row r="2588" spans="1:15" s="200" customFormat="1" x14ac:dyDescent="0.2">
      <c r="A2588" s="40"/>
      <c r="B2588" s="40"/>
      <c r="C2588" s="40"/>
      <c r="D2588" s="40"/>
      <c r="E2588" s="115"/>
      <c r="F2588" s="115"/>
      <c r="G2588" s="40"/>
      <c r="H2588" s="40"/>
      <c r="I2588" s="40"/>
      <c r="J2588" s="40"/>
      <c r="K2588" s="40"/>
      <c r="L2588" s="40"/>
      <c r="M2588" s="40"/>
      <c r="N2588" s="40"/>
      <c r="O2588" s="40"/>
    </row>
    <row r="2589" spans="1:15" s="200" customFormat="1" x14ac:dyDescent="0.2">
      <c r="A2589" s="40"/>
      <c r="B2589" s="40"/>
      <c r="C2589" s="40"/>
      <c r="D2589" s="40"/>
      <c r="E2589" s="115"/>
      <c r="F2589" s="115"/>
      <c r="G2589" s="40"/>
      <c r="H2589" s="40"/>
      <c r="I2589" s="40"/>
      <c r="J2589" s="40"/>
      <c r="K2589" s="40"/>
      <c r="L2589" s="40"/>
      <c r="M2589" s="40"/>
      <c r="N2589" s="40"/>
      <c r="O2589" s="40"/>
    </row>
    <row r="2590" spans="1:15" s="200" customFormat="1" x14ac:dyDescent="0.2">
      <c r="A2590" s="40"/>
      <c r="B2590" s="40"/>
      <c r="C2590" s="40"/>
      <c r="D2590" s="40"/>
      <c r="E2590" s="115"/>
      <c r="F2590" s="115"/>
      <c r="G2590" s="40"/>
      <c r="H2590" s="40"/>
      <c r="I2590" s="40"/>
      <c r="J2590" s="40"/>
      <c r="K2590" s="40"/>
      <c r="L2590" s="40"/>
      <c r="M2590" s="40"/>
      <c r="N2590" s="40"/>
      <c r="O2590" s="40"/>
    </row>
    <row r="2591" spans="1:15" s="200" customFormat="1" x14ac:dyDescent="0.2">
      <c r="A2591" s="40"/>
      <c r="B2591" s="40"/>
      <c r="C2591" s="40"/>
      <c r="D2591" s="40"/>
      <c r="E2591" s="115"/>
      <c r="F2591" s="115"/>
      <c r="G2591" s="40"/>
      <c r="H2591" s="40"/>
      <c r="I2591" s="40"/>
      <c r="J2591" s="40"/>
      <c r="K2591" s="40"/>
      <c r="L2591" s="40"/>
      <c r="M2591" s="40"/>
      <c r="N2591" s="40"/>
      <c r="O2591" s="40"/>
    </row>
    <row r="2592" spans="1:15" s="200" customFormat="1" x14ac:dyDescent="0.2">
      <c r="A2592" s="40"/>
      <c r="B2592" s="40"/>
      <c r="C2592" s="40"/>
      <c r="D2592" s="40"/>
      <c r="E2592" s="115"/>
      <c r="F2592" s="115"/>
      <c r="G2592" s="40"/>
      <c r="H2592" s="40"/>
      <c r="I2592" s="40"/>
      <c r="J2592" s="40"/>
      <c r="K2592" s="40"/>
      <c r="L2592" s="40"/>
      <c r="M2592" s="40"/>
      <c r="N2592" s="40"/>
      <c r="O2592" s="40"/>
    </row>
    <row r="2593" spans="1:15" s="200" customFormat="1" x14ac:dyDescent="0.2">
      <c r="A2593" s="40"/>
      <c r="B2593" s="40"/>
      <c r="C2593" s="40"/>
      <c r="D2593" s="40"/>
      <c r="E2593" s="115"/>
      <c r="F2593" s="115"/>
      <c r="G2593" s="40"/>
      <c r="H2593" s="40"/>
      <c r="I2593" s="40"/>
      <c r="J2593" s="40"/>
      <c r="K2593" s="40"/>
      <c r="L2593" s="40"/>
      <c r="M2593" s="40"/>
      <c r="N2593" s="40"/>
      <c r="O2593" s="40"/>
    </row>
    <row r="2594" spans="1:15" s="200" customFormat="1" x14ac:dyDescent="0.2">
      <c r="A2594" s="40"/>
      <c r="B2594" s="40"/>
      <c r="C2594" s="40"/>
      <c r="D2594" s="40"/>
      <c r="E2594" s="115"/>
      <c r="F2594" s="115"/>
      <c r="G2594" s="40"/>
      <c r="H2594" s="40"/>
      <c r="I2594" s="40"/>
      <c r="J2594" s="40"/>
      <c r="K2594" s="40"/>
      <c r="L2594" s="40"/>
      <c r="M2594" s="40"/>
      <c r="N2594" s="40"/>
      <c r="O2594" s="40"/>
    </row>
    <row r="2595" spans="1:15" s="200" customFormat="1" x14ac:dyDescent="0.2">
      <c r="A2595" s="40"/>
      <c r="B2595" s="40"/>
      <c r="C2595" s="40"/>
      <c r="D2595" s="40"/>
      <c r="E2595" s="115"/>
      <c r="F2595" s="115"/>
      <c r="G2595" s="40"/>
      <c r="H2595" s="40"/>
      <c r="I2595" s="40"/>
      <c r="J2595" s="40"/>
      <c r="K2595" s="40"/>
      <c r="L2595" s="40"/>
      <c r="M2595" s="40"/>
      <c r="N2595" s="40"/>
      <c r="O2595" s="40"/>
    </row>
    <row r="2596" spans="1:15" s="200" customFormat="1" x14ac:dyDescent="0.2">
      <c r="A2596" s="40"/>
      <c r="B2596" s="40"/>
      <c r="C2596" s="40"/>
      <c r="D2596" s="40"/>
      <c r="E2596" s="115"/>
      <c r="F2596" s="115"/>
      <c r="G2596" s="40"/>
      <c r="H2596" s="40"/>
      <c r="I2596" s="40"/>
      <c r="J2596" s="40"/>
      <c r="K2596" s="40"/>
      <c r="L2596" s="40"/>
      <c r="M2596" s="40"/>
      <c r="N2596" s="40"/>
      <c r="O2596" s="40"/>
    </row>
    <row r="2597" spans="1:15" s="200" customFormat="1" x14ac:dyDescent="0.2">
      <c r="A2597" s="40"/>
      <c r="B2597" s="40"/>
      <c r="C2597" s="40"/>
      <c r="D2597" s="40"/>
      <c r="E2597" s="115"/>
      <c r="F2597" s="115"/>
      <c r="G2597" s="40"/>
      <c r="H2597" s="40"/>
      <c r="I2597" s="40"/>
      <c r="J2597" s="40"/>
      <c r="K2597" s="40"/>
      <c r="L2597" s="40"/>
      <c r="M2597" s="40"/>
      <c r="N2597" s="40"/>
      <c r="O2597" s="40"/>
    </row>
    <row r="2598" spans="1:15" s="200" customFormat="1" x14ac:dyDescent="0.2">
      <c r="A2598" s="40"/>
      <c r="B2598" s="40"/>
      <c r="C2598" s="40"/>
      <c r="D2598" s="40"/>
      <c r="E2598" s="115"/>
      <c r="F2598" s="115"/>
      <c r="G2598" s="40"/>
      <c r="H2598" s="40"/>
      <c r="I2598" s="40"/>
      <c r="J2598" s="40"/>
      <c r="K2598" s="40"/>
      <c r="L2598" s="40"/>
      <c r="M2598" s="40"/>
      <c r="N2598" s="40"/>
      <c r="O2598" s="40"/>
    </row>
    <row r="2599" spans="1:15" s="200" customFormat="1" x14ac:dyDescent="0.2">
      <c r="A2599" s="40"/>
      <c r="B2599" s="40"/>
      <c r="C2599" s="40"/>
      <c r="D2599" s="40"/>
      <c r="E2599" s="115"/>
      <c r="F2599" s="115"/>
      <c r="G2599" s="40"/>
      <c r="H2599" s="40"/>
      <c r="I2599" s="40"/>
      <c r="J2599" s="40"/>
      <c r="K2599" s="40"/>
      <c r="L2599" s="40"/>
      <c r="M2599" s="40"/>
      <c r="N2599" s="40"/>
      <c r="O2599" s="40"/>
    </row>
    <row r="2600" spans="1:15" s="200" customFormat="1" x14ac:dyDescent="0.2">
      <c r="A2600" s="40"/>
      <c r="B2600" s="40"/>
      <c r="C2600" s="40"/>
      <c r="D2600" s="40"/>
      <c r="E2600" s="115"/>
      <c r="F2600" s="115"/>
      <c r="G2600" s="40"/>
      <c r="H2600" s="40"/>
      <c r="I2600" s="40"/>
      <c r="J2600" s="40"/>
      <c r="K2600" s="40"/>
      <c r="L2600" s="40"/>
      <c r="M2600" s="40"/>
      <c r="N2600" s="40"/>
      <c r="O2600" s="40"/>
    </row>
    <row r="2601" spans="1:15" s="200" customFormat="1" x14ac:dyDescent="0.2">
      <c r="A2601" s="40"/>
      <c r="B2601" s="40"/>
      <c r="C2601" s="40"/>
      <c r="D2601" s="40"/>
      <c r="E2601" s="115"/>
      <c r="F2601" s="115"/>
      <c r="G2601" s="40"/>
      <c r="H2601" s="40"/>
      <c r="I2601" s="40"/>
      <c r="J2601" s="40"/>
      <c r="K2601" s="40"/>
      <c r="L2601" s="40"/>
      <c r="M2601" s="40"/>
      <c r="N2601" s="40"/>
      <c r="O2601" s="40"/>
    </row>
    <row r="2602" spans="1:15" s="200" customFormat="1" x14ac:dyDescent="0.2">
      <c r="A2602" s="40"/>
      <c r="B2602" s="40"/>
      <c r="C2602" s="40"/>
      <c r="D2602" s="40"/>
      <c r="E2602" s="115"/>
      <c r="F2602" s="115"/>
      <c r="G2602" s="40"/>
      <c r="H2602" s="40"/>
      <c r="I2602" s="40"/>
      <c r="J2602" s="40"/>
      <c r="K2602" s="40"/>
      <c r="L2602" s="40"/>
      <c r="M2602" s="40"/>
      <c r="N2602" s="40"/>
      <c r="O2602" s="40"/>
    </row>
    <row r="2603" spans="1:15" s="200" customFormat="1" x14ac:dyDescent="0.2">
      <c r="A2603" s="40"/>
      <c r="B2603" s="40"/>
      <c r="C2603" s="40"/>
      <c r="D2603" s="40"/>
      <c r="E2603" s="115"/>
      <c r="F2603" s="115"/>
      <c r="G2603" s="40"/>
      <c r="H2603" s="40"/>
      <c r="I2603" s="40"/>
      <c r="J2603" s="40"/>
      <c r="K2603" s="40"/>
      <c r="L2603" s="40"/>
      <c r="M2603" s="40"/>
      <c r="N2603" s="40"/>
      <c r="O2603" s="40"/>
    </row>
    <row r="2604" spans="1:15" s="200" customFormat="1" x14ac:dyDescent="0.2">
      <c r="A2604" s="40"/>
      <c r="B2604" s="40"/>
      <c r="C2604" s="40"/>
      <c r="D2604" s="40"/>
      <c r="E2604" s="115"/>
      <c r="F2604" s="115"/>
      <c r="G2604" s="40"/>
      <c r="H2604" s="40"/>
      <c r="I2604" s="40"/>
      <c r="J2604" s="40"/>
      <c r="K2604" s="40"/>
      <c r="L2604" s="40"/>
      <c r="M2604" s="40"/>
      <c r="N2604" s="40"/>
      <c r="O2604" s="40"/>
    </row>
    <row r="2605" spans="1:15" s="200" customFormat="1" x14ac:dyDescent="0.2">
      <c r="A2605" s="40"/>
      <c r="B2605" s="40"/>
      <c r="C2605" s="40"/>
      <c r="D2605" s="40"/>
      <c r="E2605" s="115"/>
      <c r="F2605" s="115"/>
      <c r="G2605" s="40"/>
      <c r="H2605" s="40"/>
      <c r="I2605" s="40"/>
      <c r="J2605" s="40"/>
      <c r="K2605" s="40"/>
      <c r="L2605" s="40"/>
      <c r="M2605" s="40"/>
      <c r="N2605" s="40"/>
      <c r="O2605" s="40"/>
    </row>
    <row r="2606" spans="1:15" s="200" customFormat="1" x14ac:dyDescent="0.2">
      <c r="A2606" s="40"/>
      <c r="B2606" s="40"/>
      <c r="C2606" s="40"/>
      <c r="D2606" s="40"/>
      <c r="E2606" s="115"/>
      <c r="F2606" s="115"/>
      <c r="G2606" s="40"/>
      <c r="H2606" s="40"/>
      <c r="I2606" s="40"/>
      <c r="J2606" s="40"/>
      <c r="K2606" s="40"/>
      <c r="L2606" s="40"/>
      <c r="M2606" s="40"/>
      <c r="N2606" s="40"/>
      <c r="O2606" s="40"/>
    </row>
    <row r="2607" spans="1:15" s="200" customFormat="1" x14ac:dyDescent="0.2">
      <c r="A2607" s="40"/>
      <c r="B2607" s="40"/>
      <c r="C2607" s="40"/>
      <c r="D2607" s="40"/>
      <c r="E2607" s="115"/>
      <c r="F2607" s="115"/>
      <c r="G2607" s="40"/>
      <c r="H2607" s="40"/>
      <c r="I2607" s="40"/>
      <c r="J2607" s="40"/>
      <c r="K2607" s="40"/>
      <c r="L2607" s="40"/>
      <c r="M2607" s="40"/>
      <c r="N2607" s="40"/>
      <c r="O2607" s="40"/>
    </row>
    <row r="2608" spans="1:15" s="200" customFormat="1" x14ac:dyDescent="0.2">
      <c r="A2608" s="40"/>
      <c r="B2608" s="40"/>
      <c r="C2608" s="40"/>
      <c r="D2608" s="40"/>
      <c r="E2608" s="115"/>
      <c r="F2608" s="115"/>
      <c r="G2608" s="40"/>
      <c r="H2608" s="40"/>
      <c r="I2608" s="40"/>
      <c r="J2608" s="40"/>
      <c r="K2608" s="40"/>
      <c r="L2608" s="40"/>
      <c r="M2608" s="40"/>
      <c r="N2608" s="40"/>
      <c r="O2608" s="40"/>
    </row>
    <row r="2609" spans="1:15" s="200" customFormat="1" x14ac:dyDescent="0.2">
      <c r="A2609" s="40"/>
      <c r="B2609" s="40"/>
      <c r="C2609" s="40"/>
      <c r="D2609" s="40"/>
      <c r="E2609" s="115"/>
      <c r="F2609" s="115"/>
      <c r="G2609" s="40"/>
      <c r="H2609" s="40"/>
      <c r="I2609" s="40"/>
      <c r="J2609" s="40"/>
      <c r="K2609" s="40"/>
      <c r="L2609" s="40"/>
      <c r="M2609" s="40"/>
      <c r="N2609" s="40"/>
      <c r="O2609" s="40"/>
    </row>
    <row r="2610" spans="1:15" s="200" customFormat="1" x14ac:dyDescent="0.2">
      <c r="A2610" s="40"/>
      <c r="B2610" s="40"/>
      <c r="C2610" s="40"/>
      <c r="D2610" s="40"/>
      <c r="E2610" s="115"/>
      <c r="F2610" s="115"/>
      <c r="G2610" s="40"/>
      <c r="H2610" s="40"/>
      <c r="I2610" s="40"/>
      <c r="J2610" s="40"/>
      <c r="K2610" s="40"/>
      <c r="L2610" s="40"/>
      <c r="M2610" s="40"/>
      <c r="N2610" s="40"/>
      <c r="O2610" s="40"/>
    </row>
    <row r="2611" spans="1:15" s="200" customFormat="1" x14ac:dyDescent="0.2">
      <c r="A2611" s="40"/>
      <c r="B2611" s="40"/>
      <c r="C2611" s="40"/>
      <c r="D2611" s="40"/>
      <c r="E2611" s="115"/>
      <c r="F2611" s="115"/>
      <c r="G2611" s="40"/>
      <c r="H2611" s="40"/>
      <c r="I2611" s="40"/>
      <c r="J2611" s="40"/>
      <c r="K2611" s="40"/>
      <c r="L2611" s="40"/>
      <c r="M2611" s="40"/>
      <c r="N2611" s="40"/>
      <c r="O2611" s="40"/>
    </row>
    <row r="2612" spans="1:15" s="200" customFormat="1" x14ac:dyDescent="0.2">
      <c r="A2612" s="40"/>
      <c r="B2612" s="40"/>
      <c r="C2612" s="40"/>
      <c r="D2612" s="40"/>
      <c r="E2612" s="115"/>
      <c r="F2612" s="115"/>
      <c r="G2612" s="40"/>
      <c r="H2612" s="40"/>
      <c r="I2612" s="40"/>
      <c r="J2612" s="40"/>
      <c r="K2612" s="40"/>
      <c r="L2612" s="40"/>
      <c r="M2612" s="40"/>
      <c r="N2612" s="40"/>
      <c r="O2612" s="40"/>
    </row>
    <row r="2613" spans="1:15" s="200" customFormat="1" x14ac:dyDescent="0.2">
      <c r="A2613" s="40"/>
      <c r="B2613" s="40"/>
      <c r="C2613" s="40"/>
      <c r="D2613" s="40"/>
      <c r="E2613" s="115"/>
      <c r="F2613" s="115"/>
      <c r="G2613" s="40"/>
      <c r="H2613" s="40"/>
      <c r="I2613" s="40"/>
      <c r="J2613" s="40"/>
      <c r="K2613" s="40"/>
      <c r="L2613" s="40"/>
      <c r="M2613" s="40"/>
      <c r="N2613" s="40"/>
      <c r="O2613" s="40"/>
    </row>
    <row r="2614" spans="1:15" s="200" customFormat="1" x14ac:dyDescent="0.2">
      <c r="A2614" s="40"/>
      <c r="B2614" s="40"/>
      <c r="C2614" s="40"/>
      <c r="D2614" s="40"/>
      <c r="E2614" s="115"/>
      <c r="F2614" s="115"/>
      <c r="G2614" s="40"/>
      <c r="H2614" s="40"/>
      <c r="I2614" s="40"/>
      <c r="J2614" s="40"/>
      <c r="K2614" s="40"/>
      <c r="L2614" s="40"/>
      <c r="M2614" s="40"/>
      <c r="N2614" s="40"/>
      <c r="O2614" s="40"/>
    </row>
    <row r="2615" spans="1:15" s="200" customFormat="1" x14ac:dyDescent="0.2">
      <c r="A2615" s="40"/>
      <c r="B2615" s="40"/>
      <c r="C2615" s="40"/>
      <c r="D2615" s="40"/>
      <c r="E2615" s="115"/>
      <c r="F2615" s="115"/>
      <c r="G2615" s="40"/>
      <c r="H2615" s="40"/>
      <c r="I2615" s="40"/>
      <c r="J2615" s="40"/>
      <c r="K2615" s="40"/>
      <c r="L2615" s="40"/>
      <c r="M2615" s="40"/>
      <c r="N2615" s="40"/>
      <c r="O2615" s="40"/>
    </row>
    <row r="2616" spans="1:15" s="200" customFormat="1" x14ac:dyDescent="0.2">
      <c r="A2616" s="40"/>
      <c r="B2616" s="40"/>
      <c r="C2616" s="40"/>
      <c r="D2616" s="40"/>
      <c r="E2616" s="115"/>
      <c r="F2616" s="115"/>
      <c r="G2616" s="40"/>
      <c r="H2616" s="40"/>
      <c r="I2616" s="40"/>
      <c r="J2616" s="40"/>
      <c r="K2616" s="40"/>
      <c r="L2616" s="40"/>
      <c r="M2616" s="40"/>
      <c r="N2616" s="40"/>
      <c r="O2616" s="40"/>
    </row>
    <row r="2617" spans="1:15" s="200" customFormat="1" x14ac:dyDescent="0.2">
      <c r="A2617" s="40"/>
      <c r="B2617" s="40"/>
      <c r="C2617" s="40"/>
      <c r="D2617" s="40"/>
      <c r="E2617" s="115"/>
      <c r="F2617" s="115"/>
      <c r="G2617" s="40"/>
      <c r="H2617" s="40"/>
      <c r="I2617" s="40"/>
      <c r="J2617" s="40"/>
      <c r="K2617" s="40"/>
      <c r="L2617" s="40"/>
      <c r="M2617" s="40"/>
      <c r="N2617" s="40"/>
      <c r="O2617" s="40"/>
    </row>
    <row r="2618" spans="1:15" s="200" customFormat="1" x14ac:dyDescent="0.2">
      <c r="A2618" s="40"/>
      <c r="B2618" s="40"/>
      <c r="C2618" s="40"/>
      <c r="D2618" s="40"/>
      <c r="E2618" s="115"/>
      <c r="F2618" s="115"/>
      <c r="G2618" s="40"/>
      <c r="H2618" s="40"/>
      <c r="I2618" s="40"/>
      <c r="J2618" s="40"/>
      <c r="K2618" s="40"/>
      <c r="L2618" s="40"/>
      <c r="M2618" s="40"/>
      <c r="N2618" s="40"/>
      <c r="O2618" s="40"/>
    </row>
    <row r="2619" spans="1:15" s="200" customFormat="1" x14ac:dyDescent="0.2">
      <c r="A2619" s="40"/>
      <c r="B2619" s="40"/>
      <c r="C2619" s="40"/>
      <c r="D2619" s="40"/>
      <c r="E2619" s="115"/>
      <c r="F2619" s="115"/>
      <c r="G2619" s="40"/>
      <c r="H2619" s="40"/>
      <c r="I2619" s="40"/>
      <c r="J2619" s="40"/>
      <c r="K2619" s="40"/>
      <c r="L2619" s="40"/>
      <c r="M2619" s="40"/>
      <c r="N2619" s="40"/>
      <c r="O2619" s="40"/>
    </row>
    <row r="2620" spans="1:15" s="200" customFormat="1" x14ac:dyDescent="0.2">
      <c r="A2620" s="40"/>
      <c r="B2620" s="40"/>
      <c r="C2620" s="40"/>
      <c r="D2620" s="40"/>
      <c r="E2620" s="115"/>
      <c r="F2620" s="115"/>
      <c r="G2620" s="40"/>
      <c r="H2620" s="40"/>
      <c r="I2620" s="40"/>
      <c r="J2620" s="40"/>
      <c r="K2620" s="40"/>
      <c r="L2620" s="40"/>
      <c r="M2620" s="40"/>
      <c r="N2620" s="40"/>
      <c r="O2620" s="40"/>
    </row>
    <row r="2621" spans="1:15" s="200" customFormat="1" x14ac:dyDescent="0.2">
      <c r="A2621" s="40"/>
      <c r="B2621" s="40"/>
      <c r="C2621" s="40"/>
      <c r="D2621" s="40"/>
      <c r="E2621" s="115"/>
      <c r="F2621" s="115"/>
      <c r="G2621" s="40"/>
      <c r="H2621" s="40"/>
      <c r="I2621" s="40"/>
      <c r="J2621" s="40"/>
      <c r="K2621" s="40"/>
      <c r="L2621" s="40"/>
      <c r="M2621" s="40"/>
      <c r="N2621" s="40"/>
      <c r="O2621" s="40"/>
    </row>
    <row r="2622" spans="1:15" s="200" customFormat="1" x14ac:dyDescent="0.2">
      <c r="A2622" s="40"/>
      <c r="B2622" s="40"/>
      <c r="C2622" s="40"/>
      <c r="D2622" s="40"/>
      <c r="E2622" s="115"/>
      <c r="F2622" s="115"/>
      <c r="G2622" s="40"/>
      <c r="H2622" s="40"/>
      <c r="I2622" s="40"/>
      <c r="J2622" s="40"/>
      <c r="K2622" s="40"/>
      <c r="L2622" s="40"/>
      <c r="M2622" s="40"/>
      <c r="N2622" s="40"/>
      <c r="O2622" s="40"/>
    </row>
    <row r="2623" spans="1:15" s="200" customFormat="1" x14ac:dyDescent="0.2">
      <c r="A2623" s="40"/>
      <c r="B2623" s="40"/>
      <c r="C2623" s="40"/>
      <c r="D2623" s="40"/>
      <c r="E2623" s="115"/>
      <c r="F2623" s="115"/>
      <c r="G2623" s="40"/>
      <c r="H2623" s="40"/>
      <c r="I2623" s="40"/>
      <c r="J2623" s="40"/>
      <c r="K2623" s="40"/>
      <c r="L2623" s="40"/>
      <c r="M2623" s="40"/>
      <c r="N2623" s="40"/>
      <c r="O2623" s="40"/>
    </row>
    <row r="2624" spans="1:15" s="200" customFormat="1" x14ac:dyDescent="0.2">
      <c r="A2624" s="40"/>
      <c r="B2624" s="40"/>
      <c r="C2624" s="40"/>
      <c r="D2624" s="40"/>
      <c r="E2624" s="115"/>
      <c r="F2624" s="115"/>
      <c r="G2624" s="40"/>
      <c r="H2624" s="40"/>
      <c r="I2624" s="40"/>
      <c r="J2624" s="40"/>
      <c r="K2624" s="40"/>
      <c r="L2624" s="40"/>
      <c r="M2624" s="40"/>
      <c r="N2624" s="40"/>
      <c r="O2624" s="40"/>
    </row>
    <row r="2625" spans="1:15" s="200" customFormat="1" x14ac:dyDescent="0.2">
      <c r="A2625" s="40"/>
      <c r="B2625" s="40"/>
      <c r="C2625" s="40"/>
      <c r="D2625" s="40"/>
      <c r="E2625" s="115"/>
      <c r="F2625" s="115"/>
      <c r="G2625" s="40"/>
      <c r="H2625" s="40"/>
      <c r="I2625" s="40"/>
      <c r="J2625" s="40"/>
      <c r="K2625" s="40"/>
      <c r="L2625" s="40"/>
      <c r="M2625" s="40"/>
      <c r="N2625" s="40"/>
      <c r="O2625" s="40"/>
    </row>
    <row r="2626" spans="1:15" s="200" customFormat="1" x14ac:dyDescent="0.2">
      <c r="A2626" s="40"/>
      <c r="B2626" s="40"/>
      <c r="C2626" s="40"/>
      <c r="D2626" s="40"/>
      <c r="E2626" s="115"/>
      <c r="F2626" s="115"/>
      <c r="G2626" s="40"/>
      <c r="H2626" s="40"/>
      <c r="I2626" s="40"/>
      <c r="J2626" s="40"/>
      <c r="K2626" s="40"/>
      <c r="L2626" s="40"/>
      <c r="M2626" s="40"/>
      <c r="N2626" s="40"/>
      <c r="O2626" s="40"/>
    </row>
    <row r="2627" spans="1:15" s="200" customFormat="1" x14ac:dyDescent="0.2">
      <c r="A2627" s="40"/>
      <c r="B2627" s="40"/>
      <c r="C2627" s="40"/>
      <c r="D2627" s="40"/>
      <c r="E2627" s="115"/>
      <c r="F2627" s="115"/>
      <c r="G2627" s="40"/>
      <c r="H2627" s="40"/>
      <c r="I2627" s="40"/>
      <c r="J2627" s="40"/>
      <c r="K2627" s="40"/>
      <c r="L2627" s="40"/>
      <c r="M2627" s="40"/>
      <c r="N2627" s="40"/>
      <c r="O2627" s="40"/>
    </row>
    <row r="2628" spans="1:15" s="200" customFormat="1" x14ac:dyDescent="0.2">
      <c r="A2628" s="40"/>
      <c r="B2628" s="40"/>
      <c r="C2628" s="40"/>
      <c r="D2628" s="40"/>
      <c r="E2628" s="115"/>
      <c r="F2628" s="115"/>
      <c r="G2628" s="40"/>
      <c r="H2628" s="40"/>
      <c r="I2628" s="40"/>
      <c r="J2628" s="40"/>
      <c r="K2628" s="40"/>
      <c r="L2628" s="40"/>
      <c r="M2628" s="40"/>
      <c r="N2628" s="40"/>
      <c r="O2628" s="40"/>
    </row>
    <row r="2629" spans="1:15" s="200" customFormat="1" x14ac:dyDescent="0.2">
      <c r="A2629" s="40"/>
      <c r="B2629" s="40"/>
      <c r="C2629" s="40"/>
      <c r="D2629" s="40"/>
      <c r="E2629" s="115"/>
      <c r="F2629" s="115"/>
      <c r="G2629" s="40"/>
      <c r="H2629" s="40"/>
      <c r="I2629" s="40"/>
      <c r="J2629" s="40"/>
      <c r="K2629" s="40"/>
      <c r="L2629" s="40"/>
      <c r="M2629" s="40"/>
      <c r="N2629" s="40"/>
      <c r="O2629" s="40"/>
    </row>
    <row r="2630" spans="1:15" s="200" customFormat="1" x14ac:dyDescent="0.2">
      <c r="A2630" s="40"/>
      <c r="B2630" s="40"/>
      <c r="C2630" s="40"/>
      <c r="D2630" s="40"/>
      <c r="E2630" s="115"/>
      <c r="F2630" s="115"/>
      <c r="G2630" s="40"/>
      <c r="H2630" s="40"/>
      <c r="I2630" s="40"/>
      <c r="J2630" s="40"/>
      <c r="K2630" s="40"/>
      <c r="L2630" s="40"/>
      <c r="M2630" s="40"/>
      <c r="N2630" s="40"/>
      <c r="O2630" s="40"/>
    </row>
    <row r="2631" spans="1:15" s="200" customFormat="1" x14ac:dyDescent="0.2">
      <c r="A2631" s="40"/>
      <c r="B2631" s="40"/>
      <c r="C2631" s="40"/>
      <c r="D2631" s="40"/>
      <c r="E2631" s="115"/>
      <c r="F2631" s="115"/>
      <c r="G2631" s="40"/>
      <c r="H2631" s="40"/>
      <c r="I2631" s="40"/>
      <c r="J2631" s="40"/>
      <c r="K2631" s="40"/>
      <c r="L2631" s="40"/>
      <c r="M2631" s="40"/>
      <c r="N2631" s="40"/>
      <c r="O2631" s="40"/>
    </row>
    <row r="2632" spans="1:15" s="200" customFormat="1" x14ac:dyDescent="0.2">
      <c r="A2632" s="40"/>
      <c r="B2632" s="40"/>
      <c r="C2632" s="40"/>
      <c r="D2632" s="40"/>
      <c r="E2632" s="115"/>
      <c r="F2632" s="115"/>
      <c r="G2632" s="40"/>
      <c r="H2632" s="40"/>
      <c r="I2632" s="40"/>
      <c r="J2632" s="40"/>
      <c r="K2632" s="40"/>
      <c r="L2632" s="40"/>
      <c r="M2632" s="40"/>
      <c r="N2632" s="40"/>
      <c r="O2632" s="40"/>
    </row>
    <row r="2633" spans="1:15" s="200" customFormat="1" x14ac:dyDescent="0.2">
      <c r="A2633" s="40"/>
      <c r="B2633" s="40"/>
      <c r="C2633" s="40"/>
      <c r="D2633" s="40"/>
      <c r="E2633" s="115"/>
      <c r="F2633" s="115"/>
      <c r="G2633" s="40"/>
      <c r="H2633" s="40"/>
      <c r="I2633" s="40"/>
      <c r="J2633" s="40"/>
      <c r="K2633" s="40"/>
      <c r="L2633" s="40"/>
      <c r="M2633" s="40"/>
      <c r="N2633" s="40"/>
      <c r="O2633" s="40"/>
    </row>
    <row r="2634" spans="1:15" s="200" customFormat="1" x14ac:dyDescent="0.2">
      <c r="A2634" s="40"/>
      <c r="B2634" s="40"/>
      <c r="C2634" s="40"/>
      <c r="D2634" s="40"/>
      <c r="E2634" s="115"/>
      <c r="F2634" s="115"/>
      <c r="G2634" s="40"/>
      <c r="H2634" s="40"/>
      <c r="I2634" s="40"/>
      <c r="J2634" s="40"/>
      <c r="K2634" s="40"/>
      <c r="L2634" s="40"/>
      <c r="M2634" s="40"/>
      <c r="N2634" s="40"/>
      <c r="O2634" s="40"/>
    </row>
    <row r="2635" spans="1:15" s="200" customFormat="1" x14ac:dyDescent="0.2">
      <c r="A2635" s="40"/>
      <c r="B2635" s="40"/>
      <c r="C2635" s="40"/>
      <c r="D2635" s="40"/>
      <c r="E2635" s="115"/>
      <c r="F2635" s="115"/>
      <c r="G2635" s="40"/>
      <c r="H2635" s="40"/>
      <c r="I2635" s="40"/>
      <c r="J2635" s="40"/>
      <c r="K2635" s="40"/>
      <c r="L2635" s="40"/>
      <c r="M2635" s="40"/>
      <c r="N2635" s="40"/>
      <c r="O2635" s="40"/>
    </row>
    <row r="2636" spans="1:15" s="200" customFormat="1" x14ac:dyDescent="0.2">
      <c r="A2636" s="40"/>
      <c r="B2636" s="40"/>
      <c r="C2636" s="40"/>
      <c r="D2636" s="40"/>
      <c r="E2636" s="115"/>
      <c r="F2636" s="115"/>
      <c r="G2636" s="40"/>
      <c r="H2636" s="40"/>
      <c r="I2636" s="40"/>
      <c r="J2636" s="40"/>
      <c r="K2636" s="40"/>
      <c r="L2636" s="40"/>
      <c r="M2636" s="40"/>
      <c r="N2636" s="40"/>
      <c r="O2636" s="40"/>
    </row>
    <row r="2637" spans="1:15" s="200" customFormat="1" x14ac:dyDescent="0.2">
      <c r="A2637" s="40"/>
      <c r="B2637" s="40"/>
      <c r="C2637" s="40"/>
      <c r="D2637" s="40"/>
      <c r="E2637" s="115"/>
      <c r="F2637" s="115"/>
      <c r="G2637" s="40"/>
      <c r="H2637" s="40"/>
      <c r="I2637" s="40"/>
      <c r="J2637" s="40"/>
      <c r="K2637" s="40"/>
      <c r="L2637" s="40"/>
      <c r="M2637" s="40"/>
      <c r="N2637" s="40"/>
      <c r="O2637" s="40"/>
    </row>
    <row r="2638" spans="1:15" s="200" customFormat="1" x14ac:dyDescent="0.2">
      <c r="A2638" s="40"/>
      <c r="B2638" s="40"/>
      <c r="C2638" s="40"/>
      <c r="D2638" s="40"/>
      <c r="E2638" s="115"/>
      <c r="F2638" s="115"/>
      <c r="G2638" s="40"/>
      <c r="H2638" s="40"/>
      <c r="I2638" s="40"/>
      <c r="J2638" s="40"/>
      <c r="K2638" s="40"/>
      <c r="L2638" s="40"/>
      <c r="M2638" s="40"/>
      <c r="N2638" s="40"/>
      <c r="O2638" s="40"/>
    </row>
    <row r="2639" spans="1:15" s="200" customFormat="1" x14ac:dyDescent="0.2">
      <c r="A2639" s="40"/>
      <c r="B2639" s="40"/>
      <c r="C2639" s="40"/>
      <c r="D2639" s="40"/>
      <c r="E2639" s="115"/>
      <c r="F2639" s="115"/>
      <c r="G2639" s="40"/>
      <c r="H2639" s="40"/>
      <c r="I2639" s="40"/>
      <c r="J2639" s="40"/>
      <c r="K2639" s="40"/>
      <c r="L2639" s="40"/>
      <c r="M2639" s="40"/>
      <c r="N2639" s="40"/>
      <c r="O2639" s="40"/>
    </row>
    <row r="2640" spans="1:15" s="200" customFormat="1" x14ac:dyDescent="0.2">
      <c r="A2640" s="40"/>
      <c r="B2640" s="40"/>
      <c r="C2640" s="40"/>
      <c r="D2640" s="40"/>
      <c r="E2640" s="115"/>
      <c r="F2640" s="115"/>
      <c r="G2640" s="40"/>
      <c r="H2640" s="40"/>
      <c r="I2640" s="40"/>
      <c r="J2640" s="40"/>
      <c r="K2640" s="40"/>
      <c r="L2640" s="40"/>
      <c r="M2640" s="40"/>
      <c r="N2640" s="40"/>
      <c r="O2640" s="40"/>
    </row>
    <row r="2641" spans="1:15" s="200" customFormat="1" x14ac:dyDescent="0.2">
      <c r="A2641" s="40"/>
      <c r="B2641" s="40"/>
      <c r="C2641" s="40"/>
      <c r="D2641" s="40"/>
      <c r="E2641" s="115"/>
      <c r="F2641" s="115"/>
      <c r="G2641" s="40"/>
      <c r="H2641" s="40"/>
      <c r="I2641" s="40"/>
      <c r="J2641" s="40"/>
      <c r="K2641" s="40"/>
      <c r="L2641" s="40"/>
      <c r="M2641" s="40"/>
      <c r="N2641" s="40"/>
      <c r="O2641" s="40"/>
    </row>
    <row r="2642" spans="1:15" s="200" customFormat="1" x14ac:dyDescent="0.2">
      <c r="A2642" s="40"/>
      <c r="B2642" s="40"/>
      <c r="C2642" s="40"/>
      <c r="D2642" s="40"/>
      <c r="E2642" s="115"/>
      <c r="F2642" s="115"/>
      <c r="G2642" s="40"/>
      <c r="H2642" s="40"/>
      <c r="I2642" s="40"/>
      <c r="J2642" s="40"/>
      <c r="K2642" s="40"/>
      <c r="L2642" s="40"/>
      <c r="M2642" s="40"/>
      <c r="N2642" s="40"/>
      <c r="O2642" s="40"/>
    </row>
    <row r="2643" spans="1:15" s="200" customFormat="1" x14ac:dyDescent="0.2">
      <c r="A2643" s="40"/>
      <c r="B2643" s="40"/>
      <c r="C2643" s="40"/>
      <c r="D2643" s="40"/>
      <c r="E2643" s="115"/>
      <c r="F2643" s="115"/>
      <c r="G2643" s="40"/>
      <c r="H2643" s="40"/>
      <c r="I2643" s="40"/>
      <c r="J2643" s="40"/>
      <c r="K2643" s="40"/>
      <c r="L2643" s="40"/>
      <c r="M2643" s="40"/>
      <c r="N2643" s="40"/>
      <c r="O2643" s="40"/>
    </row>
    <row r="2644" spans="1:15" s="200" customFormat="1" x14ac:dyDescent="0.2">
      <c r="A2644" s="40"/>
      <c r="B2644" s="40"/>
      <c r="C2644" s="40"/>
      <c r="D2644" s="40"/>
      <c r="E2644" s="115"/>
      <c r="F2644" s="115"/>
      <c r="G2644" s="40"/>
      <c r="H2644" s="40"/>
      <c r="I2644" s="40"/>
      <c r="J2644" s="40"/>
      <c r="K2644" s="40"/>
      <c r="L2644" s="40"/>
      <c r="M2644" s="40"/>
      <c r="N2644" s="40"/>
      <c r="O2644" s="40"/>
    </row>
    <row r="2645" spans="1:15" s="200" customFormat="1" x14ac:dyDescent="0.2">
      <c r="A2645" s="40"/>
      <c r="B2645" s="40"/>
      <c r="C2645" s="40"/>
      <c r="D2645" s="40"/>
      <c r="E2645" s="115"/>
      <c r="F2645" s="115"/>
      <c r="G2645" s="40"/>
      <c r="H2645" s="40"/>
      <c r="I2645" s="40"/>
      <c r="J2645" s="40"/>
      <c r="K2645" s="40"/>
      <c r="L2645" s="40"/>
      <c r="M2645" s="40"/>
      <c r="N2645" s="40"/>
      <c r="O2645" s="40"/>
    </row>
    <row r="2646" spans="1:15" s="200" customFormat="1" x14ac:dyDescent="0.2">
      <c r="A2646" s="40"/>
      <c r="B2646" s="40"/>
      <c r="C2646" s="40"/>
      <c r="D2646" s="40"/>
      <c r="E2646" s="115"/>
      <c r="F2646" s="115"/>
      <c r="G2646" s="40"/>
      <c r="H2646" s="40"/>
      <c r="I2646" s="40"/>
      <c r="J2646" s="40"/>
      <c r="K2646" s="40"/>
      <c r="L2646" s="40"/>
      <c r="M2646" s="40"/>
      <c r="N2646" s="40"/>
      <c r="O2646" s="40"/>
    </row>
    <row r="2647" spans="1:15" s="200" customFormat="1" x14ac:dyDescent="0.2">
      <c r="A2647" s="40"/>
      <c r="B2647" s="40"/>
      <c r="C2647" s="40"/>
      <c r="D2647" s="40"/>
      <c r="E2647" s="115"/>
      <c r="F2647" s="115"/>
      <c r="G2647" s="40"/>
      <c r="H2647" s="40"/>
      <c r="I2647" s="40"/>
      <c r="J2647" s="40"/>
      <c r="K2647" s="40"/>
      <c r="L2647" s="40"/>
      <c r="M2647" s="40"/>
      <c r="N2647" s="40"/>
      <c r="O2647" s="40"/>
    </row>
    <row r="2648" spans="1:15" s="200" customFormat="1" x14ac:dyDescent="0.2">
      <c r="A2648" s="40"/>
      <c r="B2648" s="40"/>
      <c r="C2648" s="40"/>
      <c r="D2648" s="40"/>
      <c r="E2648" s="115"/>
      <c r="F2648" s="115"/>
      <c r="G2648" s="40"/>
      <c r="H2648" s="40"/>
      <c r="I2648" s="40"/>
      <c r="J2648" s="40"/>
      <c r="K2648" s="40"/>
      <c r="L2648" s="40"/>
      <c r="M2648" s="40"/>
      <c r="N2648" s="40"/>
      <c r="O2648" s="40"/>
    </row>
    <row r="2649" spans="1:15" s="200" customFormat="1" x14ac:dyDescent="0.2">
      <c r="A2649" s="40"/>
      <c r="B2649" s="40"/>
      <c r="C2649" s="40"/>
      <c r="D2649" s="40"/>
      <c r="E2649" s="115"/>
      <c r="F2649" s="115"/>
      <c r="G2649" s="40"/>
      <c r="H2649" s="40"/>
      <c r="I2649" s="40"/>
      <c r="J2649" s="40"/>
      <c r="K2649" s="40"/>
      <c r="L2649" s="40"/>
      <c r="M2649" s="40"/>
      <c r="N2649" s="40"/>
      <c r="O2649" s="40"/>
    </row>
    <row r="2650" spans="1:15" s="200" customFormat="1" x14ac:dyDescent="0.2">
      <c r="A2650" s="40"/>
      <c r="B2650" s="40"/>
      <c r="C2650" s="40"/>
      <c r="D2650" s="40"/>
      <c r="E2650" s="115"/>
      <c r="F2650" s="115"/>
      <c r="G2650" s="40"/>
      <c r="H2650" s="40"/>
      <c r="I2650" s="40"/>
      <c r="J2650" s="40"/>
      <c r="K2650" s="40"/>
      <c r="L2650" s="40"/>
      <c r="M2650" s="40"/>
      <c r="N2650" s="40"/>
      <c r="O2650" s="40"/>
    </row>
    <row r="2651" spans="1:15" s="200" customFormat="1" x14ac:dyDescent="0.2">
      <c r="A2651" s="40"/>
      <c r="B2651" s="40"/>
      <c r="C2651" s="40"/>
      <c r="D2651" s="40"/>
      <c r="E2651" s="115"/>
      <c r="F2651" s="115"/>
      <c r="G2651" s="40"/>
      <c r="H2651" s="40"/>
      <c r="I2651" s="40"/>
      <c r="J2651" s="40"/>
      <c r="K2651" s="40"/>
      <c r="L2651" s="40"/>
      <c r="M2651" s="40"/>
      <c r="N2651" s="40"/>
      <c r="O2651" s="40"/>
    </row>
    <row r="2652" spans="1:15" s="200" customFormat="1" x14ac:dyDescent="0.2">
      <c r="A2652" s="40"/>
      <c r="B2652" s="40"/>
      <c r="C2652" s="40"/>
      <c r="D2652" s="40"/>
      <c r="E2652" s="115"/>
      <c r="F2652" s="115"/>
      <c r="G2652" s="40"/>
      <c r="H2652" s="40"/>
      <c r="I2652" s="40"/>
      <c r="J2652" s="40"/>
      <c r="K2652" s="40"/>
      <c r="L2652" s="40"/>
      <c r="M2652" s="40"/>
      <c r="N2652" s="40"/>
      <c r="O2652" s="40"/>
    </row>
    <row r="2653" spans="1:15" s="200" customFormat="1" x14ac:dyDescent="0.2">
      <c r="A2653" s="40"/>
      <c r="B2653" s="40"/>
      <c r="C2653" s="40"/>
      <c r="D2653" s="40"/>
      <c r="E2653" s="115"/>
      <c r="F2653" s="115"/>
      <c r="G2653" s="40"/>
      <c r="H2653" s="40"/>
      <c r="I2653" s="40"/>
      <c r="J2653" s="40"/>
      <c r="K2653" s="40"/>
      <c r="L2653" s="40"/>
      <c r="M2653" s="40"/>
      <c r="N2653" s="40"/>
      <c r="O2653" s="40"/>
    </row>
    <row r="2654" spans="1:15" s="200" customFormat="1" x14ac:dyDescent="0.2">
      <c r="A2654" s="40"/>
      <c r="B2654" s="40"/>
      <c r="C2654" s="40"/>
      <c r="D2654" s="40"/>
      <c r="E2654" s="115"/>
      <c r="F2654" s="115"/>
      <c r="G2654" s="40"/>
      <c r="H2654" s="40"/>
      <c r="I2654" s="40"/>
      <c r="J2654" s="40"/>
      <c r="K2654" s="40"/>
      <c r="L2654" s="40"/>
      <c r="M2654" s="40"/>
      <c r="N2654" s="40"/>
      <c r="O2654" s="40"/>
    </row>
    <row r="2655" spans="1:15" s="200" customFormat="1" x14ac:dyDescent="0.2">
      <c r="A2655" s="40"/>
      <c r="B2655" s="40"/>
      <c r="C2655" s="40"/>
      <c r="D2655" s="40"/>
      <c r="E2655" s="115"/>
      <c r="F2655" s="115"/>
      <c r="G2655" s="40"/>
      <c r="H2655" s="40"/>
      <c r="I2655" s="40"/>
      <c r="J2655" s="40"/>
      <c r="K2655" s="40"/>
      <c r="L2655" s="40"/>
      <c r="M2655" s="40"/>
      <c r="N2655" s="40"/>
      <c r="O2655" s="40"/>
    </row>
    <row r="2656" spans="1:15" s="200" customFormat="1" x14ac:dyDescent="0.2">
      <c r="A2656" s="40"/>
      <c r="B2656" s="40"/>
      <c r="C2656" s="40"/>
      <c r="D2656" s="40"/>
      <c r="E2656" s="115"/>
      <c r="F2656" s="115"/>
      <c r="G2656" s="40"/>
      <c r="H2656" s="40"/>
      <c r="I2656" s="40"/>
      <c r="J2656" s="40"/>
      <c r="K2656" s="40"/>
      <c r="L2656" s="40"/>
      <c r="M2656" s="40"/>
      <c r="N2656" s="40"/>
      <c r="O2656" s="40"/>
    </row>
    <row r="2657" spans="1:15" s="200" customFormat="1" x14ac:dyDescent="0.2">
      <c r="A2657" s="40"/>
      <c r="B2657" s="40"/>
      <c r="C2657" s="40"/>
      <c r="D2657" s="40"/>
      <c r="E2657" s="115"/>
      <c r="F2657" s="115"/>
      <c r="G2657" s="40"/>
      <c r="H2657" s="40"/>
      <c r="I2657" s="40"/>
      <c r="J2657" s="40"/>
      <c r="K2657" s="40"/>
      <c r="L2657" s="40"/>
      <c r="M2657" s="40"/>
      <c r="N2657" s="40"/>
      <c r="O2657" s="40"/>
    </row>
    <row r="2658" spans="1:15" s="200" customFormat="1" x14ac:dyDescent="0.2">
      <c r="A2658" s="40"/>
      <c r="B2658" s="40"/>
      <c r="C2658" s="40"/>
      <c r="D2658" s="40"/>
      <c r="E2658" s="115"/>
      <c r="F2658" s="115"/>
      <c r="G2658" s="40"/>
      <c r="H2658" s="40"/>
      <c r="I2658" s="40"/>
      <c r="J2658" s="40"/>
      <c r="K2658" s="40"/>
      <c r="L2658" s="40"/>
      <c r="M2658" s="40"/>
      <c r="N2658" s="40"/>
      <c r="O2658" s="40"/>
    </row>
    <row r="2659" spans="1:15" s="200" customFormat="1" x14ac:dyDescent="0.2">
      <c r="A2659" s="40"/>
      <c r="B2659" s="40"/>
      <c r="C2659" s="40"/>
      <c r="D2659" s="40"/>
      <c r="E2659" s="115"/>
      <c r="F2659" s="115"/>
      <c r="G2659" s="40"/>
      <c r="H2659" s="40"/>
      <c r="I2659" s="40"/>
      <c r="J2659" s="40"/>
      <c r="K2659" s="40"/>
      <c r="L2659" s="40"/>
      <c r="M2659" s="40"/>
      <c r="N2659" s="40"/>
      <c r="O2659" s="40"/>
    </row>
    <row r="2660" spans="1:15" s="200" customFormat="1" x14ac:dyDescent="0.2">
      <c r="A2660" s="40"/>
      <c r="B2660" s="40"/>
      <c r="C2660" s="40"/>
      <c r="D2660" s="40"/>
      <c r="E2660" s="115"/>
      <c r="F2660" s="115"/>
      <c r="G2660" s="40"/>
      <c r="H2660" s="40"/>
      <c r="I2660" s="40"/>
      <c r="J2660" s="40"/>
      <c r="K2660" s="40"/>
      <c r="L2660" s="40"/>
      <c r="M2660" s="40"/>
      <c r="N2660" s="40"/>
      <c r="O2660" s="40"/>
    </row>
    <row r="2661" spans="1:15" s="200" customFormat="1" x14ac:dyDescent="0.2">
      <c r="A2661" s="40"/>
      <c r="B2661" s="40"/>
      <c r="C2661" s="40"/>
      <c r="D2661" s="40"/>
      <c r="E2661" s="115"/>
      <c r="F2661" s="115"/>
      <c r="G2661" s="40"/>
      <c r="H2661" s="40"/>
      <c r="I2661" s="40"/>
      <c r="J2661" s="40"/>
      <c r="K2661" s="40"/>
      <c r="L2661" s="40"/>
      <c r="M2661" s="40"/>
      <c r="N2661" s="40"/>
      <c r="O2661" s="40"/>
    </row>
    <row r="2662" spans="1:15" s="200" customFormat="1" x14ac:dyDescent="0.2">
      <c r="A2662" s="40"/>
      <c r="B2662" s="40"/>
      <c r="C2662" s="40"/>
      <c r="D2662" s="40"/>
      <c r="E2662" s="115"/>
      <c r="F2662" s="115"/>
      <c r="G2662" s="40"/>
      <c r="H2662" s="40"/>
      <c r="I2662" s="40"/>
      <c r="J2662" s="40"/>
      <c r="K2662" s="40"/>
      <c r="L2662" s="40"/>
      <c r="M2662" s="40"/>
      <c r="N2662" s="40"/>
      <c r="O2662" s="40"/>
    </row>
    <row r="2663" spans="1:15" s="200" customFormat="1" x14ac:dyDescent="0.2">
      <c r="A2663" s="40"/>
      <c r="B2663" s="40"/>
      <c r="C2663" s="40"/>
      <c r="D2663" s="40"/>
      <c r="E2663" s="115"/>
      <c r="F2663" s="115"/>
      <c r="G2663" s="40"/>
      <c r="H2663" s="40"/>
      <c r="I2663" s="40"/>
      <c r="J2663" s="40"/>
      <c r="K2663" s="40"/>
      <c r="L2663" s="40"/>
      <c r="M2663" s="40"/>
      <c r="N2663" s="40"/>
      <c r="O2663" s="40"/>
    </row>
    <row r="2664" spans="1:15" s="200" customFormat="1" x14ac:dyDescent="0.2">
      <c r="A2664" s="40"/>
      <c r="B2664" s="40"/>
      <c r="C2664" s="40"/>
      <c r="D2664" s="40"/>
      <c r="E2664" s="115"/>
      <c r="F2664" s="115"/>
      <c r="G2664" s="40"/>
      <c r="H2664" s="40"/>
      <c r="I2664" s="40"/>
      <c r="J2664" s="40"/>
      <c r="K2664" s="40"/>
      <c r="L2664" s="40"/>
      <c r="M2664" s="40"/>
      <c r="N2664" s="40"/>
      <c r="O2664" s="40"/>
    </row>
    <row r="2665" spans="1:15" s="200" customFormat="1" x14ac:dyDescent="0.2">
      <c r="A2665" s="40"/>
      <c r="B2665" s="40"/>
      <c r="C2665" s="40"/>
      <c r="D2665" s="40"/>
      <c r="E2665" s="115"/>
      <c r="F2665" s="115"/>
      <c r="G2665" s="40"/>
      <c r="H2665" s="40"/>
      <c r="I2665" s="40"/>
      <c r="J2665" s="40"/>
      <c r="K2665" s="40"/>
      <c r="L2665" s="40"/>
      <c r="M2665" s="40"/>
      <c r="N2665" s="40"/>
      <c r="O2665" s="40"/>
    </row>
    <row r="2666" spans="1:15" s="200" customFormat="1" x14ac:dyDescent="0.2">
      <c r="A2666" s="40"/>
      <c r="B2666" s="40"/>
      <c r="C2666" s="40"/>
      <c r="D2666" s="40"/>
      <c r="E2666" s="115"/>
      <c r="F2666" s="115"/>
      <c r="G2666" s="40"/>
      <c r="H2666" s="40"/>
      <c r="I2666" s="40"/>
      <c r="J2666" s="40"/>
      <c r="K2666" s="40"/>
      <c r="L2666" s="40"/>
      <c r="M2666" s="40"/>
      <c r="N2666" s="40"/>
      <c r="O2666" s="40"/>
    </row>
    <row r="2667" spans="1:15" s="200" customFormat="1" x14ac:dyDescent="0.2">
      <c r="A2667" s="40"/>
      <c r="B2667" s="40"/>
      <c r="C2667" s="40"/>
      <c r="D2667" s="40"/>
      <c r="E2667" s="115"/>
      <c r="F2667" s="115"/>
      <c r="G2667" s="40"/>
      <c r="H2667" s="40"/>
      <c r="I2667" s="40"/>
      <c r="J2667" s="40"/>
      <c r="K2667" s="40"/>
      <c r="L2667" s="40"/>
      <c r="M2667" s="40"/>
      <c r="N2667" s="40"/>
      <c r="O2667" s="40"/>
    </row>
    <row r="2668" spans="1:15" s="200" customFormat="1" x14ac:dyDescent="0.2">
      <c r="A2668" s="40"/>
      <c r="B2668" s="40"/>
      <c r="C2668" s="40"/>
      <c r="D2668" s="40"/>
      <c r="E2668" s="115"/>
      <c r="F2668" s="115"/>
      <c r="G2668" s="40"/>
      <c r="H2668" s="40"/>
      <c r="I2668" s="40"/>
      <c r="J2668" s="40"/>
      <c r="K2668" s="40"/>
      <c r="L2668" s="40"/>
      <c r="M2668" s="40"/>
      <c r="N2668" s="40"/>
      <c r="O2668" s="40"/>
    </row>
    <row r="2669" spans="1:15" s="200" customFormat="1" x14ac:dyDescent="0.2">
      <c r="A2669" s="40"/>
      <c r="B2669" s="40"/>
      <c r="C2669" s="40"/>
      <c r="D2669" s="40"/>
      <c r="E2669" s="115"/>
      <c r="F2669" s="115"/>
      <c r="G2669" s="40"/>
      <c r="H2669" s="40"/>
      <c r="I2669" s="40"/>
      <c r="J2669" s="40"/>
      <c r="K2669" s="40"/>
      <c r="L2669" s="40"/>
      <c r="M2669" s="40"/>
      <c r="N2669" s="40"/>
      <c r="O2669" s="40"/>
    </row>
    <row r="2670" spans="1:15" s="200" customFormat="1" x14ac:dyDescent="0.2">
      <c r="A2670" s="40"/>
      <c r="B2670" s="40"/>
      <c r="C2670" s="40"/>
      <c r="D2670" s="40"/>
      <c r="E2670" s="115"/>
      <c r="F2670" s="115"/>
      <c r="G2670" s="40"/>
      <c r="H2670" s="40"/>
      <c r="I2670" s="40"/>
      <c r="J2670" s="40"/>
      <c r="K2670" s="40"/>
      <c r="L2670" s="40"/>
      <c r="M2670" s="40"/>
      <c r="N2670" s="40"/>
      <c r="O2670" s="40"/>
    </row>
    <row r="2671" spans="1:15" s="200" customFormat="1" x14ac:dyDescent="0.2">
      <c r="A2671" s="40"/>
      <c r="B2671" s="40"/>
      <c r="C2671" s="40"/>
      <c r="D2671" s="40"/>
      <c r="E2671" s="115"/>
      <c r="F2671" s="115"/>
      <c r="G2671" s="40"/>
      <c r="H2671" s="40"/>
      <c r="I2671" s="40"/>
      <c r="J2671" s="40"/>
      <c r="K2671" s="40"/>
      <c r="L2671" s="40"/>
      <c r="M2671" s="40"/>
      <c r="N2671" s="40"/>
      <c r="O2671" s="40"/>
    </row>
    <row r="2672" spans="1:15" s="200" customFormat="1" x14ac:dyDescent="0.2">
      <c r="A2672" s="40"/>
      <c r="B2672" s="40"/>
      <c r="C2672" s="40"/>
      <c r="D2672" s="40"/>
      <c r="E2672" s="115"/>
      <c r="F2672" s="115"/>
      <c r="G2672" s="40"/>
      <c r="H2672" s="40"/>
      <c r="I2672" s="40"/>
      <c r="J2672" s="40"/>
      <c r="K2672" s="40"/>
      <c r="L2672" s="40"/>
      <c r="M2672" s="40"/>
      <c r="N2672" s="40"/>
      <c r="O2672" s="40"/>
    </row>
    <row r="2673" spans="1:15" s="200" customFormat="1" x14ac:dyDescent="0.2">
      <c r="A2673" s="40"/>
      <c r="B2673" s="40"/>
      <c r="C2673" s="40"/>
      <c r="D2673" s="40"/>
      <c r="E2673" s="115"/>
      <c r="F2673" s="115"/>
      <c r="G2673" s="40"/>
      <c r="H2673" s="40"/>
      <c r="I2673" s="40"/>
      <c r="J2673" s="40"/>
      <c r="K2673" s="40"/>
      <c r="L2673" s="40"/>
      <c r="M2673" s="40"/>
      <c r="N2673" s="40"/>
      <c r="O2673" s="40"/>
    </row>
    <row r="2674" spans="1:15" s="200" customFormat="1" x14ac:dyDescent="0.2">
      <c r="A2674" s="40"/>
      <c r="B2674" s="40"/>
      <c r="C2674" s="40"/>
      <c r="D2674" s="40"/>
      <c r="E2674" s="115"/>
      <c r="F2674" s="115"/>
      <c r="G2674" s="40"/>
      <c r="H2674" s="40"/>
      <c r="I2674" s="40"/>
      <c r="J2674" s="40"/>
      <c r="K2674" s="40"/>
      <c r="L2674" s="40"/>
      <c r="M2674" s="40"/>
      <c r="N2674" s="40"/>
      <c r="O2674" s="40"/>
    </row>
    <row r="2675" spans="1:15" s="200" customFormat="1" x14ac:dyDescent="0.2">
      <c r="A2675" s="40"/>
      <c r="B2675" s="40"/>
      <c r="C2675" s="40"/>
      <c r="D2675" s="40"/>
      <c r="E2675" s="115"/>
      <c r="F2675" s="115"/>
      <c r="G2675" s="40"/>
      <c r="H2675" s="40"/>
      <c r="I2675" s="40"/>
      <c r="J2675" s="40"/>
      <c r="K2675" s="40"/>
      <c r="L2675" s="40"/>
      <c r="M2675" s="40"/>
      <c r="N2675" s="40"/>
      <c r="O2675" s="40"/>
    </row>
    <row r="2676" spans="1:15" s="200" customFormat="1" x14ac:dyDescent="0.2">
      <c r="A2676" s="40"/>
      <c r="B2676" s="40"/>
      <c r="C2676" s="40"/>
      <c r="D2676" s="40"/>
      <c r="E2676" s="115"/>
      <c r="F2676" s="115"/>
      <c r="G2676" s="40"/>
      <c r="H2676" s="40"/>
      <c r="I2676" s="40"/>
      <c r="J2676" s="40"/>
      <c r="K2676" s="40"/>
      <c r="L2676" s="40"/>
      <c r="M2676" s="40"/>
      <c r="N2676" s="40"/>
      <c r="O2676" s="40"/>
    </row>
    <row r="2677" spans="1:15" s="200" customFormat="1" x14ac:dyDescent="0.2">
      <c r="A2677" s="40"/>
      <c r="B2677" s="40"/>
      <c r="C2677" s="40"/>
      <c r="D2677" s="40"/>
      <c r="E2677" s="115"/>
      <c r="F2677" s="115"/>
      <c r="G2677" s="40"/>
      <c r="H2677" s="40"/>
      <c r="I2677" s="40"/>
      <c r="J2677" s="40"/>
      <c r="K2677" s="40"/>
      <c r="L2677" s="40"/>
      <c r="M2677" s="40"/>
      <c r="N2677" s="40"/>
      <c r="O2677" s="40"/>
    </row>
    <row r="2678" spans="1:15" s="200" customFormat="1" x14ac:dyDescent="0.2">
      <c r="A2678" s="40"/>
      <c r="B2678" s="40"/>
      <c r="C2678" s="40"/>
      <c r="D2678" s="40"/>
      <c r="E2678" s="115"/>
      <c r="F2678" s="115"/>
      <c r="G2678" s="40"/>
      <c r="H2678" s="40"/>
      <c r="I2678" s="40"/>
      <c r="J2678" s="40"/>
      <c r="K2678" s="40"/>
      <c r="L2678" s="40"/>
      <c r="M2678" s="40"/>
      <c r="N2678" s="40"/>
      <c r="O2678" s="40"/>
    </row>
    <row r="2679" spans="1:15" s="200" customFormat="1" x14ac:dyDescent="0.2">
      <c r="A2679" s="40"/>
      <c r="B2679" s="40"/>
      <c r="C2679" s="40"/>
      <c r="D2679" s="40"/>
      <c r="E2679" s="115"/>
      <c r="F2679" s="115"/>
      <c r="G2679" s="40"/>
      <c r="H2679" s="40"/>
      <c r="I2679" s="40"/>
      <c r="J2679" s="40"/>
      <c r="K2679" s="40"/>
      <c r="L2679" s="40"/>
      <c r="M2679" s="40"/>
      <c r="N2679" s="40"/>
      <c r="O2679" s="40"/>
    </row>
    <row r="2680" spans="1:15" s="200" customFormat="1" x14ac:dyDescent="0.2">
      <c r="A2680" s="40"/>
      <c r="B2680" s="40"/>
      <c r="C2680" s="40"/>
      <c r="D2680" s="40"/>
      <c r="E2680" s="115"/>
      <c r="F2680" s="115"/>
      <c r="G2680" s="40"/>
      <c r="H2680" s="40"/>
      <c r="I2680" s="40"/>
      <c r="J2680" s="40"/>
      <c r="K2680" s="40"/>
      <c r="L2680" s="40"/>
      <c r="M2680" s="40"/>
      <c r="N2680" s="40"/>
      <c r="O2680" s="40"/>
    </row>
    <row r="2681" spans="1:15" s="200" customFormat="1" x14ac:dyDescent="0.2">
      <c r="A2681" s="40"/>
      <c r="B2681" s="40"/>
      <c r="C2681" s="40"/>
      <c r="D2681" s="40"/>
      <c r="E2681" s="115"/>
      <c r="F2681" s="115"/>
      <c r="G2681" s="40"/>
      <c r="H2681" s="40"/>
      <c r="I2681" s="40"/>
      <c r="J2681" s="40"/>
      <c r="K2681" s="40"/>
      <c r="L2681" s="40"/>
      <c r="M2681" s="40"/>
      <c r="N2681" s="40"/>
      <c r="O2681" s="40"/>
    </row>
    <row r="2682" spans="1:15" s="200" customFormat="1" x14ac:dyDescent="0.2">
      <c r="A2682" s="40"/>
      <c r="B2682" s="40"/>
      <c r="C2682" s="40"/>
      <c r="D2682" s="40"/>
      <c r="E2682" s="115"/>
      <c r="F2682" s="115"/>
      <c r="G2682" s="40"/>
      <c r="H2682" s="40"/>
      <c r="I2682" s="40"/>
      <c r="J2682" s="40"/>
      <c r="K2682" s="40"/>
      <c r="L2682" s="40"/>
      <c r="M2682" s="40"/>
      <c r="N2682" s="40"/>
      <c r="O2682" s="40"/>
    </row>
    <row r="2683" spans="1:15" s="200" customFormat="1" x14ac:dyDescent="0.2">
      <c r="A2683" s="40"/>
      <c r="B2683" s="40"/>
      <c r="C2683" s="40"/>
      <c r="D2683" s="40"/>
      <c r="E2683" s="115"/>
      <c r="F2683" s="115"/>
      <c r="G2683" s="40"/>
      <c r="H2683" s="40"/>
      <c r="I2683" s="40"/>
      <c r="J2683" s="40"/>
      <c r="K2683" s="40"/>
      <c r="L2683" s="40"/>
      <c r="M2683" s="40"/>
      <c r="N2683" s="40"/>
      <c r="O2683" s="40"/>
    </row>
    <row r="2684" spans="1:15" s="200" customFormat="1" x14ac:dyDescent="0.2">
      <c r="A2684" s="40"/>
      <c r="B2684" s="40"/>
      <c r="C2684" s="40"/>
      <c r="D2684" s="40"/>
      <c r="E2684" s="115"/>
      <c r="F2684" s="115"/>
      <c r="G2684" s="40"/>
      <c r="H2684" s="40"/>
      <c r="I2684" s="40"/>
      <c r="J2684" s="40"/>
      <c r="K2684" s="40"/>
      <c r="L2684" s="40"/>
      <c r="M2684" s="40"/>
      <c r="N2684" s="40"/>
      <c r="O2684" s="40"/>
    </row>
    <row r="2685" spans="1:15" s="200" customFormat="1" x14ac:dyDescent="0.2">
      <c r="A2685" s="40"/>
      <c r="B2685" s="40"/>
      <c r="C2685" s="40"/>
      <c r="D2685" s="40"/>
      <c r="E2685" s="115"/>
      <c r="F2685" s="115"/>
      <c r="G2685" s="40"/>
      <c r="H2685" s="40"/>
      <c r="I2685" s="40"/>
      <c r="J2685" s="40"/>
      <c r="K2685" s="40"/>
      <c r="L2685" s="40"/>
      <c r="M2685" s="40"/>
      <c r="N2685" s="40"/>
      <c r="O2685" s="40"/>
    </row>
    <row r="2686" spans="1:15" s="200" customFormat="1" x14ac:dyDescent="0.2">
      <c r="A2686" s="40"/>
      <c r="B2686" s="40"/>
      <c r="C2686" s="40"/>
      <c r="D2686" s="40"/>
      <c r="E2686" s="115"/>
      <c r="F2686" s="115"/>
      <c r="G2686" s="40"/>
      <c r="H2686" s="40"/>
      <c r="I2686" s="40"/>
      <c r="J2686" s="40"/>
      <c r="K2686" s="40"/>
      <c r="L2686" s="40"/>
      <c r="M2686" s="40"/>
      <c r="N2686" s="40"/>
      <c r="O2686" s="40"/>
    </row>
    <row r="2687" spans="1:15" s="200" customFormat="1" x14ac:dyDescent="0.2">
      <c r="A2687" s="40"/>
      <c r="B2687" s="40"/>
      <c r="C2687" s="40"/>
      <c r="D2687" s="40"/>
      <c r="E2687" s="115"/>
      <c r="F2687" s="115"/>
      <c r="G2687" s="40"/>
      <c r="H2687" s="40"/>
      <c r="I2687" s="40"/>
      <c r="J2687" s="40"/>
      <c r="K2687" s="40"/>
      <c r="L2687" s="40"/>
      <c r="M2687" s="40"/>
      <c r="N2687" s="40"/>
      <c r="O2687" s="40"/>
    </row>
    <row r="2688" spans="1:15" s="200" customFormat="1" x14ac:dyDescent="0.2">
      <c r="A2688" s="40"/>
      <c r="B2688" s="40"/>
      <c r="C2688" s="40"/>
      <c r="D2688" s="40"/>
      <c r="E2688" s="115"/>
      <c r="F2688" s="115"/>
      <c r="G2688" s="40"/>
      <c r="H2688" s="40"/>
      <c r="I2688" s="40"/>
      <c r="J2688" s="40"/>
      <c r="K2688" s="40"/>
      <c r="L2688" s="40"/>
      <c r="M2688" s="40"/>
      <c r="N2688" s="40"/>
      <c r="O2688" s="40"/>
    </row>
    <row r="2689" spans="1:15" s="200" customFormat="1" x14ac:dyDescent="0.2">
      <c r="A2689" s="40"/>
      <c r="B2689" s="40"/>
      <c r="C2689" s="40"/>
      <c r="D2689" s="40"/>
      <c r="E2689" s="115"/>
      <c r="F2689" s="115"/>
      <c r="G2689" s="40"/>
      <c r="H2689" s="40"/>
      <c r="I2689" s="40"/>
      <c r="J2689" s="40"/>
      <c r="K2689" s="40"/>
      <c r="L2689" s="40"/>
      <c r="M2689" s="40"/>
      <c r="N2689" s="40"/>
      <c r="O2689" s="40"/>
    </row>
    <row r="2690" spans="1:15" s="200" customFormat="1" x14ac:dyDescent="0.2">
      <c r="A2690" s="40"/>
      <c r="B2690" s="40"/>
      <c r="C2690" s="40"/>
      <c r="D2690" s="40"/>
      <c r="E2690" s="115"/>
      <c r="F2690" s="115"/>
      <c r="G2690" s="40"/>
      <c r="H2690" s="40"/>
      <c r="I2690" s="40"/>
      <c r="J2690" s="40"/>
      <c r="K2690" s="40"/>
      <c r="L2690" s="40"/>
      <c r="M2690" s="40"/>
      <c r="N2690" s="40"/>
      <c r="O2690" s="40"/>
    </row>
    <row r="2691" spans="1:15" s="200" customFormat="1" x14ac:dyDescent="0.2">
      <c r="A2691" s="40"/>
      <c r="B2691" s="40"/>
      <c r="C2691" s="40"/>
      <c r="D2691" s="40"/>
      <c r="E2691" s="115"/>
      <c r="F2691" s="115"/>
      <c r="G2691" s="40"/>
      <c r="H2691" s="40"/>
      <c r="I2691" s="40"/>
      <c r="J2691" s="40"/>
      <c r="K2691" s="40"/>
      <c r="L2691" s="40"/>
      <c r="M2691" s="40"/>
      <c r="N2691" s="40"/>
      <c r="O2691" s="40"/>
    </row>
    <row r="2692" spans="1:15" s="200" customFormat="1" x14ac:dyDescent="0.2">
      <c r="A2692" s="40"/>
      <c r="B2692" s="40"/>
      <c r="C2692" s="40"/>
      <c r="D2692" s="40"/>
      <c r="E2692" s="115"/>
      <c r="F2692" s="115"/>
      <c r="G2692" s="40"/>
      <c r="H2692" s="40"/>
      <c r="I2692" s="40"/>
      <c r="J2692" s="40"/>
      <c r="K2692" s="40"/>
      <c r="L2692" s="40"/>
      <c r="M2692" s="40"/>
      <c r="N2692" s="40"/>
      <c r="O2692" s="40"/>
    </row>
    <row r="2693" spans="1:15" s="200" customFormat="1" x14ac:dyDescent="0.2">
      <c r="A2693" s="40"/>
      <c r="B2693" s="40"/>
      <c r="C2693" s="40"/>
      <c r="D2693" s="40"/>
      <c r="E2693" s="115"/>
      <c r="F2693" s="115"/>
      <c r="G2693" s="40"/>
      <c r="H2693" s="40"/>
      <c r="I2693" s="40"/>
      <c r="J2693" s="40"/>
      <c r="K2693" s="40"/>
      <c r="L2693" s="40"/>
      <c r="M2693" s="40"/>
      <c r="N2693" s="40"/>
      <c r="O2693" s="40"/>
    </row>
    <row r="2694" spans="1:15" s="200" customFormat="1" x14ac:dyDescent="0.2">
      <c r="A2694" s="40"/>
      <c r="B2694" s="40"/>
      <c r="C2694" s="40"/>
      <c r="D2694" s="40"/>
      <c r="E2694" s="115"/>
      <c r="F2694" s="115"/>
      <c r="G2694" s="40"/>
      <c r="H2694" s="40"/>
      <c r="I2694" s="40"/>
      <c r="J2694" s="40"/>
      <c r="K2694" s="40"/>
      <c r="L2694" s="40"/>
      <c r="M2694" s="40"/>
      <c r="N2694" s="40"/>
      <c r="O2694" s="40"/>
    </row>
    <row r="2695" spans="1:15" s="200" customFormat="1" x14ac:dyDescent="0.2">
      <c r="A2695" s="40"/>
      <c r="B2695" s="40"/>
      <c r="C2695" s="40"/>
      <c r="D2695" s="40"/>
      <c r="E2695" s="115"/>
      <c r="F2695" s="115"/>
      <c r="G2695" s="40"/>
      <c r="H2695" s="40"/>
      <c r="I2695" s="40"/>
      <c r="J2695" s="40"/>
      <c r="K2695" s="40"/>
      <c r="L2695" s="40"/>
      <c r="M2695" s="40"/>
      <c r="N2695" s="40"/>
      <c r="O2695" s="40"/>
    </row>
    <row r="2696" spans="1:15" s="200" customFormat="1" x14ac:dyDescent="0.2">
      <c r="A2696" s="40"/>
      <c r="B2696" s="40"/>
      <c r="C2696" s="40"/>
      <c r="D2696" s="40"/>
      <c r="E2696" s="115"/>
      <c r="F2696" s="115"/>
      <c r="G2696" s="40"/>
      <c r="H2696" s="40"/>
      <c r="I2696" s="40"/>
      <c r="J2696" s="40"/>
      <c r="K2696" s="40"/>
      <c r="L2696" s="40"/>
      <c r="M2696" s="40"/>
      <c r="N2696" s="40"/>
      <c r="O2696" s="40"/>
    </row>
    <row r="2697" spans="1:15" s="200" customFormat="1" x14ac:dyDescent="0.2">
      <c r="A2697" s="40"/>
      <c r="B2697" s="40"/>
      <c r="C2697" s="40"/>
      <c r="D2697" s="40"/>
      <c r="E2697" s="115"/>
      <c r="F2697" s="115"/>
      <c r="G2697" s="40"/>
      <c r="H2697" s="40"/>
      <c r="I2697" s="40"/>
      <c r="J2697" s="40"/>
      <c r="K2697" s="40"/>
      <c r="L2697" s="40"/>
      <c r="M2697" s="40"/>
      <c r="N2697" s="40"/>
      <c r="O2697" s="40"/>
    </row>
    <row r="2698" spans="1:15" s="200" customFormat="1" x14ac:dyDescent="0.2">
      <c r="A2698" s="40"/>
      <c r="B2698" s="40"/>
      <c r="C2698" s="40"/>
      <c r="D2698" s="40"/>
      <c r="E2698" s="115"/>
      <c r="F2698" s="115"/>
      <c r="G2698" s="40"/>
      <c r="H2698" s="40"/>
      <c r="I2698" s="40"/>
      <c r="J2698" s="40"/>
      <c r="K2698" s="40"/>
      <c r="L2698" s="40"/>
      <c r="M2698" s="40"/>
      <c r="N2698" s="40"/>
      <c r="O2698" s="40"/>
    </row>
    <row r="2699" spans="1:15" s="200" customFormat="1" x14ac:dyDescent="0.2">
      <c r="A2699" s="40"/>
      <c r="B2699" s="40"/>
      <c r="C2699" s="40"/>
      <c r="D2699" s="40"/>
      <c r="E2699" s="115"/>
      <c r="F2699" s="115"/>
      <c r="G2699" s="40"/>
      <c r="H2699" s="40"/>
      <c r="I2699" s="40"/>
      <c r="J2699" s="40"/>
      <c r="K2699" s="40"/>
      <c r="L2699" s="40"/>
      <c r="M2699" s="40"/>
      <c r="N2699" s="40"/>
      <c r="O2699" s="40"/>
    </row>
    <row r="2700" spans="1:15" s="200" customFormat="1" x14ac:dyDescent="0.2">
      <c r="A2700" s="40"/>
      <c r="B2700" s="40"/>
      <c r="C2700" s="40"/>
      <c r="D2700" s="40"/>
      <c r="E2700" s="115"/>
      <c r="F2700" s="115"/>
      <c r="G2700" s="40"/>
      <c r="H2700" s="40"/>
      <c r="I2700" s="40"/>
      <c r="J2700" s="40"/>
      <c r="K2700" s="40"/>
      <c r="L2700" s="40"/>
      <c r="M2700" s="40"/>
      <c r="N2700" s="40"/>
      <c r="O2700" s="40"/>
    </row>
    <row r="2701" spans="1:15" s="200" customFormat="1" x14ac:dyDescent="0.2">
      <c r="A2701" s="40"/>
      <c r="B2701" s="40"/>
      <c r="C2701" s="40"/>
      <c r="D2701" s="40"/>
      <c r="E2701" s="115"/>
      <c r="F2701" s="115"/>
      <c r="G2701" s="40"/>
      <c r="H2701" s="40"/>
      <c r="I2701" s="40"/>
      <c r="J2701" s="40"/>
      <c r="K2701" s="40"/>
      <c r="L2701" s="40"/>
      <c r="M2701" s="40"/>
      <c r="N2701" s="40"/>
      <c r="O2701" s="40"/>
    </row>
    <row r="2702" spans="1:15" s="200" customFormat="1" x14ac:dyDescent="0.2">
      <c r="A2702" s="40"/>
      <c r="B2702" s="40"/>
      <c r="C2702" s="40"/>
      <c r="D2702" s="40"/>
      <c r="E2702" s="115"/>
      <c r="F2702" s="115"/>
      <c r="G2702" s="40"/>
      <c r="H2702" s="40"/>
      <c r="I2702" s="40"/>
      <c r="J2702" s="40"/>
      <c r="K2702" s="40"/>
      <c r="L2702" s="40"/>
      <c r="M2702" s="40"/>
      <c r="N2702" s="40"/>
      <c r="O2702" s="40"/>
    </row>
    <row r="2703" spans="1:15" s="200" customFormat="1" x14ac:dyDescent="0.2">
      <c r="A2703" s="40"/>
      <c r="B2703" s="40"/>
      <c r="C2703" s="40"/>
      <c r="D2703" s="40"/>
      <c r="E2703" s="115"/>
      <c r="F2703" s="115"/>
      <c r="G2703" s="40"/>
      <c r="H2703" s="40"/>
      <c r="I2703" s="40"/>
      <c r="J2703" s="40"/>
      <c r="K2703" s="40"/>
      <c r="L2703" s="40"/>
      <c r="M2703" s="40"/>
      <c r="N2703" s="40"/>
      <c r="O2703" s="40"/>
    </row>
    <row r="2704" spans="1:15" s="200" customFormat="1" x14ac:dyDescent="0.2">
      <c r="A2704" s="40"/>
      <c r="B2704" s="40"/>
      <c r="C2704" s="40"/>
      <c r="D2704" s="40"/>
      <c r="E2704" s="115"/>
      <c r="F2704" s="115"/>
      <c r="G2704" s="40"/>
      <c r="H2704" s="40"/>
      <c r="I2704" s="40"/>
      <c r="J2704" s="40"/>
      <c r="K2704" s="40"/>
      <c r="L2704" s="40"/>
      <c r="M2704" s="40"/>
      <c r="N2704" s="40"/>
      <c r="O2704" s="40"/>
    </row>
    <row r="2705" spans="1:15" s="200" customFormat="1" x14ac:dyDescent="0.2">
      <c r="A2705" s="40"/>
      <c r="B2705" s="40"/>
      <c r="C2705" s="40"/>
      <c r="D2705" s="40"/>
      <c r="E2705" s="115"/>
      <c r="F2705" s="115"/>
      <c r="G2705" s="40"/>
      <c r="H2705" s="40"/>
      <c r="I2705" s="40"/>
      <c r="J2705" s="40"/>
      <c r="K2705" s="40"/>
      <c r="L2705" s="40"/>
      <c r="M2705" s="40"/>
      <c r="N2705" s="40"/>
      <c r="O2705" s="40"/>
    </row>
    <row r="2706" spans="1:15" s="200" customFormat="1" x14ac:dyDescent="0.2">
      <c r="A2706" s="40"/>
      <c r="B2706" s="40"/>
      <c r="C2706" s="40"/>
      <c r="D2706" s="40"/>
      <c r="E2706" s="115"/>
      <c r="F2706" s="115"/>
      <c r="G2706" s="40"/>
      <c r="H2706" s="40"/>
      <c r="I2706" s="40"/>
      <c r="J2706" s="40"/>
      <c r="K2706" s="40"/>
      <c r="L2706" s="40"/>
      <c r="M2706" s="40"/>
      <c r="N2706" s="40"/>
      <c r="O2706" s="40"/>
    </row>
    <row r="2707" spans="1:15" s="200" customFormat="1" x14ac:dyDescent="0.2">
      <c r="A2707" s="40"/>
      <c r="B2707" s="40"/>
      <c r="C2707" s="40"/>
      <c r="D2707" s="40"/>
      <c r="E2707" s="115"/>
      <c r="F2707" s="115"/>
      <c r="G2707" s="40"/>
      <c r="H2707" s="40"/>
      <c r="I2707" s="40"/>
      <c r="J2707" s="40"/>
      <c r="K2707" s="40"/>
      <c r="L2707" s="40"/>
      <c r="M2707" s="40"/>
      <c r="N2707" s="40"/>
      <c r="O2707" s="40"/>
    </row>
    <row r="2708" spans="1:15" s="200" customFormat="1" x14ac:dyDescent="0.2">
      <c r="A2708" s="40"/>
      <c r="B2708" s="40"/>
      <c r="C2708" s="40"/>
      <c r="D2708" s="40"/>
      <c r="E2708" s="115"/>
      <c r="F2708" s="115"/>
      <c r="G2708" s="40"/>
      <c r="H2708" s="40"/>
      <c r="I2708" s="40"/>
      <c r="J2708" s="40"/>
      <c r="K2708" s="40"/>
      <c r="L2708" s="40"/>
      <c r="M2708" s="40"/>
      <c r="N2708" s="40"/>
      <c r="O2708" s="40"/>
    </row>
    <row r="2709" spans="1:15" s="200" customFormat="1" x14ac:dyDescent="0.2">
      <c r="A2709" s="40"/>
      <c r="B2709" s="40"/>
      <c r="C2709" s="40"/>
      <c r="D2709" s="40"/>
      <c r="E2709" s="115"/>
      <c r="F2709" s="115"/>
      <c r="G2709" s="40"/>
      <c r="H2709" s="40"/>
      <c r="I2709" s="40"/>
      <c r="J2709" s="40"/>
      <c r="K2709" s="40"/>
      <c r="L2709" s="40"/>
      <c r="M2709" s="40"/>
      <c r="N2709" s="40"/>
      <c r="O2709" s="40"/>
    </row>
    <row r="2710" spans="1:15" s="200" customFormat="1" x14ac:dyDescent="0.2">
      <c r="A2710" s="40"/>
      <c r="B2710" s="40"/>
      <c r="C2710" s="40"/>
      <c r="D2710" s="40"/>
      <c r="E2710" s="115"/>
      <c r="F2710" s="115"/>
      <c r="G2710" s="40"/>
      <c r="H2710" s="40"/>
      <c r="I2710" s="40"/>
      <c r="J2710" s="40"/>
      <c r="K2710" s="40"/>
      <c r="L2710" s="40"/>
      <c r="M2710" s="40"/>
      <c r="N2710" s="40"/>
      <c r="O2710" s="40"/>
    </row>
    <row r="2711" spans="1:15" s="200" customFormat="1" x14ac:dyDescent="0.2">
      <c r="A2711" s="40"/>
      <c r="B2711" s="40"/>
      <c r="C2711" s="40"/>
      <c r="D2711" s="40"/>
      <c r="E2711" s="115"/>
      <c r="F2711" s="115"/>
      <c r="G2711" s="40"/>
      <c r="H2711" s="40"/>
      <c r="I2711" s="40"/>
      <c r="J2711" s="40"/>
      <c r="K2711" s="40"/>
      <c r="L2711" s="40"/>
      <c r="M2711" s="40"/>
      <c r="N2711" s="40"/>
      <c r="O2711" s="40"/>
    </row>
    <row r="2712" spans="1:15" s="200" customFormat="1" x14ac:dyDescent="0.2">
      <c r="A2712" s="40"/>
      <c r="B2712" s="40"/>
      <c r="C2712" s="40"/>
      <c r="D2712" s="40"/>
      <c r="E2712" s="115"/>
      <c r="F2712" s="115"/>
      <c r="G2712" s="40"/>
      <c r="H2712" s="40"/>
      <c r="I2712" s="40"/>
      <c r="J2712" s="40"/>
      <c r="K2712" s="40"/>
      <c r="L2712" s="40"/>
      <c r="M2712" s="40"/>
      <c r="N2712" s="40"/>
      <c r="O2712" s="40"/>
    </row>
    <row r="2713" spans="1:15" s="200" customFormat="1" x14ac:dyDescent="0.2">
      <c r="A2713" s="40"/>
      <c r="B2713" s="40"/>
      <c r="C2713" s="40"/>
      <c r="D2713" s="40"/>
      <c r="E2713" s="115"/>
      <c r="F2713" s="115"/>
      <c r="G2713" s="40"/>
      <c r="H2713" s="40"/>
      <c r="I2713" s="40"/>
      <c r="J2713" s="40"/>
      <c r="K2713" s="40"/>
      <c r="L2713" s="40"/>
      <c r="M2713" s="40"/>
      <c r="N2713" s="40"/>
      <c r="O2713" s="40"/>
    </row>
    <row r="2714" spans="1:15" s="200" customFormat="1" x14ac:dyDescent="0.2">
      <c r="A2714" s="40"/>
      <c r="B2714" s="40"/>
      <c r="C2714" s="40"/>
      <c r="D2714" s="40"/>
      <c r="E2714" s="115"/>
      <c r="F2714" s="115"/>
      <c r="G2714" s="40"/>
      <c r="H2714" s="40"/>
      <c r="I2714" s="40"/>
      <c r="J2714" s="40"/>
      <c r="K2714" s="40"/>
      <c r="L2714" s="40"/>
      <c r="M2714" s="40"/>
      <c r="N2714" s="40"/>
      <c r="O2714" s="40"/>
    </row>
    <row r="2715" spans="1:15" s="200" customFormat="1" x14ac:dyDescent="0.2">
      <c r="A2715" s="40"/>
      <c r="B2715" s="40"/>
      <c r="C2715" s="40"/>
      <c r="D2715" s="40"/>
      <c r="E2715" s="115"/>
      <c r="F2715" s="115"/>
      <c r="G2715" s="40"/>
      <c r="H2715" s="40"/>
      <c r="I2715" s="40"/>
      <c r="J2715" s="40"/>
      <c r="K2715" s="40"/>
      <c r="L2715" s="40"/>
      <c r="M2715" s="40"/>
      <c r="N2715" s="40"/>
      <c r="O2715" s="40"/>
    </row>
    <row r="2716" spans="1:15" s="200" customFormat="1" x14ac:dyDescent="0.2">
      <c r="A2716" s="40"/>
      <c r="B2716" s="40"/>
      <c r="C2716" s="40"/>
      <c r="D2716" s="40"/>
      <c r="E2716" s="115"/>
      <c r="F2716" s="115"/>
      <c r="G2716" s="40"/>
      <c r="H2716" s="40"/>
      <c r="I2716" s="40"/>
      <c r="J2716" s="40"/>
      <c r="K2716" s="40"/>
      <c r="L2716" s="40"/>
      <c r="M2716" s="40"/>
      <c r="N2716" s="40"/>
      <c r="O2716" s="40"/>
    </row>
    <row r="2717" spans="1:15" s="200" customFormat="1" x14ac:dyDescent="0.2">
      <c r="A2717" s="40"/>
      <c r="B2717" s="40"/>
      <c r="C2717" s="40"/>
      <c r="D2717" s="40"/>
      <c r="E2717" s="115"/>
      <c r="F2717" s="115"/>
      <c r="G2717" s="40"/>
      <c r="H2717" s="40"/>
      <c r="I2717" s="40"/>
      <c r="J2717" s="40"/>
      <c r="K2717" s="40"/>
      <c r="L2717" s="40"/>
      <c r="M2717" s="40"/>
      <c r="N2717" s="40"/>
      <c r="O2717" s="40"/>
    </row>
    <row r="2718" spans="1:15" s="200" customFormat="1" x14ac:dyDescent="0.2">
      <c r="A2718" s="40"/>
      <c r="B2718" s="40"/>
      <c r="C2718" s="40"/>
      <c r="D2718" s="40"/>
      <c r="E2718" s="115"/>
      <c r="F2718" s="115"/>
      <c r="G2718" s="40"/>
      <c r="H2718" s="40"/>
      <c r="I2718" s="40"/>
      <c r="J2718" s="40"/>
      <c r="K2718" s="40"/>
      <c r="L2718" s="40"/>
      <c r="M2718" s="40"/>
      <c r="N2718" s="40"/>
      <c r="O2718" s="40"/>
    </row>
    <row r="2719" spans="1:15" s="200" customFormat="1" x14ac:dyDescent="0.2">
      <c r="A2719" s="40"/>
      <c r="B2719" s="40"/>
      <c r="C2719" s="40"/>
      <c r="D2719" s="40"/>
      <c r="E2719" s="115"/>
      <c r="F2719" s="115"/>
      <c r="G2719" s="40"/>
      <c r="H2719" s="40"/>
      <c r="I2719" s="40"/>
      <c r="J2719" s="40"/>
      <c r="K2719" s="40"/>
      <c r="L2719" s="40"/>
      <c r="M2719" s="40"/>
      <c r="N2719" s="40"/>
      <c r="O2719" s="40"/>
    </row>
    <row r="2720" spans="1:15" s="200" customFormat="1" x14ac:dyDescent="0.2">
      <c r="A2720" s="40"/>
      <c r="B2720" s="40"/>
      <c r="C2720" s="40"/>
      <c r="D2720" s="40"/>
      <c r="E2720" s="115"/>
      <c r="F2720" s="115"/>
      <c r="G2720" s="40"/>
      <c r="H2720" s="40"/>
      <c r="I2720" s="40"/>
      <c r="J2720" s="40"/>
      <c r="K2720" s="40"/>
      <c r="L2720" s="40"/>
      <c r="M2720" s="40"/>
      <c r="N2720" s="40"/>
      <c r="O2720" s="40"/>
    </row>
    <row r="2721" spans="1:15" s="200" customFormat="1" x14ac:dyDescent="0.2">
      <c r="A2721" s="40"/>
      <c r="B2721" s="40"/>
      <c r="C2721" s="40"/>
      <c r="D2721" s="40"/>
      <c r="E2721" s="115"/>
      <c r="F2721" s="115"/>
      <c r="G2721" s="40"/>
      <c r="H2721" s="40"/>
      <c r="I2721" s="40"/>
      <c r="J2721" s="40"/>
      <c r="K2721" s="40"/>
      <c r="L2721" s="40"/>
      <c r="M2721" s="40"/>
      <c r="N2721" s="40"/>
      <c r="O2721" s="40"/>
    </row>
    <row r="2722" spans="1:15" s="200" customFormat="1" x14ac:dyDescent="0.2">
      <c r="A2722" s="40"/>
      <c r="B2722" s="40"/>
      <c r="C2722" s="40"/>
      <c r="D2722" s="40"/>
      <c r="E2722" s="115"/>
      <c r="F2722" s="115"/>
      <c r="G2722" s="40"/>
      <c r="H2722" s="40"/>
      <c r="I2722" s="40"/>
      <c r="J2722" s="40"/>
      <c r="K2722" s="40"/>
      <c r="L2722" s="40"/>
      <c r="M2722" s="40"/>
      <c r="N2722" s="40"/>
      <c r="O2722" s="40"/>
    </row>
    <row r="2723" spans="1:15" s="200" customFormat="1" x14ac:dyDescent="0.2">
      <c r="A2723" s="40"/>
      <c r="B2723" s="40"/>
      <c r="C2723" s="40"/>
      <c r="D2723" s="40"/>
      <c r="E2723" s="115"/>
      <c r="F2723" s="115"/>
      <c r="G2723" s="40"/>
      <c r="H2723" s="40"/>
      <c r="I2723" s="40"/>
      <c r="J2723" s="40"/>
      <c r="K2723" s="40"/>
      <c r="L2723" s="40"/>
      <c r="M2723" s="40"/>
      <c r="N2723" s="40"/>
      <c r="O2723" s="40"/>
    </row>
    <row r="2724" spans="1:15" s="200" customFormat="1" x14ac:dyDescent="0.2">
      <c r="A2724" s="40"/>
      <c r="B2724" s="40"/>
      <c r="C2724" s="40"/>
      <c r="D2724" s="40"/>
      <c r="E2724" s="115"/>
      <c r="F2724" s="115"/>
      <c r="G2724" s="40"/>
      <c r="H2724" s="40"/>
      <c r="I2724" s="40"/>
      <c r="J2724" s="40"/>
      <c r="K2724" s="40"/>
      <c r="L2724" s="40"/>
      <c r="M2724" s="40"/>
      <c r="N2724" s="40"/>
      <c r="O2724" s="40"/>
    </row>
    <row r="2725" spans="1:15" s="200" customFormat="1" x14ac:dyDescent="0.2">
      <c r="A2725" s="40"/>
      <c r="B2725" s="40"/>
      <c r="C2725" s="40"/>
      <c r="D2725" s="40"/>
      <c r="E2725" s="115"/>
      <c r="F2725" s="115"/>
      <c r="G2725" s="40"/>
      <c r="H2725" s="40"/>
      <c r="I2725" s="40"/>
      <c r="J2725" s="40"/>
      <c r="K2725" s="40"/>
      <c r="L2725" s="40"/>
      <c r="M2725" s="40"/>
      <c r="N2725" s="40"/>
      <c r="O2725" s="40"/>
    </row>
    <row r="2726" spans="1:15" s="200" customFormat="1" x14ac:dyDescent="0.2">
      <c r="A2726" s="40"/>
      <c r="B2726" s="40"/>
      <c r="C2726" s="40"/>
      <c r="D2726" s="40"/>
      <c r="E2726" s="115"/>
      <c r="F2726" s="115"/>
      <c r="G2726" s="40"/>
      <c r="H2726" s="40"/>
      <c r="I2726" s="40"/>
      <c r="J2726" s="40"/>
      <c r="K2726" s="40"/>
      <c r="L2726" s="40"/>
      <c r="M2726" s="40"/>
      <c r="N2726" s="40"/>
      <c r="O2726" s="40"/>
    </row>
    <row r="2727" spans="1:15" s="200" customFormat="1" x14ac:dyDescent="0.2">
      <c r="A2727" s="40"/>
      <c r="B2727" s="40"/>
      <c r="C2727" s="40"/>
      <c r="D2727" s="40"/>
      <c r="E2727" s="115"/>
      <c r="F2727" s="115"/>
      <c r="G2727" s="40"/>
      <c r="H2727" s="40"/>
      <c r="I2727" s="40"/>
      <c r="J2727" s="40"/>
      <c r="K2727" s="40"/>
      <c r="L2727" s="40"/>
      <c r="M2727" s="40"/>
      <c r="N2727" s="40"/>
      <c r="O2727" s="40"/>
    </row>
    <row r="2728" spans="1:15" s="200" customFormat="1" x14ac:dyDescent="0.2">
      <c r="A2728" s="40"/>
      <c r="B2728" s="40"/>
      <c r="C2728" s="40"/>
      <c r="D2728" s="40"/>
      <c r="E2728" s="115"/>
      <c r="F2728" s="115"/>
      <c r="G2728" s="40"/>
      <c r="H2728" s="40"/>
      <c r="I2728" s="40"/>
      <c r="J2728" s="40"/>
      <c r="K2728" s="40"/>
      <c r="L2728" s="40"/>
      <c r="M2728" s="40"/>
      <c r="N2728" s="40"/>
      <c r="O2728" s="40"/>
    </row>
    <row r="2729" spans="1:15" s="200" customFormat="1" x14ac:dyDescent="0.2">
      <c r="A2729" s="40"/>
      <c r="B2729" s="40"/>
      <c r="C2729" s="40"/>
      <c r="D2729" s="40"/>
      <c r="E2729" s="115"/>
      <c r="F2729" s="115"/>
      <c r="G2729" s="40"/>
      <c r="H2729" s="40"/>
      <c r="I2729" s="40"/>
      <c r="J2729" s="40"/>
      <c r="K2729" s="40"/>
      <c r="L2729" s="40"/>
      <c r="M2729" s="40"/>
      <c r="N2729" s="40"/>
      <c r="O2729" s="40"/>
    </row>
    <row r="2730" spans="1:15" s="200" customFormat="1" x14ac:dyDescent="0.2">
      <c r="A2730" s="40"/>
      <c r="B2730" s="40"/>
      <c r="C2730" s="40"/>
      <c r="D2730" s="40"/>
      <c r="E2730" s="115"/>
      <c r="F2730" s="115"/>
      <c r="G2730" s="40"/>
      <c r="H2730" s="40"/>
      <c r="I2730" s="40"/>
      <c r="J2730" s="40"/>
      <c r="K2730" s="40"/>
      <c r="L2730" s="40"/>
      <c r="M2730" s="40"/>
      <c r="N2730" s="40"/>
      <c r="O2730" s="40"/>
    </row>
    <row r="2731" spans="1:15" s="200" customFormat="1" x14ac:dyDescent="0.2">
      <c r="A2731" s="40"/>
      <c r="B2731" s="40"/>
      <c r="C2731" s="40"/>
      <c r="D2731" s="40"/>
      <c r="E2731" s="115"/>
      <c r="F2731" s="115"/>
      <c r="G2731" s="40"/>
      <c r="H2731" s="40"/>
      <c r="I2731" s="40"/>
      <c r="J2731" s="40"/>
      <c r="K2731" s="40"/>
      <c r="L2731" s="40"/>
      <c r="M2731" s="40"/>
      <c r="N2731" s="40"/>
      <c r="O2731" s="40"/>
    </row>
    <row r="2732" spans="1:15" s="200" customFormat="1" x14ac:dyDescent="0.2">
      <c r="A2732" s="40"/>
      <c r="B2732" s="40"/>
      <c r="C2732" s="40"/>
      <c r="D2732" s="40"/>
      <c r="E2732" s="115"/>
      <c r="F2732" s="115"/>
      <c r="G2732" s="40"/>
      <c r="H2732" s="40"/>
      <c r="I2732" s="40"/>
      <c r="J2732" s="40"/>
      <c r="K2732" s="40"/>
      <c r="L2732" s="40"/>
      <c r="M2732" s="40"/>
      <c r="N2732" s="40"/>
      <c r="O2732" s="40"/>
    </row>
    <row r="2733" spans="1:15" s="200" customFormat="1" x14ac:dyDescent="0.2">
      <c r="A2733" s="40"/>
      <c r="B2733" s="40"/>
      <c r="C2733" s="40"/>
      <c r="D2733" s="40"/>
      <c r="E2733" s="115"/>
      <c r="F2733" s="115"/>
      <c r="G2733" s="40"/>
      <c r="H2733" s="40"/>
      <c r="I2733" s="40"/>
      <c r="J2733" s="40"/>
      <c r="K2733" s="40"/>
      <c r="L2733" s="40"/>
      <c r="M2733" s="40"/>
      <c r="N2733" s="40"/>
      <c r="O2733" s="40"/>
    </row>
    <row r="2734" spans="1:15" s="200" customFormat="1" x14ac:dyDescent="0.2">
      <c r="A2734" s="40"/>
      <c r="B2734" s="40"/>
      <c r="C2734" s="40"/>
      <c r="D2734" s="40"/>
      <c r="E2734" s="115"/>
      <c r="F2734" s="115"/>
      <c r="G2734" s="40"/>
      <c r="H2734" s="40"/>
      <c r="I2734" s="40"/>
      <c r="J2734" s="40"/>
      <c r="K2734" s="40"/>
      <c r="L2734" s="40"/>
      <c r="M2734" s="40"/>
      <c r="N2734" s="40"/>
      <c r="O2734" s="40"/>
    </row>
    <row r="2735" spans="1:15" s="200" customFormat="1" x14ac:dyDescent="0.2">
      <c r="A2735" s="40"/>
      <c r="B2735" s="40"/>
      <c r="C2735" s="40"/>
      <c r="D2735" s="40"/>
      <c r="E2735" s="115"/>
      <c r="F2735" s="115"/>
      <c r="G2735" s="40"/>
      <c r="H2735" s="40"/>
      <c r="I2735" s="40"/>
      <c r="J2735" s="40"/>
      <c r="K2735" s="40"/>
      <c r="L2735" s="40"/>
      <c r="M2735" s="40"/>
      <c r="N2735" s="40"/>
      <c r="O2735" s="40"/>
    </row>
    <row r="2736" spans="1:15" s="200" customFormat="1" x14ac:dyDescent="0.2">
      <c r="A2736" s="40"/>
      <c r="B2736" s="40"/>
      <c r="C2736" s="40"/>
      <c r="D2736" s="40"/>
      <c r="E2736" s="115"/>
      <c r="F2736" s="115"/>
      <c r="G2736" s="40"/>
      <c r="H2736" s="40"/>
      <c r="I2736" s="40"/>
      <c r="J2736" s="40"/>
      <c r="K2736" s="40"/>
      <c r="L2736" s="40"/>
      <c r="M2736" s="40"/>
      <c r="N2736" s="40"/>
      <c r="O2736" s="40"/>
    </row>
    <row r="2737" spans="1:15" s="200" customFormat="1" x14ac:dyDescent="0.2">
      <c r="A2737" s="40"/>
      <c r="B2737" s="40"/>
      <c r="C2737" s="40"/>
      <c r="D2737" s="40"/>
      <c r="E2737" s="115"/>
      <c r="F2737" s="115"/>
      <c r="G2737" s="40"/>
      <c r="H2737" s="40"/>
      <c r="I2737" s="40"/>
      <c r="J2737" s="40"/>
      <c r="K2737" s="40"/>
      <c r="L2737" s="40"/>
      <c r="M2737" s="40"/>
      <c r="N2737" s="40"/>
      <c r="O2737" s="40"/>
    </row>
    <row r="2738" spans="1:15" s="200" customFormat="1" x14ac:dyDescent="0.2">
      <c r="A2738" s="40"/>
      <c r="B2738" s="40"/>
      <c r="C2738" s="40"/>
      <c r="D2738" s="40"/>
      <c r="E2738" s="115"/>
      <c r="F2738" s="115"/>
      <c r="G2738" s="40"/>
      <c r="H2738" s="40"/>
      <c r="I2738" s="40"/>
      <c r="J2738" s="40"/>
      <c r="K2738" s="40"/>
      <c r="L2738" s="40"/>
      <c r="M2738" s="40"/>
      <c r="N2738" s="40"/>
      <c r="O2738" s="40"/>
    </row>
    <row r="2739" spans="1:15" s="200" customFormat="1" x14ac:dyDescent="0.2">
      <c r="A2739" s="40"/>
      <c r="B2739" s="40"/>
      <c r="C2739" s="40"/>
      <c r="D2739" s="40"/>
      <c r="E2739" s="115"/>
      <c r="F2739" s="115"/>
      <c r="G2739" s="40"/>
      <c r="H2739" s="40"/>
      <c r="I2739" s="40"/>
      <c r="J2739" s="40"/>
      <c r="K2739" s="40"/>
      <c r="L2739" s="40"/>
      <c r="M2739" s="40"/>
      <c r="N2739" s="40"/>
      <c r="O2739" s="40"/>
    </row>
    <row r="2740" spans="1:15" s="200" customFormat="1" x14ac:dyDescent="0.2">
      <c r="A2740" s="40"/>
      <c r="B2740" s="40"/>
      <c r="C2740" s="40"/>
      <c r="D2740" s="40"/>
      <c r="E2740" s="115"/>
      <c r="F2740" s="115"/>
      <c r="G2740" s="40"/>
      <c r="H2740" s="40"/>
      <c r="I2740" s="40"/>
      <c r="J2740" s="40"/>
      <c r="K2740" s="40"/>
      <c r="L2740" s="40"/>
      <c r="M2740" s="40"/>
      <c r="N2740" s="40"/>
      <c r="O2740" s="40"/>
    </row>
    <row r="2741" spans="1:15" s="200" customFormat="1" x14ac:dyDescent="0.2">
      <c r="A2741" s="40"/>
      <c r="B2741" s="40"/>
      <c r="C2741" s="40"/>
      <c r="D2741" s="40"/>
      <c r="E2741" s="115"/>
      <c r="F2741" s="115"/>
      <c r="G2741" s="40"/>
      <c r="H2741" s="40"/>
      <c r="I2741" s="40"/>
      <c r="J2741" s="40"/>
      <c r="K2741" s="40"/>
      <c r="L2741" s="40"/>
      <c r="M2741" s="40"/>
      <c r="N2741" s="40"/>
      <c r="O2741" s="40"/>
    </row>
    <row r="2742" spans="1:15" s="200" customFormat="1" x14ac:dyDescent="0.2">
      <c r="A2742" s="40"/>
      <c r="B2742" s="40"/>
      <c r="C2742" s="40"/>
      <c r="D2742" s="40"/>
      <c r="E2742" s="115"/>
      <c r="F2742" s="115"/>
      <c r="G2742" s="40"/>
      <c r="H2742" s="40"/>
      <c r="I2742" s="40"/>
      <c r="J2742" s="40"/>
      <c r="K2742" s="40"/>
      <c r="L2742" s="40"/>
      <c r="M2742" s="40"/>
      <c r="N2742" s="40"/>
      <c r="O2742" s="40"/>
    </row>
    <row r="2743" spans="1:15" s="200" customFormat="1" x14ac:dyDescent="0.2">
      <c r="A2743" s="40"/>
      <c r="B2743" s="40"/>
      <c r="C2743" s="40"/>
      <c r="D2743" s="40"/>
      <c r="E2743" s="115"/>
      <c r="F2743" s="115"/>
      <c r="G2743" s="40"/>
      <c r="H2743" s="40"/>
      <c r="I2743" s="40"/>
      <c r="J2743" s="40"/>
      <c r="K2743" s="40"/>
      <c r="L2743" s="40"/>
      <c r="M2743" s="40"/>
      <c r="N2743" s="40"/>
      <c r="O2743" s="40"/>
    </row>
    <row r="2744" spans="1:15" s="200" customFormat="1" x14ac:dyDescent="0.2">
      <c r="A2744" s="40"/>
      <c r="B2744" s="40"/>
      <c r="C2744" s="40"/>
      <c r="D2744" s="40"/>
      <c r="E2744" s="115"/>
      <c r="F2744" s="115"/>
      <c r="G2744" s="40"/>
      <c r="H2744" s="40"/>
      <c r="I2744" s="40"/>
      <c r="J2744" s="40"/>
      <c r="K2744" s="40"/>
      <c r="L2744" s="40"/>
      <c r="M2744" s="40"/>
      <c r="N2744" s="40"/>
      <c r="O2744" s="40"/>
    </row>
    <row r="2745" spans="1:15" s="200" customFormat="1" x14ac:dyDescent="0.2">
      <c r="A2745" s="40"/>
      <c r="B2745" s="40"/>
      <c r="C2745" s="40"/>
      <c r="D2745" s="40"/>
      <c r="E2745" s="115"/>
      <c r="F2745" s="115"/>
      <c r="G2745" s="40"/>
      <c r="H2745" s="40"/>
      <c r="I2745" s="40"/>
      <c r="J2745" s="40"/>
      <c r="K2745" s="40"/>
      <c r="L2745" s="40"/>
      <c r="M2745" s="40"/>
      <c r="N2745" s="40"/>
      <c r="O2745" s="40"/>
    </row>
    <row r="2746" spans="1:15" s="200" customFormat="1" x14ac:dyDescent="0.2">
      <c r="A2746" s="40"/>
      <c r="B2746" s="40"/>
      <c r="C2746" s="40"/>
      <c r="D2746" s="40"/>
      <c r="E2746" s="115"/>
      <c r="F2746" s="115"/>
      <c r="G2746" s="40"/>
      <c r="H2746" s="40"/>
      <c r="I2746" s="40"/>
      <c r="J2746" s="40"/>
      <c r="K2746" s="40"/>
      <c r="L2746" s="40"/>
      <c r="M2746" s="40"/>
      <c r="N2746" s="40"/>
      <c r="O2746" s="40"/>
    </row>
    <row r="2747" spans="1:15" s="200" customFormat="1" x14ac:dyDescent="0.2">
      <c r="A2747" s="40"/>
      <c r="B2747" s="40"/>
      <c r="C2747" s="40"/>
      <c r="D2747" s="40"/>
      <c r="E2747" s="115"/>
      <c r="F2747" s="115"/>
      <c r="G2747" s="40"/>
      <c r="H2747" s="40"/>
      <c r="I2747" s="40"/>
      <c r="J2747" s="40"/>
      <c r="K2747" s="40"/>
      <c r="L2747" s="40"/>
      <c r="M2747" s="40"/>
      <c r="N2747" s="40"/>
      <c r="O2747" s="40"/>
    </row>
    <row r="2748" spans="1:15" s="200" customFormat="1" x14ac:dyDescent="0.2">
      <c r="A2748" s="40"/>
      <c r="B2748" s="40"/>
      <c r="C2748" s="40"/>
      <c r="D2748" s="40"/>
      <c r="E2748" s="115"/>
      <c r="F2748" s="115"/>
      <c r="G2748" s="40"/>
      <c r="H2748" s="40"/>
      <c r="I2748" s="40"/>
      <c r="J2748" s="40"/>
      <c r="K2748" s="40"/>
      <c r="L2748" s="40"/>
      <c r="M2748" s="40"/>
      <c r="N2748" s="40"/>
      <c r="O2748" s="40"/>
    </row>
    <row r="2749" spans="1:15" s="200" customFormat="1" x14ac:dyDescent="0.2">
      <c r="A2749" s="40"/>
      <c r="B2749" s="40"/>
      <c r="C2749" s="40"/>
      <c r="D2749" s="40"/>
      <c r="E2749" s="115"/>
      <c r="F2749" s="115"/>
      <c r="G2749" s="40"/>
      <c r="H2749" s="40"/>
      <c r="I2749" s="40"/>
      <c r="J2749" s="40"/>
      <c r="K2749" s="40"/>
      <c r="L2749" s="40"/>
      <c r="M2749" s="40"/>
      <c r="N2749" s="40"/>
      <c r="O2749" s="40"/>
    </row>
    <row r="2750" spans="1:15" s="200" customFormat="1" x14ac:dyDescent="0.2">
      <c r="A2750" s="40"/>
      <c r="B2750" s="40"/>
      <c r="C2750" s="40"/>
      <c r="D2750" s="40"/>
      <c r="E2750" s="115"/>
      <c r="F2750" s="115"/>
      <c r="G2750" s="40"/>
      <c r="H2750" s="40"/>
      <c r="I2750" s="40"/>
      <c r="J2750" s="40"/>
      <c r="K2750" s="40"/>
      <c r="L2750" s="40"/>
      <c r="M2750" s="40"/>
      <c r="N2750" s="40"/>
      <c r="O2750" s="40"/>
    </row>
    <row r="2751" spans="1:15" s="200" customFormat="1" x14ac:dyDescent="0.2">
      <c r="A2751" s="40"/>
      <c r="B2751" s="40"/>
      <c r="C2751" s="40"/>
      <c r="D2751" s="40"/>
      <c r="E2751" s="115"/>
      <c r="F2751" s="115"/>
      <c r="G2751" s="40"/>
      <c r="H2751" s="40"/>
      <c r="I2751" s="40"/>
      <c r="J2751" s="40"/>
      <c r="K2751" s="40"/>
      <c r="L2751" s="40"/>
      <c r="M2751" s="40"/>
      <c r="N2751" s="40"/>
      <c r="O2751" s="40"/>
    </row>
    <row r="2752" spans="1:15" s="200" customFormat="1" x14ac:dyDescent="0.2">
      <c r="A2752" s="40"/>
      <c r="B2752" s="40"/>
      <c r="C2752" s="40"/>
      <c r="D2752" s="40"/>
      <c r="E2752" s="115"/>
      <c r="F2752" s="115"/>
      <c r="G2752" s="40"/>
      <c r="H2752" s="40"/>
      <c r="I2752" s="40"/>
      <c r="J2752" s="40"/>
      <c r="K2752" s="40"/>
      <c r="L2752" s="40"/>
      <c r="M2752" s="40"/>
      <c r="N2752" s="40"/>
      <c r="O2752" s="40"/>
    </row>
    <row r="2753" spans="1:15" s="200" customFormat="1" x14ac:dyDescent="0.2">
      <c r="A2753" s="40"/>
      <c r="B2753" s="40"/>
      <c r="C2753" s="40"/>
      <c r="D2753" s="40"/>
      <c r="E2753" s="115"/>
      <c r="F2753" s="115"/>
      <c r="G2753" s="40"/>
      <c r="H2753" s="40"/>
      <c r="I2753" s="40"/>
      <c r="J2753" s="40"/>
      <c r="K2753" s="40"/>
      <c r="L2753" s="40"/>
      <c r="M2753" s="40"/>
      <c r="N2753" s="40"/>
      <c r="O2753" s="40"/>
    </row>
    <row r="2754" spans="1:15" s="200" customFormat="1" x14ac:dyDescent="0.2">
      <c r="A2754" s="40"/>
      <c r="B2754" s="40"/>
      <c r="C2754" s="40"/>
      <c r="D2754" s="40"/>
      <c r="E2754" s="115"/>
      <c r="F2754" s="115"/>
      <c r="G2754" s="40"/>
      <c r="H2754" s="40"/>
      <c r="I2754" s="40"/>
      <c r="J2754" s="40"/>
      <c r="K2754" s="40"/>
      <c r="L2754" s="40"/>
      <c r="M2754" s="40"/>
      <c r="N2754" s="40"/>
      <c r="O2754" s="40"/>
    </row>
    <row r="2755" spans="1:15" s="200" customFormat="1" x14ac:dyDescent="0.2">
      <c r="A2755" s="40"/>
      <c r="B2755" s="40"/>
      <c r="C2755" s="40"/>
      <c r="D2755" s="40"/>
      <c r="E2755" s="115"/>
      <c r="F2755" s="115"/>
      <c r="G2755" s="40"/>
      <c r="H2755" s="40"/>
      <c r="I2755" s="40"/>
      <c r="J2755" s="40"/>
      <c r="K2755" s="40"/>
      <c r="L2755" s="40"/>
      <c r="M2755" s="40"/>
      <c r="N2755" s="40"/>
      <c r="O2755" s="40"/>
    </row>
    <row r="2756" spans="1:15" s="200" customFormat="1" x14ac:dyDescent="0.2">
      <c r="A2756" s="40"/>
      <c r="B2756" s="40"/>
      <c r="C2756" s="40"/>
      <c r="D2756" s="40"/>
      <c r="E2756" s="115"/>
      <c r="F2756" s="115"/>
      <c r="G2756" s="40"/>
      <c r="H2756" s="40"/>
      <c r="I2756" s="40"/>
      <c r="J2756" s="40"/>
      <c r="K2756" s="40"/>
      <c r="L2756" s="40"/>
      <c r="M2756" s="40"/>
      <c r="N2756" s="40"/>
      <c r="O2756" s="40"/>
    </row>
    <row r="2757" spans="1:15" s="200" customFormat="1" x14ac:dyDescent="0.2">
      <c r="A2757" s="40"/>
      <c r="B2757" s="40"/>
      <c r="C2757" s="40"/>
      <c r="D2757" s="40"/>
      <c r="E2757" s="115"/>
      <c r="F2757" s="115"/>
      <c r="G2757" s="40"/>
      <c r="H2757" s="40"/>
      <c r="I2757" s="40"/>
      <c r="J2757" s="40"/>
      <c r="K2757" s="40"/>
      <c r="L2757" s="40"/>
      <c r="M2757" s="40"/>
      <c r="N2757" s="40"/>
      <c r="O2757" s="40"/>
    </row>
    <row r="2758" spans="1:15" s="200" customFormat="1" x14ac:dyDescent="0.2">
      <c r="A2758" s="40"/>
      <c r="B2758" s="40"/>
      <c r="C2758" s="40"/>
      <c r="D2758" s="40"/>
      <c r="E2758" s="115"/>
      <c r="F2758" s="115"/>
      <c r="G2758" s="40"/>
      <c r="H2758" s="40"/>
      <c r="I2758" s="40"/>
      <c r="J2758" s="40"/>
      <c r="K2758" s="40"/>
      <c r="L2758" s="40"/>
      <c r="M2758" s="40"/>
      <c r="N2758" s="40"/>
      <c r="O2758" s="40"/>
    </row>
    <row r="2759" spans="1:15" s="200" customFormat="1" x14ac:dyDescent="0.2">
      <c r="A2759" s="40"/>
      <c r="B2759" s="40"/>
      <c r="C2759" s="40"/>
      <c r="D2759" s="40"/>
      <c r="E2759" s="115"/>
      <c r="F2759" s="115"/>
      <c r="G2759" s="40"/>
      <c r="H2759" s="40"/>
      <c r="I2759" s="40"/>
      <c r="J2759" s="40"/>
      <c r="K2759" s="40"/>
      <c r="L2759" s="40"/>
      <c r="M2759" s="40"/>
      <c r="N2759" s="40"/>
      <c r="O2759" s="40"/>
    </row>
    <row r="2760" spans="1:15" s="200" customFormat="1" x14ac:dyDescent="0.2">
      <c r="A2760" s="40"/>
      <c r="B2760" s="40"/>
      <c r="C2760" s="40"/>
      <c r="D2760" s="40"/>
      <c r="E2760" s="115"/>
      <c r="F2760" s="115"/>
      <c r="G2760" s="40"/>
      <c r="H2760" s="40"/>
      <c r="I2760" s="40"/>
      <c r="J2760" s="40"/>
      <c r="K2760" s="40"/>
      <c r="L2760" s="40"/>
      <c r="M2760" s="40"/>
      <c r="N2760" s="40"/>
      <c r="O2760" s="40"/>
    </row>
    <row r="2761" spans="1:15" s="200" customFormat="1" x14ac:dyDescent="0.2">
      <c r="A2761" s="40"/>
      <c r="B2761" s="40"/>
      <c r="C2761" s="40"/>
      <c r="D2761" s="40"/>
      <c r="E2761" s="115"/>
      <c r="F2761" s="115"/>
      <c r="G2761" s="40"/>
      <c r="H2761" s="40"/>
      <c r="I2761" s="40"/>
      <c r="J2761" s="40"/>
      <c r="K2761" s="40"/>
      <c r="L2761" s="40"/>
      <c r="M2761" s="40"/>
      <c r="N2761" s="40"/>
      <c r="O2761" s="40"/>
    </row>
    <row r="2762" spans="1:15" s="200" customFormat="1" x14ac:dyDescent="0.2">
      <c r="A2762" s="40"/>
      <c r="B2762" s="40"/>
      <c r="C2762" s="40"/>
      <c r="D2762" s="40"/>
      <c r="E2762" s="115"/>
      <c r="F2762" s="115"/>
      <c r="G2762" s="40"/>
      <c r="H2762" s="40"/>
      <c r="I2762" s="40"/>
      <c r="J2762" s="40"/>
      <c r="K2762" s="40"/>
      <c r="L2762" s="40"/>
      <c r="M2762" s="40"/>
      <c r="N2762" s="40"/>
      <c r="O2762" s="40"/>
    </row>
    <row r="2763" spans="1:15" s="200" customFormat="1" x14ac:dyDescent="0.2">
      <c r="A2763" s="40"/>
      <c r="B2763" s="40"/>
      <c r="C2763" s="40"/>
      <c r="D2763" s="40"/>
      <c r="E2763" s="115"/>
      <c r="F2763" s="115"/>
      <c r="G2763" s="40"/>
      <c r="H2763" s="40"/>
      <c r="I2763" s="40"/>
      <c r="J2763" s="40"/>
      <c r="K2763" s="40"/>
      <c r="L2763" s="40"/>
      <c r="M2763" s="40"/>
      <c r="N2763" s="40"/>
      <c r="O2763" s="40"/>
    </row>
    <row r="2764" spans="1:15" s="200" customFormat="1" x14ac:dyDescent="0.2">
      <c r="A2764" s="40"/>
      <c r="B2764" s="40"/>
      <c r="C2764" s="40"/>
      <c r="D2764" s="40"/>
      <c r="E2764" s="115"/>
      <c r="F2764" s="115"/>
      <c r="G2764" s="40"/>
      <c r="H2764" s="40"/>
      <c r="I2764" s="40"/>
      <c r="J2764" s="40"/>
      <c r="K2764" s="40"/>
      <c r="L2764" s="40"/>
      <c r="M2764" s="40"/>
      <c r="N2764" s="40"/>
      <c r="O2764" s="40"/>
    </row>
    <row r="2765" spans="1:15" s="200" customFormat="1" x14ac:dyDescent="0.2">
      <c r="A2765" s="40"/>
      <c r="B2765" s="40"/>
      <c r="C2765" s="40"/>
      <c r="D2765" s="40"/>
      <c r="E2765" s="115"/>
      <c r="F2765" s="115"/>
      <c r="G2765" s="40"/>
      <c r="H2765" s="40"/>
      <c r="I2765" s="40"/>
      <c r="J2765" s="40"/>
      <c r="K2765" s="40"/>
      <c r="L2765" s="40"/>
      <c r="M2765" s="40"/>
      <c r="N2765" s="40"/>
      <c r="O2765" s="40"/>
    </row>
    <row r="2766" spans="1:15" s="200" customFormat="1" x14ac:dyDescent="0.2">
      <c r="A2766" s="40"/>
      <c r="B2766" s="40"/>
      <c r="C2766" s="40"/>
      <c r="D2766" s="40"/>
      <c r="E2766" s="115"/>
      <c r="F2766" s="115"/>
      <c r="G2766" s="40"/>
      <c r="H2766" s="40"/>
      <c r="I2766" s="40"/>
      <c r="J2766" s="40"/>
      <c r="K2766" s="40"/>
      <c r="L2766" s="40"/>
      <c r="M2766" s="40"/>
      <c r="N2766" s="40"/>
      <c r="O2766" s="40"/>
    </row>
    <row r="2767" spans="1:15" s="200" customFormat="1" x14ac:dyDescent="0.2">
      <c r="A2767" s="40"/>
      <c r="B2767" s="40"/>
      <c r="C2767" s="40"/>
      <c r="D2767" s="40"/>
      <c r="E2767" s="115"/>
      <c r="F2767" s="115"/>
      <c r="G2767" s="40"/>
      <c r="H2767" s="40"/>
      <c r="I2767" s="40"/>
      <c r="J2767" s="40"/>
      <c r="K2767" s="40"/>
      <c r="L2767" s="40"/>
      <c r="M2767" s="40"/>
      <c r="N2767" s="40"/>
      <c r="O2767" s="40"/>
    </row>
    <row r="2768" spans="1:15" s="200" customFormat="1" x14ac:dyDescent="0.2">
      <c r="A2768" s="40"/>
      <c r="B2768" s="40"/>
      <c r="C2768" s="40"/>
      <c r="D2768" s="40"/>
      <c r="E2768" s="115"/>
      <c r="F2768" s="115"/>
      <c r="G2768" s="40"/>
      <c r="H2768" s="40"/>
      <c r="I2768" s="40"/>
      <c r="J2768" s="40"/>
      <c r="K2768" s="40"/>
      <c r="L2768" s="40"/>
      <c r="M2768" s="40"/>
      <c r="N2768" s="40"/>
      <c r="O2768" s="40"/>
    </row>
    <row r="2769" spans="1:15" s="200" customFormat="1" x14ac:dyDescent="0.2">
      <c r="A2769" s="40"/>
      <c r="B2769" s="40"/>
      <c r="C2769" s="40"/>
      <c r="D2769" s="40"/>
      <c r="E2769" s="115"/>
      <c r="F2769" s="115"/>
      <c r="G2769" s="40"/>
      <c r="H2769" s="40"/>
      <c r="I2769" s="40"/>
      <c r="J2769" s="40"/>
      <c r="K2769" s="40"/>
      <c r="L2769" s="40"/>
      <c r="M2769" s="40"/>
      <c r="N2769" s="40"/>
      <c r="O2769" s="40"/>
    </row>
    <row r="2770" spans="1:15" s="200" customFormat="1" x14ac:dyDescent="0.2">
      <c r="A2770" s="40"/>
      <c r="B2770" s="40"/>
      <c r="C2770" s="40"/>
      <c r="D2770" s="40"/>
      <c r="E2770" s="115"/>
      <c r="F2770" s="115"/>
      <c r="G2770" s="40"/>
      <c r="H2770" s="40"/>
      <c r="I2770" s="40"/>
      <c r="J2770" s="40"/>
      <c r="K2770" s="40"/>
      <c r="L2770" s="40"/>
      <c r="M2770" s="40"/>
      <c r="N2770" s="40"/>
      <c r="O2770" s="40"/>
    </row>
    <row r="2771" spans="1:15" s="200" customFormat="1" x14ac:dyDescent="0.2">
      <c r="A2771" s="40"/>
      <c r="B2771" s="40"/>
      <c r="C2771" s="40"/>
      <c r="D2771" s="40"/>
      <c r="E2771" s="115"/>
      <c r="F2771" s="115"/>
      <c r="G2771" s="40"/>
      <c r="H2771" s="40"/>
      <c r="I2771" s="40"/>
      <c r="J2771" s="40"/>
      <c r="K2771" s="40"/>
      <c r="L2771" s="40"/>
      <c r="M2771" s="40"/>
      <c r="N2771" s="40"/>
      <c r="O2771" s="40"/>
    </row>
    <row r="2772" spans="1:15" s="200" customFormat="1" x14ac:dyDescent="0.2">
      <c r="A2772" s="40"/>
      <c r="B2772" s="40"/>
      <c r="C2772" s="40"/>
      <c r="D2772" s="40"/>
      <c r="E2772" s="115"/>
      <c r="F2772" s="115"/>
      <c r="G2772" s="40"/>
      <c r="H2772" s="40"/>
      <c r="I2772" s="40"/>
      <c r="J2772" s="40"/>
      <c r="K2772" s="40"/>
      <c r="L2772" s="40"/>
      <c r="M2772" s="40"/>
      <c r="N2772" s="40"/>
      <c r="O2772" s="40"/>
    </row>
    <row r="2773" spans="1:15" s="200" customFormat="1" x14ac:dyDescent="0.2">
      <c r="A2773" s="40"/>
      <c r="B2773" s="40"/>
      <c r="C2773" s="40"/>
      <c r="D2773" s="40"/>
      <c r="E2773" s="115"/>
      <c r="F2773" s="115"/>
      <c r="G2773" s="40"/>
      <c r="H2773" s="40"/>
      <c r="I2773" s="40"/>
      <c r="J2773" s="40"/>
      <c r="K2773" s="40"/>
      <c r="L2773" s="40"/>
      <c r="M2773" s="40"/>
      <c r="N2773" s="40"/>
      <c r="O2773" s="40"/>
    </row>
    <row r="2774" spans="1:15" s="200" customFormat="1" x14ac:dyDescent="0.2">
      <c r="A2774" s="40"/>
      <c r="B2774" s="40"/>
      <c r="C2774" s="40"/>
      <c r="D2774" s="40"/>
      <c r="E2774" s="115"/>
      <c r="F2774" s="115"/>
      <c r="G2774" s="40"/>
      <c r="H2774" s="40"/>
      <c r="I2774" s="40"/>
      <c r="J2774" s="40"/>
      <c r="K2774" s="40"/>
      <c r="L2774" s="40"/>
      <c r="M2774" s="40"/>
      <c r="N2774" s="40"/>
      <c r="O2774" s="40"/>
    </row>
    <row r="2775" spans="1:15" s="200" customFormat="1" x14ac:dyDescent="0.2">
      <c r="A2775" s="40"/>
      <c r="B2775" s="40"/>
      <c r="C2775" s="40"/>
      <c r="D2775" s="40"/>
      <c r="E2775" s="115"/>
      <c r="F2775" s="115"/>
      <c r="G2775" s="40"/>
      <c r="H2775" s="40"/>
      <c r="I2775" s="40"/>
      <c r="J2775" s="40"/>
      <c r="K2775" s="40"/>
      <c r="L2775" s="40"/>
      <c r="M2775" s="40"/>
      <c r="N2775" s="40"/>
      <c r="O2775" s="40"/>
    </row>
    <row r="2776" spans="1:15" s="200" customFormat="1" x14ac:dyDescent="0.2">
      <c r="A2776" s="40"/>
      <c r="B2776" s="40"/>
      <c r="C2776" s="40"/>
      <c r="D2776" s="40"/>
      <c r="E2776" s="115"/>
      <c r="F2776" s="115"/>
      <c r="G2776" s="40"/>
      <c r="H2776" s="40"/>
      <c r="I2776" s="40"/>
      <c r="J2776" s="40"/>
      <c r="K2776" s="40"/>
      <c r="L2776" s="40"/>
      <c r="M2776" s="40"/>
      <c r="N2776" s="40"/>
      <c r="O2776" s="40"/>
    </row>
    <row r="2777" spans="1:15" s="200" customFormat="1" x14ac:dyDescent="0.2">
      <c r="A2777" s="40"/>
      <c r="B2777" s="40"/>
      <c r="C2777" s="40"/>
      <c r="D2777" s="40"/>
      <c r="E2777" s="115"/>
      <c r="F2777" s="115"/>
      <c r="G2777" s="40"/>
      <c r="H2777" s="40"/>
      <c r="I2777" s="40"/>
      <c r="J2777" s="40"/>
      <c r="K2777" s="40"/>
      <c r="L2777" s="40"/>
      <c r="M2777" s="40"/>
      <c r="N2777" s="40"/>
      <c r="O2777" s="40"/>
    </row>
    <row r="2778" spans="1:15" s="200" customFormat="1" x14ac:dyDescent="0.2">
      <c r="A2778" s="40"/>
      <c r="B2778" s="40"/>
      <c r="C2778" s="40"/>
      <c r="D2778" s="40"/>
      <c r="E2778" s="115"/>
      <c r="F2778" s="115"/>
      <c r="G2778" s="40"/>
      <c r="H2778" s="40"/>
      <c r="I2778" s="40"/>
      <c r="J2778" s="40"/>
      <c r="K2778" s="40"/>
      <c r="L2778" s="40"/>
      <c r="M2778" s="40"/>
      <c r="N2778" s="40"/>
      <c r="O2778" s="40"/>
    </row>
    <row r="2779" spans="1:15" s="200" customFormat="1" x14ac:dyDescent="0.2">
      <c r="A2779" s="40"/>
      <c r="B2779" s="40"/>
      <c r="C2779" s="40"/>
      <c r="D2779" s="40"/>
      <c r="E2779" s="115"/>
      <c r="F2779" s="115"/>
      <c r="G2779" s="40"/>
      <c r="H2779" s="40"/>
      <c r="I2779" s="40"/>
      <c r="J2779" s="40"/>
      <c r="K2779" s="40"/>
      <c r="L2779" s="40"/>
      <c r="M2779" s="40"/>
      <c r="N2779" s="40"/>
      <c r="O2779" s="40"/>
    </row>
    <row r="2780" spans="1:15" s="200" customFormat="1" x14ac:dyDescent="0.2">
      <c r="A2780" s="40"/>
      <c r="B2780" s="40"/>
      <c r="C2780" s="40"/>
      <c r="D2780" s="40"/>
      <c r="E2780" s="115"/>
      <c r="F2780" s="115"/>
      <c r="G2780" s="40"/>
      <c r="H2780" s="40"/>
      <c r="I2780" s="40"/>
      <c r="J2780" s="40"/>
      <c r="K2780" s="40"/>
      <c r="L2780" s="40"/>
      <c r="M2780" s="40"/>
      <c r="N2780" s="40"/>
      <c r="O2780" s="40"/>
    </row>
    <row r="2781" spans="1:15" s="200" customFormat="1" x14ac:dyDescent="0.2">
      <c r="A2781" s="40"/>
      <c r="B2781" s="40"/>
      <c r="C2781" s="40"/>
      <c r="D2781" s="40"/>
      <c r="E2781" s="115"/>
      <c r="F2781" s="115"/>
      <c r="G2781" s="40"/>
      <c r="H2781" s="40"/>
      <c r="I2781" s="40"/>
      <c r="J2781" s="40"/>
      <c r="K2781" s="40"/>
      <c r="L2781" s="40"/>
      <c r="M2781" s="40"/>
      <c r="N2781" s="40"/>
      <c r="O2781" s="40"/>
    </row>
    <row r="2782" spans="1:15" s="200" customFormat="1" x14ac:dyDescent="0.2">
      <c r="A2782" s="40"/>
      <c r="B2782" s="40"/>
      <c r="C2782" s="40"/>
      <c r="D2782" s="40"/>
      <c r="E2782" s="115"/>
      <c r="F2782" s="115"/>
      <c r="G2782" s="40"/>
      <c r="H2782" s="40"/>
      <c r="I2782" s="40"/>
      <c r="J2782" s="40"/>
      <c r="K2782" s="40"/>
      <c r="L2782" s="40"/>
      <c r="M2782" s="40"/>
      <c r="N2782" s="40"/>
      <c r="O2782" s="40"/>
    </row>
    <row r="2783" spans="1:15" s="200" customFormat="1" x14ac:dyDescent="0.2">
      <c r="A2783" s="40"/>
      <c r="B2783" s="40"/>
      <c r="C2783" s="40"/>
      <c r="D2783" s="40"/>
      <c r="E2783" s="115"/>
      <c r="F2783" s="115"/>
      <c r="G2783" s="40"/>
      <c r="H2783" s="40"/>
      <c r="I2783" s="40"/>
      <c r="J2783" s="40"/>
      <c r="K2783" s="40"/>
      <c r="L2783" s="40"/>
      <c r="M2783" s="40"/>
      <c r="N2783" s="40"/>
      <c r="O2783" s="40"/>
    </row>
    <row r="2784" spans="1:15" s="200" customFormat="1" x14ac:dyDescent="0.2">
      <c r="A2784" s="40"/>
      <c r="B2784" s="40"/>
      <c r="C2784" s="40"/>
      <c r="D2784" s="40"/>
      <c r="E2784" s="115"/>
      <c r="F2784" s="115"/>
      <c r="G2784" s="40"/>
      <c r="H2784" s="40"/>
      <c r="I2784" s="40"/>
      <c r="J2784" s="40"/>
      <c r="K2784" s="40"/>
      <c r="L2784" s="40"/>
      <c r="M2784" s="40"/>
      <c r="N2784" s="40"/>
      <c r="O2784" s="40"/>
    </row>
    <row r="2785" spans="1:15" s="200" customFormat="1" x14ac:dyDescent="0.2">
      <c r="A2785" s="40"/>
      <c r="B2785" s="40"/>
      <c r="C2785" s="40"/>
      <c r="D2785" s="40"/>
      <c r="E2785" s="115"/>
      <c r="F2785" s="115"/>
      <c r="G2785" s="40"/>
      <c r="H2785" s="40"/>
      <c r="I2785" s="40"/>
      <c r="J2785" s="40"/>
      <c r="K2785" s="40"/>
      <c r="L2785" s="40"/>
      <c r="M2785" s="40"/>
      <c r="N2785" s="40"/>
      <c r="O2785" s="40"/>
    </row>
    <row r="2786" spans="1:15" s="200" customFormat="1" x14ac:dyDescent="0.2">
      <c r="A2786" s="40"/>
      <c r="B2786" s="40"/>
      <c r="C2786" s="40"/>
      <c r="D2786" s="40"/>
      <c r="E2786" s="115"/>
      <c r="F2786" s="115"/>
      <c r="G2786" s="40"/>
      <c r="H2786" s="40"/>
      <c r="I2786" s="40"/>
      <c r="J2786" s="40"/>
      <c r="K2786" s="40"/>
      <c r="L2786" s="40"/>
      <c r="M2786" s="40"/>
      <c r="N2786" s="40"/>
      <c r="O2786" s="40"/>
    </row>
    <row r="2787" spans="1:15" s="200" customFormat="1" x14ac:dyDescent="0.2">
      <c r="A2787" s="40"/>
      <c r="B2787" s="40"/>
      <c r="C2787" s="40"/>
      <c r="D2787" s="40"/>
      <c r="E2787" s="115"/>
      <c r="F2787" s="115"/>
      <c r="G2787" s="40"/>
      <c r="H2787" s="40"/>
      <c r="I2787" s="40"/>
      <c r="J2787" s="40"/>
      <c r="K2787" s="40"/>
      <c r="L2787" s="40"/>
      <c r="M2787" s="40"/>
      <c r="N2787" s="40"/>
      <c r="O2787" s="40"/>
    </row>
    <row r="2788" spans="1:15" s="200" customFormat="1" x14ac:dyDescent="0.2">
      <c r="A2788" s="40"/>
      <c r="B2788" s="40"/>
      <c r="C2788" s="40"/>
      <c r="D2788" s="40"/>
      <c r="E2788" s="115"/>
      <c r="F2788" s="115"/>
      <c r="G2788" s="40"/>
      <c r="H2788" s="40"/>
      <c r="I2788" s="40"/>
      <c r="J2788" s="40"/>
      <c r="K2788" s="40"/>
      <c r="L2788" s="40"/>
      <c r="M2788" s="40"/>
      <c r="N2788" s="40"/>
      <c r="O2788" s="40"/>
    </row>
    <row r="2789" spans="1:15" s="200" customFormat="1" x14ac:dyDescent="0.2">
      <c r="A2789" s="40"/>
      <c r="B2789" s="40"/>
      <c r="C2789" s="40"/>
      <c r="D2789" s="40"/>
      <c r="E2789" s="115"/>
      <c r="F2789" s="115"/>
      <c r="G2789" s="40"/>
      <c r="H2789" s="40"/>
      <c r="I2789" s="40"/>
      <c r="J2789" s="40"/>
      <c r="K2789" s="40"/>
      <c r="L2789" s="40"/>
      <c r="M2789" s="40"/>
      <c r="N2789" s="40"/>
      <c r="O2789" s="40"/>
    </row>
    <row r="2790" spans="1:15" s="200" customFormat="1" x14ac:dyDescent="0.2">
      <c r="A2790" s="40"/>
      <c r="B2790" s="40"/>
      <c r="C2790" s="40"/>
      <c r="D2790" s="40"/>
      <c r="E2790" s="115"/>
      <c r="F2790" s="115"/>
      <c r="G2790" s="40"/>
      <c r="H2790" s="40"/>
      <c r="I2790" s="40"/>
      <c r="J2790" s="40"/>
      <c r="K2790" s="40"/>
      <c r="L2790" s="40"/>
      <c r="M2790" s="40"/>
      <c r="N2790" s="40"/>
      <c r="O2790" s="40"/>
    </row>
    <row r="2791" spans="1:15" s="200" customFormat="1" x14ac:dyDescent="0.2">
      <c r="A2791" s="40"/>
      <c r="B2791" s="40"/>
      <c r="C2791" s="40"/>
      <c r="D2791" s="40"/>
      <c r="E2791" s="115"/>
      <c r="F2791" s="115"/>
      <c r="G2791" s="40"/>
      <c r="H2791" s="40"/>
      <c r="I2791" s="40"/>
      <c r="J2791" s="40"/>
      <c r="K2791" s="40"/>
      <c r="L2791" s="40"/>
      <c r="M2791" s="40"/>
      <c r="N2791" s="40"/>
      <c r="O2791" s="40"/>
    </row>
    <row r="2792" spans="1:15" s="200" customFormat="1" x14ac:dyDescent="0.2">
      <c r="A2792" s="40"/>
      <c r="B2792" s="40"/>
      <c r="C2792" s="40"/>
      <c r="D2792" s="40"/>
      <c r="E2792" s="115"/>
      <c r="F2792" s="115"/>
      <c r="G2792" s="40"/>
      <c r="H2792" s="40"/>
      <c r="I2792" s="40"/>
      <c r="J2792" s="40"/>
      <c r="K2792" s="40"/>
      <c r="L2792" s="40"/>
      <c r="M2792" s="40"/>
      <c r="N2792" s="40"/>
      <c r="O2792" s="40"/>
    </row>
    <row r="2793" spans="1:15" s="200" customFormat="1" x14ac:dyDescent="0.2">
      <c r="A2793" s="40"/>
      <c r="B2793" s="40"/>
      <c r="C2793" s="40"/>
      <c r="D2793" s="40"/>
      <c r="E2793" s="115"/>
      <c r="F2793" s="115"/>
      <c r="G2793" s="40"/>
      <c r="H2793" s="40"/>
      <c r="I2793" s="40"/>
      <c r="J2793" s="40"/>
      <c r="K2793" s="40"/>
      <c r="L2793" s="40"/>
      <c r="M2793" s="40"/>
      <c r="N2793" s="40"/>
      <c r="O2793" s="40"/>
    </row>
    <row r="2794" spans="1:15" s="200" customFormat="1" x14ac:dyDescent="0.2">
      <c r="A2794" s="40"/>
      <c r="B2794" s="40"/>
      <c r="C2794" s="40"/>
      <c r="D2794" s="40"/>
      <c r="E2794" s="115"/>
      <c r="F2794" s="115"/>
      <c r="G2794" s="40"/>
      <c r="H2794" s="40"/>
      <c r="I2794" s="40"/>
      <c r="J2794" s="40"/>
      <c r="K2794" s="40"/>
      <c r="L2794" s="40"/>
      <c r="M2794" s="40"/>
      <c r="N2794" s="40"/>
      <c r="O2794" s="40"/>
    </row>
    <row r="2795" spans="1:15" s="200" customFormat="1" x14ac:dyDescent="0.2">
      <c r="A2795" s="40"/>
      <c r="B2795" s="40"/>
      <c r="C2795" s="40"/>
      <c r="D2795" s="40"/>
      <c r="E2795" s="115"/>
      <c r="F2795" s="115"/>
      <c r="G2795" s="40"/>
      <c r="H2795" s="40"/>
      <c r="I2795" s="40"/>
      <c r="J2795" s="40"/>
      <c r="K2795" s="40"/>
      <c r="L2795" s="40"/>
      <c r="M2795" s="40"/>
      <c r="N2795" s="40"/>
      <c r="O2795" s="40"/>
    </row>
    <row r="2796" spans="1:15" s="200" customFormat="1" x14ac:dyDescent="0.2">
      <c r="A2796" s="40"/>
      <c r="B2796" s="40"/>
      <c r="C2796" s="40"/>
      <c r="D2796" s="40"/>
      <c r="E2796" s="115"/>
      <c r="F2796" s="115"/>
      <c r="G2796" s="40"/>
      <c r="H2796" s="40"/>
      <c r="I2796" s="40"/>
      <c r="J2796" s="40"/>
      <c r="K2796" s="40"/>
      <c r="L2796" s="40"/>
      <c r="M2796" s="40"/>
      <c r="N2796" s="40"/>
      <c r="O2796" s="40"/>
    </row>
    <row r="2797" spans="1:15" s="200" customFormat="1" x14ac:dyDescent="0.2">
      <c r="A2797" s="40"/>
      <c r="B2797" s="40"/>
      <c r="C2797" s="40"/>
      <c r="D2797" s="40"/>
      <c r="E2797" s="115"/>
      <c r="F2797" s="115"/>
      <c r="G2797" s="40"/>
      <c r="H2797" s="40"/>
      <c r="I2797" s="40"/>
      <c r="J2797" s="40"/>
      <c r="K2797" s="40"/>
      <c r="L2797" s="40"/>
      <c r="M2797" s="40"/>
      <c r="N2797" s="40"/>
      <c r="O2797" s="40"/>
    </row>
    <row r="2798" spans="1:15" s="200" customFormat="1" x14ac:dyDescent="0.2">
      <c r="A2798" s="40"/>
      <c r="B2798" s="40"/>
      <c r="C2798" s="40"/>
      <c r="D2798" s="40"/>
      <c r="E2798" s="115"/>
      <c r="F2798" s="115"/>
      <c r="G2798" s="40"/>
      <c r="H2798" s="40"/>
      <c r="I2798" s="40"/>
      <c r="J2798" s="40"/>
      <c r="K2798" s="40"/>
      <c r="L2798" s="40"/>
      <c r="M2798" s="40"/>
      <c r="N2798" s="40"/>
      <c r="O2798" s="40"/>
    </row>
    <row r="2799" spans="1:15" s="200" customFormat="1" x14ac:dyDescent="0.2">
      <c r="A2799" s="40"/>
      <c r="B2799" s="40"/>
      <c r="C2799" s="40"/>
      <c r="D2799" s="40"/>
      <c r="E2799" s="115"/>
      <c r="F2799" s="115"/>
      <c r="G2799" s="40"/>
      <c r="H2799" s="40"/>
      <c r="I2799" s="40"/>
      <c r="J2799" s="40"/>
      <c r="K2799" s="40"/>
      <c r="L2799" s="40"/>
      <c r="M2799" s="40"/>
      <c r="N2799" s="40"/>
      <c r="O2799" s="40"/>
    </row>
    <row r="2800" spans="1:15" s="200" customFormat="1" x14ac:dyDescent="0.2">
      <c r="A2800" s="40"/>
      <c r="B2800" s="40"/>
      <c r="C2800" s="40"/>
      <c r="D2800" s="40"/>
      <c r="E2800" s="115"/>
      <c r="F2800" s="115"/>
      <c r="G2800" s="40"/>
      <c r="H2800" s="40"/>
      <c r="I2800" s="40"/>
      <c r="J2800" s="40"/>
      <c r="K2800" s="40"/>
      <c r="L2800" s="40"/>
      <c r="M2800" s="40"/>
      <c r="N2800" s="40"/>
      <c r="O2800" s="40"/>
    </row>
    <row r="2801" spans="1:15" s="200" customFormat="1" x14ac:dyDescent="0.2">
      <c r="A2801" s="40"/>
      <c r="B2801" s="40"/>
      <c r="C2801" s="40"/>
      <c r="D2801" s="40"/>
      <c r="E2801" s="115"/>
      <c r="F2801" s="115"/>
      <c r="G2801" s="40"/>
      <c r="H2801" s="40"/>
      <c r="I2801" s="40"/>
      <c r="J2801" s="40"/>
      <c r="K2801" s="40"/>
      <c r="L2801" s="40"/>
      <c r="M2801" s="40"/>
      <c r="N2801" s="40"/>
      <c r="O2801" s="40"/>
    </row>
    <row r="2802" spans="1:15" s="200" customFormat="1" x14ac:dyDescent="0.2">
      <c r="A2802" s="40"/>
      <c r="B2802" s="40"/>
      <c r="C2802" s="40"/>
      <c r="D2802" s="40"/>
      <c r="E2802" s="115"/>
      <c r="F2802" s="115"/>
      <c r="G2802" s="40"/>
      <c r="H2802" s="40"/>
      <c r="I2802" s="40"/>
      <c r="J2802" s="40"/>
      <c r="K2802" s="40"/>
      <c r="L2802" s="40"/>
      <c r="M2802" s="40"/>
      <c r="N2802" s="40"/>
      <c r="O2802" s="40"/>
    </row>
    <row r="2803" spans="1:15" s="200" customFormat="1" x14ac:dyDescent="0.2">
      <c r="A2803" s="40"/>
      <c r="B2803" s="40"/>
      <c r="C2803" s="40"/>
      <c r="D2803" s="40"/>
      <c r="E2803" s="115"/>
      <c r="F2803" s="115"/>
      <c r="G2803" s="40"/>
      <c r="H2803" s="40"/>
      <c r="I2803" s="40"/>
      <c r="J2803" s="40"/>
      <c r="K2803" s="40"/>
      <c r="L2803" s="40"/>
      <c r="M2803" s="40"/>
      <c r="N2803" s="40"/>
      <c r="O2803" s="40"/>
    </row>
    <row r="2804" spans="1:15" s="200" customFormat="1" x14ac:dyDescent="0.2">
      <c r="A2804" s="40"/>
      <c r="B2804" s="40"/>
      <c r="C2804" s="40"/>
      <c r="D2804" s="40"/>
      <c r="E2804" s="115"/>
      <c r="F2804" s="115"/>
      <c r="G2804" s="40"/>
      <c r="H2804" s="40"/>
      <c r="I2804" s="40"/>
      <c r="J2804" s="40"/>
      <c r="K2804" s="40"/>
      <c r="L2804" s="40"/>
      <c r="M2804" s="40"/>
      <c r="N2804" s="40"/>
      <c r="O2804" s="40"/>
    </row>
    <row r="2805" spans="1:15" s="200" customFormat="1" x14ac:dyDescent="0.2">
      <c r="A2805" s="40"/>
      <c r="B2805" s="40"/>
      <c r="C2805" s="40"/>
      <c r="D2805" s="40"/>
      <c r="E2805" s="115"/>
      <c r="F2805" s="115"/>
      <c r="G2805" s="40"/>
      <c r="H2805" s="40"/>
      <c r="I2805" s="40"/>
      <c r="J2805" s="40"/>
      <c r="K2805" s="40"/>
      <c r="L2805" s="40"/>
      <c r="M2805" s="40"/>
      <c r="N2805" s="40"/>
      <c r="O2805" s="40"/>
    </row>
    <row r="2806" spans="1:15" s="200" customFormat="1" x14ac:dyDescent="0.2">
      <c r="A2806" s="40"/>
      <c r="B2806" s="40"/>
      <c r="C2806" s="40"/>
      <c r="D2806" s="40"/>
      <c r="E2806" s="115"/>
      <c r="F2806" s="115"/>
      <c r="G2806" s="40"/>
      <c r="H2806" s="40"/>
      <c r="I2806" s="40"/>
      <c r="J2806" s="40"/>
      <c r="K2806" s="40"/>
      <c r="L2806" s="40"/>
      <c r="M2806" s="40"/>
      <c r="N2806" s="40"/>
      <c r="O2806" s="40"/>
    </row>
    <row r="2807" spans="1:15" s="200" customFormat="1" x14ac:dyDescent="0.2">
      <c r="A2807" s="40"/>
      <c r="B2807" s="40"/>
      <c r="C2807" s="40"/>
      <c r="D2807" s="40"/>
      <c r="E2807" s="115"/>
      <c r="F2807" s="115"/>
      <c r="G2807" s="40"/>
      <c r="H2807" s="40"/>
      <c r="I2807" s="40"/>
      <c r="J2807" s="40"/>
      <c r="K2807" s="40"/>
      <c r="L2807" s="40"/>
      <c r="M2807" s="40"/>
      <c r="N2807" s="40"/>
      <c r="O2807" s="40"/>
    </row>
    <row r="2808" spans="1:15" s="200" customFormat="1" x14ac:dyDescent="0.2">
      <c r="A2808" s="40"/>
      <c r="B2808" s="40"/>
      <c r="C2808" s="40"/>
      <c r="D2808" s="40"/>
      <c r="E2808" s="115"/>
      <c r="F2808" s="115"/>
      <c r="G2808" s="40"/>
      <c r="H2808" s="40"/>
      <c r="I2808" s="40"/>
      <c r="J2808" s="40"/>
      <c r="K2808" s="40"/>
      <c r="L2808" s="40"/>
      <c r="M2808" s="40"/>
      <c r="N2808" s="40"/>
      <c r="O2808" s="40"/>
    </row>
    <row r="2809" spans="1:15" s="200" customFormat="1" x14ac:dyDescent="0.2">
      <c r="A2809" s="40"/>
      <c r="B2809" s="40"/>
      <c r="C2809" s="40"/>
      <c r="D2809" s="40"/>
      <c r="E2809" s="115"/>
      <c r="F2809" s="115"/>
      <c r="G2809" s="40"/>
      <c r="H2809" s="40"/>
      <c r="I2809" s="40"/>
      <c r="J2809" s="40"/>
      <c r="K2809" s="40"/>
      <c r="L2809" s="40"/>
      <c r="M2809" s="40"/>
      <c r="N2809" s="40"/>
      <c r="O2809" s="40"/>
    </row>
    <row r="2810" spans="1:15" s="200" customFormat="1" x14ac:dyDescent="0.2">
      <c r="A2810" s="40"/>
      <c r="B2810" s="40"/>
      <c r="C2810" s="40"/>
      <c r="D2810" s="40"/>
      <c r="E2810" s="115"/>
      <c r="F2810" s="115"/>
      <c r="G2810" s="40"/>
      <c r="H2810" s="40"/>
      <c r="I2810" s="40"/>
      <c r="J2810" s="40"/>
      <c r="K2810" s="40"/>
      <c r="L2810" s="40"/>
      <c r="M2810" s="40"/>
      <c r="N2810" s="40"/>
      <c r="O2810" s="40"/>
    </row>
    <row r="2811" spans="1:15" s="200" customFormat="1" x14ac:dyDescent="0.2">
      <c r="A2811" s="40"/>
      <c r="B2811" s="40"/>
      <c r="C2811" s="40"/>
      <c r="D2811" s="40"/>
      <c r="E2811" s="115"/>
      <c r="F2811" s="115"/>
      <c r="G2811" s="40"/>
      <c r="H2811" s="40"/>
      <c r="I2811" s="40"/>
      <c r="J2811" s="40"/>
      <c r="K2811" s="40"/>
      <c r="L2811" s="40"/>
      <c r="M2811" s="40"/>
      <c r="N2811" s="40"/>
      <c r="O2811" s="40"/>
    </row>
    <row r="2812" spans="1:15" s="200" customFormat="1" x14ac:dyDescent="0.2">
      <c r="A2812" s="40"/>
      <c r="B2812" s="40"/>
      <c r="C2812" s="40"/>
      <c r="D2812" s="40"/>
      <c r="E2812" s="115"/>
      <c r="F2812" s="115"/>
      <c r="G2812" s="40"/>
      <c r="H2812" s="40"/>
      <c r="I2812" s="40"/>
      <c r="J2812" s="40"/>
      <c r="K2812" s="40"/>
      <c r="L2812" s="40"/>
      <c r="M2812" s="40"/>
      <c r="N2812" s="40"/>
      <c r="O2812" s="40"/>
    </row>
    <row r="2813" spans="1:15" s="200" customFormat="1" x14ac:dyDescent="0.2">
      <c r="A2813" s="40"/>
      <c r="B2813" s="40"/>
      <c r="C2813" s="40"/>
      <c r="D2813" s="40"/>
      <c r="E2813" s="115"/>
      <c r="F2813" s="115"/>
      <c r="G2813" s="40"/>
      <c r="H2813" s="40"/>
      <c r="I2813" s="40"/>
      <c r="J2813" s="40"/>
      <c r="K2813" s="40"/>
      <c r="L2813" s="40"/>
      <c r="M2813" s="40"/>
      <c r="N2813" s="40"/>
      <c r="O2813" s="40"/>
    </row>
    <row r="2814" spans="1:15" s="200" customFormat="1" x14ac:dyDescent="0.2">
      <c r="A2814" s="40"/>
      <c r="B2814" s="40"/>
      <c r="C2814" s="40"/>
      <c r="D2814" s="40"/>
      <c r="E2814" s="115"/>
      <c r="F2814" s="115"/>
      <c r="G2814" s="40"/>
      <c r="H2814" s="40"/>
      <c r="I2814" s="40"/>
      <c r="J2814" s="40"/>
      <c r="K2814" s="40"/>
      <c r="L2814" s="40"/>
      <c r="M2814" s="40"/>
      <c r="N2814" s="40"/>
      <c r="O2814" s="40"/>
    </row>
    <row r="2815" spans="1:15" s="200" customFormat="1" x14ac:dyDescent="0.2">
      <c r="A2815" s="40"/>
      <c r="B2815" s="40"/>
      <c r="C2815" s="40"/>
      <c r="D2815" s="40"/>
      <c r="E2815" s="115"/>
      <c r="F2815" s="115"/>
      <c r="G2815" s="40"/>
      <c r="H2815" s="40"/>
      <c r="I2815" s="40"/>
      <c r="J2815" s="40"/>
      <c r="K2815" s="40"/>
      <c r="L2815" s="40"/>
      <c r="M2815" s="40"/>
      <c r="N2815" s="40"/>
      <c r="O2815" s="40"/>
    </row>
    <row r="2816" spans="1:15" s="200" customFormat="1" x14ac:dyDescent="0.2">
      <c r="A2816" s="40"/>
      <c r="B2816" s="40"/>
      <c r="C2816" s="40"/>
      <c r="D2816" s="40"/>
      <c r="E2816" s="115"/>
      <c r="F2816" s="115"/>
      <c r="G2816" s="40"/>
      <c r="H2816" s="40"/>
      <c r="I2816" s="40"/>
      <c r="J2816" s="40"/>
      <c r="K2816" s="40"/>
      <c r="L2816" s="40"/>
      <c r="M2816" s="40"/>
      <c r="N2816" s="40"/>
      <c r="O2816" s="40"/>
    </row>
    <row r="2817" spans="1:15" s="200" customFormat="1" x14ac:dyDescent="0.2">
      <c r="A2817" s="40"/>
      <c r="B2817" s="40"/>
      <c r="C2817" s="40"/>
      <c r="D2817" s="40"/>
      <c r="E2817" s="115"/>
      <c r="F2817" s="115"/>
      <c r="G2817" s="40"/>
      <c r="H2817" s="40"/>
      <c r="I2817" s="40"/>
      <c r="J2817" s="40"/>
      <c r="K2817" s="40"/>
      <c r="L2817" s="40"/>
      <c r="M2817" s="40"/>
      <c r="N2817" s="40"/>
      <c r="O2817" s="40"/>
    </row>
    <row r="2818" spans="1:15" s="200" customFormat="1" x14ac:dyDescent="0.2">
      <c r="A2818" s="40"/>
      <c r="B2818" s="40"/>
      <c r="C2818" s="40"/>
      <c r="D2818" s="40"/>
      <c r="E2818" s="115"/>
      <c r="F2818" s="115"/>
      <c r="G2818" s="40"/>
      <c r="H2818" s="40"/>
      <c r="I2818" s="40"/>
      <c r="J2818" s="40"/>
      <c r="K2818" s="40"/>
      <c r="L2818" s="40"/>
      <c r="M2818" s="40"/>
      <c r="N2818" s="40"/>
      <c r="O2818" s="40"/>
    </row>
    <row r="2819" spans="1:15" s="200" customFormat="1" x14ac:dyDescent="0.2">
      <c r="A2819" s="40"/>
      <c r="B2819" s="40"/>
      <c r="C2819" s="40"/>
      <c r="D2819" s="40"/>
      <c r="E2819" s="115"/>
      <c r="F2819" s="115"/>
      <c r="G2819" s="40"/>
      <c r="H2819" s="40"/>
      <c r="I2819" s="40"/>
      <c r="J2819" s="40"/>
      <c r="K2819" s="40"/>
      <c r="L2819" s="40"/>
      <c r="M2819" s="40"/>
      <c r="N2819" s="40"/>
      <c r="O2819" s="40"/>
    </row>
    <row r="2820" spans="1:15" s="200" customFormat="1" x14ac:dyDescent="0.2">
      <c r="A2820" s="40"/>
      <c r="B2820" s="40"/>
      <c r="C2820" s="40"/>
      <c r="D2820" s="40"/>
      <c r="E2820" s="115"/>
      <c r="F2820" s="115"/>
      <c r="G2820" s="40"/>
      <c r="H2820" s="40"/>
      <c r="I2820" s="40"/>
      <c r="J2820" s="40"/>
      <c r="K2820" s="40"/>
      <c r="L2820" s="40"/>
      <c r="M2820" s="40"/>
      <c r="N2820" s="40"/>
      <c r="O2820" s="40"/>
    </row>
    <row r="2821" spans="1:15" s="200" customFormat="1" x14ac:dyDescent="0.2">
      <c r="A2821" s="40"/>
      <c r="B2821" s="40"/>
      <c r="C2821" s="40"/>
      <c r="D2821" s="40"/>
      <c r="E2821" s="115"/>
      <c r="F2821" s="115"/>
      <c r="G2821" s="40"/>
      <c r="H2821" s="40"/>
      <c r="I2821" s="40"/>
      <c r="J2821" s="40"/>
      <c r="K2821" s="40"/>
      <c r="L2821" s="40"/>
      <c r="M2821" s="40"/>
      <c r="N2821" s="40"/>
      <c r="O2821" s="40"/>
    </row>
    <row r="2822" spans="1:15" s="200" customFormat="1" x14ac:dyDescent="0.2">
      <c r="A2822" s="40"/>
      <c r="B2822" s="40"/>
      <c r="C2822" s="40"/>
      <c r="D2822" s="40"/>
      <c r="E2822" s="115"/>
      <c r="F2822" s="115"/>
      <c r="G2822" s="40"/>
      <c r="H2822" s="40"/>
      <c r="I2822" s="40"/>
      <c r="J2822" s="40"/>
      <c r="K2822" s="40"/>
      <c r="L2822" s="40"/>
      <c r="M2822" s="40"/>
      <c r="N2822" s="40"/>
      <c r="O2822" s="40"/>
    </row>
    <row r="2823" spans="1:15" s="200" customFormat="1" x14ac:dyDescent="0.2">
      <c r="A2823" s="40"/>
      <c r="B2823" s="40"/>
      <c r="C2823" s="40"/>
      <c r="D2823" s="40"/>
      <c r="E2823" s="115"/>
      <c r="F2823" s="115"/>
      <c r="G2823" s="40"/>
      <c r="H2823" s="40"/>
      <c r="I2823" s="40"/>
      <c r="J2823" s="40"/>
      <c r="K2823" s="40"/>
      <c r="L2823" s="40"/>
      <c r="M2823" s="40"/>
      <c r="N2823" s="40"/>
      <c r="O2823" s="40"/>
    </row>
    <row r="2824" spans="1:15" s="200" customFormat="1" x14ac:dyDescent="0.2">
      <c r="A2824" s="40"/>
      <c r="B2824" s="40"/>
      <c r="C2824" s="40"/>
      <c r="D2824" s="40"/>
      <c r="E2824" s="115"/>
      <c r="F2824" s="115"/>
      <c r="G2824" s="40"/>
      <c r="H2824" s="40"/>
      <c r="I2824" s="40"/>
      <c r="J2824" s="40"/>
      <c r="K2824" s="40"/>
      <c r="L2824" s="40"/>
      <c r="M2824" s="40"/>
      <c r="N2824" s="40"/>
      <c r="O2824" s="40"/>
    </row>
    <row r="2825" spans="1:15" s="200" customFormat="1" x14ac:dyDescent="0.2">
      <c r="A2825" s="40"/>
      <c r="B2825" s="40"/>
      <c r="C2825" s="40"/>
      <c r="D2825" s="40"/>
      <c r="E2825" s="115"/>
      <c r="F2825" s="115"/>
      <c r="G2825" s="40"/>
      <c r="H2825" s="40"/>
      <c r="I2825" s="40"/>
      <c r="J2825" s="40"/>
      <c r="K2825" s="40"/>
      <c r="L2825" s="40"/>
      <c r="M2825" s="40"/>
      <c r="N2825" s="40"/>
      <c r="O2825" s="40"/>
    </row>
    <row r="2826" spans="1:15" s="200" customFormat="1" x14ac:dyDescent="0.2">
      <c r="A2826" s="40"/>
      <c r="B2826" s="40"/>
      <c r="C2826" s="40"/>
      <c r="D2826" s="40"/>
      <c r="E2826" s="115"/>
      <c r="F2826" s="115"/>
      <c r="G2826" s="40"/>
      <c r="H2826" s="40"/>
      <c r="I2826" s="40"/>
      <c r="J2826" s="40"/>
      <c r="K2826" s="40"/>
      <c r="L2826" s="40"/>
      <c r="M2826" s="40"/>
      <c r="N2826" s="40"/>
      <c r="O2826" s="40"/>
    </row>
    <row r="2827" spans="1:15" s="200" customFormat="1" x14ac:dyDescent="0.2">
      <c r="A2827" s="40"/>
      <c r="B2827" s="40"/>
      <c r="C2827" s="40"/>
      <c r="D2827" s="40"/>
      <c r="E2827" s="115"/>
      <c r="F2827" s="115"/>
      <c r="G2827" s="40"/>
      <c r="H2827" s="40"/>
      <c r="I2827" s="40"/>
      <c r="J2827" s="40"/>
      <c r="K2827" s="40"/>
      <c r="L2827" s="40"/>
      <c r="M2827" s="40"/>
      <c r="N2827" s="40"/>
      <c r="O2827" s="40"/>
    </row>
    <row r="2828" spans="1:15" s="200" customFormat="1" x14ac:dyDescent="0.2">
      <c r="A2828" s="40"/>
      <c r="B2828" s="40"/>
      <c r="C2828" s="40"/>
      <c r="D2828" s="40"/>
      <c r="E2828" s="115"/>
      <c r="F2828" s="115"/>
      <c r="G2828" s="40"/>
      <c r="H2828" s="40"/>
      <c r="I2828" s="40"/>
      <c r="J2828" s="40"/>
      <c r="K2828" s="40"/>
      <c r="L2828" s="40"/>
      <c r="M2828" s="40"/>
      <c r="N2828" s="40"/>
      <c r="O2828" s="40"/>
    </row>
    <row r="2829" spans="1:15" s="200" customFormat="1" x14ac:dyDescent="0.2">
      <c r="A2829" s="40"/>
      <c r="B2829" s="40"/>
      <c r="C2829" s="40"/>
      <c r="D2829" s="40"/>
      <c r="E2829" s="115"/>
      <c r="F2829" s="115"/>
      <c r="G2829" s="40"/>
      <c r="H2829" s="40"/>
      <c r="I2829" s="40"/>
      <c r="J2829" s="40"/>
      <c r="K2829" s="40"/>
      <c r="L2829" s="40"/>
      <c r="M2829" s="40"/>
      <c r="N2829" s="40"/>
      <c r="O2829" s="40"/>
    </row>
    <row r="2830" spans="1:15" s="200" customFormat="1" x14ac:dyDescent="0.2">
      <c r="A2830" s="40"/>
      <c r="B2830" s="40"/>
      <c r="C2830" s="40"/>
      <c r="D2830" s="40"/>
      <c r="E2830" s="115"/>
      <c r="F2830" s="115"/>
      <c r="G2830" s="40"/>
      <c r="H2830" s="40"/>
      <c r="I2830" s="40"/>
      <c r="J2830" s="40"/>
      <c r="K2830" s="40"/>
      <c r="L2830" s="40"/>
      <c r="M2830" s="40"/>
      <c r="N2830" s="40"/>
      <c r="O2830" s="40"/>
    </row>
    <row r="2831" spans="1:15" s="200" customFormat="1" x14ac:dyDescent="0.2">
      <c r="A2831" s="40"/>
      <c r="B2831" s="40"/>
      <c r="C2831" s="40"/>
      <c r="D2831" s="40"/>
      <c r="E2831" s="115"/>
      <c r="F2831" s="115"/>
      <c r="G2831" s="40"/>
      <c r="H2831" s="40"/>
      <c r="I2831" s="40"/>
      <c r="J2831" s="40"/>
      <c r="K2831" s="40"/>
      <c r="L2831" s="40"/>
      <c r="M2831" s="40"/>
      <c r="N2831" s="40"/>
      <c r="O2831" s="40"/>
    </row>
    <row r="2832" spans="1:15" s="200" customFormat="1" x14ac:dyDescent="0.2">
      <c r="A2832" s="40"/>
      <c r="B2832" s="40"/>
      <c r="C2832" s="40"/>
      <c r="D2832" s="40"/>
      <c r="E2832" s="115"/>
      <c r="F2832" s="115"/>
      <c r="G2832" s="40"/>
      <c r="H2832" s="40"/>
      <c r="I2832" s="40"/>
      <c r="J2832" s="40"/>
      <c r="K2832" s="40"/>
      <c r="L2832" s="40"/>
      <c r="M2832" s="40"/>
      <c r="N2832" s="40"/>
      <c r="O2832" s="40"/>
    </row>
    <row r="2833" spans="1:15" s="200" customFormat="1" x14ac:dyDescent="0.2">
      <c r="A2833" s="40"/>
      <c r="B2833" s="40"/>
      <c r="C2833" s="40"/>
      <c r="D2833" s="40"/>
      <c r="E2833" s="115"/>
      <c r="F2833" s="115"/>
      <c r="G2833" s="40"/>
      <c r="H2833" s="40"/>
      <c r="I2833" s="40"/>
      <c r="J2833" s="40"/>
      <c r="K2833" s="40"/>
      <c r="L2833" s="40"/>
      <c r="M2833" s="40"/>
      <c r="N2833" s="40"/>
      <c r="O2833" s="40"/>
    </row>
    <row r="2834" spans="1:15" s="200" customFormat="1" x14ac:dyDescent="0.2">
      <c r="A2834" s="40"/>
      <c r="B2834" s="40"/>
      <c r="C2834" s="40"/>
      <c r="D2834" s="40"/>
      <c r="E2834" s="115"/>
      <c r="F2834" s="115"/>
      <c r="G2834" s="40"/>
      <c r="H2834" s="40"/>
      <c r="I2834" s="40"/>
      <c r="J2834" s="40"/>
      <c r="K2834" s="40"/>
      <c r="L2834" s="40"/>
      <c r="M2834" s="40"/>
      <c r="N2834" s="40"/>
      <c r="O2834" s="40"/>
    </row>
    <row r="2835" spans="1:15" s="200" customFormat="1" x14ac:dyDescent="0.2">
      <c r="A2835" s="40"/>
      <c r="B2835" s="40"/>
      <c r="C2835" s="40"/>
      <c r="D2835" s="40"/>
      <c r="E2835" s="115"/>
      <c r="F2835" s="115"/>
      <c r="G2835" s="40"/>
      <c r="H2835" s="40"/>
      <c r="I2835" s="40"/>
      <c r="J2835" s="40"/>
      <c r="K2835" s="40"/>
      <c r="L2835" s="40"/>
      <c r="M2835" s="40"/>
      <c r="N2835" s="40"/>
      <c r="O2835" s="40"/>
    </row>
    <row r="2836" spans="1:15" s="200" customFormat="1" x14ac:dyDescent="0.2">
      <c r="A2836" s="40"/>
      <c r="B2836" s="40"/>
      <c r="C2836" s="40"/>
      <c r="D2836" s="40"/>
      <c r="E2836" s="115"/>
      <c r="F2836" s="115"/>
      <c r="G2836" s="40"/>
      <c r="H2836" s="40"/>
      <c r="I2836" s="40"/>
      <c r="J2836" s="40"/>
      <c r="K2836" s="40"/>
      <c r="L2836" s="40"/>
      <c r="M2836" s="40"/>
      <c r="N2836" s="40"/>
      <c r="O2836" s="40"/>
    </row>
    <row r="2837" spans="1:15" s="200" customFormat="1" x14ac:dyDescent="0.2">
      <c r="A2837" s="40"/>
      <c r="B2837" s="40"/>
      <c r="C2837" s="40"/>
      <c r="D2837" s="40"/>
      <c r="E2837" s="115"/>
      <c r="F2837" s="115"/>
      <c r="G2837" s="40"/>
      <c r="H2837" s="40"/>
      <c r="I2837" s="40"/>
      <c r="J2837" s="40"/>
      <c r="K2837" s="40"/>
      <c r="L2837" s="40"/>
      <c r="M2837" s="40"/>
      <c r="N2837" s="40"/>
      <c r="O2837" s="40"/>
    </row>
    <row r="2838" spans="1:15" s="200" customFormat="1" x14ac:dyDescent="0.2">
      <c r="A2838" s="40"/>
      <c r="B2838" s="40"/>
      <c r="C2838" s="40"/>
      <c r="D2838" s="40"/>
      <c r="E2838" s="115"/>
      <c r="F2838" s="115"/>
      <c r="G2838" s="40"/>
      <c r="H2838" s="40"/>
      <c r="I2838" s="40"/>
      <c r="J2838" s="40"/>
      <c r="K2838" s="40"/>
      <c r="L2838" s="40"/>
      <c r="M2838" s="40"/>
      <c r="N2838" s="40"/>
      <c r="O2838" s="40"/>
    </row>
    <row r="2839" spans="1:15" s="200" customFormat="1" x14ac:dyDescent="0.2">
      <c r="A2839" s="40"/>
      <c r="B2839" s="40"/>
      <c r="C2839" s="40"/>
      <c r="D2839" s="40"/>
      <c r="E2839" s="115"/>
      <c r="F2839" s="115"/>
      <c r="G2839" s="40"/>
      <c r="H2839" s="40"/>
      <c r="I2839" s="40"/>
      <c r="J2839" s="40"/>
      <c r="K2839" s="40"/>
      <c r="L2839" s="40"/>
      <c r="M2839" s="40"/>
      <c r="N2839" s="40"/>
      <c r="O2839" s="40"/>
    </row>
    <row r="2840" spans="1:15" s="200" customFormat="1" x14ac:dyDescent="0.2">
      <c r="A2840" s="40"/>
      <c r="B2840" s="40"/>
      <c r="C2840" s="40"/>
      <c r="D2840" s="40"/>
      <c r="E2840" s="115"/>
      <c r="F2840" s="115"/>
      <c r="G2840" s="40"/>
      <c r="H2840" s="40"/>
      <c r="I2840" s="40"/>
      <c r="J2840" s="40"/>
      <c r="K2840" s="40"/>
      <c r="L2840" s="40"/>
      <c r="M2840" s="40"/>
      <c r="N2840" s="40"/>
      <c r="O2840" s="40"/>
    </row>
    <row r="2841" spans="1:15" s="200" customFormat="1" x14ac:dyDescent="0.2">
      <c r="A2841" s="40"/>
      <c r="B2841" s="40"/>
      <c r="C2841" s="40"/>
      <c r="D2841" s="40"/>
      <c r="E2841" s="115"/>
      <c r="F2841" s="115"/>
      <c r="G2841" s="40"/>
      <c r="H2841" s="40"/>
      <c r="I2841" s="40"/>
      <c r="J2841" s="40"/>
      <c r="K2841" s="40"/>
      <c r="L2841" s="40"/>
      <c r="M2841" s="40"/>
      <c r="N2841" s="40"/>
      <c r="O2841" s="40"/>
    </row>
    <row r="2842" spans="1:15" s="200" customFormat="1" x14ac:dyDescent="0.2">
      <c r="A2842" s="40"/>
      <c r="B2842" s="40"/>
      <c r="C2842" s="40"/>
      <c r="D2842" s="40"/>
      <c r="E2842" s="115"/>
      <c r="F2842" s="115"/>
      <c r="G2842" s="40"/>
      <c r="H2842" s="40"/>
      <c r="I2842" s="40"/>
      <c r="J2842" s="40"/>
      <c r="K2842" s="40"/>
      <c r="L2842" s="40"/>
      <c r="M2842" s="40"/>
      <c r="N2842" s="40"/>
      <c r="O2842" s="40"/>
    </row>
    <row r="2843" spans="1:15" s="200" customFormat="1" x14ac:dyDescent="0.2">
      <c r="A2843" s="40"/>
      <c r="B2843" s="40"/>
      <c r="C2843" s="40"/>
      <c r="D2843" s="40"/>
      <c r="E2843" s="115"/>
      <c r="F2843" s="115"/>
      <c r="G2843" s="40"/>
      <c r="H2843" s="40"/>
      <c r="I2843" s="40"/>
      <c r="J2843" s="40"/>
      <c r="K2843" s="40"/>
      <c r="L2843" s="40"/>
      <c r="M2843" s="40"/>
      <c r="N2843" s="40"/>
      <c r="O2843" s="40"/>
    </row>
    <row r="2844" spans="1:15" s="200" customFormat="1" x14ac:dyDescent="0.2">
      <c r="A2844" s="40"/>
      <c r="B2844" s="40"/>
      <c r="C2844" s="40"/>
      <c r="D2844" s="40"/>
      <c r="E2844" s="115"/>
      <c r="F2844" s="115"/>
      <c r="G2844" s="40"/>
      <c r="H2844" s="40"/>
      <c r="I2844" s="40"/>
      <c r="J2844" s="40"/>
      <c r="K2844" s="40"/>
      <c r="L2844" s="40"/>
      <c r="M2844" s="40"/>
      <c r="N2844" s="40"/>
      <c r="O2844" s="40"/>
    </row>
    <row r="2845" spans="1:15" s="200" customFormat="1" x14ac:dyDescent="0.2">
      <c r="A2845" s="40"/>
      <c r="B2845" s="40"/>
      <c r="C2845" s="40"/>
      <c r="D2845" s="40"/>
      <c r="E2845" s="115"/>
      <c r="F2845" s="115"/>
      <c r="G2845" s="40"/>
      <c r="H2845" s="40"/>
      <c r="I2845" s="40"/>
      <c r="J2845" s="40"/>
      <c r="K2845" s="40"/>
      <c r="L2845" s="40"/>
      <c r="M2845" s="40"/>
      <c r="N2845" s="40"/>
      <c r="O2845" s="40"/>
    </row>
    <row r="2846" spans="1:15" s="200" customFormat="1" x14ac:dyDescent="0.2">
      <c r="A2846" s="40"/>
      <c r="B2846" s="40"/>
      <c r="C2846" s="40"/>
      <c r="D2846" s="40"/>
      <c r="E2846" s="115"/>
      <c r="F2846" s="115"/>
      <c r="G2846" s="40"/>
      <c r="H2846" s="40"/>
      <c r="I2846" s="40"/>
      <c r="J2846" s="40"/>
      <c r="K2846" s="40"/>
      <c r="L2846" s="40"/>
      <c r="M2846" s="40"/>
      <c r="N2846" s="40"/>
      <c r="O2846" s="40"/>
    </row>
    <row r="2847" spans="1:15" s="200" customFormat="1" x14ac:dyDescent="0.2">
      <c r="A2847" s="40"/>
      <c r="B2847" s="40"/>
      <c r="C2847" s="40"/>
      <c r="D2847" s="40"/>
      <c r="E2847" s="115"/>
      <c r="F2847" s="115"/>
      <c r="G2847" s="40"/>
      <c r="H2847" s="40"/>
      <c r="I2847" s="40"/>
      <c r="J2847" s="40"/>
      <c r="K2847" s="40"/>
      <c r="L2847" s="40"/>
      <c r="M2847" s="40"/>
      <c r="N2847" s="40"/>
      <c r="O2847" s="40"/>
    </row>
    <row r="2848" spans="1:15" s="200" customFormat="1" x14ac:dyDescent="0.2">
      <c r="A2848" s="40"/>
      <c r="B2848" s="40"/>
      <c r="C2848" s="40"/>
      <c r="D2848" s="40"/>
      <c r="E2848" s="115"/>
      <c r="F2848" s="115"/>
      <c r="G2848" s="40"/>
      <c r="H2848" s="40"/>
      <c r="I2848" s="40"/>
      <c r="J2848" s="40"/>
      <c r="K2848" s="40"/>
      <c r="L2848" s="40"/>
      <c r="M2848" s="40"/>
      <c r="N2848" s="40"/>
      <c r="O2848" s="40"/>
    </row>
    <row r="2849" spans="1:15" s="200" customFormat="1" x14ac:dyDescent="0.2">
      <c r="A2849" s="40"/>
      <c r="B2849" s="40"/>
      <c r="C2849" s="40"/>
      <c r="D2849" s="40"/>
      <c r="E2849" s="115"/>
      <c r="F2849" s="115"/>
      <c r="G2849" s="40"/>
      <c r="H2849" s="40"/>
      <c r="I2849" s="40"/>
      <c r="J2849" s="40"/>
      <c r="K2849" s="40"/>
      <c r="L2849" s="40"/>
      <c r="M2849" s="40"/>
      <c r="N2849" s="40"/>
      <c r="O2849" s="40"/>
    </row>
    <row r="2850" spans="1:15" s="200" customFormat="1" x14ac:dyDescent="0.2">
      <c r="A2850" s="40"/>
      <c r="B2850" s="40"/>
      <c r="C2850" s="40"/>
      <c r="D2850" s="40"/>
      <c r="E2850" s="115"/>
      <c r="F2850" s="115"/>
      <c r="G2850" s="40"/>
      <c r="H2850" s="40"/>
      <c r="I2850" s="40"/>
      <c r="J2850" s="40"/>
      <c r="K2850" s="40"/>
      <c r="L2850" s="40"/>
      <c r="M2850" s="40"/>
      <c r="N2850" s="40"/>
      <c r="O2850" s="40"/>
    </row>
    <row r="2851" spans="1:15" s="200" customFormat="1" x14ac:dyDescent="0.2">
      <c r="A2851" s="40"/>
      <c r="B2851" s="40"/>
      <c r="C2851" s="40"/>
      <c r="D2851" s="40"/>
      <c r="E2851" s="115"/>
      <c r="F2851" s="115"/>
      <c r="G2851" s="40"/>
      <c r="H2851" s="40"/>
      <c r="I2851" s="40"/>
      <c r="J2851" s="40"/>
      <c r="K2851" s="40"/>
      <c r="L2851" s="40"/>
      <c r="M2851" s="40"/>
      <c r="N2851" s="40"/>
      <c r="O2851" s="40"/>
    </row>
    <row r="2852" spans="1:15" s="200" customFormat="1" x14ac:dyDescent="0.2">
      <c r="A2852" s="40"/>
      <c r="B2852" s="40"/>
      <c r="C2852" s="40"/>
      <c r="D2852" s="40"/>
      <c r="E2852" s="115"/>
      <c r="F2852" s="115"/>
      <c r="G2852" s="40"/>
      <c r="H2852" s="40"/>
      <c r="I2852" s="40"/>
      <c r="J2852" s="40"/>
      <c r="K2852" s="40"/>
      <c r="L2852" s="40"/>
      <c r="M2852" s="40"/>
      <c r="N2852" s="40"/>
      <c r="O2852" s="40"/>
    </row>
    <row r="2853" spans="1:15" s="200" customFormat="1" x14ac:dyDescent="0.2">
      <c r="A2853" s="40"/>
      <c r="B2853" s="40"/>
      <c r="C2853" s="40"/>
      <c r="D2853" s="40"/>
      <c r="E2853" s="115"/>
      <c r="F2853" s="115"/>
      <c r="G2853" s="40"/>
      <c r="H2853" s="40"/>
      <c r="I2853" s="40"/>
      <c r="J2853" s="40"/>
      <c r="K2853" s="40"/>
      <c r="L2853" s="40"/>
      <c r="M2853" s="40"/>
      <c r="N2853" s="40"/>
      <c r="O2853" s="40"/>
    </row>
    <row r="2854" spans="1:15" s="200" customFormat="1" x14ac:dyDescent="0.2">
      <c r="A2854" s="40"/>
      <c r="B2854" s="40"/>
      <c r="C2854" s="40"/>
      <c r="D2854" s="40"/>
      <c r="E2854" s="115"/>
      <c r="F2854" s="115"/>
      <c r="G2854" s="40"/>
      <c r="H2854" s="40"/>
      <c r="I2854" s="40"/>
      <c r="J2854" s="40"/>
      <c r="K2854" s="40"/>
      <c r="L2854" s="40"/>
      <c r="M2854" s="40"/>
      <c r="N2854" s="40"/>
      <c r="O2854" s="40"/>
    </row>
    <row r="2855" spans="1:15" s="200" customFormat="1" x14ac:dyDescent="0.2">
      <c r="A2855" s="40"/>
      <c r="B2855" s="40"/>
      <c r="C2855" s="40"/>
      <c r="D2855" s="40"/>
      <c r="E2855" s="115"/>
      <c r="F2855" s="115"/>
      <c r="G2855" s="40"/>
      <c r="H2855" s="40"/>
      <c r="I2855" s="40"/>
      <c r="J2855" s="40"/>
      <c r="K2855" s="40"/>
      <c r="L2855" s="40"/>
      <c r="M2855" s="40"/>
      <c r="N2855" s="40"/>
      <c r="O2855" s="40"/>
    </row>
    <row r="2856" spans="1:15" s="200" customFormat="1" x14ac:dyDescent="0.2">
      <c r="A2856" s="40"/>
      <c r="B2856" s="40"/>
      <c r="C2856" s="40"/>
      <c r="D2856" s="40"/>
      <c r="E2856" s="115"/>
      <c r="F2856" s="115"/>
      <c r="G2856" s="40"/>
      <c r="H2856" s="40"/>
      <c r="I2856" s="40"/>
      <c r="J2856" s="40"/>
      <c r="K2856" s="40"/>
      <c r="L2856" s="40"/>
      <c r="M2856" s="40"/>
      <c r="N2856" s="40"/>
      <c r="O2856" s="40"/>
    </row>
    <row r="2857" spans="1:15" s="200" customFormat="1" x14ac:dyDescent="0.2">
      <c r="A2857" s="40"/>
      <c r="B2857" s="40"/>
      <c r="C2857" s="40"/>
      <c r="D2857" s="40"/>
      <c r="E2857" s="115"/>
      <c r="F2857" s="115"/>
      <c r="G2857" s="40"/>
      <c r="H2857" s="40"/>
      <c r="I2857" s="40"/>
      <c r="J2857" s="40"/>
      <c r="K2857" s="40"/>
      <c r="L2857" s="40"/>
      <c r="M2857" s="40"/>
      <c r="N2857" s="40"/>
      <c r="O2857" s="40"/>
    </row>
    <row r="2858" spans="1:15" s="200" customFormat="1" x14ac:dyDescent="0.2">
      <c r="A2858" s="40"/>
      <c r="B2858" s="40"/>
      <c r="C2858" s="40"/>
      <c r="D2858" s="40"/>
      <c r="E2858" s="115"/>
      <c r="F2858" s="115"/>
      <c r="G2858" s="40"/>
      <c r="H2858" s="40"/>
      <c r="I2858" s="40"/>
      <c r="J2858" s="40"/>
      <c r="K2858" s="40"/>
      <c r="L2858" s="40"/>
      <c r="M2858" s="40"/>
      <c r="N2858" s="40"/>
      <c r="O2858" s="40"/>
    </row>
    <row r="2859" spans="1:15" s="200" customFormat="1" x14ac:dyDescent="0.2">
      <c r="A2859" s="40"/>
      <c r="B2859" s="40"/>
      <c r="C2859" s="40"/>
      <c r="D2859" s="40"/>
      <c r="E2859" s="115"/>
      <c r="F2859" s="115"/>
      <c r="G2859" s="40"/>
      <c r="H2859" s="40"/>
      <c r="I2859" s="40"/>
      <c r="J2859" s="40"/>
      <c r="K2859" s="40"/>
      <c r="L2859" s="40"/>
      <c r="M2859" s="40"/>
      <c r="N2859" s="40"/>
      <c r="O2859" s="40"/>
    </row>
    <row r="2860" spans="1:15" s="200" customFormat="1" x14ac:dyDescent="0.2">
      <c r="A2860" s="40"/>
      <c r="B2860" s="40"/>
      <c r="C2860" s="40"/>
      <c r="D2860" s="40"/>
      <c r="E2860" s="115"/>
      <c r="F2860" s="115"/>
      <c r="G2860" s="40"/>
      <c r="H2860" s="40"/>
      <c r="I2860" s="40"/>
      <c r="J2860" s="40"/>
      <c r="K2860" s="40"/>
      <c r="L2860" s="40"/>
      <c r="M2860" s="40"/>
      <c r="N2860" s="40"/>
      <c r="O2860" s="40"/>
    </row>
    <row r="2861" spans="1:15" s="200" customFormat="1" x14ac:dyDescent="0.2">
      <c r="A2861" s="40"/>
      <c r="B2861" s="40"/>
      <c r="C2861" s="40"/>
      <c r="D2861" s="40"/>
      <c r="E2861" s="115"/>
      <c r="F2861" s="115"/>
      <c r="G2861" s="40"/>
      <c r="H2861" s="40"/>
      <c r="I2861" s="40"/>
      <c r="J2861" s="40"/>
      <c r="K2861" s="40"/>
      <c r="L2861" s="40"/>
      <c r="M2861" s="40"/>
      <c r="N2861" s="40"/>
      <c r="O2861" s="40"/>
    </row>
    <row r="2862" spans="1:15" s="200" customFormat="1" x14ac:dyDescent="0.2">
      <c r="A2862" s="40"/>
      <c r="B2862" s="40"/>
      <c r="C2862" s="40"/>
      <c r="D2862" s="40"/>
      <c r="E2862" s="115"/>
      <c r="F2862" s="115"/>
      <c r="G2862" s="40"/>
      <c r="H2862" s="40"/>
      <c r="I2862" s="40"/>
      <c r="J2862" s="40"/>
      <c r="K2862" s="40"/>
      <c r="L2862" s="40"/>
      <c r="M2862" s="40"/>
      <c r="N2862" s="40"/>
      <c r="O2862" s="40"/>
    </row>
    <row r="2863" spans="1:15" s="200" customFormat="1" x14ac:dyDescent="0.2">
      <c r="A2863" s="40"/>
      <c r="B2863" s="40"/>
      <c r="C2863" s="40"/>
      <c r="D2863" s="40"/>
      <c r="E2863" s="115"/>
      <c r="F2863" s="115"/>
      <c r="G2863" s="40"/>
      <c r="H2863" s="40"/>
      <c r="I2863" s="40"/>
      <c r="J2863" s="40"/>
      <c r="K2863" s="40"/>
      <c r="L2863" s="40"/>
      <c r="M2863" s="40"/>
      <c r="N2863" s="40"/>
      <c r="O2863" s="40"/>
    </row>
    <row r="2864" spans="1:15" s="200" customFormat="1" x14ac:dyDescent="0.2">
      <c r="A2864" s="40"/>
      <c r="B2864" s="40"/>
      <c r="C2864" s="40"/>
      <c r="D2864" s="40"/>
      <c r="E2864" s="115"/>
      <c r="F2864" s="115"/>
      <c r="G2864" s="40"/>
      <c r="H2864" s="40"/>
      <c r="I2864" s="40"/>
      <c r="J2864" s="40"/>
      <c r="K2864" s="40"/>
      <c r="L2864" s="40"/>
      <c r="M2864" s="40"/>
      <c r="N2864" s="40"/>
      <c r="O2864" s="40"/>
    </row>
    <row r="2865" spans="1:15" s="200" customFormat="1" x14ac:dyDescent="0.2">
      <c r="A2865" s="40"/>
      <c r="B2865" s="40"/>
      <c r="C2865" s="40"/>
      <c r="D2865" s="40"/>
      <c r="E2865" s="115"/>
      <c r="F2865" s="115"/>
      <c r="G2865" s="40"/>
      <c r="H2865" s="40"/>
      <c r="I2865" s="40"/>
      <c r="J2865" s="40"/>
      <c r="K2865" s="40"/>
      <c r="L2865" s="40"/>
      <c r="M2865" s="40"/>
      <c r="N2865" s="40"/>
      <c r="O2865" s="40"/>
    </row>
    <row r="2866" spans="1:15" s="200" customFormat="1" x14ac:dyDescent="0.2">
      <c r="A2866" s="40"/>
      <c r="B2866" s="40"/>
      <c r="C2866" s="40"/>
      <c r="D2866" s="40"/>
      <c r="E2866" s="115"/>
      <c r="F2866" s="115"/>
      <c r="G2866" s="40"/>
      <c r="H2866" s="40"/>
      <c r="I2866" s="40"/>
      <c r="J2866" s="40"/>
      <c r="K2866" s="40"/>
      <c r="L2866" s="40"/>
      <c r="M2866" s="40"/>
      <c r="N2866" s="40"/>
      <c r="O2866" s="40"/>
    </row>
    <row r="2867" spans="1:15" s="200" customFormat="1" x14ac:dyDescent="0.2">
      <c r="A2867" s="40"/>
      <c r="B2867" s="40"/>
      <c r="C2867" s="40"/>
      <c r="D2867" s="40"/>
      <c r="E2867" s="115"/>
      <c r="F2867" s="115"/>
      <c r="G2867" s="40"/>
      <c r="H2867" s="40"/>
      <c r="I2867" s="40"/>
      <c r="J2867" s="40"/>
      <c r="K2867" s="40"/>
      <c r="L2867" s="40"/>
      <c r="M2867" s="40"/>
      <c r="N2867" s="40"/>
      <c r="O2867" s="40"/>
    </row>
    <row r="2868" spans="1:15" s="200" customFormat="1" x14ac:dyDescent="0.2">
      <c r="A2868" s="40"/>
      <c r="B2868" s="40"/>
      <c r="C2868" s="40"/>
      <c r="D2868" s="40"/>
      <c r="E2868" s="115"/>
      <c r="F2868" s="115"/>
      <c r="G2868" s="40"/>
      <c r="H2868" s="40"/>
      <c r="I2868" s="40"/>
      <c r="J2868" s="40"/>
      <c r="K2868" s="40"/>
      <c r="L2868" s="40"/>
      <c r="M2868" s="40"/>
      <c r="N2868" s="40"/>
      <c r="O2868" s="40"/>
    </row>
    <row r="2869" spans="1:15" s="200" customFormat="1" x14ac:dyDescent="0.2">
      <c r="A2869" s="40"/>
      <c r="B2869" s="40"/>
      <c r="C2869" s="40"/>
      <c r="D2869" s="40"/>
      <c r="E2869" s="115"/>
      <c r="F2869" s="115"/>
      <c r="G2869" s="40"/>
      <c r="H2869" s="40"/>
      <c r="I2869" s="40"/>
      <c r="J2869" s="40"/>
      <c r="K2869" s="40"/>
      <c r="L2869" s="40"/>
      <c r="M2869" s="40"/>
      <c r="N2869" s="40"/>
      <c r="O2869" s="40"/>
    </row>
    <row r="2870" spans="1:15" s="200" customFormat="1" x14ac:dyDescent="0.2">
      <c r="A2870" s="40"/>
      <c r="B2870" s="40"/>
      <c r="C2870" s="40"/>
      <c r="D2870" s="40"/>
      <c r="E2870" s="115"/>
      <c r="F2870" s="115"/>
      <c r="G2870" s="40"/>
      <c r="H2870" s="40"/>
      <c r="I2870" s="40"/>
      <c r="J2870" s="40"/>
      <c r="K2870" s="40"/>
      <c r="L2870" s="40"/>
      <c r="M2870" s="40"/>
      <c r="N2870" s="40"/>
      <c r="O2870" s="40"/>
    </row>
    <row r="2871" spans="1:15" s="200" customFormat="1" x14ac:dyDescent="0.2">
      <c r="A2871" s="40"/>
      <c r="B2871" s="40"/>
      <c r="C2871" s="40"/>
      <c r="D2871" s="40"/>
      <c r="E2871" s="115"/>
      <c r="F2871" s="115"/>
      <c r="G2871" s="40"/>
      <c r="H2871" s="40"/>
      <c r="I2871" s="40"/>
      <c r="J2871" s="40"/>
      <c r="K2871" s="40"/>
      <c r="L2871" s="40"/>
      <c r="M2871" s="40"/>
      <c r="N2871" s="40"/>
      <c r="O2871" s="40"/>
    </row>
    <row r="2872" spans="1:15" s="200" customFormat="1" x14ac:dyDescent="0.2">
      <c r="A2872" s="40"/>
      <c r="B2872" s="40"/>
      <c r="C2872" s="40"/>
      <c r="D2872" s="40"/>
      <c r="E2872" s="115"/>
      <c r="F2872" s="115"/>
      <c r="G2872" s="40"/>
      <c r="H2872" s="40"/>
      <c r="I2872" s="40"/>
      <c r="J2872" s="40"/>
      <c r="K2872" s="40"/>
      <c r="L2872" s="40"/>
      <c r="M2872" s="40"/>
      <c r="N2872" s="40"/>
      <c r="O2872" s="40"/>
    </row>
    <row r="2873" spans="1:15" s="200" customFormat="1" x14ac:dyDescent="0.2">
      <c r="A2873" s="40"/>
      <c r="B2873" s="40"/>
      <c r="C2873" s="40"/>
      <c r="D2873" s="40"/>
      <c r="E2873" s="115"/>
      <c r="F2873" s="115"/>
      <c r="G2873" s="40"/>
      <c r="H2873" s="40"/>
      <c r="I2873" s="40"/>
      <c r="J2873" s="40"/>
      <c r="K2873" s="40"/>
      <c r="L2873" s="40"/>
      <c r="M2873" s="40"/>
      <c r="N2873" s="40"/>
      <c r="O2873" s="40"/>
    </row>
    <row r="2874" spans="1:15" s="200" customFormat="1" x14ac:dyDescent="0.2">
      <c r="A2874" s="40"/>
      <c r="B2874" s="40"/>
      <c r="C2874" s="40"/>
      <c r="D2874" s="40"/>
      <c r="E2874" s="115"/>
      <c r="F2874" s="115"/>
      <c r="G2874" s="40"/>
      <c r="H2874" s="40"/>
      <c r="I2874" s="40"/>
      <c r="J2874" s="40"/>
      <c r="K2874" s="40"/>
      <c r="L2874" s="40"/>
      <c r="M2874" s="40"/>
      <c r="N2874" s="40"/>
      <c r="O2874" s="40"/>
    </row>
    <row r="2875" spans="1:15" s="200" customFormat="1" x14ac:dyDescent="0.2">
      <c r="A2875" s="40"/>
      <c r="B2875" s="40"/>
      <c r="C2875" s="40"/>
      <c r="D2875" s="40"/>
      <c r="E2875" s="115"/>
      <c r="F2875" s="115"/>
      <c r="G2875" s="40"/>
      <c r="H2875" s="40"/>
      <c r="I2875" s="40"/>
      <c r="J2875" s="40"/>
      <c r="K2875" s="40"/>
      <c r="L2875" s="40"/>
      <c r="M2875" s="40"/>
      <c r="N2875" s="40"/>
      <c r="O2875" s="40"/>
    </row>
    <row r="2876" spans="1:15" s="200" customFormat="1" x14ac:dyDescent="0.2">
      <c r="A2876" s="40"/>
      <c r="B2876" s="40"/>
      <c r="C2876" s="40"/>
      <c r="D2876" s="40"/>
      <c r="E2876" s="115"/>
      <c r="F2876" s="115"/>
      <c r="G2876" s="40"/>
      <c r="H2876" s="40"/>
      <c r="I2876" s="40"/>
      <c r="J2876" s="40"/>
      <c r="K2876" s="40"/>
      <c r="L2876" s="40"/>
      <c r="M2876" s="40"/>
      <c r="N2876" s="40"/>
      <c r="O2876" s="40"/>
    </row>
    <row r="2877" spans="1:15" s="200" customFormat="1" x14ac:dyDescent="0.2">
      <c r="A2877" s="40"/>
      <c r="B2877" s="40"/>
      <c r="C2877" s="40"/>
      <c r="D2877" s="40"/>
      <c r="E2877" s="115"/>
      <c r="F2877" s="115"/>
      <c r="G2877" s="40"/>
      <c r="H2877" s="40"/>
      <c r="I2877" s="40"/>
      <c r="J2877" s="40"/>
      <c r="K2877" s="40"/>
      <c r="L2877" s="40"/>
      <c r="M2877" s="40"/>
      <c r="N2877" s="40"/>
      <c r="O2877" s="40"/>
    </row>
    <row r="2878" spans="1:15" s="200" customFormat="1" x14ac:dyDescent="0.2">
      <c r="A2878" s="40"/>
      <c r="B2878" s="40"/>
      <c r="C2878" s="40"/>
      <c r="D2878" s="40"/>
      <c r="E2878" s="115"/>
      <c r="F2878" s="115"/>
      <c r="G2878" s="40"/>
      <c r="H2878" s="40"/>
      <c r="I2878" s="40"/>
      <c r="J2878" s="40"/>
      <c r="K2878" s="40"/>
      <c r="L2878" s="40"/>
      <c r="M2878" s="40"/>
      <c r="N2878" s="40"/>
      <c r="O2878" s="40"/>
    </row>
    <row r="2879" spans="1:15" s="200" customFormat="1" x14ac:dyDescent="0.2">
      <c r="A2879" s="40"/>
      <c r="B2879" s="40"/>
      <c r="C2879" s="40"/>
      <c r="D2879" s="40"/>
      <c r="E2879" s="115"/>
      <c r="F2879" s="115"/>
      <c r="G2879" s="40"/>
      <c r="H2879" s="40"/>
      <c r="I2879" s="40"/>
      <c r="J2879" s="40"/>
      <c r="K2879" s="40"/>
      <c r="L2879" s="40"/>
      <c r="M2879" s="40"/>
      <c r="N2879" s="40"/>
      <c r="O2879" s="40"/>
    </row>
    <row r="2880" spans="1:15" s="200" customFormat="1" x14ac:dyDescent="0.2">
      <c r="A2880" s="40"/>
      <c r="B2880" s="40"/>
      <c r="C2880" s="40"/>
      <c r="D2880" s="40"/>
      <c r="E2880" s="115"/>
      <c r="F2880" s="115"/>
      <c r="G2880" s="40"/>
      <c r="H2880" s="40"/>
      <c r="I2880" s="40"/>
      <c r="J2880" s="40"/>
      <c r="K2880" s="40"/>
      <c r="L2880" s="40"/>
      <c r="M2880" s="40"/>
      <c r="N2880" s="40"/>
      <c r="O2880" s="40"/>
    </row>
    <row r="2881" spans="1:15" s="200" customFormat="1" x14ac:dyDescent="0.2">
      <c r="A2881" s="40"/>
      <c r="B2881" s="40"/>
      <c r="C2881" s="40"/>
      <c r="D2881" s="40"/>
      <c r="E2881" s="115"/>
      <c r="F2881" s="115"/>
      <c r="G2881" s="40"/>
      <c r="H2881" s="40"/>
      <c r="I2881" s="40"/>
      <c r="J2881" s="40"/>
      <c r="K2881" s="40"/>
      <c r="L2881" s="40"/>
      <c r="M2881" s="40"/>
      <c r="N2881" s="40"/>
      <c r="O2881" s="40"/>
    </row>
    <row r="2882" spans="1:15" s="200" customFormat="1" x14ac:dyDescent="0.2">
      <c r="A2882" s="40"/>
      <c r="B2882" s="40"/>
      <c r="C2882" s="40"/>
      <c r="D2882" s="40"/>
      <c r="E2882" s="115"/>
      <c r="F2882" s="115"/>
      <c r="G2882" s="40"/>
      <c r="H2882" s="40"/>
      <c r="I2882" s="40"/>
      <c r="J2882" s="40"/>
      <c r="K2882" s="40"/>
      <c r="L2882" s="40"/>
      <c r="M2882" s="40"/>
      <c r="N2882" s="40"/>
      <c r="O2882" s="40"/>
    </row>
    <row r="2883" spans="1:15" s="200" customFormat="1" x14ac:dyDescent="0.2">
      <c r="A2883" s="40"/>
      <c r="B2883" s="40"/>
      <c r="C2883" s="40"/>
      <c r="D2883" s="40"/>
      <c r="E2883" s="115"/>
      <c r="F2883" s="115"/>
      <c r="G2883" s="40"/>
      <c r="H2883" s="40"/>
      <c r="I2883" s="40"/>
      <c r="J2883" s="40"/>
      <c r="K2883" s="40"/>
      <c r="L2883" s="40"/>
      <c r="M2883" s="40"/>
      <c r="N2883" s="40"/>
      <c r="O2883" s="40"/>
    </row>
    <row r="2884" spans="1:15" s="200" customFormat="1" x14ac:dyDescent="0.2">
      <c r="A2884" s="40"/>
      <c r="B2884" s="40"/>
      <c r="C2884" s="40"/>
      <c r="D2884" s="40"/>
      <c r="E2884" s="115"/>
      <c r="F2884" s="115"/>
      <c r="G2884" s="40"/>
      <c r="H2884" s="40"/>
      <c r="I2884" s="40"/>
      <c r="J2884" s="40"/>
      <c r="K2884" s="40"/>
      <c r="L2884" s="40"/>
      <c r="M2884" s="40"/>
      <c r="N2884" s="40"/>
      <c r="O2884" s="40"/>
    </row>
    <row r="2885" spans="1:15" s="200" customFormat="1" x14ac:dyDescent="0.2">
      <c r="A2885" s="40"/>
      <c r="B2885" s="40"/>
      <c r="C2885" s="40"/>
      <c r="D2885" s="40"/>
      <c r="E2885" s="115"/>
      <c r="F2885" s="115"/>
      <c r="G2885" s="40"/>
      <c r="H2885" s="40"/>
      <c r="I2885" s="40"/>
      <c r="J2885" s="40"/>
      <c r="K2885" s="40"/>
      <c r="L2885" s="40"/>
      <c r="M2885" s="40"/>
      <c r="N2885" s="40"/>
      <c r="O2885" s="40"/>
    </row>
    <row r="2886" spans="1:15" s="200" customFormat="1" x14ac:dyDescent="0.2">
      <c r="A2886" s="40"/>
      <c r="B2886" s="40"/>
      <c r="C2886" s="40"/>
      <c r="D2886" s="40"/>
      <c r="E2886" s="115"/>
      <c r="F2886" s="115"/>
      <c r="G2886" s="40"/>
      <c r="H2886" s="40"/>
      <c r="I2886" s="40"/>
      <c r="J2886" s="40"/>
      <c r="K2886" s="40"/>
      <c r="L2886" s="40"/>
      <c r="M2886" s="40"/>
      <c r="N2886" s="40"/>
      <c r="O2886" s="40"/>
    </row>
    <row r="2887" spans="1:15" s="200" customFormat="1" x14ac:dyDescent="0.2">
      <c r="A2887" s="40"/>
      <c r="B2887" s="40"/>
      <c r="C2887" s="40"/>
      <c r="D2887" s="40"/>
      <c r="E2887" s="115"/>
      <c r="F2887" s="115"/>
      <c r="G2887" s="40"/>
      <c r="H2887" s="40"/>
      <c r="I2887" s="40"/>
      <c r="J2887" s="40"/>
      <c r="K2887" s="40"/>
      <c r="L2887" s="40"/>
      <c r="M2887" s="40"/>
      <c r="N2887" s="40"/>
      <c r="O2887" s="40"/>
    </row>
    <row r="2888" spans="1:15" s="200" customFormat="1" x14ac:dyDescent="0.2">
      <c r="A2888" s="40"/>
      <c r="B2888" s="40"/>
      <c r="C2888" s="40"/>
      <c r="D2888" s="40"/>
      <c r="E2888" s="115"/>
      <c r="F2888" s="115"/>
      <c r="G2888" s="40"/>
      <c r="H2888" s="40"/>
      <c r="I2888" s="40"/>
      <c r="J2888" s="40"/>
      <c r="K2888" s="40"/>
      <c r="L2888" s="40"/>
      <c r="M2888" s="40"/>
      <c r="N2888" s="40"/>
      <c r="O2888" s="40"/>
    </row>
    <row r="2889" spans="1:15" s="200" customFormat="1" x14ac:dyDescent="0.2">
      <c r="A2889" s="40"/>
      <c r="B2889" s="40"/>
      <c r="C2889" s="40"/>
      <c r="D2889" s="40"/>
      <c r="E2889" s="115"/>
      <c r="F2889" s="115"/>
      <c r="G2889" s="40"/>
      <c r="H2889" s="40"/>
      <c r="I2889" s="40"/>
      <c r="J2889" s="40"/>
      <c r="K2889" s="40"/>
      <c r="L2889" s="40"/>
      <c r="M2889" s="40"/>
      <c r="N2889" s="40"/>
      <c r="O2889" s="40"/>
    </row>
    <row r="2890" spans="1:15" s="200" customFormat="1" x14ac:dyDescent="0.2">
      <c r="A2890" s="40"/>
      <c r="B2890" s="40"/>
      <c r="C2890" s="40"/>
      <c r="D2890" s="40"/>
      <c r="E2890" s="115"/>
      <c r="F2890" s="115"/>
      <c r="G2890" s="40"/>
      <c r="H2890" s="40"/>
      <c r="I2890" s="40"/>
      <c r="J2890" s="40"/>
      <c r="K2890" s="40"/>
      <c r="L2890" s="40"/>
      <c r="M2890" s="40"/>
      <c r="N2890" s="40"/>
      <c r="O2890" s="40"/>
    </row>
    <row r="2891" spans="1:15" s="200" customFormat="1" x14ac:dyDescent="0.2">
      <c r="A2891" s="40"/>
      <c r="B2891" s="40"/>
      <c r="C2891" s="40"/>
      <c r="D2891" s="40"/>
      <c r="E2891" s="115"/>
      <c r="F2891" s="115"/>
      <c r="G2891" s="40"/>
      <c r="H2891" s="40"/>
      <c r="I2891" s="40"/>
      <c r="J2891" s="40"/>
      <c r="K2891" s="40"/>
      <c r="L2891" s="40"/>
      <c r="M2891" s="40"/>
      <c r="N2891" s="40"/>
      <c r="O2891" s="40"/>
    </row>
    <row r="2892" spans="1:15" s="200" customFormat="1" x14ac:dyDescent="0.2">
      <c r="A2892" s="40"/>
      <c r="B2892" s="40"/>
      <c r="C2892" s="40"/>
      <c r="D2892" s="40"/>
      <c r="E2892" s="115"/>
      <c r="F2892" s="115"/>
      <c r="G2892" s="40"/>
      <c r="H2892" s="40"/>
      <c r="I2892" s="40"/>
      <c r="J2892" s="40"/>
      <c r="K2892" s="40"/>
      <c r="L2892" s="40"/>
      <c r="M2892" s="40"/>
      <c r="N2892" s="40"/>
      <c r="O2892" s="40"/>
    </row>
    <row r="2893" spans="1:15" s="200" customFormat="1" x14ac:dyDescent="0.2">
      <c r="A2893" s="40"/>
      <c r="B2893" s="40"/>
      <c r="C2893" s="40"/>
      <c r="D2893" s="40"/>
      <c r="E2893" s="115"/>
      <c r="F2893" s="115"/>
      <c r="G2893" s="40"/>
      <c r="H2893" s="40"/>
      <c r="I2893" s="40"/>
      <c r="J2893" s="40"/>
      <c r="K2893" s="40"/>
      <c r="L2893" s="40"/>
      <c r="M2893" s="40"/>
      <c r="N2893" s="40"/>
      <c r="O2893" s="40"/>
    </row>
    <row r="2894" spans="1:15" s="200" customFormat="1" x14ac:dyDescent="0.2">
      <c r="A2894" s="40"/>
      <c r="B2894" s="40"/>
      <c r="C2894" s="40"/>
      <c r="D2894" s="40"/>
      <c r="E2894" s="115"/>
      <c r="F2894" s="115"/>
      <c r="G2894" s="40"/>
      <c r="H2894" s="40"/>
      <c r="I2894" s="40"/>
      <c r="J2894" s="40"/>
      <c r="K2894" s="40"/>
      <c r="L2894" s="40"/>
      <c r="M2894" s="40"/>
      <c r="N2894" s="40"/>
      <c r="O2894" s="40"/>
    </row>
    <row r="2895" spans="1:15" s="200" customFormat="1" x14ac:dyDescent="0.2">
      <c r="A2895" s="40"/>
      <c r="B2895" s="40"/>
      <c r="C2895" s="40"/>
      <c r="D2895" s="40"/>
      <c r="E2895" s="115"/>
      <c r="F2895" s="115"/>
      <c r="G2895" s="40"/>
      <c r="H2895" s="40"/>
      <c r="I2895" s="40"/>
      <c r="J2895" s="40"/>
      <c r="K2895" s="40"/>
      <c r="L2895" s="40"/>
      <c r="M2895" s="40"/>
      <c r="N2895" s="40"/>
      <c r="O2895" s="40"/>
    </row>
    <row r="2896" spans="1:15" s="200" customFormat="1" x14ac:dyDescent="0.2">
      <c r="A2896" s="40"/>
      <c r="B2896" s="40"/>
      <c r="C2896" s="40"/>
      <c r="D2896" s="40"/>
      <c r="E2896" s="115"/>
      <c r="F2896" s="115"/>
      <c r="G2896" s="40"/>
      <c r="H2896" s="40"/>
      <c r="I2896" s="40"/>
      <c r="J2896" s="40"/>
      <c r="K2896" s="40"/>
      <c r="L2896" s="40"/>
      <c r="M2896" s="40"/>
      <c r="N2896" s="40"/>
      <c r="O2896" s="40"/>
    </row>
    <row r="2897" spans="1:15" s="200" customFormat="1" x14ac:dyDescent="0.2">
      <c r="A2897" s="40"/>
      <c r="B2897" s="40"/>
      <c r="C2897" s="40"/>
      <c r="D2897" s="40"/>
      <c r="E2897" s="115"/>
      <c r="F2897" s="115"/>
      <c r="G2897" s="40"/>
      <c r="H2897" s="40"/>
      <c r="I2897" s="40"/>
      <c r="J2897" s="40"/>
      <c r="K2897" s="40"/>
      <c r="L2897" s="40"/>
      <c r="M2897" s="40"/>
      <c r="N2897" s="40"/>
      <c r="O2897" s="40"/>
    </row>
    <row r="2898" spans="1:15" s="200" customFormat="1" x14ac:dyDescent="0.2">
      <c r="A2898" s="40"/>
      <c r="B2898" s="40"/>
      <c r="C2898" s="40"/>
      <c r="D2898" s="40"/>
      <c r="E2898" s="115"/>
      <c r="F2898" s="115"/>
      <c r="G2898" s="40"/>
      <c r="H2898" s="40"/>
      <c r="I2898" s="40"/>
      <c r="J2898" s="40"/>
      <c r="K2898" s="40"/>
      <c r="L2898" s="40"/>
      <c r="M2898" s="40"/>
      <c r="N2898" s="40"/>
      <c r="O2898" s="40"/>
    </row>
    <row r="2899" spans="1:15" s="200" customFormat="1" x14ac:dyDescent="0.2">
      <c r="A2899" s="40"/>
      <c r="B2899" s="40"/>
      <c r="C2899" s="40"/>
      <c r="D2899" s="40"/>
      <c r="E2899" s="115"/>
      <c r="F2899" s="115"/>
      <c r="G2899" s="40"/>
      <c r="H2899" s="40"/>
      <c r="I2899" s="40"/>
      <c r="J2899" s="40"/>
      <c r="K2899" s="40"/>
      <c r="L2899" s="40"/>
      <c r="M2899" s="40"/>
      <c r="N2899" s="40"/>
      <c r="O2899" s="40"/>
    </row>
    <row r="2900" spans="1:15" s="200" customFormat="1" x14ac:dyDescent="0.2">
      <c r="A2900" s="40"/>
      <c r="B2900" s="40"/>
      <c r="C2900" s="40"/>
      <c r="D2900" s="40"/>
      <c r="E2900" s="115"/>
      <c r="F2900" s="115"/>
      <c r="G2900" s="40"/>
      <c r="H2900" s="40"/>
      <c r="I2900" s="40"/>
      <c r="J2900" s="40"/>
      <c r="K2900" s="40"/>
      <c r="L2900" s="40"/>
      <c r="M2900" s="40"/>
      <c r="N2900" s="40"/>
      <c r="O2900" s="40"/>
    </row>
    <row r="2901" spans="1:15" s="200" customFormat="1" x14ac:dyDescent="0.2">
      <c r="A2901" s="40"/>
      <c r="B2901" s="40"/>
      <c r="C2901" s="40"/>
      <c r="D2901" s="40"/>
      <c r="E2901" s="115"/>
      <c r="F2901" s="115"/>
      <c r="G2901" s="40"/>
      <c r="H2901" s="40"/>
      <c r="I2901" s="40"/>
      <c r="J2901" s="40"/>
      <c r="K2901" s="40"/>
      <c r="L2901" s="40"/>
      <c r="M2901" s="40"/>
      <c r="N2901" s="40"/>
      <c r="O2901" s="40"/>
    </row>
    <row r="2902" spans="1:15" s="200" customFormat="1" x14ac:dyDescent="0.2">
      <c r="A2902" s="40"/>
      <c r="B2902" s="40"/>
      <c r="C2902" s="40"/>
      <c r="D2902" s="40"/>
      <c r="E2902" s="115"/>
      <c r="F2902" s="115"/>
      <c r="G2902" s="40"/>
      <c r="H2902" s="40"/>
      <c r="I2902" s="40"/>
      <c r="J2902" s="40"/>
      <c r="K2902" s="40"/>
      <c r="L2902" s="40"/>
      <c r="M2902" s="40"/>
      <c r="N2902" s="40"/>
      <c r="O2902" s="40"/>
    </row>
    <row r="2903" spans="1:15" s="200" customFormat="1" x14ac:dyDescent="0.2">
      <c r="A2903" s="40"/>
      <c r="B2903" s="40"/>
      <c r="C2903" s="40"/>
      <c r="D2903" s="40"/>
      <c r="E2903" s="115"/>
      <c r="F2903" s="115"/>
      <c r="G2903" s="40"/>
      <c r="H2903" s="40"/>
      <c r="I2903" s="40"/>
      <c r="J2903" s="40"/>
      <c r="K2903" s="40"/>
      <c r="L2903" s="40"/>
      <c r="M2903" s="40"/>
      <c r="N2903" s="40"/>
      <c r="O2903" s="40"/>
    </row>
    <row r="2904" spans="1:15" s="200" customFormat="1" x14ac:dyDescent="0.2">
      <c r="A2904" s="40"/>
      <c r="B2904" s="40"/>
      <c r="C2904" s="40"/>
      <c r="D2904" s="40"/>
      <c r="E2904" s="115"/>
      <c r="F2904" s="115"/>
      <c r="G2904" s="40"/>
      <c r="H2904" s="40"/>
      <c r="I2904" s="40"/>
      <c r="J2904" s="40"/>
      <c r="K2904" s="40"/>
      <c r="L2904" s="40"/>
      <c r="M2904" s="40"/>
      <c r="N2904" s="40"/>
      <c r="O2904" s="40"/>
    </row>
    <row r="2905" spans="1:15" s="200" customFormat="1" x14ac:dyDescent="0.2">
      <c r="A2905" s="40"/>
      <c r="B2905" s="40"/>
      <c r="C2905" s="40"/>
      <c r="D2905" s="40"/>
      <c r="E2905" s="115"/>
      <c r="F2905" s="115"/>
      <c r="G2905" s="40"/>
      <c r="H2905" s="40"/>
      <c r="I2905" s="40"/>
      <c r="J2905" s="40"/>
      <c r="K2905" s="40"/>
      <c r="L2905" s="40"/>
      <c r="M2905" s="40"/>
      <c r="N2905" s="40"/>
      <c r="O2905" s="40"/>
    </row>
    <row r="2906" spans="1:15" s="200" customFormat="1" x14ac:dyDescent="0.2">
      <c r="A2906" s="40"/>
      <c r="B2906" s="40"/>
      <c r="C2906" s="40"/>
      <c r="D2906" s="40"/>
      <c r="E2906" s="115"/>
      <c r="F2906" s="115"/>
      <c r="G2906" s="40"/>
      <c r="H2906" s="40"/>
      <c r="I2906" s="40"/>
      <c r="J2906" s="40"/>
      <c r="K2906" s="40"/>
      <c r="L2906" s="40"/>
      <c r="M2906" s="40"/>
      <c r="N2906" s="40"/>
      <c r="O2906" s="40"/>
    </row>
    <row r="2907" spans="1:15" s="200" customFormat="1" x14ac:dyDescent="0.2">
      <c r="A2907" s="40"/>
      <c r="B2907" s="40"/>
      <c r="C2907" s="40"/>
      <c r="D2907" s="40"/>
      <c r="E2907" s="115"/>
      <c r="F2907" s="115"/>
      <c r="G2907" s="40"/>
      <c r="H2907" s="40"/>
      <c r="I2907" s="40"/>
      <c r="J2907" s="40"/>
      <c r="K2907" s="40"/>
      <c r="L2907" s="40"/>
      <c r="M2907" s="40"/>
      <c r="N2907" s="40"/>
      <c r="O2907" s="40"/>
    </row>
    <row r="2908" spans="1:15" s="200" customFormat="1" x14ac:dyDescent="0.2">
      <c r="A2908" s="40"/>
      <c r="B2908" s="40"/>
      <c r="C2908" s="40"/>
      <c r="D2908" s="40"/>
      <c r="E2908" s="115"/>
      <c r="F2908" s="115"/>
      <c r="G2908" s="40"/>
      <c r="H2908" s="40"/>
      <c r="I2908" s="40"/>
      <c r="J2908" s="40"/>
      <c r="K2908" s="40"/>
      <c r="L2908" s="40"/>
      <c r="M2908" s="40"/>
      <c r="N2908" s="40"/>
      <c r="O2908" s="40"/>
    </row>
    <row r="2909" spans="1:15" s="200" customFormat="1" x14ac:dyDescent="0.2">
      <c r="A2909" s="40"/>
      <c r="B2909" s="40"/>
      <c r="C2909" s="40"/>
      <c r="D2909" s="40"/>
      <c r="E2909" s="115"/>
      <c r="F2909" s="115"/>
      <c r="G2909" s="40"/>
      <c r="H2909" s="40"/>
      <c r="I2909" s="40"/>
      <c r="J2909" s="40"/>
      <c r="K2909" s="40"/>
      <c r="L2909" s="40"/>
      <c r="M2909" s="40"/>
      <c r="N2909" s="40"/>
      <c r="O2909" s="40"/>
    </row>
    <row r="2910" spans="1:15" s="200" customFormat="1" x14ac:dyDescent="0.2">
      <c r="A2910" s="40"/>
      <c r="B2910" s="40"/>
      <c r="C2910" s="40"/>
      <c r="D2910" s="40"/>
      <c r="E2910" s="115"/>
      <c r="F2910" s="115"/>
      <c r="G2910" s="40"/>
      <c r="H2910" s="40"/>
      <c r="I2910" s="40"/>
      <c r="J2910" s="40"/>
      <c r="K2910" s="40"/>
      <c r="L2910" s="40"/>
      <c r="M2910" s="40"/>
      <c r="N2910" s="40"/>
      <c r="O2910" s="40"/>
    </row>
    <row r="2911" spans="1:15" s="200" customFormat="1" x14ac:dyDescent="0.2">
      <c r="A2911" s="40"/>
      <c r="B2911" s="40"/>
      <c r="C2911" s="40"/>
      <c r="D2911" s="40"/>
      <c r="E2911" s="115"/>
      <c r="F2911" s="115"/>
      <c r="G2911" s="40"/>
      <c r="H2911" s="40"/>
      <c r="I2911" s="40"/>
      <c r="J2911" s="40"/>
      <c r="K2911" s="40"/>
      <c r="L2911" s="40"/>
      <c r="M2911" s="40"/>
      <c r="N2911" s="40"/>
      <c r="O2911" s="40"/>
    </row>
    <row r="2912" spans="1:15" s="200" customFormat="1" x14ac:dyDescent="0.2">
      <c r="A2912" s="40"/>
      <c r="B2912" s="40"/>
      <c r="C2912" s="40"/>
      <c r="D2912" s="40"/>
      <c r="E2912" s="115"/>
      <c r="F2912" s="115"/>
      <c r="G2912" s="40"/>
      <c r="H2912" s="40"/>
      <c r="I2912" s="40"/>
      <c r="J2912" s="40"/>
      <c r="K2912" s="40"/>
      <c r="L2912" s="40"/>
      <c r="M2912" s="40"/>
      <c r="N2912" s="40"/>
      <c r="O2912" s="40"/>
    </row>
    <row r="2913" spans="1:15" s="200" customFormat="1" x14ac:dyDescent="0.2">
      <c r="A2913" s="40"/>
      <c r="B2913" s="40"/>
      <c r="C2913" s="40"/>
      <c r="D2913" s="40"/>
      <c r="E2913" s="115"/>
      <c r="F2913" s="115"/>
      <c r="G2913" s="40"/>
      <c r="H2913" s="40"/>
      <c r="I2913" s="40"/>
      <c r="J2913" s="40"/>
      <c r="K2913" s="40"/>
      <c r="L2913" s="40"/>
      <c r="M2913" s="40"/>
      <c r="N2913" s="40"/>
      <c r="O2913" s="40"/>
    </row>
    <row r="2914" spans="1:15" s="200" customFormat="1" x14ac:dyDescent="0.2">
      <c r="A2914" s="40"/>
      <c r="B2914" s="40"/>
      <c r="C2914" s="40"/>
      <c r="D2914" s="40"/>
      <c r="E2914" s="115"/>
      <c r="F2914" s="115"/>
      <c r="G2914" s="40"/>
      <c r="H2914" s="40"/>
      <c r="I2914" s="40"/>
      <c r="J2914" s="40"/>
      <c r="K2914" s="40"/>
      <c r="L2914" s="40"/>
      <c r="M2914" s="40"/>
      <c r="N2914" s="40"/>
      <c r="O2914" s="40"/>
    </row>
    <row r="2915" spans="1:15" s="200" customFormat="1" x14ac:dyDescent="0.2">
      <c r="A2915" s="40"/>
      <c r="B2915" s="40"/>
      <c r="C2915" s="40"/>
      <c r="D2915" s="40"/>
      <c r="E2915" s="115"/>
      <c r="F2915" s="115"/>
      <c r="G2915" s="40"/>
      <c r="H2915" s="40"/>
      <c r="I2915" s="40"/>
      <c r="J2915" s="40"/>
      <c r="K2915" s="40"/>
      <c r="L2915" s="40"/>
      <c r="M2915" s="40"/>
      <c r="N2915" s="40"/>
      <c r="O2915" s="40"/>
    </row>
    <row r="2916" spans="1:15" s="200" customFormat="1" x14ac:dyDescent="0.2">
      <c r="A2916" s="40"/>
      <c r="B2916" s="40"/>
      <c r="C2916" s="40"/>
      <c r="D2916" s="40"/>
      <c r="E2916" s="115"/>
      <c r="F2916" s="115"/>
      <c r="G2916" s="40"/>
      <c r="H2916" s="40"/>
      <c r="I2916" s="40"/>
      <c r="J2916" s="40"/>
      <c r="K2916" s="40"/>
      <c r="L2916" s="40"/>
      <c r="M2916" s="40"/>
      <c r="N2916" s="40"/>
      <c r="O2916" s="40"/>
    </row>
    <row r="2917" spans="1:15" s="200" customFormat="1" x14ac:dyDescent="0.2">
      <c r="A2917" s="40"/>
      <c r="B2917" s="40"/>
      <c r="C2917" s="40"/>
      <c r="D2917" s="40"/>
      <c r="E2917" s="115"/>
      <c r="F2917" s="115"/>
      <c r="G2917" s="40"/>
      <c r="H2917" s="40"/>
      <c r="I2917" s="40"/>
      <c r="J2917" s="40"/>
      <c r="K2917" s="40"/>
      <c r="L2917" s="40"/>
      <c r="M2917" s="40"/>
      <c r="N2917" s="40"/>
      <c r="O2917" s="40"/>
    </row>
    <row r="2918" spans="1:15" s="200" customFormat="1" x14ac:dyDescent="0.2">
      <c r="A2918" s="40"/>
      <c r="B2918" s="40"/>
      <c r="C2918" s="40"/>
      <c r="D2918" s="40"/>
      <c r="E2918" s="115"/>
      <c r="F2918" s="115"/>
      <c r="G2918" s="40"/>
      <c r="H2918" s="40"/>
      <c r="I2918" s="40"/>
      <c r="J2918" s="40"/>
      <c r="K2918" s="40"/>
      <c r="L2918" s="40"/>
      <c r="M2918" s="40"/>
      <c r="N2918" s="40"/>
      <c r="O2918" s="40"/>
    </row>
    <row r="2919" spans="1:15" s="200" customFormat="1" x14ac:dyDescent="0.2">
      <c r="A2919" s="40"/>
      <c r="B2919" s="40"/>
      <c r="C2919" s="40"/>
      <c r="D2919" s="40"/>
      <c r="E2919" s="115"/>
      <c r="F2919" s="115"/>
      <c r="G2919" s="40"/>
      <c r="H2919" s="40"/>
      <c r="I2919" s="40"/>
      <c r="J2919" s="40"/>
      <c r="K2919" s="40"/>
      <c r="L2919" s="40"/>
      <c r="M2919" s="40"/>
      <c r="N2919" s="40"/>
      <c r="O2919" s="40"/>
    </row>
    <row r="2920" spans="1:15" s="200" customFormat="1" x14ac:dyDescent="0.2">
      <c r="A2920" s="40"/>
      <c r="B2920" s="40"/>
      <c r="C2920" s="40"/>
      <c r="D2920" s="40"/>
      <c r="E2920" s="115"/>
      <c r="F2920" s="115"/>
      <c r="G2920" s="40"/>
      <c r="H2920" s="40"/>
      <c r="I2920" s="40"/>
      <c r="J2920" s="40"/>
      <c r="K2920" s="40"/>
      <c r="L2920" s="40"/>
      <c r="M2920" s="40"/>
      <c r="N2920" s="40"/>
      <c r="O2920" s="40"/>
    </row>
    <row r="2921" spans="1:15" s="200" customFormat="1" x14ac:dyDescent="0.2">
      <c r="A2921" s="40"/>
      <c r="B2921" s="40"/>
      <c r="C2921" s="40"/>
      <c r="D2921" s="40"/>
      <c r="E2921" s="115"/>
      <c r="F2921" s="115"/>
      <c r="G2921" s="40"/>
      <c r="H2921" s="40"/>
      <c r="I2921" s="40"/>
      <c r="J2921" s="40"/>
      <c r="K2921" s="40"/>
      <c r="L2921" s="40"/>
      <c r="M2921" s="40"/>
      <c r="N2921" s="40"/>
      <c r="O2921" s="40"/>
    </row>
    <row r="2922" spans="1:15" s="200" customFormat="1" x14ac:dyDescent="0.2">
      <c r="A2922" s="40"/>
      <c r="B2922" s="40"/>
      <c r="C2922" s="40"/>
      <c r="D2922" s="40"/>
      <c r="E2922" s="115"/>
      <c r="F2922" s="115"/>
      <c r="G2922" s="40"/>
      <c r="H2922" s="40"/>
      <c r="I2922" s="40"/>
      <c r="J2922" s="40"/>
      <c r="K2922" s="40"/>
      <c r="L2922" s="40"/>
      <c r="M2922" s="40"/>
      <c r="N2922" s="40"/>
      <c r="O2922" s="40"/>
    </row>
    <row r="2923" spans="1:15" s="200" customFormat="1" x14ac:dyDescent="0.2">
      <c r="A2923" s="40"/>
      <c r="B2923" s="40"/>
      <c r="C2923" s="40"/>
      <c r="D2923" s="40"/>
      <c r="E2923" s="115"/>
      <c r="F2923" s="115"/>
      <c r="G2923" s="40"/>
      <c r="H2923" s="40"/>
      <c r="I2923" s="40"/>
      <c r="J2923" s="40"/>
      <c r="K2923" s="40"/>
      <c r="L2923" s="40"/>
      <c r="M2923" s="40"/>
      <c r="N2923" s="40"/>
      <c r="O2923" s="40"/>
    </row>
    <row r="2924" spans="1:15" s="200" customFormat="1" x14ac:dyDescent="0.2">
      <c r="A2924" s="40"/>
      <c r="B2924" s="40"/>
      <c r="C2924" s="40"/>
      <c r="D2924" s="40"/>
      <c r="E2924" s="115"/>
      <c r="F2924" s="115"/>
      <c r="G2924" s="40"/>
      <c r="H2924" s="40"/>
      <c r="I2924" s="40"/>
      <c r="J2924" s="40"/>
      <c r="K2924" s="40"/>
      <c r="L2924" s="40"/>
      <c r="M2924" s="40"/>
      <c r="N2924" s="40"/>
      <c r="O2924" s="40"/>
    </row>
    <row r="2925" spans="1:15" s="200" customFormat="1" x14ac:dyDescent="0.2">
      <c r="A2925" s="40"/>
      <c r="B2925" s="40"/>
      <c r="C2925" s="40"/>
      <c r="D2925" s="40"/>
      <c r="E2925" s="115"/>
      <c r="F2925" s="115"/>
      <c r="G2925" s="40"/>
      <c r="H2925" s="40"/>
      <c r="I2925" s="40"/>
      <c r="J2925" s="40"/>
      <c r="K2925" s="40"/>
      <c r="L2925" s="40"/>
      <c r="M2925" s="40"/>
      <c r="N2925" s="40"/>
      <c r="O2925" s="40"/>
    </row>
    <row r="2926" spans="1:15" s="200" customFormat="1" x14ac:dyDescent="0.2">
      <c r="A2926" s="40"/>
      <c r="B2926" s="40"/>
      <c r="C2926" s="40"/>
      <c r="D2926" s="40"/>
      <c r="E2926" s="115"/>
      <c r="F2926" s="115"/>
      <c r="G2926" s="40"/>
      <c r="H2926" s="40"/>
      <c r="I2926" s="40"/>
      <c r="J2926" s="40"/>
      <c r="K2926" s="40"/>
      <c r="L2926" s="40"/>
      <c r="M2926" s="40"/>
      <c r="N2926" s="40"/>
      <c r="O2926" s="40"/>
    </row>
    <row r="2927" spans="1:15" s="200" customFormat="1" x14ac:dyDescent="0.2">
      <c r="A2927" s="40"/>
      <c r="B2927" s="40"/>
      <c r="C2927" s="40"/>
      <c r="D2927" s="40"/>
      <c r="E2927" s="115"/>
      <c r="F2927" s="115"/>
      <c r="G2927" s="40"/>
      <c r="H2927" s="40"/>
      <c r="I2927" s="40"/>
      <c r="J2927" s="40"/>
      <c r="K2927" s="40"/>
      <c r="L2927" s="40"/>
      <c r="M2927" s="40"/>
      <c r="N2927" s="40"/>
      <c r="O2927" s="40"/>
    </row>
    <row r="2928" spans="1:15" s="200" customFormat="1" x14ac:dyDescent="0.2">
      <c r="A2928" s="40"/>
      <c r="B2928" s="40"/>
      <c r="C2928" s="40"/>
      <c r="D2928" s="40"/>
      <c r="E2928" s="115"/>
      <c r="F2928" s="115"/>
      <c r="G2928" s="40"/>
      <c r="H2928" s="40"/>
      <c r="I2928" s="40"/>
      <c r="J2928" s="40"/>
      <c r="K2928" s="40"/>
      <c r="L2928" s="40"/>
      <c r="M2928" s="40"/>
      <c r="N2928" s="40"/>
      <c r="O2928" s="40"/>
    </row>
    <row r="2929" spans="1:15" s="200" customFormat="1" x14ac:dyDescent="0.2">
      <c r="A2929" s="40"/>
      <c r="B2929" s="40"/>
      <c r="C2929" s="40"/>
      <c r="D2929" s="40"/>
      <c r="E2929" s="115"/>
      <c r="F2929" s="115"/>
      <c r="G2929" s="40"/>
      <c r="H2929" s="40"/>
      <c r="I2929" s="40"/>
      <c r="J2929" s="40"/>
      <c r="K2929" s="40"/>
      <c r="L2929" s="40"/>
      <c r="M2929" s="40"/>
      <c r="N2929" s="40"/>
      <c r="O2929" s="40"/>
    </row>
    <row r="2930" spans="1:15" s="200" customFormat="1" x14ac:dyDescent="0.2">
      <c r="A2930" s="40"/>
      <c r="B2930" s="40"/>
      <c r="C2930" s="40"/>
      <c r="D2930" s="40"/>
      <c r="E2930" s="115"/>
      <c r="F2930" s="115"/>
      <c r="G2930" s="40"/>
      <c r="H2930" s="40"/>
      <c r="I2930" s="40"/>
      <c r="J2930" s="40"/>
      <c r="K2930" s="40"/>
      <c r="L2930" s="40"/>
      <c r="M2930" s="40"/>
      <c r="N2930" s="40"/>
      <c r="O2930" s="40"/>
    </row>
    <row r="2931" spans="1:15" s="200" customFormat="1" x14ac:dyDescent="0.2">
      <c r="A2931" s="40"/>
      <c r="B2931" s="40"/>
      <c r="C2931" s="40"/>
      <c r="D2931" s="40"/>
      <c r="E2931" s="115"/>
      <c r="F2931" s="115"/>
      <c r="G2931" s="40"/>
      <c r="H2931" s="40"/>
      <c r="I2931" s="40"/>
      <c r="J2931" s="40"/>
      <c r="K2931" s="40"/>
      <c r="L2931" s="40"/>
      <c r="M2931" s="40"/>
      <c r="N2931" s="40"/>
      <c r="O2931" s="40"/>
    </row>
    <row r="2932" spans="1:15" s="200" customFormat="1" x14ac:dyDescent="0.2">
      <c r="A2932" s="40"/>
      <c r="B2932" s="40"/>
      <c r="C2932" s="40"/>
      <c r="D2932" s="40"/>
      <c r="E2932" s="115"/>
      <c r="F2932" s="115"/>
      <c r="G2932" s="40"/>
      <c r="H2932" s="40"/>
      <c r="I2932" s="40"/>
      <c r="J2932" s="40"/>
      <c r="K2932" s="40"/>
      <c r="L2932" s="40"/>
      <c r="M2932" s="40"/>
      <c r="N2932" s="40"/>
      <c r="O2932" s="40"/>
    </row>
    <row r="2933" spans="1:15" s="200" customFormat="1" x14ac:dyDescent="0.2">
      <c r="A2933" s="40"/>
      <c r="B2933" s="40"/>
      <c r="C2933" s="40"/>
      <c r="D2933" s="40"/>
      <c r="E2933" s="115"/>
      <c r="F2933" s="115"/>
      <c r="G2933" s="40"/>
      <c r="H2933" s="40"/>
      <c r="I2933" s="40"/>
      <c r="J2933" s="40"/>
      <c r="K2933" s="40"/>
      <c r="L2933" s="40"/>
      <c r="M2933" s="40"/>
      <c r="N2933" s="40"/>
      <c r="O2933" s="40"/>
    </row>
    <row r="2934" spans="1:15" s="200" customFormat="1" x14ac:dyDescent="0.2">
      <c r="A2934" s="40"/>
      <c r="B2934" s="40"/>
      <c r="C2934" s="40"/>
      <c r="D2934" s="40"/>
      <c r="E2934" s="115"/>
      <c r="F2934" s="115"/>
      <c r="G2934" s="40"/>
      <c r="H2934" s="40"/>
      <c r="I2934" s="40"/>
      <c r="J2934" s="40"/>
      <c r="K2934" s="40"/>
      <c r="L2934" s="40"/>
      <c r="M2934" s="40"/>
      <c r="N2934" s="40"/>
      <c r="O2934" s="40"/>
    </row>
    <row r="2935" spans="1:15" s="200" customFormat="1" x14ac:dyDescent="0.2">
      <c r="A2935" s="40"/>
      <c r="B2935" s="40"/>
      <c r="C2935" s="40"/>
      <c r="D2935" s="40"/>
      <c r="E2935" s="115"/>
      <c r="F2935" s="115"/>
      <c r="G2935" s="40"/>
      <c r="H2935" s="40"/>
      <c r="I2935" s="40"/>
      <c r="J2935" s="40"/>
      <c r="K2935" s="40"/>
      <c r="L2935" s="40"/>
      <c r="M2935" s="40"/>
      <c r="N2935" s="40"/>
      <c r="O2935" s="40"/>
    </row>
    <row r="2936" spans="1:15" s="200" customFormat="1" x14ac:dyDescent="0.2">
      <c r="A2936" s="40"/>
      <c r="B2936" s="40"/>
      <c r="C2936" s="40"/>
      <c r="D2936" s="40"/>
      <c r="E2936" s="115"/>
      <c r="F2936" s="115"/>
      <c r="G2936" s="40"/>
      <c r="H2936" s="40"/>
      <c r="I2936" s="40"/>
      <c r="J2936" s="40"/>
      <c r="K2936" s="40"/>
      <c r="L2936" s="40"/>
      <c r="M2936" s="40"/>
      <c r="N2936" s="40"/>
      <c r="O2936" s="40"/>
    </row>
    <row r="2937" spans="1:15" s="200" customFormat="1" x14ac:dyDescent="0.2">
      <c r="A2937" s="40"/>
      <c r="B2937" s="40"/>
      <c r="C2937" s="40"/>
      <c r="D2937" s="40"/>
      <c r="E2937" s="115"/>
      <c r="F2937" s="115"/>
      <c r="G2937" s="40"/>
      <c r="H2937" s="40"/>
      <c r="I2937" s="40"/>
      <c r="J2937" s="40"/>
      <c r="K2937" s="40"/>
      <c r="L2937" s="40"/>
      <c r="M2937" s="40"/>
      <c r="N2937" s="40"/>
      <c r="O2937" s="40"/>
    </row>
    <row r="2938" spans="1:15" s="200" customFormat="1" x14ac:dyDescent="0.2">
      <c r="A2938" s="40"/>
      <c r="B2938" s="40"/>
      <c r="C2938" s="40"/>
      <c r="D2938" s="40"/>
      <c r="E2938" s="115"/>
      <c r="F2938" s="115"/>
      <c r="G2938" s="40"/>
      <c r="H2938" s="40"/>
      <c r="I2938" s="40"/>
      <c r="J2938" s="40"/>
      <c r="K2938" s="40"/>
      <c r="L2938" s="40"/>
      <c r="M2938" s="40"/>
      <c r="N2938" s="40"/>
      <c r="O2938" s="40"/>
    </row>
    <row r="2939" spans="1:15" s="200" customFormat="1" x14ac:dyDescent="0.2">
      <c r="A2939" s="40"/>
      <c r="B2939" s="40"/>
      <c r="C2939" s="40"/>
      <c r="D2939" s="40"/>
      <c r="E2939" s="115"/>
      <c r="F2939" s="115"/>
      <c r="G2939" s="40"/>
      <c r="H2939" s="40"/>
      <c r="I2939" s="40"/>
      <c r="J2939" s="40"/>
      <c r="K2939" s="40"/>
      <c r="L2939" s="40"/>
      <c r="M2939" s="40"/>
      <c r="N2939" s="40"/>
      <c r="O2939" s="40"/>
    </row>
    <row r="2940" spans="1:15" s="200" customFormat="1" x14ac:dyDescent="0.2">
      <c r="A2940" s="40"/>
      <c r="B2940" s="40"/>
      <c r="C2940" s="40"/>
      <c r="D2940" s="40"/>
      <c r="E2940" s="115"/>
      <c r="F2940" s="115"/>
      <c r="G2940" s="40"/>
      <c r="H2940" s="40"/>
      <c r="I2940" s="40"/>
      <c r="J2940" s="40"/>
      <c r="K2940" s="40"/>
      <c r="L2940" s="40"/>
      <c r="M2940" s="40"/>
      <c r="N2940" s="40"/>
      <c r="O2940" s="40"/>
    </row>
    <row r="2941" spans="1:15" s="200" customFormat="1" x14ac:dyDescent="0.2">
      <c r="A2941" s="40"/>
      <c r="B2941" s="40"/>
      <c r="C2941" s="40"/>
      <c r="D2941" s="40"/>
      <c r="E2941" s="115"/>
      <c r="F2941" s="115"/>
      <c r="G2941" s="40"/>
      <c r="H2941" s="40"/>
      <c r="I2941" s="40"/>
      <c r="J2941" s="40"/>
      <c r="K2941" s="40"/>
      <c r="L2941" s="40"/>
      <c r="M2941" s="40"/>
      <c r="N2941" s="40"/>
      <c r="O2941" s="40"/>
    </row>
    <row r="2942" spans="1:15" s="200" customFormat="1" x14ac:dyDescent="0.2">
      <c r="A2942" s="40"/>
      <c r="B2942" s="40"/>
      <c r="C2942" s="40"/>
      <c r="D2942" s="40"/>
      <c r="E2942" s="115"/>
      <c r="F2942" s="115"/>
      <c r="G2942" s="40"/>
      <c r="H2942" s="40"/>
      <c r="I2942" s="40"/>
      <c r="J2942" s="40"/>
      <c r="K2942" s="40"/>
      <c r="L2942" s="40"/>
      <c r="M2942" s="40"/>
      <c r="N2942" s="40"/>
      <c r="O2942" s="40"/>
    </row>
    <row r="2943" spans="1:15" s="200" customFormat="1" x14ac:dyDescent="0.2">
      <c r="A2943" s="40"/>
      <c r="B2943" s="40"/>
      <c r="C2943" s="40"/>
      <c r="D2943" s="40"/>
      <c r="E2943" s="115"/>
      <c r="F2943" s="115"/>
      <c r="G2943" s="40"/>
      <c r="H2943" s="40"/>
      <c r="I2943" s="40"/>
      <c r="J2943" s="40"/>
      <c r="K2943" s="40"/>
      <c r="L2943" s="40"/>
      <c r="M2943" s="40"/>
      <c r="N2943" s="40"/>
      <c r="O2943" s="40"/>
    </row>
    <row r="2944" spans="1:15" s="200" customFormat="1" x14ac:dyDescent="0.2">
      <c r="A2944" s="40"/>
      <c r="B2944" s="40"/>
      <c r="C2944" s="40"/>
      <c r="D2944" s="40"/>
      <c r="E2944" s="115"/>
      <c r="F2944" s="115"/>
      <c r="G2944" s="40"/>
      <c r="H2944" s="40"/>
      <c r="I2944" s="40"/>
      <c r="J2944" s="40"/>
      <c r="K2944" s="40"/>
      <c r="L2944" s="40"/>
      <c r="M2944" s="40"/>
      <c r="N2944" s="40"/>
      <c r="O2944" s="40"/>
    </row>
    <row r="2945" spans="1:15" s="200" customFormat="1" x14ac:dyDescent="0.2">
      <c r="A2945" s="40"/>
      <c r="B2945" s="40"/>
      <c r="C2945" s="40"/>
      <c r="D2945" s="40"/>
      <c r="E2945" s="115"/>
      <c r="F2945" s="115"/>
      <c r="G2945" s="40"/>
      <c r="H2945" s="40"/>
      <c r="I2945" s="40"/>
      <c r="J2945" s="40"/>
      <c r="K2945" s="40"/>
      <c r="L2945" s="40"/>
      <c r="M2945" s="40"/>
      <c r="N2945" s="40"/>
      <c r="O2945" s="40"/>
    </row>
    <row r="2946" spans="1:15" s="200" customFormat="1" x14ac:dyDescent="0.2">
      <c r="A2946" s="40"/>
      <c r="B2946" s="40"/>
      <c r="C2946" s="40"/>
      <c r="D2946" s="40"/>
      <c r="E2946" s="115"/>
      <c r="F2946" s="115"/>
      <c r="G2946" s="40"/>
      <c r="H2946" s="40"/>
      <c r="I2946" s="40"/>
      <c r="J2946" s="40"/>
      <c r="K2946" s="40"/>
      <c r="L2946" s="40"/>
      <c r="M2946" s="40"/>
      <c r="N2946" s="40"/>
      <c r="O2946" s="40"/>
    </row>
    <row r="2947" spans="1:15" s="200" customFormat="1" x14ac:dyDescent="0.2">
      <c r="A2947" s="40"/>
      <c r="B2947" s="40"/>
      <c r="C2947" s="40"/>
      <c r="D2947" s="40"/>
      <c r="E2947" s="115"/>
      <c r="F2947" s="115"/>
      <c r="G2947" s="40"/>
      <c r="H2947" s="40"/>
      <c r="I2947" s="40"/>
      <c r="J2947" s="40"/>
      <c r="K2947" s="40"/>
      <c r="L2947" s="40"/>
      <c r="M2947" s="40"/>
      <c r="N2947" s="40"/>
      <c r="O2947" s="40"/>
    </row>
    <row r="2948" spans="1:15" s="200" customFormat="1" x14ac:dyDescent="0.2">
      <c r="A2948" s="40"/>
      <c r="B2948" s="40"/>
      <c r="C2948" s="40"/>
      <c r="D2948" s="40"/>
      <c r="E2948" s="115"/>
      <c r="F2948" s="115"/>
      <c r="G2948" s="40"/>
      <c r="H2948" s="40"/>
      <c r="I2948" s="40"/>
      <c r="J2948" s="40"/>
      <c r="K2948" s="40"/>
      <c r="L2948" s="40"/>
      <c r="M2948" s="40"/>
      <c r="N2948" s="40"/>
      <c r="O2948" s="40"/>
    </row>
    <row r="2949" spans="1:15" s="200" customFormat="1" x14ac:dyDescent="0.2">
      <c r="A2949" s="40"/>
      <c r="B2949" s="40"/>
      <c r="C2949" s="40"/>
      <c r="D2949" s="40"/>
      <c r="E2949" s="115"/>
      <c r="F2949" s="115"/>
      <c r="G2949" s="40"/>
      <c r="H2949" s="40"/>
      <c r="I2949" s="40"/>
      <c r="J2949" s="40"/>
      <c r="K2949" s="40"/>
      <c r="L2949" s="40"/>
      <c r="M2949" s="40"/>
      <c r="N2949" s="40"/>
      <c r="O2949" s="40"/>
    </row>
    <row r="2950" spans="1:15" s="200" customFormat="1" x14ac:dyDescent="0.2">
      <c r="A2950" s="40"/>
      <c r="B2950" s="40"/>
      <c r="C2950" s="40"/>
      <c r="D2950" s="40"/>
      <c r="E2950" s="115"/>
      <c r="F2950" s="115"/>
      <c r="G2950" s="40"/>
      <c r="H2950" s="40"/>
      <c r="I2950" s="40"/>
      <c r="J2950" s="40"/>
      <c r="K2950" s="40"/>
      <c r="L2950" s="40"/>
      <c r="M2950" s="40"/>
      <c r="N2950" s="40"/>
      <c r="O2950" s="40"/>
    </row>
    <row r="2951" spans="1:15" s="200" customFormat="1" x14ac:dyDescent="0.2">
      <c r="A2951" s="40"/>
      <c r="B2951" s="40"/>
      <c r="C2951" s="40"/>
      <c r="D2951" s="40"/>
      <c r="E2951" s="115"/>
      <c r="F2951" s="115"/>
      <c r="G2951" s="40"/>
      <c r="H2951" s="40"/>
      <c r="I2951" s="40"/>
      <c r="J2951" s="40"/>
      <c r="K2951" s="40"/>
      <c r="L2951" s="40"/>
      <c r="M2951" s="40"/>
      <c r="N2951" s="40"/>
      <c r="O2951" s="40"/>
    </row>
    <row r="2952" spans="1:15" s="200" customFormat="1" x14ac:dyDescent="0.2">
      <c r="A2952" s="40"/>
      <c r="B2952" s="40"/>
      <c r="C2952" s="40"/>
      <c r="D2952" s="40"/>
      <c r="E2952" s="115"/>
      <c r="F2952" s="115"/>
      <c r="G2952" s="40"/>
      <c r="H2952" s="40"/>
      <c r="I2952" s="40"/>
      <c r="J2952" s="40"/>
      <c r="K2952" s="40"/>
      <c r="L2952" s="40"/>
      <c r="M2952" s="40"/>
      <c r="N2952" s="40"/>
      <c r="O2952" s="40"/>
    </row>
    <row r="2953" spans="1:15" s="200" customFormat="1" x14ac:dyDescent="0.2">
      <c r="A2953" s="40"/>
      <c r="B2953" s="40"/>
      <c r="C2953" s="40"/>
      <c r="D2953" s="40"/>
      <c r="E2953" s="115"/>
      <c r="F2953" s="115"/>
      <c r="G2953" s="40"/>
      <c r="H2953" s="40"/>
      <c r="I2953" s="40"/>
      <c r="J2953" s="40"/>
      <c r="K2953" s="40"/>
      <c r="L2953" s="40"/>
      <c r="M2953" s="40"/>
      <c r="N2953" s="40"/>
      <c r="O2953" s="40"/>
    </row>
    <row r="2954" spans="1:15" s="200" customFormat="1" x14ac:dyDescent="0.2">
      <c r="A2954" s="40"/>
      <c r="B2954" s="40"/>
      <c r="C2954" s="40"/>
      <c r="D2954" s="40"/>
      <c r="E2954" s="115"/>
      <c r="F2954" s="115"/>
      <c r="G2954" s="40"/>
      <c r="H2954" s="40"/>
      <c r="I2954" s="40"/>
      <c r="J2954" s="40"/>
      <c r="K2954" s="40"/>
      <c r="L2954" s="40"/>
      <c r="M2954" s="40"/>
      <c r="N2954" s="40"/>
      <c r="O2954" s="40"/>
    </row>
    <row r="2955" spans="1:15" s="200" customFormat="1" x14ac:dyDescent="0.2">
      <c r="A2955" s="40"/>
      <c r="B2955" s="40"/>
      <c r="C2955" s="40"/>
      <c r="D2955" s="40"/>
      <c r="E2955" s="115"/>
      <c r="F2955" s="115"/>
      <c r="G2955" s="40"/>
      <c r="H2955" s="40"/>
      <c r="I2955" s="40"/>
      <c r="J2955" s="40"/>
      <c r="K2955" s="40"/>
      <c r="L2955" s="40"/>
      <c r="M2955" s="40"/>
      <c r="N2955" s="40"/>
      <c r="O2955" s="40"/>
    </row>
    <row r="2956" spans="1:15" s="200" customFormat="1" x14ac:dyDescent="0.2">
      <c r="A2956" s="40"/>
      <c r="B2956" s="40"/>
      <c r="C2956" s="40"/>
      <c r="D2956" s="40"/>
      <c r="E2956" s="115"/>
      <c r="F2956" s="115"/>
      <c r="G2956" s="40"/>
      <c r="H2956" s="40"/>
      <c r="I2956" s="40"/>
      <c r="J2956" s="40"/>
      <c r="K2956" s="40"/>
      <c r="L2956" s="40"/>
      <c r="M2956" s="40"/>
      <c r="N2956" s="40"/>
      <c r="O2956" s="40"/>
    </row>
    <row r="2957" spans="1:15" s="200" customFormat="1" x14ac:dyDescent="0.2">
      <c r="A2957" s="40"/>
      <c r="B2957" s="40"/>
      <c r="C2957" s="40"/>
      <c r="D2957" s="40"/>
      <c r="E2957" s="115"/>
      <c r="F2957" s="115"/>
      <c r="G2957" s="40"/>
      <c r="H2957" s="40"/>
      <c r="I2957" s="40"/>
      <c r="J2957" s="40"/>
      <c r="K2957" s="40"/>
      <c r="L2957" s="40"/>
      <c r="M2957" s="40"/>
      <c r="N2957" s="40"/>
      <c r="O2957" s="40"/>
    </row>
    <row r="2958" spans="1:15" s="200" customFormat="1" x14ac:dyDescent="0.2">
      <c r="A2958" s="40"/>
      <c r="B2958" s="40"/>
      <c r="C2958" s="40"/>
      <c r="D2958" s="40"/>
      <c r="E2958" s="115"/>
      <c r="F2958" s="115"/>
      <c r="G2958" s="40"/>
      <c r="H2958" s="40"/>
      <c r="I2958" s="40"/>
      <c r="J2958" s="40"/>
      <c r="K2958" s="40"/>
      <c r="L2958" s="40"/>
      <c r="M2958" s="40"/>
      <c r="N2958" s="40"/>
      <c r="O2958" s="40"/>
    </row>
    <row r="2959" spans="1:15" s="200" customFormat="1" x14ac:dyDescent="0.2">
      <c r="A2959" s="40"/>
      <c r="B2959" s="40"/>
      <c r="C2959" s="40"/>
      <c r="D2959" s="40"/>
      <c r="E2959" s="115"/>
      <c r="F2959" s="115"/>
      <c r="G2959" s="40"/>
      <c r="H2959" s="40"/>
      <c r="I2959" s="40"/>
      <c r="J2959" s="40"/>
      <c r="K2959" s="40"/>
      <c r="L2959" s="40"/>
      <c r="M2959" s="40"/>
      <c r="N2959" s="40"/>
      <c r="O2959" s="40"/>
    </row>
    <row r="2960" spans="1:15" s="200" customFormat="1" x14ac:dyDescent="0.2">
      <c r="A2960" s="40"/>
      <c r="B2960" s="40"/>
      <c r="C2960" s="40"/>
      <c r="D2960" s="40"/>
      <c r="E2960" s="115"/>
      <c r="F2960" s="115"/>
      <c r="G2960" s="40"/>
      <c r="H2960" s="40"/>
      <c r="I2960" s="40"/>
      <c r="J2960" s="40"/>
      <c r="K2960" s="40"/>
      <c r="L2960" s="40"/>
      <c r="M2960" s="40"/>
      <c r="N2960" s="40"/>
      <c r="O2960" s="40"/>
    </row>
    <row r="2961" spans="1:15" s="200" customFormat="1" x14ac:dyDescent="0.2">
      <c r="A2961" s="40"/>
      <c r="B2961" s="40"/>
      <c r="C2961" s="40"/>
      <c r="D2961" s="40"/>
      <c r="E2961" s="115"/>
      <c r="F2961" s="115"/>
      <c r="G2961" s="40"/>
      <c r="H2961" s="40"/>
      <c r="I2961" s="40"/>
      <c r="J2961" s="40"/>
      <c r="K2961" s="40"/>
      <c r="L2961" s="40"/>
      <c r="M2961" s="40"/>
      <c r="N2961" s="40"/>
      <c r="O2961" s="40"/>
    </row>
    <row r="2962" spans="1:15" s="200" customFormat="1" x14ac:dyDescent="0.2">
      <c r="A2962" s="40"/>
      <c r="B2962" s="40"/>
      <c r="C2962" s="40"/>
      <c r="D2962" s="40"/>
      <c r="E2962" s="115"/>
      <c r="F2962" s="115"/>
      <c r="G2962" s="40"/>
      <c r="H2962" s="40"/>
      <c r="I2962" s="40"/>
      <c r="J2962" s="40"/>
      <c r="K2962" s="40"/>
      <c r="L2962" s="40"/>
      <c r="M2962" s="40"/>
      <c r="N2962" s="40"/>
      <c r="O2962" s="40"/>
    </row>
    <row r="2963" spans="1:15" s="200" customFormat="1" x14ac:dyDescent="0.2">
      <c r="A2963" s="40"/>
      <c r="B2963" s="40"/>
      <c r="C2963" s="40"/>
      <c r="D2963" s="40"/>
      <c r="E2963" s="115"/>
      <c r="F2963" s="115"/>
      <c r="G2963" s="40"/>
      <c r="H2963" s="40"/>
      <c r="I2963" s="40"/>
      <c r="J2963" s="40"/>
      <c r="K2963" s="40"/>
      <c r="L2963" s="40"/>
      <c r="M2963" s="40"/>
      <c r="N2963" s="40"/>
      <c r="O2963" s="40"/>
    </row>
    <row r="2964" spans="1:15" s="200" customFormat="1" x14ac:dyDescent="0.2">
      <c r="A2964" s="40"/>
      <c r="B2964" s="40"/>
      <c r="C2964" s="40"/>
      <c r="D2964" s="40"/>
      <c r="E2964" s="115"/>
      <c r="F2964" s="115"/>
      <c r="G2964" s="40"/>
      <c r="H2964" s="40"/>
      <c r="I2964" s="40"/>
      <c r="J2964" s="40"/>
      <c r="K2964" s="40"/>
      <c r="L2964" s="40"/>
      <c r="M2964" s="40"/>
      <c r="N2964" s="40"/>
      <c r="O2964" s="40"/>
    </row>
    <row r="2965" spans="1:15" s="200" customFormat="1" x14ac:dyDescent="0.2">
      <c r="A2965" s="40"/>
      <c r="B2965" s="40"/>
      <c r="C2965" s="40"/>
      <c r="D2965" s="40"/>
      <c r="E2965" s="115"/>
      <c r="F2965" s="115"/>
      <c r="G2965" s="40"/>
      <c r="H2965" s="40"/>
      <c r="I2965" s="40"/>
      <c r="J2965" s="40"/>
      <c r="K2965" s="40"/>
      <c r="L2965" s="40"/>
      <c r="M2965" s="40"/>
      <c r="N2965" s="40"/>
      <c r="O2965" s="40"/>
    </row>
    <row r="2966" spans="1:15" s="200" customFormat="1" x14ac:dyDescent="0.2">
      <c r="A2966" s="40"/>
      <c r="B2966" s="40"/>
      <c r="C2966" s="40"/>
      <c r="D2966" s="40"/>
      <c r="E2966" s="115"/>
      <c r="F2966" s="115"/>
      <c r="G2966" s="40"/>
      <c r="H2966" s="40"/>
      <c r="I2966" s="40"/>
      <c r="J2966" s="40"/>
      <c r="K2966" s="40"/>
      <c r="L2966" s="40"/>
      <c r="M2966" s="40"/>
      <c r="N2966" s="40"/>
      <c r="O2966" s="40"/>
    </row>
    <row r="2967" spans="1:15" s="200" customFormat="1" x14ac:dyDescent="0.2">
      <c r="A2967" s="40"/>
      <c r="B2967" s="40"/>
      <c r="C2967" s="40"/>
      <c r="D2967" s="40"/>
      <c r="E2967" s="115"/>
      <c r="F2967" s="115"/>
      <c r="G2967" s="40"/>
      <c r="H2967" s="40"/>
      <c r="I2967" s="40"/>
      <c r="J2967" s="40"/>
      <c r="K2967" s="40"/>
      <c r="L2967" s="40"/>
      <c r="M2967" s="40"/>
      <c r="N2967" s="40"/>
      <c r="O2967" s="40"/>
    </row>
    <row r="2968" spans="1:15" s="200" customFormat="1" x14ac:dyDescent="0.2">
      <c r="A2968" s="40"/>
      <c r="B2968" s="40"/>
      <c r="C2968" s="40"/>
      <c r="D2968" s="40"/>
      <c r="E2968" s="115"/>
      <c r="F2968" s="115"/>
      <c r="G2968" s="40"/>
      <c r="H2968" s="40"/>
      <c r="I2968" s="40"/>
      <c r="J2968" s="40"/>
      <c r="K2968" s="40"/>
      <c r="L2968" s="40"/>
      <c r="M2968" s="40"/>
      <c r="N2968" s="40"/>
      <c r="O2968" s="40"/>
    </row>
    <row r="2969" spans="1:15" s="200" customFormat="1" x14ac:dyDescent="0.2">
      <c r="A2969" s="40"/>
      <c r="B2969" s="40"/>
      <c r="C2969" s="40"/>
      <c r="D2969" s="40"/>
      <c r="E2969" s="115"/>
      <c r="F2969" s="115"/>
      <c r="G2969" s="40"/>
      <c r="H2969" s="40"/>
      <c r="I2969" s="40"/>
      <c r="J2969" s="40"/>
      <c r="K2969" s="40"/>
      <c r="L2969" s="40"/>
      <c r="M2969" s="40"/>
      <c r="N2969" s="40"/>
      <c r="O2969" s="40"/>
    </row>
    <row r="2970" spans="1:15" s="200" customFormat="1" x14ac:dyDescent="0.2">
      <c r="A2970" s="40"/>
      <c r="B2970" s="40"/>
      <c r="C2970" s="40"/>
      <c r="D2970" s="40"/>
      <c r="E2970" s="115"/>
      <c r="F2970" s="115"/>
      <c r="G2970" s="40"/>
      <c r="H2970" s="40"/>
      <c r="I2970" s="40"/>
      <c r="J2970" s="40"/>
      <c r="K2970" s="40"/>
      <c r="L2970" s="40"/>
      <c r="M2970" s="40"/>
      <c r="N2970" s="40"/>
      <c r="O2970" s="40"/>
    </row>
    <row r="2971" spans="1:15" s="200" customFormat="1" x14ac:dyDescent="0.2">
      <c r="A2971" s="40"/>
      <c r="B2971" s="40"/>
      <c r="C2971" s="40"/>
      <c r="D2971" s="40"/>
      <c r="E2971" s="115"/>
      <c r="F2971" s="115"/>
      <c r="G2971" s="40"/>
      <c r="H2971" s="40"/>
      <c r="I2971" s="40"/>
      <c r="J2971" s="40"/>
      <c r="K2971" s="40"/>
      <c r="L2971" s="40"/>
      <c r="M2971" s="40"/>
      <c r="N2971" s="40"/>
      <c r="O2971" s="40"/>
    </row>
    <row r="2972" spans="1:15" s="200" customFormat="1" x14ac:dyDescent="0.2">
      <c r="A2972" s="40"/>
      <c r="B2972" s="40"/>
      <c r="C2972" s="40"/>
      <c r="D2972" s="40"/>
      <c r="E2972" s="115"/>
      <c r="F2972" s="115"/>
      <c r="G2972" s="40"/>
      <c r="H2972" s="40"/>
      <c r="I2972" s="40"/>
      <c r="J2972" s="40"/>
      <c r="K2972" s="40"/>
      <c r="L2972" s="40"/>
      <c r="M2972" s="40"/>
      <c r="N2972" s="40"/>
      <c r="O2972" s="40"/>
    </row>
    <row r="2973" spans="1:15" s="200" customFormat="1" x14ac:dyDescent="0.2">
      <c r="A2973" s="40"/>
      <c r="B2973" s="40"/>
      <c r="C2973" s="40"/>
      <c r="D2973" s="40"/>
      <c r="E2973" s="115"/>
      <c r="F2973" s="115"/>
      <c r="G2973" s="40"/>
      <c r="H2973" s="40"/>
      <c r="I2973" s="40"/>
      <c r="J2973" s="40"/>
      <c r="K2973" s="40"/>
      <c r="L2973" s="40"/>
      <c r="M2973" s="40"/>
      <c r="N2973" s="40"/>
      <c r="O2973" s="40"/>
    </row>
    <row r="2974" spans="1:15" s="200" customFormat="1" x14ac:dyDescent="0.2">
      <c r="A2974" s="40"/>
      <c r="B2974" s="40"/>
      <c r="C2974" s="40"/>
      <c r="D2974" s="40"/>
      <c r="E2974" s="115"/>
      <c r="F2974" s="115"/>
      <c r="G2974" s="40"/>
      <c r="H2974" s="40"/>
      <c r="I2974" s="40"/>
      <c r="J2974" s="40"/>
      <c r="K2974" s="40"/>
      <c r="L2974" s="40"/>
      <c r="M2974" s="40"/>
      <c r="N2974" s="40"/>
      <c r="O2974" s="40"/>
    </row>
    <row r="2975" spans="1:15" s="200" customFormat="1" x14ac:dyDescent="0.2">
      <c r="A2975" s="40"/>
      <c r="B2975" s="40"/>
      <c r="C2975" s="40"/>
      <c r="D2975" s="40"/>
      <c r="E2975" s="115"/>
      <c r="F2975" s="115"/>
      <c r="G2975" s="40"/>
      <c r="H2975" s="40"/>
      <c r="I2975" s="40"/>
      <c r="J2975" s="40"/>
      <c r="K2975" s="40"/>
      <c r="L2975" s="40"/>
      <c r="M2975" s="40"/>
      <c r="N2975" s="40"/>
      <c r="O2975" s="40"/>
    </row>
    <row r="2976" spans="1:15" s="200" customFormat="1" x14ac:dyDescent="0.2">
      <c r="A2976" s="40"/>
      <c r="B2976" s="40"/>
      <c r="C2976" s="40"/>
      <c r="D2976" s="40"/>
      <c r="E2976" s="115"/>
      <c r="F2976" s="115"/>
      <c r="G2976" s="40"/>
      <c r="H2976" s="40"/>
      <c r="I2976" s="40"/>
      <c r="J2976" s="40"/>
      <c r="K2976" s="40"/>
      <c r="L2976" s="40"/>
      <c r="M2976" s="40"/>
      <c r="N2976" s="40"/>
      <c r="O2976" s="40"/>
    </row>
    <row r="2977" spans="1:15" s="200" customFormat="1" x14ac:dyDescent="0.2">
      <c r="A2977" s="40"/>
      <c r="B2977" s="40"/>
      <c r="C2977" s="40"/>
      <c r="D2977" s="40"/>
      <c r="E2977" s="115"/>
      <c r="F2977" s="115"/>
      <c r="G2977" s="40"/>
      <c r="H2977" s="40"/>
      <c r="I2977" s="40"/>
      <c r="J2977" s="40"/>
      <c r="K2977" s="40"/>
      <c r="L2977" s="40"/>
      <c r="M2977" s="40"/>
      <c r="N2977" s="40"/>
      <c r="O2977" s="40"/>
    </row>
    <row r="2978" spans="1:15" s="200" customFormat="1" x14ac:dyDescent="0.2">
      <c r="A2978" s="40"/>
      <c r="B2978" s="40"/>
      <c r="C2978" s="40"/>
      <c r="D2978" s="40"/>
      <c r="E2978" s="115"/>
      <c r="F2978" s="115"/>
      <c r="G2978" s="40"/>
      <c r="H2978" s="40"/>
      <c r="I2978" s="40"/>
      <c r="J2978" s="40"/>
      <c r="K2978" s="40"/>
      <c r="L2978" s="40"/>
      <c r="M2978" s="40"/>
      <c r="N2978" s="40"/>
      <c r="O2978" s="40"/>
    </row>
    <row r="2979" spans="1:15" s="200" customFormat="1" x14ac:dyDescent="0.2">
      <c r="A2979" s="40"/>
      <c r="B2979" s="40"/>
      <c r="C2979" s="40"/>
      <c r="D2979" s="40"/>
      <c r="E2979" s="115"/>
      <c r="F2979" s="115"/>
      <c r="G2979" s="40"/>
      <c r="H2979" s="40"/>
      <c r="I2979" s="40"/>
      <c r="J2979" s="40"/>
      <c r="K2979" s="40"/>
      <c r="L2979" s="40"/>
      <c r="M2979" s="40"/>
      <c r="N2979" s="40"/>
      <c r="O2979" s="40"/>
    </row>
    <row r="2980" spans="1:15" s="200" customFormat="1" x14ac:dyDescent="0.2">
      <c r="A2980" s="40"/>
      <c r="B2980" s="40"/>
      <c r="C2980" s="40"/>
      <c r="D2980" s="40"/>
      <c r="E2980" s="115"/>
      <c r="F2980" s="115"/>
      <c r="G2980" s="40"/>
      <c r="H2980" s="40"/>
      <c r="I2980" s="40"/>
      <c r="J2980" s="40"/>
      <c r="K2980" s="40"/>
      <c r="L2980" s="40"/>
      <c r="M2980" s="40"/>
      <c r="N2980" s="40"/>
      <c r="O2980" s="40"/>
    </row>
    <row r="2981" spans="1:15" s="200" customFormat="1" x14ac:dyDescent="0.2">
      <c r="A2981" s="40"/>
      <c r="B2981" s="40"/>
      <c r="C2981" s="40"/>
      <c r="D2981" s="40"/>
      <c r="E2981" s="115"/>
      <c r="F2981" s="115"/>
      <c r="G2981" s="40"/>
      <c r="H2981" s="40"/>
      <c r="I2981" s="40"/>
      <c r="J2981" s="40"/>
      <c r="K2981" s="40"/>
      <c r="L2981" s="40"/>
      <c r="M2981" s="40"/>
      <c r="N2981" s="40"/>
      <c r="O2981" s="40"/>
    </row>
    <row r="2982" spans="1:15" s="200" customFormat="1" x14ac:dyDescent="0.2">
      <c r="A2982" s="40"/>
      <c r="B2982" s="40"/>
      <c r="C2982" s="40"/>
      <c r="D2982" s="40"/>
      <c r="E2982" s="115"/>
      <c r="F2982" s="115"/>
      <c r="G2982" s="40"/>
      <c r="H2982" s="40"/>
      <c r="I2982" s="40"/>
      <c r="J2982" s="40"/>
      <c r="K2982" s="40"/>
      <c r="L2982" s="40"/>
      <c r="M2982" s="40"/>
      <c r="N2982" s="40"/>
      <c r="O2982" s="40"/>
    </row>
    <row r="2983" spans="1:15" s="200" customFormat="1" x14ac:dyDescent="0.2">
      <c r="A2983" s="40"/>
      <c r="B2983" s="40"/>
      <c r="C2983" s="40"/>
      <c r="D2983" s="40"/>
      <c r="E2983" s="115"/>
      <c r="F2983" s="115"/>
      <c r="G2983" s="40"/>
      <c r="H2983" s="40"/>
      <c r="I2983" s="40"/>
      <c r="J2983" s="40"/>
      <c r="K2983" s="40"/>
      <c r="L2983" s="40"/>
      <c r="M2983" s="40"/>
      <c r="N2983" s="40"/>
      <c r="O2983" s="40"/>
    </row>
    <row r="2984" spans="1:15" s="200" customFormat="1" x14ac:dyDescent="0.2">
      <c r="A2984" s="40"/>
      <c r="B2984" s="40"/>
      <c r="C2984" s="40"/>
      <c r="D2984" s="40"/>
      <c r="E2984" s="115"/>
      <c r="F2984" s="115"/>
      <c r="G2984" s="40"/>
      <c r="H2984" s="40"/>
      <c r="I2984" s="40"/>
      <c r="J2984" s="40"/>
      <c r="K2984" s="40"/>
      <c r="L2984" s="40"/>
      <c r="M2984" s="40"/>
      <c r="N2984" s="40"/>
      <c r="O2984" s="40"/>
    </row>
    <row r="2985" spans="1:15" s="200" customFormat="1" x14ac:dyDescent="0.2">
      <c r="A2985" s="40"/>
      <c r="B2985" s="40"/>
      <c r="C2985" s="40"/>
      <c r="D2985" s="40"/>
      <c r="E2985" s="115"/>
      <c r="F2985" s="115"/>
      <c r="G2985" s="40"/>
      <c r="H2985" s="40"/>
      <c r="I2985" s="40"/>
      <c r="J2985" s="40"/>
      <c r="K2985" s="40"/>
      <c r="L2985" s="40"/>
      <c r="M2985" s="40"/>
      <c r="N2985" s="40"/>
      <c r="O2985" s="40"/>
    </row>
    <row r="2986" spans="1:15" s="200" customFormat="1" x14ac:dyDescent="0.2">
      <c r="A2986" s="40"/>
      <c r="B2986" s="40"/>
      <c r="C2986" s="40"/>
      <c r="D2986" s="40"/>
      <c r="E2986" s="115"/>
      <c r="F2986" s="115"/>
      <c r="G2986" s="40"/>
      <c r="H2986" s="40"/>
      <c r="I2986" s="40"/>
      <c r="J2986" s="40"/>
      <c r="K2986" s="40"/>
      <c r="L2986" s="40"/>
      <c r="M2986" s="40"/>
      <c r="N2986" s="40"/>
      <c r="O2986" s="40"/>
    </row>
    <row r="2987" spans="1:15" s="200" customFormat="1" x14ac:dyDescent="0.2">
      <c r="A2987" s="40"/>
      <c r="B2987" s="40"/>
      <c r="C2987" s="40"/>
      <c r="D2987" s="40"/>
      <c r="E2987" s="115"/>
      <c r="F2987" s="115"/>
      <c r="G2987" s="40"/>
      <c r="H2987" s="40"/>
      <c r="I2987" s="40"/>
      <c r="J2987" s="40"/>
      <c r="K2987" s="40"/>
      <c r="L2987" s="40"/>
      <c r="M2987" s="40"/>
      <c r="N2987" s="40"/>
      <c r="O2987" s="40"/>
    </row>
    <row r="2988" spans="1:15" s="200" customFormat="1" x14ac:dyDescent="0.2">
      <c r="A2988" s="40"/>
      <c r="B2988" s="40"/>
      <c r="C2988" s="40"/>
      <c r="D2988" s="40"/>
      <c r="E2988" s="115"/>
      <c r="F2988" s="115"/>
      <c r="G2988" s="40"/>
      <c r="H2988" s="40"/>
      <c r="I2988" s="40"/>
      <c r="J2988" s="40"/>
      <c r="K2988" s="40"/>
      <c r="L2988" s="40"/>
      <c r="M2988" s="40"/>
      <c r="N2988" s="40"/>
      <c r="O2988" s="40"/>
    </row>
    <row r="2989" spans="1:15" s="200" customFormat="1" x14ac:dyDescent="0.2">
      <c r="A2989" s="40"/>
      <c r="B2989" s="40"/>
      <c r="C2989" s="40"/>
      <c r="D2989" s="40"/>
      <c r="E2989" s="115"/>
      <c r="F2989" s="115"/>
      <c r="G2989" s="40"/>
      <c r="H2989" s="40"/>
      <c r="I2989" s="40"/>
      <c r="J2989" s="40"/>
      <c r="K2989" s="40"/>
      <c r="L2989" s="40"/>
      <c r="M2989" s="40"/>
      <c r="N2989" s="40"/>
      <c r="O2989" s="40"/>
    </row>
    <row r="2990" spans="1:15" s="200" customFormat="1" x14ac:dyDescent="0.2">
      <c r="A2990" s="40"/>
      <c r="B2990" s="40"/>
      <c r="C2990" s="40"/>
      <c r="D2990" s="40"/>
      <c r="E2990" s="115"/>
      <c r="F2990" s="115"/>
      <c r="G2990" s="40"/>
      <c r="H2990" s="40"/>
      <c r="I2990" s="40"/>
      <c r="J2990" s="40"/>
      <c r="K2990" s="40"/>
      <c r="L2990" s="40"/>
      <c r="M2990" s="40"/>
      <c r="N2990" s="40"/>
      <c r="O2990" s="40"/>
    </row>
    <row r="2991" spans="1:15" s="200" customFormat="1" x14ac:dyDescent="0.2">
      <c r="A2991" s="40"/>
      <c r="B2991" s="40"/>
      <c r="C2991" s="40"/>
      <c r="D2991" s="40"/>
      <c r="E2991" s="115"/>
      <c r="F2991" s="115"/>
      <c r="G2991" s="40"/>
      <c r="H2991" s="40"/>
      <c r="I2991" s="40"/>
      <c r="J2991" s="40"/>
      <c r="K2991" s="40"/>
      <c r="L2991" s="40"/>
      <c r="M2991" s="40"/>
      <c r="N2991" s="40"/>
      <c r="O2991" s="40"/>
    </row>
    <row r="2992" spans="1:15" s="200" customFormat="1" x14ac:dyDescent="0.2">
      <c r="A2992" s="40"/>
      <c r="B2992" s="40"/>
      <c r="C2992" s="40"/>
      <c r="D2992" s="40"/>
      <c r="E2992" s="115"/>
      <c r="F2992" s="115"/>
      <c r="G2992" s="40"/>
      <c r="H2992" s="40"/>
      <c r="I2992" s="40"/>
      <c r="J2992" s="40"/>
      <c r="K2992" s="40"/>
      <c r="L2992" s="40"/>
      <c r="M2992" s="40"/>
      <c r="N2992" s="40"/>
      <c r="O2992" s="40"/>
    </row>
    <row r="2993" spans="1:15" s="200" customFormat="1" x14ac:dyDescent="0.2">
      <c r="A2993" s="40"/>
      <c r="B2993" s="40"/>
      <c r="C2993" s="40"/>
      <c r="D2993" s="40"/>
      <c r="E2993" s="115"/>
      <c r="F2993" s="115"/>
      <c r="G2993" s="40"/>
      <c r="H2993" s="40"/>
      <c r="I2993" s="40"/>
      <c r="J2993" s="40"/>
      <c r="K2993" s="40"/>
      <c r="L2993" s="40"/>
      <c r="M2993" s="40"/>
      <c r="N2993" s="40"/>
      <c r="O2993" s="40"/>
    </row>
    <row r="2994" spans="1:15" s="200" customFormat="1" x14ac:dyDescent="0.2">
      <c r="A2994" s="40"/>
      <c r="B2994" s="40"/>
      <c r="C2994" s="40"/>
      <c r="D2994" s="40"/>
      <c r="E2994" s="115"/>
      <c r="F2994" s="115"/>
      <c r="G2994" s="40"/>
      <c r="H2994" s="40"/>
      <c r="I2994" s="40"/>
      <c r="J2994" s="40"/>
      <c r="K2994" s="40"/>
      <c r="L2994" s="40"/>
      <c r="M2994" s="40"/>
      <c r="N2994" s="40"/>
      <c r="O2994" s="40"/>
    </row>
    <row r="2995" spans="1:15" s="200" customFormat="1" x14ac:dyDescent="0.2">
      <c r="A2995" s="40"/>
      <c r="B2995" s="40"/>
      <c r="C2995" s="40"/>
      <c r="D2995" s="40"/>
      <c r="E2995" s="115"/>
      <c r="F2995" s="115"/>
      <c r="G2995" s="40"/>
      <c r="H2995" s="40"/>
      <c r="I2995" s="40"/>
      <c r="J2995" s="40"/>
      <c r="K2995" s="40"/>
      <c r="L2995" s="40"/>
      <c r="M2995" s="40"/>
      <c r="N2995" s="40"/>
      <c r="O2995" s="40"/>
    </row>
    <row r="2996" spans="1:15" s="200" customFormat="1" x14ac:dyDescent="0.2">
      <c r="A2996" s="40"/>
      <c r="B2996" s="40"/>
      <c r="C2996" s="40"/>
      <c r="D2996" s="40"/>
      <c r="E2996" s="115"/>
      <c r="F2996" s="115"/>
      <c r="G2996" s="40"/>
      <c r="H2996" s="40"/>
      <c r="I2996" s="40"/>
      <c r="J2996" s="40"/>
      <c r="K2996" s="40"/>
      <c r="L2996" s="40"/>
      <c r="M2996" s="40"/>
      <c r="N2996" s="40"/>
      <c r="O2996" s="40"/>
    </row>
    <row r="2997" spans="1:15" s="200" customFormat="1" x14ac:dyDescent="0.2">
      <c r="A2997" s="40"/>
      <c r="B2997" s="40"/>
      <c r="C2997" s="40"/>
      <c r="D2997" s="40"/>
      <c r="E2997" s="115"/>
      <c r="F2997" s="115"/>
      <c r="G2997" s="40"/>
      <c r="H2997" s="40"/>
      <c r="I2997" s="40"/>
      <c r="J2997" s="40"/>
      <c r="K2997" s="40"/>
      <c r="L2997" s="40"/>
      <c r="M2997" s="40"/>
      <c r="N2997" s="40"/>
      <c r="O2997" s="40"/>
    </row>
    <row r="2998" spans="1:15" s="200" customFormat="1" x14ac:dyDescent="0.2">
      <c r="A2998" s="40"/>
      <c r="B2998" s="40"/>
      <c r="C2998" s="40"/>
      <c r="D2998" s="40"/>
      <c r="E2998" s="115"/>
      <c r="F2998" s="115"/>
      <c r="G2998" s="40"/>
      <c r="H2998" s="40"/>
      <c r="I2998" s="40"/>
      <c r="J2998" s="40"/>
      <c r="K2998" s="40"/>
      <c r="L2998" s="40"/>
      <c r="M2998" s="40"/>
      <c r="N2998" s="40"/>
      <c r="O2998" s="40"/>
    </row>
    <row r="2999" spans="1:15" s="200" customFormat="1" x14ac:dyDescent="0.2">
      <c r="A2999" s="40"/>
      <c r="B2999" s="40"/>
      <c r="C2999" s="40"/>
      <c r="D2999" s="40"/>
      <c r="E2999" s="115"/>
      <c r="F2999" s="115"/>
      <c r="G2999" s="40"/>
      <c r="H2999" s="40"/>
      <c r="I2999" s="40"/>
      <c r="J2999" s="40"/>
      <c r="K2999" s="40"/>
      <c r="L2999" s="40"/>
      <c r="M2999" s="40"/>
      <c r="N2999" s="40"/>
      <c r="O2999" s="40"/>
    </row>
    <row r="3000" spans="1:15" s="200" customFormat="1" x14ac:dyDescent="0.2">
      <c r="A3000" s="40"/>
      <c r="B3000" s="40"/>
      <c r="C3000" s="40"/>
      <c r="D3000" s="40"/>
      <c r="E3000" s="115"/>
      <c r="F3000" s="115"/>
      <c r="G3000" s="40"/>
      <c r="H3000" s="40"/>
      <c r="I3000" s="40"/>
      <c r="J3000" s="40"/>
      <c r="K3000" s="40"/>
      <c r="L3000" s="40"/>
      <c r="M3000" s="40"/>
      <c r="N3000" s="40"/>
      <c r="O3000" s="40"/>
    </row>
    <row r="3001" spans="1:15" s="200" customFormat="1" x14ac:dyDescent="0.2">
      <c r="A3001" s="40"/>
      <c r="B3001" s="40"/>
      <c r="C3001" s="40"/>
      <c r="D3001" s="40"/>
      <c r="E3001" s="115"/>
      <c r="F3001" s="115"/>
      <c r="G3001" s="40"/>
      <c r="H3001" s="40"/>
      <c r="I3001" s="40"/>
      <c r="J3001" s="40"/>
      <c r="K3001" s="40"/>
      <c r="L3001" s="40"/>
      <c r="M3001" s="40"/>
      <c r="N3001" s="40"/>
      <c r="O3001" s="40"/>
    </row>
    <row r="3002" spans="1:15" s="200" customFormat="1" x14ac:dyDescent="0.2">
      <c r="A3002" s="40"/>
      <c r="B3002" s="40"/>
      <c r="C3002" s="40"/>
      <c r="D3002" s="40"/>
      <c r="E3002" s="115"/>
      <c r="F3002" s="115"/>
      <c r="G3002" s="40"/>
      <c r="H3002" s="40"/>
      <c r="I3002" s="40"/>
      <c r="J3002" s="40"/>
      <c r="K3002" s="40"/>
      <c r="L3002" s="40"/>
      <c r="M3002" s="40"/>
      <c r="N3002" s="40"/>
      <c r="O3002" s="40"/>
    </row>
    <row r="3003" spans="1:15" s="200" customFormat="1" x14ac:dyDescent="0.2">
      <c r="A3003" s="40"/>
      <c r="B3003" s="40"/>
      <c r="C3003" s="40"/>
      <c r="D3003" s="40"/>
      <c r="E3003" s="115"/>
      <c r="F3003" s="115"/>
      <c r="G3003" s="40"/>
      <c r="H3003" s="40"/>
      <c r="I3003" s="40"/>
      <c r="J3003" s="40"/>
      <c r="K3003" s="40"/>
      <c r="L3003" s="40"/>
      <c r="M3003" s="40"/>
      <c r="N3003" s="40"/>
      <c r="O3003" s="40"/>
    </row>
    <row r="3004" spans="1:15" s="200" customFormat="1" x14ac:dyDescent="0.2">
      <c r="A3004" s="40"/>
      <c r="B3004" s="40"/>
      <c r="C3004" s="40"/>
      <c r="D3004" s="40"/>
      <c r="E3004" s="115"/>
      <c r="F3004" s="115"/>
      <c r="G3004" s="40"/>
      <c r="H3004" s="40"/>
      <c r="I3004" s="40"/>
      <c r="J3004" s="40"/>
      <c r="K3004" s="40"/>
      <c r="L3004" s="40"/>
      <c r="M3004" s="40"/>
      <c r="N3004" s="40"/>
      <c r="O3004" s="40"/>
    </row>
    <row r="3005" spans="1:15" s="200" customFormat="1" x14ac:dyDescent="0.2">
      <c r="A3005" s="40"/>
      <c r="B3005" s="40"/>
      <c r="C3005" s="40"/>
      <c r="D3005" s="40"/>
      <c r="E3005" s="115"/>
      <c r="F3005" s="115"/>
      <c r="G3005" s="40"/>
      <c r="H3005" s="40"/>
      <c r="I3005" s="40"/>
      <c r="J3005" s="40"/>
      <c r="K3005" s="40"/>
      <c r="L3005" s="40"/>
      <c r="M3005" s="40"/>
      <c r="N3005" s="40"/>
      <c r="O3005" s="40"/>
    </row>
    <row r="3006" spans="1:15" s="200" customFormat="1" x14ac:dyDescent="0.2">
      <c r="A3006" s="40"/>
      <c r="B3006" s="40"/>
      <c r="C3006" s="40"/>
      <c r="D3006" s="40"/>
      <c r="E3006" s="115"/>
      <c r="F3006" s="115"/>
      <c r="G3006" s="40"/>
      <c r="H3006" s="40"/>
      <c r="I3006" s="40"/>
      <c r="J3006" s="40"/>
      <c r="K3006" s="40"/>
      <c r="L3006" s="40"/>
      <c r="M3006" s="40"/>
      <c r="N3006" s="40"/>
      <c r="O3006" s="40"/>
    </row>
    <row r="3007" spans="1:15" s="200" customFormat="1" x14ac:dyDescent="0.2">
      <c r="A3007" s="40"/>
      <c r="B3007" s="40"/>
      <c r="C3007" s="40"/>
      <c r="D3007" s="40"/>
      <c r="E3007" s="115"/>
      <c r="F3007" s="115"/>
      <c r="G3007" s="40"/>
      <c r="H3007" s="40"/>
      <c r="I3007" s="40"/>
      <c r="J3007" s="40"/>
      <c r="K3007" s="40"/>
      <c r="L3007" s="40"/>
      <c r="M3007" s="40"/>
      <c r="N3007" s="40"/>
      <c r="O3007" s="40"/>
    </row>
    <row r="3008" spans="1:15" s="200" customFormat="1" x14ac:dyDescent="0.2">
      <c r="A3008" s="40"/>
      <c r="B3008" s="40"/>
      <c r="C3008" s="40"/>
      <c r="D3008" s="40"/>
      <c r="E3008" s="115"/>
      <c r="F3008" s="115"/>
      <c r="G3008" s="40"/>
      <c r="H3008" s="40"/>
      <c r="I3008" s="40"/>
      <c r="J3008" s="40"/>
      <c r="K3008" s="40"/>
      <c r="L3008" s="40"/>
      <c r="M3008" s="40"/>
      <c r="N3008" s="40"/>
      <c r="O3008" s="40"/>
    </row>
    <row r="3009" spans="1:15" s="200" customFormat="1" x14ac:dyDescent="0.2">
      <c r="A3009" s="40"/>
      <c r="B3009" s="40"/>
      <c r="C3009" s="40"/>
      <c r="D3009" s="40"/>
      <c r="E3009" s="115"/>
      <c r="F3009" s="115"/>
      <c r="G3009" s="40"/>
      <c r="H3009" s="40"/>
      <c r="I3009" s="40"/>
      <c r="J3009" s="40"/>
      <c r="K3009" s="40"/>
      <c r="L3009" s="40"/>
      <c r="M3009" s="40"/>
      <c r="N3009" s="40"/>
      <c r="O3009" s="40"/>
    </row>
    <row r="3010" spans="1:15" s="200" customFormat="1" x14ac:dyDescent="0.2">
      <c r="A3010" s="40"/>
      <c r="B3010" s="40"/>
      <c r="C3010" s="40"/>
      <c r="D3010" s="40"/>
      <c r="E3010" s="115"/>
      <c r="F3010" s="115"/>
      <c r="G3010" s="40"/>
      <c r="H3010" s="40"/>
      <c r="I3010" s="40"/>
      <c r="J3010" s="40"/>
      <c r="K3010" s="40"/>
      <c r="L3010" s="40"/>
      <c r="M3010" s="40"/>
      <c r="N3010" s="40"/>
      <c r="O3010" s="40"/>
    </row>
    <row r="3011" spans="1:15" s="200" customFormat="1" x14ac:dyDescent="0.2">
      <c r="A3011" s="40"/>
      <c r="B3011" s="40"/>
      <c r="C3011" s="40"/>
      <c r="D3011" s="40"/>
      <c r="E3011" s="115"/>
      <c r="F3011" s="115"/>
      <c r="G3011" s="40"/>
      <c r="H3011" s="40"/>
      <c r="I3011" s="40"/>
      <c r="J3011" s="40"/>
      <c r="K3011" s="40"/>
      <c r="L3011" s="40"/>
      <c r="M3011" s="40"/>
      <c r="N3011" s="40"/>
      <c r="O3011" s="40"/>
    </row>
    <row r="3012" spans="1:15" s="200" customFormat="1" x14ac:dyDescent="0.2">
      <c r="A3012" s="40"/>
      <c r="B3012" s="40"/>
      <c r="C3012" s="40"/>
      <c r="D3012" s="40"/>
      <c r="E3012" s="115"/>
      <c r="F3012" s="115"/>
      <c r="G3012" s="40"/>
      <c r="H3012" s="40"/>
      <c r="I3012" s="40"/>
      <c r="J3012" s="40"/>
      <c r="K3012" s="40"/>
      <c r="L3012" s="40"/>
      <c r="M3012" s="40"/>
      <c r="N3012" s="40"/>
      <c r="O3012" s="40"/>
    </row>
    <row r="3013" spans="1:15" s="200" customFormat="1" x14ac:dyDescent="0.2">
      <c r="A3013" s="40"/>
      <c r="B3013" s="40"/>
      <c r="C3013" s="40"/>
      <c r="D3013" s="40"/>
      <c r="E3013" s="115"/>
      <c r="F3013" s="115"/>
      <c r="G3013" s="40"/>
      <c r="H3013" s="40"/>
      <c r="I3013" s="40"/>
      <c r="J3013" s="40"/>
      <c r="K3013" s="40"/>
      <c r="L3013" s="40"/>
      <c r="M3013" s="40"/>
      <c r="N3013" s="40"/>
      <c r="O3013" s="40"/>
    </row>
    <row r="3014" spans="1:15" s="200" customFormat="1" x14ac:dyDescent="0.2">
      <c r="A3014" s="40"/>
      <c r="B3014" s="40"/>
      <c r="C3014" s="40"/>
      <c r="D3014" s="40"/>
      <c r="E3014" s="115"/>
      <c r="F3014" s="115"/>
      <c r="G3014" s="40"/>
      <c r="H3014" s="40"/>
      <c r="I3014" s="40"/>
      <c r="J3014" s="40"/>
      <c r="K3014" s="40"/>
      <c r="L3014" s="40"/>
      <c r="M3014" s="40"/>
      <c r="N3014" s="40"/>
      <c r="O3014" s="40"/>
    </row>
    <row r="3015" spans="1:15" s="200" customFormat="1" x14ac:dyDescent="0.2">
      <c r="A3015" s="40"/>
      <c r="B3015" s="40"/>
      <c r="C3015" s="40"/>
      <c r="D3015" s="40"/>
      <c r="E3015" s="115"/>
      <c r="F3015" s="115"/>
      <c r="G3015" s="40"/>
      <c r="H3015" s="40"/>
      <c r="I3015" s="40"/>
      <c r="J3015" s="40"/>
      <c r="K3015" s="40"/>
      <c r="L3015" s="40"/>
      <c r="M3015" s="40"/>
      <c r="N3015" s="40"/>
      <c r="O3015" s="40"/>
    </row>
    <row r="3016" spans="1:15" s="200" customFormat="1" x14ac:dyDescent="0.2">
      <c r="A3016" s="40"/>
      <c r="B3016" s="40"/>
      <c r="C3016" s="40"/>
      <c r="D3016" s="40"/>
      <c r="E3016" s="115"/>
      <c r="F3016" s="115"/>
      <c r="G3016" s="40"/>
      <c r="H3016" s="40"/>
      <c r="I3016" s="40"/>
      <c r="J3016" s="40"/>
      <c r="K3016" s="40"/>
      <c r="L3016" s="40"/>
      <c r="M3016" s="40"/>
      <c r="N3016" s="40"/>
      <c r="O3016" s="40"/>
    </row>
    <row r="3017" spans="1:15" s="200" customFormat="1" x14ac:dyDescent="0.2">
      <c r="A3017" s="40"/>
      <c r="B3017" s="40"/>
      <c r="C3017" s="40"/>
      <c r="D3017" s="40"/>
      <c r="E3017" s="115"/>
      <c r="F3017" s="115"/>
      <c r="G3017" s="40"/>
      <c r="H3017" s="40"/>
      <c r="I3017" s="40"/>
      <c r="J3017" s="40"/>
      <c r="K3017" s="40"/>
      <c r="L3017" s="40"/>
      <c r="M3017" s="40"/>
      <c r="N3017" s="40"/>
      <c r="O3017" s="40"/>
    </row>
    <row r="3018" spans="1:15" s="200" customFormat="1" x14ac:dyDescent="0.2">
      <c r="A3018" s="40"/>
      <c r="B3018" s="40"/>
      <c r="C3018" s="40"/>
      <c r="D3018" s="40"/>
      <c r="E3018" s="115"/>
      <c r="F3018" s="115"/>
      <c r="G3018" s="40"/>
      <c r="H3018" s="40"/>
      <c r="I3018" s="40"/>
      <c r="J3018" s="40"/>
      <c r="K3018" s="40"/>
      <c r="L3018" s="40"/>
      <c r="M3018" s="40"/>
      <c r="N3018" s="40"/>
      <c r="O3018" s="40"/>
    </row>
    <row r="3019" spans="1:15" s="200" customFormat="1" x14ac:dyDescent="0.2">
      <c r="A3019" s="40"/>
      <c r="B3019" s="40"/>
      <c r="C3019" s="40"/>
      <c r="D3019" s="40"/>
      <c r="E3019" s="115"/>
      <c r="F3019" s="115"/>
      <c r="G3019" s="40"/>
      <c r="H3019" s="40"/>
      <c r="I3019" s="40"/>
      <c r="J3019" s="40"/>
      <c r="K3019" s="40"/>
      <c r="L3019" s="40"/>
      <c r="M3019" s="40"/>
      <c r="N3019" s="40"/>
      <c r="O3019" s="40"/>
    </row>
    <row r="3020" spans="1:15" s="200" customFormat="1" x14ac:dyDescent="0.2">
      <c r="A3020" s="40"/>
      <c r="B3020" s="40"/>
      <c r="C3020" s="40"/>
      <c r="D3020" s="40"/>
      <c r="E3020" s="115"/>
      <c r="F3020" s="115"/>
      <c r="G3020" s="40"/>
      <c r="H3020" s="40"/>
      <c r="I3020" s="40"/>
      <c r="J3020" s="40"/>
      <c r="K3020" s="40"/>
      <c r="L3020" s="40"/>
      <c r="M3020" s="40"/>
      <c r="N3020" s="40"/>
      <c r="O3020" s="40"/>
    </row>
    <row r="3021" spans="1:15" s="200" customFormat="1" x14ac:dyDescent="0.2">
      <c r="A3021" s="40"/>
      <c r="B3021" s="40"/>
      <c r="C3021" s="40"/>
      <c r="D3021" s="40"/>
      <c r="E3021" s="115"/>
      <c r="F3021" s="115"/>
      <c r="G3021" s="40"/>
      <c r="H3021" s="40"/>
      <c r="I3021" s="40"/>
      <c r="J3021" s="40"/>
      <c r="K3021" s="40"/>
      <c r="L3021" s="40"/>
      <c r="M3021" s="40"/>
      <c r="N3021" s="40"/>
      <c r="O3021" s="40"/>
    </row>
    <row r="3022" spans="1:15" s="200" customFormat="1" x14ac:dyDescent="0.2">
      <c r="A3022" s="40"/>
      <c r="B3022" s="40"/>
      <c r="C3022" s="40"/>
      <c r="D3022" s="40"/>
      <c r="E3022" s="115"/>
      <c r="F3022" s="115"/>
      <c r="G3022" s="40"/>
      <c r="H3022" s="40"/>
      <c r="I3022" s="40"/>
      <c r="J3022" s="40"/>
      <c r="K3022" s="40"/>
      <c r="L3022" s="40"/>
      <c r="M3022" s="40"/>
      <c r="N3022" s="40"/>
      <c r="O3022" s="40"/>
    </row>
    <row r="3023" spans="1:15" s="200" customFormat="1" x14ac:dyDescent="0.2">
      <c r="A3023" s="40"/>
      <c r="B3023" s="40"/>
      <c r="C3023" s="40"/>
      <c r="D3023" s="40"/>
      <c r="E3023" s="115"/>
      <c r="F3023" s="115"/>
      <c r="G3023" s="40"/>
      <c r="H3023" s="40"/>
      <c r="I3023" s="40"/>
      <c r="J3023" s="40"/>
      <c r="K3023" s="40"/>
      <c r="L3023" s="40"/>
      <c r="M3023" s="40"/>
      <c r="N3023" s="40"/>
      <c r="O3023" s="40"/>
    </row>
    <row r="3024" spans="1:15" s="200" customFormat="1" x14ac:dyDescent="0.2">
      <c r="A3024" s="40"/>
      <c r="B3024" s="40"/>
      <c r="C3024" s="40"/>
      <c r="D3024" s="40"/>
      <c r="E3024" s="115"/>
      <c r="F3024" s="115"/>
      <c r="G3024" s="40"/>
      <c r="H3024" s="40"/>
      <c r="I3024" s="40"/>
      <c r="J3024" s="40"/>
      <c r="K3024" s="40"/>
      <c r="L3024" s="40"/>
      <c r="M3024" s="40"/>
      <c r="N3024" s="40"/>
      <c r="O3024" s="40"/>
    </row>
    <row r="3025" spans="1:15" s="200" customFormat="1" x14ac:dyDescent="0.2">
      <c r="A3025" s="40"/>
      <c r="B3025" s="40"/>
      <c r="C3025" s="40"/>
      <c r="D3025" s="40"/>
      <c r="E3025" s="115"/>
      <c r="F3025" s="115"/>
      <c r="G3025" s="40"/>
      <c r="H3025" s="40"/>
      <c r="I3025" s="40"/>
      <c r="J3025" s="40"/>
      <c r="K3025" s="40"/>
      <c r="L3025" s="40"/>
      <c r="M3025" s="40"/>
      <c r="N3025" s="40"/>
      <c r="O3025" s="40"/>
    </row>
    <row r="3026" spans="1:15" s="200" customFormat="1" x14ac:dyDescent="0.2">
      <c r="A3026" s="40"/>
      <c r="B3026" s="40"/>
      <c r="C3026" s="40"/>
      <c r="D3026" s="40"/>
      <c r="E3026" s="115"/>
      <c r="F3026" s="115"/>
      <c r="G3026" s="40"/>
      <c r="H3026" s="40"/>
      <c r="I3026" s="40"/>
      <c r="J3026" s="40"/>
      <c r="K3026" s="40"/>
      <c r="L3026" s="40"/>
      <c r="M3026" s="40"/>
      <c r="N3026" s="40"/>
      <c r="O3026" s="40"/>
    </row>
    <row r="3027" spans="1:15" s="200" customFormat="1" x14ac:dyDescent="0.2">
      <c r="A3027" s="40"/>
      <c r="B3027" s="40"/>
      <c r="C3027" s="40"/>
      <c r="D3027" s="40"/>
      <c r="E3027" s="115"/>
      <c r="F3027" s="115"/>
      <c r="G3027" s="40"/>
      <c r="H3027" s="40"/>
      <c r="I3027" s="40"/>
      <c r="J3027" s="40"/>
      <c r="K3027" s="40"/>
      <c r="L3027" s="40"/>
      <c r="M3027" s="40"/>
      <c r="N3027" s="40"/>
      <c r="O3027" s="40"/>
    </row>
    <row r="3028" spans="1:15" s="200" customFormat="1" x14ac:dyDescent="0.2">
      <c r="A3028" s="40"/>
      <c r="B3028" s="40"/>
      <c r="C3028" s="40"/>
      <c r="D3028" s="40"/>
      <c r="E3028" s="115"/>
      <c r="F3028" s="115"/>
      <c r="G3028" s="40"/>
      <c r="H3028" s="40"/>
      <c r="I3028" s="40"/>
      <c r="J3028" s="40"/>
      <c r="K3028" s="40"/>
      <c r="L3028" s="40"/>
      <c r="M3028" s="40"/>
      <c r="N3028" s="40"/>
      <c r="O3028" s="40"/>
    </row>
    <row r="3029" spans="1:15" s="200" customFormat="1" x14ac:dyDescent="0.2">
      <c r="A3029" s="40"/>
      <c r="B3029" s="40"/>
      <c r="C3029" s="40"/>
      <c r="D3029" s="40"/>
      <c r="E3029" s="115"/>
      <c r="F3029" s="115"/>
      <c r="G3029" s="40"/>
      <c r="H3029" s="40"/>
      <c r="I3029" s="40"/>
      <c r="J3029" s="40"/>
      <c r="K3029" s="40"/>
      <c r="L3029" s="40"/>
      <c r="M3029" s="40"/>
      <c r="N3029" s="40"/>
      <c r="O3029" s="40"/>
    </row>
    <row r="3030" spans="1:15" s="200" customFormat="1" x14ac:dyDescent="0.2">
      <c r="A3030" s="40"/>
      <c r="B3030" s="40"/>
      <c r="C3030" s="40"/>
      <c r="D3030" s="40"/>
      <c r="E3030" s="115"/>
      <c r="F3030" s="115"/>
      <c r="G3030" s="40"/>
      <c r="H3030" s="40"/>
      <c r="I3030" s="40"/>
      <c r="J3030" s="40"/>
      <c r="K3030" s="40"/>
      <c r="L3030" s="40"/>
      <c r="M3030" s="40"/>
      <c r="N3030" s="40"/>
      <c r="O3030" s="40"/>
    </row>
    <row r="3031" spans="1:15" s="200" customFormat="1" x14ac:dyDescent="0.2">
      <c r="A3031" s="40"/>
      <c r="B3031" s="40"/>
      <c r="C3031" s="40"/>
      <c r="D3031" s="40"/>
      <c r="E3031" s="115"/>
      <c r="F3031" s="115"/>
      <c r="G3031" s="40"/>
      <c r="H3031" s="40"/>
      <c r="I3031" s="40"/>
      <c r="J3031" s="40"/>
      <c r="K3031" s="40"/>
      <c r="L3031" s="40"/>
      <c r="M3031" s="40"/>
      <c r="N3031" s="40"/>
      <c r="O3031" s="40"/>
    </row>
    <row r="3032" spans="1:15" s="200" customFormat="1" x14ac:dyDescent="0.2">
      <c r="A3032" s="40"/>
      <c r="B3032" s="40"/>
      <c r="C3032" s="40"/>
      <c r="D3032" s="40"/>
      <c r="E3032" s="115"/>
      <c r="F3032" s="115"/>
      <c r="G3032" s="40"/>
      <c r="H3032" s="40"/>
      <c r="I3032" s="40"/>
      <c r="J3032" s="40"/>
      <c r="K3032" s="40"/>
      <c r="L3032" s="40"/>
      <c r="M3032" s="40"/>
      <c r="N3032" s="40"/>
      <c r="O3032" s="40"/>
    </row>
    <row r="3033" spans="1:15" s="200" customFormat="1" x14ac:dyDescent="0.2">
      <c r="A3033" s="40"/>
      <c r="B3033" s="40"/>
      <c r="C3033" s="40"/>
      <c r="D3033" s="40"/>
      <c r="E3033" s="115"/>
      <c r="F3033" s="115"/>
      <c r="G3033" s="40"/>
      <c r="H3033" s="40"/>
      <c r="I3033" s="40"/>
      <c r="J3033" s="40"/>
      <c r="K3033" s="40"/>
      <c r="L3033" s="40"/>
      <c r="M3033" s="40"/>
      <c r="N3033" s="40"/>
      <c r="O3033" s="40"/>
    </row>
    <row r="3034" spans="1:15" s="200" customFormat="1" x14ac:dyDescent="0.2">
      <c r="A3034" s="40"/>
      <c r="B3034" s="40"/>
      <c r="C3034" s="40"/>
      <c r="D3034" s="40"/>
      <c r="E3034" s="115"/>
      <c r="F3034" s="115"/>
      <c r="G3034" s="40"/>
      <c r="H3034" s="40"/>
      <c r="I3034" s="40"/>
      <c r="J3034" s="40"/>
      <c r="K3034" s="40"/>
      <c r="L3034" s="40"/>
      <c r="M3034" s="40"/>
      <c r="N3034" s="40"/>
      <c r="O3034" s="40"/>
    </row>
    <row r="3035" spans="1:15" s="200" customFormat="1" x14ac:dyDescent="0.2">
      <c r="A3035" s="40"/>
      <c r="B3035" s="40"/>
      <c r="C3035" s="40"/>
      <c r="D3035" s="40"/>
      <c r="E3035" s="115"/>
      <c r="F3035" s="115"/>
      <c r="G3035" s="40"/>
      <c r="H3035" s="40"/>
      <c r="I3035" s="40"/>
      <c r="J3035" s="40"/>
      <c r="K3035" s="40"/>
      <c r="L3035" s="40"/>
      <c r="M3035" s="40"/>
      <c r="N3035" s="40"/>
      <c r="O3035" s="40"/>
    </row>
    <row r="3036" spans="1:15" s="200" customFormat="1" x14ac:dyDescent="0.2">
      <c r="A3036" s="40"/>
      <c r="B3036" s="40"/>
      <c r="C3036" s="40"/>
      <c r="D3036" s="40"/>
      <c r="E3036" s="115"/>
      <c r="F3036" s="115"/>
      <c r="G3036" s="40"/>
      <c r="H3036" s="40"/>
      <c r="I3036" s="40"/>
      <c r="J3036" s="40"/>
      <c r="K3036" s="40"/>
      <c r="L3036" s="40"/>
      <c r="M3036" s="40"/>
      <c r="N3036" s="40"/>
      <c r="O3036" s="40"/>
    </row>
    <row r="3037" spans="1:15" s="200" customFormat="1" x14ac:dyDescent="0.2">
      <c r="A3037" s="40"/>
      <c r="B3037" s="40"/>
      <c r="C3037" s="40"/>
      <c r="D3037" s="40"/>
      <c r="E3037" s="115"/>
      <c r="F3037" s="115"/>
      <c r="G3037" s="40"/>
      <c r="H3037" s="40"/>
      <c r="I3037" s="40"/>
      <c r="J3037" s="40"/>
      <c r="K3037" s="40"/>
      <c r="L3037" s="40"/>
      <c r="M3037" s="40"/>
      <c r="N3037" s="40"/>
      <c r="O3037" s="40"/>
    </row>
    <row r="3038" spans="1:15" s="200" customFormat="1" x14ac:dyDescent="0.2">
      <c r="A3038" s="40"/>
      <c r="B3038" s="40"/>
      <c r="C3038" s="40"/>
      <c r="D3038" s="40"/>
      <c r="E3038" s="115"/>
      <c r="F3038" s="115"/>
      <c r="G3038" s="40"/>
      <c r="H3038" s="40"/>
      <c r="I3038" s="40"/>
      <c r="J3038" s="40"/>
      <c r="K3038" s="40"/>
      <c r="L3038" s="40"/>
      <c r="M3038" s="40"/>
      <c r="N3038" s="40"/>
      <c r="O3038" s="40"/>
    </row>
    <row r="3039" spans="1:15" s="200" customFormat="1" x14ac:dyDescent="0.2">
      <c r="A3039" s="40"/>
      <c r="B3039" s="40"/>
      <c r="C3039" s="40"/>
      <c r="D3039" s="40"/>
      <c r="E3039" s="115"/>
      <c r="F3039" s="115"/>
      <c r="G3039" s="40"/>
      <c r="H3039" s="40"/>
      <c r="I3039" s="40"/>
      <c r="J3039" s="40"/>
      <c r="K3039" s="40"/>
      <c r="L3039" s="40"/>
      <c r="M3039" s="40"/>
      <c r="N3039" s="40"/>
      <c r="O3039" s="40"/>
    </row>
    <row r="3040" spans="1:15" s="200" customFormat="1" x14ac:dyDescent="0.2">
      <c r="A3040" s="40"/>
      <c r="B3040" s="40"/>
      <c r="C3040" s="40"/>
      <c r="D3040" s="40"/>
      <c r="E3040" s="115"/>
      <c r="F3040" s="115"/>
      <c r="G3040" s="40"/>
      <c r="H3040" s="40"/>
      <c r="I3040" s="40"/>
      <c r="J3040" s="40"/>
      <c r="K3040" s="40"/>
      <c r="L3040" s="40"/>
      <c r="M3040" s="40"/>
      <c r="N3040" s="40"/>
      <c r="O3040" s="40"/>
    </row>
    <row r="3041" spans="1:15" s="200" customFormat="1" x14ac:dyDescent="0.2">
      <c r="A3041" s="40"/>
      <c r="B3041" s="40"/>
      <c r="C3041" s="40"/>
      <c r="D3041" s="40"/>
      <c r="E3041" s="115"/>
      <c r="F3041" s="115"/>
      <c r="G3041" s="40"/>
      <c r="H3041" s="40"/>
      <c r="I3041" s="40"/>
      <c r="J3041" s="40"/>
      <c r="K3041" s="40"/>
      <c r="L3041" s="40"/>
      <c r="M3041" s="40"/>
      <c r="N3041" s="40"/>
      <c r="O3041" s="40"/>
    </row>
    <row r="3042" spans="1:15" s="200" customFormat="1" x14ac:dyDescent="0.2">
      <c r="A3042" s="40"/>
      <c r="B3042" s="40"/>
      <c r="C3042" s="40"/>
      <c r="D3042" s="40"/>
      <c r="E3042" s="115"/>
      <c r="F3042" s="115"/>
      <c r="G3042" s="40"/>
      <c r="H3042" s="40"/>
      <c r="I3042" s="40"/>
      <c r="J3042" s="40"/>
      <c r="K3042" s="40"/>
      <c r="L3042" s="40"/>
      <c r="M3042" s="40"/>
      <c r="N3042" s="40"/>
      <c r="O3042" s="40"/>
    </row>
    <row r="3043" spans="1:15" s="200" customFormat="1" x14ac:dyDescent="0.2">
      <c r="A3043" s="40"/>
      <c r="B3043" s="40"/>
      <c r="C3043" s="40"/>
      <c r="D3043" s="40"/>
      <c r="E3043" s="115"/>
      <c r="F3043" s="115"/>
      <c r="G3043" s="40"/>
      <c r="H3043" s="40"/>
      <c r="I3043" s="40"/>
      <c r="J3043" s="40"/>
      <c r="K3043" s="40"/>
      <c r="L3043" s="40"/>
      <c r="M3043" s="40"/>
      <c r="N3043" s="40"/>
      <c r="O3043" s="40"/>
    </row>
    <row r="3044" spans="1:15" s="200" customFormat="1" x14ac:dyDescent="0.2">
      <c r="A3044" s="40"/>
      <c r="B3044" s="40"/>
      <c r="C3044" s="40"/>
      <c r="D3044" s="40"/>
      <c r="E3044" s="115"/>
      <c r="F3044" s="115"/>
      <c r="G3044" s="40"/>
      <c r="H3044" s="40"/>
      <c r="I3044" s="40"/>
      <c r="J3044" s="40"/>
      <c r="K3044" s="40"/>
      <c r="L3044" s="40"/>
      <c r="M3044" s="40"/>
      <c r="N3044" s="40"/>
      <c r="O3044" s="40"/>
    </row>
    <row r="3045" spans="1:15" s="200" customFormat="1" x14ac:dyDescent="0.2">
      <c r="A3045" s="40"/>
      <c r="B3045" s="40"/>
      <c r="C3045" s="40"/>
      <c r="D3045" s="40"/>
      <c r="E3045" s="115"/>
      <c r="F3045" s="115"/>
      <c r="G3045" s="40"/>
      <c r="H3045" s="40"/>
      <c r="I3045" s="40"/>
      <c r="J3045" s="40"/>
      <c r="K3045" s="40"/>
      <c r="L3045" s="40"/>
      <c r="M3045" s="40"/>
      <c r="N3045" s="40"/>
      <c r="O3045" s="40"/>
    </row>
    <row r="3046" spans="1:15" s="200" customFormat="1" x14ac:dyDescent="0.2">
      <c r="A3046" s="40"/>
      <c r="B3046" s="40"/>
      <c r="C3046" s="40"/>
      <c r="D3046" s="40"/>
      <c r="E3046" s="115"/>
      <c r="F3046" s="115"/>
      <c r="G3046" s="40"/>
      <c r="H3046" s="40"/>
      <c r="I3046" s="40"/>
      <c r="J3046" s="40"/>
      <c r="K3046" s="40"/>
      <c r="L3046" s="40"/>
      <c r="M3046" s="40"/>
      <c r="N3046" s="40"/>
      <c r="O3046" s="40"/>
    </row>
    <row r="3047" spans="1:15" s="200" customFormat="1" x14ac:dyDescent="0.2">
      <c r="A3047" s="40"/>
      <c r="B3047" s="40"/>
      <c r="C3047" s="40"/>
      <c r="D3047" s="40"/>
      <c r="E3047" s="115"/>
      <c r="F3047" s="115"/>
      <c r="G3047" s="40"/>
      <c r="H3047" s="40"/>
      <c r="I3047" s="40"/>
      <c r="J3047" s="40"/>
      <c r="K3047" s="40"/>
      <c r="L3047" s="40"/>
      <c r="M3047" s="40"/>
      <c r="N3047" s="40"/>
      <c r="O3047" s="40"/>
    </row>
    <row r="3048" spans="1:15" s="200" customFormat="1" x14ac:dyDescent="0.2">
      <c r="A3048" s="40"/>
      <c r="B3048" s="40"/>
      <c r="C3048" s="40"/>
      <c r="D3048" s="40"/>
      <c r="E3048" s="115"/>
      <c r="F3048" s="115"/>
      <c r="G3048" s="40"/>
      <c r="H3048" s="40"/>
      <c r="I3048" s="40"/>
      <c r="J3048" s="40"/>
      <c r="K3048" s="40"/>
      <c r="L3048" s="40"/>
      <c r="M3048" s="40"/>
      <c r="N3048" s="40"/>
      <c r="O3048" s="40"/>
    </row>
    <row r="3049" spans="1:15" s="200" customFormat="1" x14ac:dyDescent="0.2">
      <c r="A3049" s="40"/>
      <c r="B3049" s="40"/>
      <c r="C3049" s="40"/>
      <c r="D3049" s="40"/>
      <c r="E3049" s="115"/>
      <c r="F3049" s="115"/>
      <c r="G3049" s="40"/>
      <c r="H3049" s="40"/>
      <c r="I3049" s="40"/>
      <c r="J3049" s="40"/>
      <c r="K3049" s="40"/>
      <c r="L3049" s="40"/>
      <c r="M3049" s="40"/>
      <c r="N3049" s="40"/>
      <c r="O3049" s="40"/>
    </row>
    <row r="3050" spans="1:15" s="200" customFormat="1" x14ac:dyDescent="0.2">
      <c r="A3050" s="40"/>
      <c r="B3050" s="40"/>
      <c r="C3050" s="40"/>
      <c r="D3050" s="40"/>
      <c r="E3050" s="115"/>
      <c r="F3050" s="115"/>
      <c r="G3050" s="40"/>
      <c r="H3050" s="40"/>
      <c r="I3050" s="40"/>
      <c r="J3050" s="40"/>
      <c r="K3050" s="40"/>
      <c r="L3050" s="40"/>
      <c r="M3050" s="40"/>
      <c r="N3050" s="40"/>
      <c r="O3050" s="40"/>
    </row>
    <row r="3051" spans="1:15" s="200" customFormat="1" x14ac:dyDescent="0.2">
      <c r="A3051" s="40"/>
      <c r="B3051" s="40"/>
      <c r="C3051" s="40"/>
      <c r="D3051" s="40"/>
      <c r="E3051" s="115"/>
      <c r="F3051" s="115"/>
      <c r="G3051" s="40"/>
      <c r="H3051" s="40"/>
      <c r="I3051" s="40"/>
      <c r="J3051" s="40"/>
      <c r="K3051" s="40"/>
      <c r="L3051" s="40"/>
      <c r="M3051" s="40"/>
      <c r="N3051" s="40"/>
      <c r="O3051" s="40"/>
    </row>
    <row r="3052" spans="1:15" s="200" customFormat="1" x14ac:dyDescent="0.2">
      <c r="A3052" s="40"/>
      <c r="B3052" s="40"/>
      <c r="C3052" s="40"/>
      <c r="D3052" s="40"/>
      <c r="E3052" s="115"/>
      <c r="F3052" s="115"/>
      <c r="G3052" s="40"/>
      <c r="H3052" s="40"/>
      <c r="I3052" s="40"/>
      <c r="J3052" s="40"/>
      <c r="K3052" s="40"/>
      <c r="L3052" s="40"/>
      <c r="M3052" s="40"/>
      <c r="N3052" s="40"/>
      <c r="O3052" s="40"/>
    </row>
    <row r="3053" spans="1:15" s="200" customFormat="1" x14ac:dyDescent="0.2">
      <c r="A3053" s="40"/>
      <c r="B3053" s="40"/>
      <c r="C3053" s="40"/>
      <c r="D3053" s="40"/>
      <c r="E3053" s="115"/>
      <c r="F3053" s="115"/>
      <c r="G3053" s="40"/>
      <c r="H3053" s="40"/>
      <c r="I3053" s="40"/>
      <c r="J3053" s="40"/>
      <c r="K3053" s="40"/>
      <c r="L3053" s="40"/>
      <c r="M3053" s="40"/>
      <c r="N3053" s="40"/>
      <c r="O3053" s="40"/>
    </row>
    <row r="3054" spans="1:15" s="200" customFormat="1" x14ac:dyDescent="0.2">
      <c r="A3054" s="40"/>
      <c r="B3054" s="40"/>
      <c r="C3054" s="40"/>
      <c r="D3054" s="40"/>
      <c r="E3054" s="115"/>
      <c r="F3054" s="115"/>
      <c r="G3054" s="40"/>
      <c r="H3054" s="40"/>
      <c r="I3054" s="40"/>
      <c r="J3054" s="40"/>
      <c r="K3054" s="40"/>
      <c r="L3054" s="40"/>
      <c r="M3054" s="40"/>
      <c r="N3054" s="40"/>
      <c r="O3054" s="40"/>
    </row>
    <row r="3055" spans="1:15" s="200" customFormat="1" x14ac:dyDescent="0.2">
      <c r="A3055" s="40"/>
      <c r="B3055" s="40"/>
      <c r="C3055" s="40"/>
      <c r="D3055" s="40"/>
      <c r="E3055" s="115"/>
      <c r="F3055" s="115"/>
      <c r="G3055" s="40"/>
      <c r="H3055" s="40"/>
      <c r="I3055" s="40"/>
      <c r="J3055" s="40"/>
      <c r="K3055" s="40"/>
      <c r="L3055" s="40"/>
      <c r="M3055" s="40"/>
      <c r="N3055" s="40"/>
      <c r="O3055" s="40"/>
    </row>
    <row r="3056" spans="1:15" s="200" customFormat="1" x14ac:dyDescent="0.2">
      <c r="A3056" s="40"/>
      <c r="B3056" s="40"/>
      <c r="C3056" s="40"/>
      <c r="D3056" s="40"/>
      <c r="E3056" s="115"/>
      <c r="F3056" s="115"/>
      <c r="G3056" s="40"/>
      <c r="H3056" s="40"/>
      <c r="I3056" s="40"/>
      <c r="J3056" s="40"/>
      <c r="K3056" s="40"/>
      <c r="L3056" s="40"/>
      <c r="M3056" s="40"/>
      <c r="N3056" s="40"/>
      <c r="O3056" s="40"/>
    </row>
    <row r="3057" spans="1:15" s="200" customFormat="1" x14ac:dyDescent="0.2">
      <c r="A3057" s="40"/>
      <c r="B3057" s="40"/>
      <c r="C3057" s="40"/>
      <c r="D3057" s="40"/>
      <c r="E3057" s="115"/>
      <c r="F3057" s="115"/>
      <c r="G3057" s="40"/>
      <c r="H3057" s="40"/>
      <c r="I3057" s="40"/>
      <c r="J3057" s="40"/>
      <c r="K3057" s="40"/>
      <c r="L3057" s="40"/>
      <c r="M3057" s="40"/>
      <c r="N3057" s="40"/>
      <c r="O3057" s="40"/>
    </row>
    <row r="3058" spans="1:15" s="200" customFormat="1" x14ac:dyDescent="0.2">
      <c r="A3058" s="40"/>
      <c r="B3058" s="40"/>
      <c r="C3058" s="40"/>
      <c r="D3058" s="40"/>
      <c r="E3058" s="115"/>
      <c r="F3058" s="115"/>
      <c r="G3058" s="40"/>
      <c r="H3058" s="40"/>
      <c r="I3058" s="40"/>
      <c r="J3058" s="40"/>
      <c r="K3058" s="40"/>
      <c r="L3058" s="40"/>
      <c r="M3058" s="40"/>
      <c r="N3058" s="40"/>
      <c r="O3058" s="40"/>
    </row>
    <row r="3059" spans="1:15" s="200" customFormat="1" x14ac:dyDescent="0.2">
      <c r="A3059" s="40"/>
      <c r="B3059" s="40"/>
      <c r="C3059" s="40"/>
      <c r="D3059" s="40"/>
      <c r="E3059" s="115"/>
      <c r="F3059" s="115"/>
      <c r="G3059" s="40"/>
      <c r="H3059" s="40"/>
      <c r="I3059" s="40"/>
      <c r="J3059" s="40"/>
      <c r="K3059" s="40"/>
      <c r="L3059" s="40"/>
      <c r="M3059" s="40"/>
      <c r="N3059" s="40"/>
      <c r="O3059" s="40"/>
    </row>
    <row r="3060" spans="1:15" s="200" customFormat="1" x14ac:dyDescent="0.2">
      <c r="A3060" s="40"/>
      <c r="B3060" s="40"/>
      <c r="C3060" s="40"/>
      <c r="D3060" s="40"/>
      <c r="E3060" s="115"/>
      <c r="F3060" s="115"/>
      <c r="G3060" s="40"/>
      <c r="H3060" s="40"/>
      <c r="I3060" s="40"/>
      <c r="J3060" s="40"/>
      <c r="K3060" s="40"/>
      <c r="L3060" s="40"/>
      <c r="M3060" s="40"/>
      <c r="N3060" s="40"/>
      <c r="O3060" s="40"/>
    </row>
    <row r="3061" spans="1:15" s="200" customFormat="1" x14ac:dyDescent="0.2">
      <c r="A3061" s="40"/>
      <c r="B3061" s="40"/>
      <c r="C3061" s="40"/>
      <c r="D3061" s="40"/>
      <c r="E3061" s="115"/>
      <c r="F3061" s="115"/>
      <c r="G3061" s="40"/>
      <c r="H3061" s="40"/>
      <c r="I3061" s="40"/>
      <c r="J3061" s="40"/>
      <c r="K3061" s="40"/>
      <c r="L3061" s="40"/>
      <c r="M3061" s="40"/>
      <c r="N3061" s="40"/>
      <c r="O3061" s="40"/>
    </row>
    <row r="3062" spans="1:15" s="200" customFormat="1" x14ac:dyDescent="0.2">
      <c r="A3062" s="40"/>
      <c r="B3062" s="40"/>
      <c r="C3062" s="40"/>
      <c r="D3062" s="40"/>
      <c r="E3062" s="115"/>
      <c r="F3062" s="115"/>
      <c r="G3062" s="40"/>
      <c r="H3062" s="40"/>
      <c r="I3062" s="40"/>
      <c r="J3062" s="40"/>
      <c r="K3062" s="40"/>
      <c r="L3062" s="40"/>
      <c r="M3062" s="40"/>
      <c r="N3062" s="40"/>
      <c r="O3062" s="40"/>
    </row>
    <row r="3063" spans="1:15" s="200" customFormat="1" x14ac:dyDescent="0.2">
      <c r="A3063" s="40"/>
      <c r="B3063" s="40"/>
      <c r="C3063" s="40"/>
      <c r="D3063" s="40"/>
      <c r="E3063" s="115"/>
      <c r="F3063" s="115"/>
      <c r="G3063" s="40"/>
      <c r="H3063" s="40"/>
      <c r="I3063" s="40"/>
      <c r="J3063" s="40"/>
      <c r="K3063" s="40"/>
      <c r="L3063" s="40"/>
      <c r="M3063" s="40"/>
      <c r="N3063" s="40"/>
      <c r="O3063" s="40"/>
    </row>
    <row r="3064" spans="1:15" s="200" customFormat="1" x14ac:dyDescent="0.2">
      <c r="A3064" s="40"/>
      <c r="B3064" s="40"/>
      <c r="C3064" s="40"/>
      <c r="D3064" s="40"/>
      <c r="E3064" s="115"/>
      <c r="F3064" s="115"/>
      <c r="G3064" s="40"/>
      <c r="H3064" s="40"/>
      <c r="I3064" s="40"/>
      <c r="J3064" s="40"/>
      <c r="K3064" s="40"/>
      <c r="L3064" s="40"/>
      <c r="M3064" s="40"/>
      <c r="N3064" s="40"/>
      <c r="O3064" s="40"/>
    </row>
    <row r="3065" spans="1:15" s="200" customFormat="1" x14ac:dyDescent="0.2">
      <c r="A3065" s="40"/>
      <c r="B3065" s="40"/>
      <c r="C3065" s="40"/>
      <c r="D3065" s="40"/>
      <c r="E3065" s="115"/>
      <c r="F3065" s="115"/>
      <c r="G3065" s="40"/>
      <c r="H3065" s="40"/>
      <c r="I3065" s="40"/>
      <c r="J3065" s="40"/>
      <c r="K3065" s="40"/>
      <c r="L3065" s="40"/>
      <c r="M3065" s="40"/>
      <c r="N3065" s="40"/>
      <c r="O3065" s="40"/>
    </row>
    <row r="3066" spans="1:15" s="200" customFormat="1" x14ac:dyDescent="0.2">
      <c r="A3066" s="40"/>
      <c r="B3066" s="40"/>
      <c r="C3066" s="40"/>
      <c r="D3066" s="40"/>
      <c r="E3066" s="115"/>
      <c r="F3066" s="115"/>
      <c r="G3066" s="40"/>
      <c r="H3066" s="40"/>
      <c r="I3066" s="40"/>
      <c r="J3066" s="40"/>
      <c r="K3066" s="40"/>
      <c r="L3066" s="40"/>
      <c r="M3066" s="40"/>
      <c r="N3066" s="40"/>
      <c r="O3066" s="40"/>
    </row>
    <row r="3067" spans="1:15" s="200" customFormat="1" x14ac:dyDescent="0.2">
      <c r="A3067" s="40"/>
      <c r="B3067" s="40"/>
      <c r="C3067" s="40"/>
      <c r="D3067" s="40"/>
      <c r="E3067" s="115"/>
      <c r="F3067" s="115"/>
      <c r="G3067" s="40"/>
      <c r="H3067" s="40"/>
      <c r="I3067" s="40"/>
      <c r="J3067" s="40"/>
      <c r="K3067" s="40"/>
      <c r="L3067" s="40"/>
      <c r="M3067" s="40"/>
      <c r="N3067" s="40"/>
      <c r="O3067" s="40"/>
    </row>
    <row r="3068" spans="1:15" s="200" customFormat="1" x14ac:dyDescent="0.2">
      <c r="A3068" s="40"/>
      <c r="B3068" s="40"/>
      <c r="C3068" s="40"/>
      <c r="D3068" s="40"/>
      <c r="E3068" s="115"/>
      <c r="F3068" s="115"/>
      <c r="G3068" s="40"/>
      <c r="H3068" s="40"/>
      <c r="I3068" s="40"/>
      <c r="J3068" s="40"/>
      <c r="K3068" s="40"/>
      <c r="L3068" s="40"/>
      <c r="M3068" s="40"/>
      <c r="N3068" s="40"/>
      <c r="O3068" s="40"/>
    </row>
    <row r="3069" spans="1:15" s="200" customFormat="1" x14ac:dyDescent="0.2">
      <c r="A3069" s="40"/>
      <c r="B3069" s="40"/>
      <c r="C3069" s="40"/>
      <c r="D3069" s="40"/>
      <c r="E3069" s="115"/>
      <c r="F3069" s="115"/>
      <c r="G3069" s="40"/>
      <c r="H3069" s="40"/>
      <c r="I3069" s="40"/>
      <c r="J3069" s="40"/>
      <c r="K3069" s="40"/>
      <c r="L3069" s="40"/>
      <c r="M3069" s="40"/>
      <c r="N3069" s="40"/>
      <c r="O3069" s="40"/>
    </row>
    <row r="3070" spans="1:15" s="200" customFormat="1" x14ac:dyDescent="0.2">
      <c r="A3070" s="40"/>
      <c r="B3070" s="40"/>
      <c r="C3070" s="40"/>
      <c r="D3070" s="40"/>
      <c r="E3070" s="115"/>
      <c r="F3070" s="115"/>
      <c r="G3070" s="40"/>
      <c r="H3070" s="40"/>
      <c r="I3070" s="40"/>
      <c r="J3070" s="40"/>
      <c r="K3070" s="40"/>
      <c r="L3070" s="40"/>
      <c r="M3070" s="40"/>
      <c r="N3070" s="40"/>
      <c r="O3070" s="40"/>
    </row>
    <row r="3071" spans="1:15" s="200" customFormat="1" x14ac:dyDescent="0.2">
      <c r="A3071" s="40"/>
      <c r="B3071" s="40"/>
      <c r="C3071" s="40"/>
      <c r="D3071" s="40"/>
      <c r="E3071" s="115"/>
      <c r="F3071" s="115"/>
      <c r="G3071" s="40"/>
      <c r="H3071" s="40"/>
      <c r="I3071" s="40"/>
      <c r="J3071" s="40"/>
      <c r="K3071" s="40"/>
      <c r="L3071" s="40"/>
      <c r="M3071" s="40"/>
      <c r="N3071" s="40"/>
      <c r="O3071" s="40"/>
    </row>
    <row r="3072" spans="1:15" s="200" customFormat="1" x14ac:dyDescent="0.2">
      <c r="A3072" s="40"/>
      <c r="B3072" s="40"/>
      <c r="C3072" s="40"/>
      <c r="D3072" s="40"/>
      <c r="E3072" s="115"/>
      <c r="F3072" s="115"/>
      <c r="G3072" s="40"/>
      <c r="H3072" s="40"/>
      <c r="I3072" s="40"/>
      <c r="J3072" s="40"/>
      <c r="K3072" s="40"/>
      <c r="L3072" s="40"/>
      <c r="M3072" s="40"/>
      <c r="N3072" s="40"/>
      <c r="O3072" s="40"/>
    </row>
    <row r="3073" spans="1:15" s="200" customFormat="1" x14ac:dyDescent="0.2">
      <c r="A3073" s="40"/>
      <c r="B3073" s="40"/>
      <c r="C3073" s="40"/>
      <c r="D3073" s="40"/>
      <c r="E3073" s="115"/>
      <c r="F3073" s="115"/>
      <c r="G3073" s="40"/>
      <c r="H3073" s="40"/>
      <c r="I3073" s="40"/>
      <c r="J3073" s="40"/>
      <c r="K3073" s="40"/>
      <c r="L3073" s="40"/>
      <c r="M3073" s="40"/>
      <c r="N3073" s="40"/>
      <c r="O3073" s="40"/>
    </row>
    <row r="3074" spans="1:15" s="200" customFormat="1" x14ac:dyDescent="0.2">
      <c r="A3074" s="40"/>
      <c r="B3074" s="40"/>
      <c r="C3074" s="40"/>
      <c r="D3074" s="40"/>
      <c r="E3074" s="115"/>
      <c r="F3074" s="115"/>
      <c r="G3074" s="40"/>
      <c r="H3074" s="40"/>
      <c r="I3074" s="40"/>
      <c r="J3074" s="40"/>
      <c r="K3074" s="40"/>
      <c r="L3074" s="40"/>
      <c r="M3074" s="40"/>
      <c r="N3074" s="40"/>
      <c r="O3074" s="40"/>
    </row>
    <row r="3075" spans="1:15" s="200" customFormat="1" x14ac:dyDescent="0.2">
      <c r="A3075" s="40"/>
      <c r="B3075" s="40"/>
      <c r="C3075" s="40"/>
      <c r="D3075" s="40"/>
      <c r="E3075" s="115"/>
      <c r="F3075" s="115"/>
      <c r="G3075" s="40"/>
      <c r="H3075" s="40"/>
      <c r="I3075" s="40"/>
      <c r="J3075" s="40"/>
      <c r="K3075" s="40"/>
      <c r="L3075" s="40"/>
      <c r="M3075" s="40"/>
      <c r="N3075" s="40"/>
      <c r="O3075" s="40"/>
    </row>
    <row r="3076" spans="1:15" s="200" customFormat="1" x14ac:dyDescent="0.2">
      <c r="A3076" s="40"/>
      <c r="B3076" s="40"/>
      <c r="C3076" s="40"/>
      <c r="D3076" s="40"/>
      <c r="E3076" s="115"/>
      <c r="F3076" s="115"/>
      <c r="G3076" s="40"/>
      <c r="H3076" s="40"/>
      <c r="I3076" s="40"/>
      <c r="J3076" s="40"/>
      <c r="K3076" s="40"/>
      <c r="L3076" s="40"/>
      <c r="M3076" s="40"/>
      <c r="N3076" s="40"/>
      <c r="O3076" s="40"/>
    </row>
    <row r="3077" spans="1:15" s="200" customFormat="1" x14ac:dyDescent="0.2">
      <c r="A3077" s="40"/>
      <c r="B3077" s="40"/>
      <c r="C3077" s="40"/>
      <c r="D3077" s="40"/>
      <c r="E3077" s="115"/>
      <c r="F3077" s="115"/>
      <c r="G3077" s="40"/>
      <c r="H3077" s="40"/>
      <c r="I3077" s="40"/>
      <c r="J3077" s="40"/>
      <c r="K3077" s="40"/>
      <c r="L3077" s="40"/>
      <c r="M3077" s="40"/>
      <c r="N3077" s="40"/>
      <c r="O3077" s="40"/>
    </row>
    <row r="3078" spans="1:15" s="200" customFormat="1" x14ac:dyDescent="0.2">
      <c r="A3078" s="40"/>
      <c r="B3078" s="40"/>
      <c r="C3078" s="40"/>
      <c r="D3078" s="40"/>
      <c r="E3078" s="115"/>
      <c r="F3078" s="115"/>
      <c r="G3078" s="40"/>
      <c r="H3078" s="40"/>
      <c r="I3078" s="40"/>
      <c r="J3078" s="40"/>
      <c r="K3078" s="40"/>
      <c r="L3078" s="40"/>
      <c r="M3078" s="40"/>
      <c r="N3078" s="40"/>
      <c r="O3078" s="40"/>
    </row>
    <row r="3079" spans="1:15" s="200" customFormat="1" x14ac:dyDescent="0.2">
      <c r="A3079" s="40"/>
      <c r="B3079" s="40"/>
      <c r="C3079" s="40"/>
      <c r="D3079" s="40"/>
      <c r="E3079" s="115"/>
      <c r="F3079" s="115"/>
      <c r="G3079" s="40"/>
      <c r="H3079" s="40"/>
      <c r="I3079" s="40"/>
      <c r="J3079" s="40"/>
      <c r="K3079" s="40"/>
      <c r="L3079" s="40"/>
      <c r="M3079" s="40"/>
      <c r="N3079" s="40"/>
      <c r="O3079" s="40"/>
    </row>
    <row r="3080" spans="1:15" s="200" customFormat="1" x14ac:dyDescent="0.2">
      <c r="A3080" s="40"/>
      <c r="B3080" s="40"/>
      <c r="C3080" s="40"/>
      <c r="D3080" s="40"/>
      <c r="E3080" s="115"/>
      <c r="F3080" s="115"/>
      <c r="G3080" s="40"/>
      <c r="H3080" s="40"/>
      <c r="I3080" s="40"/>
      <c r="J3080" s="40"/>
      <c r="K3080" s="40"/>
      <c r="L3080" s="40"/>
      <c r="M3080" s="40"/>
      <c r="N3080" s="40"/>
      <c r="O3080" s="40"/>
    </row>
    <row r="3081" spans="1:15" s="200" customFormat="1" x14ac:dyDescent="0.2">
      <c r="A3081" s="40"/>
      <c r="B3081" s="40"/>
      <c r="C3081" s="40"/>
      <c r="D3081" s="40"/>
      <c r="E3081" s="115"/>
      <c r="F3081" s="115"/>
      <c r="G3081" s="40"/>
      <c r="H3081" s="40"/>
      <c r="I3081" s="40"/>
      <c r="J3081" s="40"/>
      <c r="K3081" s="40"/>
      <c r="L3081" s="40"/>
      <c r="M3081" s="40"/>
      <c r="N3081" s="40"/>
      <c r="O3081" s="40"/>
    </row>
    <row r="3082" spans="1:15" s="200" customFormat="1" x14ac:dyDescent="0.2">
      <c r="A3082" s="40"/>
      <c r="B3082" s="40"/>
      <c r="C3082" s="40"/>
      <c r="D3082" s="40"/>
      <c r="E3082" s="115"/>
      <c r="F3082" s="115"/>
      <c r="G3082" s="40"/>
      <c r="H3082" s="40"/>
      <c r="I3082" s="40"/>
      <c r="J3082" s="40"/>
      <c r="K3082" s="40"/>
      <c r="L3082" s="40"/>
      <c r="M3082" s="40"/>
      <c r="N3082" s="40"/>
      <c r="O3082" s="40"/>
    </row>
    <row r="3083" spans="1:15" s="200" customFormat="1" x14ac:dyDescent="0.2">
      <c r="A3083" s="40"/>
      <c r="B3083" s="40"/>
      <c r="C3083" s="40"/>
      <c r="D3083" s="40"/>
      <c r="E3083" s="115"/>
      <c r="F3083" s="115"/>
      <c r="G3083" s="40"/>
      <c r="H3083" s="40"/>
      <c r="I3083" s="40"/>
      <c r="J3083" s="40"/>
      <c r="K3083" s="40"/>
      <c r="L3083" s="40"/>
      <c r="M3083" s="40"/>
      <c r="N3083" s="40"/>
      <c r="O3083" s="40"/>
    </row>
    <row r="3084" spans="1:15" s="200" customFormat="1" x14ac:dyDescent="0.2">
      <c r="A3084" s="40"/>
      <c r="B3084" s="40"/>
      <c r="C3084" s="40"/>
      <c r="D3084" s="40"/>
      <c r="E3084" s="115"/>
      <c r="F3084" s="115"/>
      <c r="G3084" s="40"/>
      <c r="H3084" s="40"/>
      <c r="I3084" s="40"/>
      <c r="J3084" s="40"/>
      <c r="K3084" s="40"/>
      <c r="L3084" s="40"/>
      <c r="M3084" s="40"/>
      <c r="N3084" s="40"/>
      <c r="O3084" s="40"/>
    </row>
    <row r="3085" spans="1:15" s="200" customFormat="1" x14ac:dyDescent="0.2">
      <c r="A3085" s="40"/>
      <c r="B3085" s="40"/>
      <c r="C3085" s="40"/>
      <c r="D3085" s="40"/>
      <c r="E3085" s="115"/>
      <c r="F3085" s="115"/>
      <c r="G3085" s="40"/>
      <c r="H3085" s="40"/>
      <c r="I3085" s="40"/>
      <c r="J3085" s="40"/>
      <c r="K3085" s="40"/>
      <c r="L3085" s="40"/>
      <c r="M3085" s="40"/>
      <c r="N3085" s="40"/>
      <c r="O3085" s="40"/>
    </row>
    <row r="3086" spans="1:15" s="200" customFormat="1" x14ac:dyDescent="0.2">
      <c r="A3086" s="40"/>
      <c r="B3086" s="40"/>
      <c r="C3086" s="40"/>
      <c r="D3086" s="40"/>
      <c r="E3086" s="115"/>
      <c r="F3086" s="115"/>
      <c r="G3086" s="40"/>
      <c r="H3086" s="40"/>
      <c r="I3086" s="40"/>
      <c r="J3086" s="40"/>
      <c r="K3086" s="40"/>
      <c r="L3086" s="40"/>
      <c r="M3086" s="40"/>
      <c r="N3086" s="40"/>
      <c r="O3086" s="40"/>
    </row>
    <row r="3087" spans="1:15" s="200" customFormat="1" x14ac:dyDescent="0.2">
      <c r="A3087" s="40"/>
      <c r="B3087" s="40"/>
      <c r="C3087" s="40"/>
      <c r="D3087" s="40"/>
      <c r="E3087" s="115"/>
      <c r="F3087" s="115"/>
      <c r="G3087" s="40"/>
      <c r="H3087" s="40"/>
      <c r="I3087" s="40"/>
      <c r="J3087" s="40"/>
      <c r="K3087" s="40"/>
      <c r="L3087" s="40"/>
      <c r="M3087" s="40"/>
      <c r="N3087" s="40"/>
      <c r="O3087" s="40"/>
    </row>
    <row r="3088" spans="1:15" s="200" customFormat="1" x14ac:dyDescent="0.2">
      <c r="A3088" s="40"/>
      <c r="B3088" s="40"/>
      <c r="C3088" s="40"/>
      <c r="D3088" s="40"/>
      <c r="E3088" s="115"/>
      <c r="F3088" s="115"/>
      <c r="G3088" s="40"/>
      <c r="H3088" s="40"/>
      <c r="I3088" s="40"/>
      <c r="J3088" s="40"/>
      <c r="K3088" s="40"/>
      <c r="L3088" s="40"/>
      <c r="M3088" s="40"/>
      <c r="N3088" s="40"/>
      <c r="O3088" s="40"/>
    </row>
    <row r="3089" spans="1:15" s="200" customFormat="1" x14ac:dyDescent="0.2">
      <c r="A3089" s="40"/>
      <c r="B3089" s="40"/>
      <c r="C3089" s="40"/>
      <c r="D3089" s="40"/>
      <c r="E3089" s="115"/>
      <c r="F3089" s="115"/>
      <c r="G3089" s="40"/>
      <c r="H3089" s="40"/>
      <c r="I3089" s="40"/>
      <c r="J3089" s="40"/>
      <c r="K3089" s="40"/>
      <c r="L3089" s="40"/>
      <c r="M3089" s="40"/>
      <c r="N3089" s="40"/>
      <c r="O3089" s="40"/>
    </row>
    <row r="3090" spans="1:15" s="200" customFormat="1" x14ac:dyDescent="0.2">
      <c r="A3090" s="40"/>
      <c r="B3090" s="40"/>
      <c r="C3090" s="40"/>
      <c r="D3090" s="40"/>
      <c r="E3090" s="115"/>
      <c r="F3090" s="115"/>
      <c r="G3090" s="40"/>
      <c r="H3090" s="40"/>
      <c r="I3090" s="40"/>
      <c r="J3090" s="40"/>
      <c r="K3090" s="40"/>
      <c r="L3090" s="40"/>
      <c r="M3090" s="40"/>
      <c r="N3090" s="40"/>
      <c r="O3090" s="40"/>
    </row>
    <row r="3091" spans="1:15" s="200" customFormat="1" x14ac:dyDescent="0.2">
      <c r="A3091" s="40"/>
      <c r="B3091" s="40"/>
      <c r="C3091" s="40"/>
      <c r="D3091" s="40"/>
      <c r="E3091" s="115"/>
      <c r="F3091" s="115"/>
      <c r="G3091" s="40"/>
      <c r="H3091" s="40"/>
      <c r="I3091" s="40"/>
      <c r="J3091" s="40"/>
      <c r="K3091" s="40"/>
      <c r="L3091" s="40"/>
      <c r="M3091" s="40"/>
      <c r="N3091" s="40"/>
      <c r="O3091" s="40"/>
    </row>
    <row r="3092" spans="1:15" s="200" customFormat="1" x14ac:dyDescent="0.2">
      <c r="A3092" s="40"/>
      <c r="B3092" s="40"/>
      <c r="C3092" s="40"/>
      <c r="D3092" s="40"/>
      <c r="E3092" s="115"/>
      <c r="F3092" s="115"/>
      <c r="G3092" s="40"/>
      <c r="H3092" s="40"/>
      <c r="I3092" s="40"/>
      <c r="J3092" s="40"/>
      <c r="K3092" s="40"/>
      <c r="L3092" s="40"/>
      <c r="M3092" s="40"/>
      <c r="N3092" s="40"/>
      <c r="O3092" s="40"/>
    </row>
    <row r="3093" spans="1:15" s="200" customFormat="1" x14ac:dyDescent="0.2">
      <c r="A3093" s="40"/>
      <c r="B3093" s="40"/>
      <c r="C3093" s="40"/>
      <c r="D3093" s="40"/>
      <c r="E3093" s="115"/>
      <c r="F3093" s="115"/>
      <c r="G3093" s="40"/>
      <c r="H3093" s="40"/>
      <c r="I3093" s="40"/>
      <c r="J3093" s="40"/>
      <c r="K3093" s="40"/>
      <c r="L3093" s="40"/>
      <c r="M3093" s="40"/>
      <c r="N3093" s="40"/>
      <c r="O3093" s="40"/>
    </row>
    <row r="3094" spans="1:15" s="200" customFormat="1" x14ac:dyDescent="0.2">
      <c r="A3094" s="40"/>
      <c r="B3094" s="40"/>
      <c r="C3094" s="40"/>
      <c r="D3094" s="40"/>
      <c r="E3094" s="115"/>
      <c r="F3094" s="115"/>
      <c r="G3094" s="40"/>
      <c r="H3094" s="40"/>
      <c r="I3094" s="40"/>
      <c r="J3094" s="40"/>
      <c r="K3094" s="40"/>
      <c r="L3094" s="40"/>
      <c r="M3094" s="40"/>
      <c r="N3094" s="40"/>
      <c r="O3094" s="40"/>
    </row>
    <row r="3095" spans="1:15" s="200" customFormat="1" x14ac:dyDescent="0.2">
      <c r="A3095" s="40"/>
      <c r="B3095" s="40"/>
      <c r="C3095" s="40"/>
      <c r="D3095" s="40"/>
      <c r="E3095" s="115"/>
      <c r="F3095" s="115"/>
      <c r="G3095" s="40"/>
      <c r="H3095" s="40"/>
      <c r="I3095" s="40"/>
      <c r="J3095" s="40"/>
      <c r="K3095" s="40"/>
      <c r="L3095" s="40"/>
      <c r="M3095" s="40"/>
      <c r="N3095" s="40"/>
      <c r="O3095" s="40"/>
    </row>
    <row r="3096" spans="1:15" s="200" customFormat="1" x14ac:dyDescent="0.2">
      <c r="A3096" s="40"/>
      <c r="B3096" s="40"/>
      <c r="C3096" s="40"/>
      <c r="D3096" s="40"/>
      <c r="E3096" s="115"/>
      <c r="F3096" s="115"/>
      <c r="G3096" s="40"/>
      <c r="H3096" s="40"/>
      <c r="I3096" s="40"/>
      <c r="J3096" s="40"/>
      <c r="K3096" s="40"/>
      <c r="L3096" s="40"/>
      <c r="M3096" s="40"/>
      <c r="N3096" s="40"/>
      <c r="O3096" s="40"/>
    </row>
    <row r="3097" spans="1:15" s="200" customFormat="1" x14ac:dyDescent="0.2">
      <c r="A3097" s="40"/>
      <c r="B3097" s="40"/>
      <c r="C3097" s="40"/>
      <c r="D3097" s="40"/>
      <c r="E3097" s="115"/>
      <c r="F3097" s="115"/>
      <c r="G3097" s="40"/>
      <c r="H3097" s="40"/>
      <c r="I3097" s="40"/>
      <c r="J3097" s="40"/>
      <c r="K3097" s="40"/>
      <c r="L3097" s="40"/>
      <c r="M3097" s="40"/>
      <c r="N3097" s="40"/>
      <c r="O3097" s="40"/>
    </row>
    <row r="3098" spans="1:15" s="200" customFormat="1" x14ac:dyDescent="0.2">
      <c r="A3098" s="40"/>
      <c r="B3098" s="40"/>
      <c r="C3098" s="40"/>
      <c r="D3098" s="40"/>
      <c r="E3098" s="115"/>
      <c r="F3098" s="115"/>
      <c r="G3098" s="40"/>
      <c r="H3098" s="40"/>
      <c r="I3098" s="40"/>
      <c r="J3098" s="40"/>
      <c r="K3098" s="40"/>
      <c r="L3098" s="40"/>
      <c r="M3098" s="40"/>
      <c r="N3098" s="40"/>
      <c r="O3098" s="40"/>
    </row>
    <row r="3099" spans="1:15" s="200" customFormat="1" x14ac:dyDescent="0.2">
      <c r="A3099" s="40"/>
      <c r="B3099" s="40"/>
      <c r="C3099" s="40"/>
      <c r="D3099" s="40"/>
      <c r="E3099" s="115"/>
      <c r="F3099" s="115"/>
      <c r="G3099" s="40"/>
      <c r="H3099" s="40"/>
      <c r="I3099" s="40"/>
      <c r="J3099" s="40"/>
      <c r="K3099" s="40"/>
      <c r="L3099" s="40"/>
      <c r="M3099" s="40"/>
      <c r="N3099" s="40"/>
      <c r="O3099" s="40"/>
    </row>
    <row r="3100" spans="1:15" s="200" customFormat="1" x14ac:dyDescent="0.2">
      <c r="A3100" s="40"/>
      <c r="B3100" s="40"/>
      <c r="C3100" s="40"/>
      <c r="D3100" s="40"/>
      <c r="E3100" s="115"/>
      <c r="F3100" s="115"/>
      <c r="G3100" s="40"/>
      <c r="H3100" s="40"/>
      <c r="I3100" s="40"/>
      <c r="J3100" s="40"/>
      <c r="K3100" s="40"/>
      <c r="L3100" s="40"/>
      <c r="M3100" s="40"/>
      <c r="N3100" s="40"/>
      <c r="O3100" s="40"/>
    </row>
    <row r="3101" spans="1:15" s="200" customFormat="1" x14ac:dyDescent="0.2">
      <c r="A3101" s="40"/>
      <c r="B3101" s="40"/>
      <c r="C3101" s="40"/>
      <c r="D3101" s="40"/>
      <c r="E3101" s="115"/>
      <c r="F3101" s="115"/>
      <c r="G3101" s="40"/>
      <c r="H3101" s="40"/>
      <c r="I3101" s="40"/>
      <c r="J3101" s="40"/>
      <c r="K3101" s="40"/>
      <c r="L3101" s="40"/>
      <c r="M3101" s="40"/>
      <c r="N3101" s="40"/>
      <c r="O3101" s="40"/>
    </row>
    <row r="3102" spans="1:15" s="200" customFormat="1" x14ac:dyDescent="0.2">
      <c r="A3102" s="40"/>
      <c r="B3102" s="40"/>
      <c r="C3102" s="40"/>
      <c r="D3102" s="40"/>
      <c r="E3102" s="115"/>
      <c r="F3102" s="115"/>
      <c r="G3102" s="40"/>
      <c r="H3102" s="40"/>
      <c r="I3102" s="40"/>
      <c r="J3102" s="40"/>
      <c r="K3102" s="40"/>
      <c r="L3102" s="40"/>
      <c r="M3102" s="40"/>
      <c r="N3102" s="40"/>
      <c r="O3102" s="40"/>
    </row>
    <row r="3103" spans="1:15" s="200" customFormat="1" x14ac:dyDescent="0.2">
      <c r="A3103" s="40"/>
      <c r="B3103" s="40"/>
      <c r="C3103" s="40"/>
      <c r="D3103" s="40"/>
      <c r="E3103" s="115"/>
      <c r="F3103" s="115"/>
      <c r="G3103" s="40"/>
      <c r="H3103" s="40"/>
      <c r="I3103" s="40"/>
      <c r="J3103" s="40"/>
      <c r="K3103" s="40"/>
      <c r="L3103" s="40"/>
      <c r="M3103" s="40"/>
      <c r="N3103" s="40"/>
      <c r="O3103" s="40"/>
    </row>
    <row r="3104" spans="1:15" s="200" customFormat="1" x14ac:dyDescent="0.2">
      <c r="A3104" s="40"/>
      <c r="B3104" s="40"/>
      <c r="C3104" s="40"/>
      <c r="D3104" s="40"/>
      <c r="E3104" s="115"/>
      <c r="F3104" s="115"/>
      <c r="G3104" s="40"/>
      <c r="H3104" s="40"/>
      <c r="I3104" s="40"/>
      <c r="J3104" s="40"/>
      <c r="K3104" s="40"/>
      <c r="L3104" s="40"/>
      <c r="M3104" s="40"/>
      <c r="N3104" s="40"/>
      <c r="O3104" s="40"/>
    </row>
    <row r="3105" spans="1:15" s="200" customFormat="1" x14ac:dyDescent="0.2">
      <c r="A3105" s="40"/>
      <c r="B3105" s="40"/>
      <c r="C3105" s="40"/>
      <c r="D3105" s="40"/>
      <c r="E3105" s="115"/>
      <c r="F3105" s="115"/>
      <c r="G3105" s="40"/>
      <c r="H3105" s="40"/>
      <c r="I3105" s="40"/>
      <c r="J3105" s="40"/>
      <c r="K3105" s="40"/>
      <c r="L3105" s="40"/>
      <c r="M3105" s="40"/>
      <c r="N3105" s="40"/>
      <c r="O3105" s="40"/>
    </row>
    <row r="3106" spans="1:15" s="200" customFormat="1" x14ac:dyDescent="0.2">
      <c r="A3106" s="40"/>
      <c r="B3106" s="40"/>
      <c r="C3106" s="40"/>
      <c r="D3106" s="40"/>
      <c r="E3106" s="115"/>
      <c r="F3106" s="115"/>
      <c r="G3106" s="40"/>
      <c r="H3106" s="40"/>
      <c r="I3106" s="40"/>
      <c r="J3106" s="40"/>
      <c r="K3106" s="40"/>
      <c r="L3106" s="40"/>
      <c r="M3106" s="40"/>
      <c r="N3106" s="40"/>
      <c r="O3106" s="40"/>
    </row>
    <row r="3107" spans="1:15" s="200" customFormat="1" x14ac:dyDescent="0.2">
      <c r="A3107" s="40"/>
      <c r="B3107" s="40"/>
      <c r="C3107" s="40"/>
      <c r="D3107" s="40"/>
      <c r="E3107" s="115"/>
      <c r="F3107" s="115"/>
      <c r="G3107" s="40"/>
      <c r="H3107" s="40"/>
      <c r="I3107" s="40"/>
      <c r="J3107" s="40"/>
      <c r="K3107" s="40"/>
      <c r="L3107" s="40"/>
      <c r="M3107" s="40"/>
      <c r="N3107" s="40"/>
      <c r="O3107" s="40"/>
    </row>
    <row r="3108" spans="1:15" s="200" customFormat="1" x14ac:dyDescent="0.2">
      <c r="A3108" s="40"/>
      <c r="B3108" s="40"/>
      <c r="C3108" s="40"/>
      <c r="D3108" s="40"/>
      <c r="E3108" s="115"/>
      <c r="F3108" s="115"/>
      <c r="G3108" s="40"/>
      <c r="H3108" s="40"/>
      <c r="I3108" s="40"/>
      <c r="J3108" s="40"/>
      <c r="K3108" s="40"/>
      <c r="L3108" s="40"/>
      <c r="M3108" s="40"/>
      <c r="N3108" s="40"/>
      <c r="O3108" s="40"/>
    </row>
    <row r="3109" spans="1:15" s="200" customFormat="1" x14ac:dyDescent="0.2">
      <c r="A3109" s="40"/>
      <c r="B3109" s="40"/>
      <c r="C3109" s="40"/>
      <c r="D3109" s="40"/>
      <c r="E3109" s="115"/>
      <c r="F3109" s="115"/>
      <c r="G3109" s="40"/>
      <c r="H3109" s="40"/>
      <c r="I3109" s="40"/>
      <c r="J3109" s="40"/>
      <c r="K3109" s="40"/>
      <c r="L3109" s="40"/>
      <c r="M3109" s="40"/>
      <c r="N3109" s="40"/>
      <c r="O3109" s="40"/>
    </row>
    <row r="3110" spans="1:15" s="200" customFormat="1" x14ac:dyDescent="0.2">
      <c r="A3110" s="40"/>
      <c r="B3110" s="40"/>
      <c r="C3110" s="40"/>
      <c r="D3110" s="40"/>
      <c r="E3110" s="115"/>
      <c r="F3110" s="115"/>
      <c r="G3110" s="40"/>
      <c r="H3110" s="40"/>
      <c r="I3110" s="40"/>
      <c r="J3110" s="40"/>
      <c r="K3110" s="40"/>
      <c r="L3110" s="40"/>
      <c r="M3110" s="40"/>
      <c r="N3110" s="40"/>
      <c r="O3110" s="40"/>
    </row>
    <row r="3111" spans="1:15" s="200" customFormat="1" x14ac:dyDescent="0.2">
      <c r="A3111" s="40"/>
      <c r="B3111" s="40"/>
      <c r="C3111" s="40"/>
      <c r="D3111" s="40"/>
      <c r="E3111" s="115"/>
      <c r="F3111" s="115"/>
      <c r="G3111" s="40"/>
      <c r="H3111" s="40"/>
      <c r="I3111" s="40"/>
      <c r="J3111" s="40"/>
      <c r="K3111" s="40"/>
      <c r="L3111" s="40"/>
      <c r="M3111" s="40"/>
      <c r="N3111" s="40"/>
      <c r="O3111" s="40"/>
    </row>
    <row r="3112" spans="1:15" s="200" customFormat="1" x14ac:dyDescent="0.2">
      <c r="A3112" s="40"/>
      <c r="B3112" s="40"/>
      <c r="C3112" s="40"/>
      <c r="D3112" s="40"/>
      <c r="E3112" s="115"/>
      <c r="F3112" s="115"/>
      <c r="G3112" s="40"/>
      <c r="H3112" s="40"/>
      <c r="I3112" s="40"/>
      <c r="J3112" s="40"/>
      <c r="K3112" s="40"/>
      <c r="L3112" s="40"/>
      <c r="M3112" s="40"/>
      <c r="N3112" s="40"/>
      <c r="O3112" s="40"/>
    </row>
    <row r="3113" spans="1:15" s="200" customFormat="1" x14ac:dyDescent="0.2">
      <c r="A3113" s="40"/>
      <c r="B3113" s="40"/>
      <c r="C3113" s="40"/>
      <c r="D3113" s="40"/>
      <c r="E3113" s="115"/>
      <c r="F3113" s="115"/>
      <c r="G3113" s="40"/>
      <c r="H3113" s="40"/>
      <c r="I3113" s="40"/>
      <c r="J3113" s="40"/>
      <c r="K3113" s="40"/>
      <c r="L3113" s="40"/>
      <c r="M3113" s="40"/>
      <c r="N3113" s="40"/>
      <c r="O3113" s="40"/>
    </row>
    <row r="3114" spans="1:15" s="200" customFormat="1" x14ac:dyDescent="0.2">
      <c r="A3114" s="40"/>
      <c r="B3114" s="40"/>
      <c r="C3114" s="40"/>
      <c r="D3114" s="40"/>
      <c r="E3114" s="115"/>
      <c r="F3114" s="115"/>
      <c r="G3114" s="40"/>
      <c r="H3114" s="40"/>
      <c r="I3114" s="40"/>
      <c r="J3114" s="40"/>
      <c r="K3114" s="40"/>
      <c r="L3114" s="40"/>
      <c r="M3114" s="40"/>
      <c r="N3114" s="40"/>
      <c r="O3114" s="40"/>
    </row>
    <row r="3115" spans="1:15" s="200" customFormat="1" x14ac:dyDescent="0.2">
      <c r="A3115" s="40"/>
      <c r="B3115" s="40"/>
      <c r="C3115" s="40"/>
      <c r="D3115" s="40"/>
      <c r="E3115" s="115"/>
      <c r="F3115" s="115"/>
      <c r="G3115" s="40"/>
      <c r="H3115" s="40"/>
      <c r="I3115" s="40"/>
      <c r="J3115" s="40"/>
      <c r="K3115" s="40"/>
      <c r="L3115" s="40"/>
      <c r="M3115" s="40"/>
      <c r="N3115" s="40"/>
      <c r="O3115" s="40"/>
    </row>
    <row r="3116" spans="1:15" s="200" customFormat="1" x14ac:dyDescent="0.2">
      <c r="A3116" s="40"/>
      <c r="B3116" s="40"/>
      <c r="C3116" s="40"/>
      <c r="D3116" s="40"/>
      <c r="E3116" s="115"/>
      <c r="F3116" s="115"/>
      <c r="G3116" s="40"/>
      <c r="H3116" s="40"/>
      <c r="I3116" s="40"/>
      <c r="J3116" s="40"/>
      <c r="K3116" s="40"/>
      <c r="L3116" s="40"/>
      <c r="M3116" s="40"/>
      <c r="N3116" s="40"/>
      <c r="O3116" s="40"/>
    </row>
    <row r="3117" spans="1:15" s="200" customFormat="1" x14ac:dyDescent="0.2">
      <c r="A3117" s="40"/>
      <c r="B3117" s="40"/>
      <c r="C3117" s="40"/>
      <c r="D3117" s="40"/>
      <c r="E3117" s="115"/>
      <c r="F3117" s="115"/>
      <c r="G3117" s="40"/>
      <c r="H3117" s="40"/>
      <c r="I3117" s="40"/>
      <c r="J3117" s="40"/>
      <c r="K3117" s="40"/>
      <c r="L3117" s="40"/>
      <c r="M3117" s="40"/>
      <c r="N3117" s="40"/>
      <c r="O3117" s="40"/>
    </row>
    <row r="3118" spans="1:15" s="200" customFormat="1" x14ac:dyDescent="0.2">
      <c r="A3118" s="40"/>
      <c r="B3118" s="40"/>
      <c r="C3118" s="40"/>
      <c r="D3118" s="40"/>
      <c r="E3118" s="115"/>
      <c r="F3118" s="115"/>
      <c r="G3118" s="40"/>
      <c r="H3118" s="40"/>
      <c r="I3118" s="40"/>
      <c r="J3118" s="40"/>
      <c r="K3118" s="40"/>
      <c r="L3118" s="40"/>
      <c r="M3118" s="40"/>
      <c r="N3118" s="40"/>
      <c r="O3118" s="40"/>
    </row>
    <row r="3119" spans="1:15" s="200" customFormat="1" x14ac:dyDescent="0.2">
      <c r="A3119" s="40"/>
      <c r="B3119" s="40"/>
      <c r="C3119" s="40"/>
      <c r="D3119" s="40"/>
      <c r="E3119" s="115"/>
      <c r="F3119" s="115"/>
      <c r="G3119" s="40"/>
      <c r="H3119" s="40"/>
      <c r="I3119" s="40"/>
      <c r="J3119" s="40"/>
      <c r="K3119" s="40"/>
      <c r="L3119" s="40"/>
      <c r="M3119" s="40"/>
      <c r="N3119" s="40"/>
      <c r="O3119" s="40"/>
    </row>
    <row r="3120" spans="1:15" s="200" customFormat="1" x14ac:dyDescent="0.2">
      <c r="A3120" s="40"/>
      <c r="B3120" s="40"/>
      <c r="C3120" s="40"/>
      <c r="D3120" s="40"/>
      <c r="E3120" s="115"/>
      <c r="F3120" s="115"/>
      <c r="G3120" s="40"/>
      <c r="H3120" s="40"/>
      <c r="I3120" s="40"/>
      <c r="J3120" s="40"/>
      <c r="K3120" s="40"/>
      <c r="L3120" s="40"/>
      <c r="M3120" s="40"/>
      <c r="N3120" s="40"/>
      <c r="O3120" s="40"/>
    </row>
    <row r="3121" spans="1:15" s="200" customFormat="1" x14ac:dyDescent="0.2">
      <c r="A3121" s="40"/>
      <c r="B3121" s="40"/>
      <c r="C3121" s="40"/>
      <c r="D3121" s="40"/>
      <c r="E3121" s="115"/>
      <c r="F3121" s="115"/>
      <c r="G3121" s="40"/>
      <c r="H3121" s="40"/>
      <c r="I3121" s="40"/>
      <c r="J3121" s="40"/>
      <c r="K3121" s="40"/>
      <c r="L3121" s="40"/>
      <c r="M3121" s="40"/>
      <c r="N3121" s="40"/>
      <c r="O3121" s="40"/>
    </row>
    <row r="3122" spans="1:15" s="200" customFormat="1" x14ac:dyDescent="0.2">
      <c r="A3122" s="40"/>
      <c r="B3122" s="40"/>
      <c r="C3122" s="40"/>
      <c r="D3122" s="40"/>
      <c r="E3122" s="115"/>
      <c r="F3122" s="115"/>
      <c r="G3122" s="40"/>
      <c r="H3122" s="40"/>
      <c r="I3122" s="40"/>
      <c r="J3122" s="40"/>
      <c r="K3122" s="40"/>
      <c r="L3122" s="40"/>
      <c r="M3122" s="40"/>
      <c r="N3122" s="40"/>
      <c r="O3122" s="40"/>
    </row>
    <row r="3123" spans="1:15" s="200" customFormat="1" x14ac:dyDescent="0.2">
      <c r="A3123" s="40"/>
      <c r="B3123" s="40"/>
      <c r="C3123" s="40"/>
      <c r="D3123" s="40"/>
      <c r="E3123" s="115"/>
      <c r="F3123" s="115"/>
      <c r="G3123" s="40"/>
      <c r="H3123" s="40"/>
      <c r="I3123" s="40"/>
      <c r="J3123" s="40"/>
      <c r="K3123" s="40"/>
      <c r="L3123" s="40"/>
      <c r="M3123" s="40"/>
      <c r="N3123" s="40"/>
      <c r="O3123" s="40"/>
    </row>
    <row r="3124" spans="1:15" s="200" customFormat="1" x14ac:dyDescent="0.2">
      <c r="A3124" s="40"/>
      <c r="B3124" s="40"/>
      <c r="C3124" s="40"/>
      <c r="D3124" s="40"/>
      <c r="E3124" s="115"/>
      <c r="F3124" s="115"/>
      <c r="G3124" s="40"/>
      <c r="H3124" s="40"/>
      <c r="I3124" s="40"/>
      <c r="J3124" s="40"/>
      <c r="K3124" s="40"/>
      <c r="L3124" s="40"/>
      <c r="M3124" s="40"/>
      <c r="N3124" s="40"/>
      <c r="O3124" s="40"/>
    </row>
    <row r="3125" spans="1:15" s="200" customFormat="1" x14ac:dyDescent="0.2">
      <c r="A3125" s="40"/>
      <c r="B3125" s="40"/>
      <c r="C3125" s="40"/>
      <c r="D3125" s="40"/>
      <c r="E3125" s="115"/>
      <c r="F3125" s="115"/>
      <c r="G3125" s="40"/>
      <c r="H3125" s="40"/>
      <c r="I3125" s="40"/>
      <c r="J3125" s="40"/>
      <c r="K3125" s="40"/>
      <c r="L3125" s="40"/>
      <c r="M3125" s="40"/>
      <c r="N3125" s="40"/>
      <c r="O3125" s="40"/>
    </row>
    <row r="3126" spans="1:15" s="200" customFormat="1" x14ac:dyDescent="0.2">
      <c r="A3126" s="40"/>
      <c r="B3126" s="40"/>
      <c r="C3126" s="40"/>
      <c r="D3126" s="40"/>
      <c r="E3126" s="115"/>
      <c r="F3126" s="115"/>
      <c r="G3126" s="40"/>
      <c r="H3126" s="40"/>
      <c r="I3126" s="40"/>
      <c r="J3126" s="40"/>
      <c r="K3126" s="40"/>
      <c r="L3126" s="40"/>
      <c r="M3126" s="40"/>
      <c r="N3126" s="40"/>
      <c r="O3126" s="40"/>
    </row>
    <row r="3127" spans="1:15" s="200" customFormat="1" x14ac:dyDescent="0.2">
      <c r="A3127" s="40"/>
      <c r="B3127" s="40"/>
      <c r="C3127" s="40"/>
      <c r="D3127" s="40"/>
      <c r="E3127" s="115"/>
      <c r="F3127" s="115"/>
      <c r="G3127" s="40"/>
      <c r="H3127" s="40"/>
      <c r="I3127" s="40"/>
      <c r="J3127" s="40"/>
      <c r="K3127" s="40"/>
      <c r="L3127" s="40"/>
      <c r="M3127" s="40"/>
      <c r="N3127" s="40"/>
      <c r="O3127" s="40"/>
    </row>
    <row r="3128" spans="1:15" s="200" customFormat="1" x14ac:dyDescent="0.2">
      <c r="A3128" s="40"/>
      <c r="B3128" s="40"/>
      <c r="C3128" s="40"/>
      <c r="D3128" s="40"/>
      <c r="E3128" s="115"/>
      <c r="F3128" s="115"/>
      <c r="G3128" s="40"/>
      <c r="H3128" s="40"/>
      <c r="I3128" s="40"/>
      <c r="J3128" s="40"/>
      <c r="K3128" s="40"/>
      <c r="L3128" s="40"/>
      <c r="M3128" s="40"/>
      <c r="N3128" s="40"/>
      <c r="O3128" s="40"/>
    </row>
    <row r="3129" spans="1:15" s="200" customFormat="1" x14ac:dyDescent="0.2">
      <c r="A3129" s="40"/>
      <c r="B3129" s="40"/>
      <c r="C3129" s="40"/>
      <c r="D3129" s="40"/>
      <c r="E3129" s="115"/>
      <c r="F3129" s="115"/>
      <c r="G3129" s="40"/>
      <c r="H3129" s="40"/>
      <c r="I3129" s="40"/>
      <c r="J3129" s="40"/>
      <c r="K3129" s="40"/>
      <c r="L3129" s="40"/>
      <c r="M3129" s="40"/>
      <c r="N3129" s="40"/>
      <c r="O3129" s="40"/>
    </row>
    <row r="3130" spans="1:15" s="200" customFormat="1" x14ac:dyDescent="0.2">
      <c r="A3130" s="40"/>
      <c r="B3130" s="40"/>
      <c r="C3130" s="40"/>
      <c r="D3130" s="40"/>
      <c r="E3130" s="115"/>
      <c r="F3130" s="115"/>
      <c r="G3130" s="40"/>
      <c r="H3130" s="40"/>
      <c r="I3130" s="40"/>
      <c r="J3130" s="40"/>
      <c r="K3130" s="40"/>
      <c r="L3130" s="40"/>
      <c r="M3130" s="40"/>
      <c r="N3130" s="40"/>
      <c r="O3130" s="40"/>
    </row>
    <row r="3131" spans="1:15" s="200" customFormat="1" x14ac:dyDescent="0.2">
      <c r="A3131" s="40"/>
      <c r="B3131" s="40"/>
      <c r="C3131" s="40"/>
      <c r="D3131" s="40"/>
      <c r="E3131" s="115"/>
      <c r="F3131" s="115"/>
      <c r="G3131" s="40"/>
      <c r="H3131" s="40"/>
      <c r="I3131" s="40"/>
      <c r="J3131" s="40"/>
      <c r="K3131" s="40"/>
      <c r="L3131" s="40"/>
      <c r="M3131" s="40"/>
      <c r="N3131" s="40"/>
      <c r="O3131" s="40"/>
    </row>
    <row r="3132" spans="1:15" s="200" customFormat="1" x14ac:dyDescent="0.2">
      <c r="A3132" s="40"/>
      <c r="B3132" s="40"/>
      <c r="C3132" s="40"/>
      <c r="D3132" s="40"/>
      <c r="E3132" s="115"/>
      <c r="F3132" s="115"/>
      <c r="G3132" s="40"/>
      <c r="H3132" s="40"/>
      <c r="I3132" s="40"/>
      <c r="J3132" s="40"/>
      <c r="K3132" s="40"/>
      <c r="L3132" s="40"/>
      <c r="M3132" s="40"/>
      <c r="N3132" s="40"/>
      <c r="O3132" s="40"/>
    </row>
    <row r="3133" spans="1:15" s="200" customFormat="1" x14ac:dyDescent="0.2">
      <c r="A3133" s="40"/>
      <c r="B3133" s="40"/>
      <c r="C3133" s="40"/>
      <c r="D3133" s="40"/>
      <c r="E3133" s="115"/>
      <c r="F3133" s="115"/>
      <c r="G3133" s="40"/>
      <c r="H3133" s="40"/>
      <c r="I3133" s="40"/>
      <c r="J3133" s="40"/>
      <c r="K3133" s="40"/>
      <c r="L3133" s="40"/>
      <c r="M3133" s="40"/>
      <c r="N3133" s="40"/>
      <c r="O3133" s="40"/>
    </row>
    <row r="3134" spans="1:15" s="200" customFormat="1" x14ac:dyDescent="0.2">
      <c r="A3134" s="40"/>
      <c r="B3134" s="40"/>
      <c r="C3134" s="40"/>
      <c r="D3134" s="40"/>
      <c r="E3134" s="115"/>
      <c r="F3134" s="115"/>
      <c r="G3134" s="40"/>
      <c r="H3134" s="40"/>
      <c r="I3134" s="40"/>
      <c r="J3134" s="40"/>
      <c r="K3134" s="40"/>
      <c r="L3134" s="40"/>
      <c r="M3134" s="40"/>
      <c r="N3134" s="40"/>
      <c r="O3134" s="40"/>
    </row>
    <row r="3135" spans="1:15" s="200" customFormat="1" x14ac:dyDescent="0.2">
      <c r="A3135" s="40"/>
      <c r="B3135" s="40"/>
      <c r="C3135" s="40"/>
      <c r="D3135" s="40"/>
      <c r="E3135" s="115"/>
      <c r="F3135" s="115"/>
      <c r="G3135" s="40"/>
      <c r="H3135" s="40"/>
      <c r="I3135" s="40"/>
      <c r="J3135" s="40"/>
      <c r="K3135" s="40"/>
      <c r="L3135" s="40"/>
      <c r="M3135" s="40"/>
      <c r="N3135" s="40"/>
      <c r="O3135" s="40"/>
    </row>
    <row r="3136" spans="1:15" s="200" customFormat="1" x14ac:dyDescent="0.2">
      <c r="A3136" s="40"/>
      <c r="B3136" s="40"/>
      <c r="C3136" s="40"/>
      <c r="D3136" s="40"/>
      <c r="E3136" s="115"/>
      <c r="F3136" s="115"/>
      <c r="G3136" s="40"/>
      <c r="H3136" s="40"/>
      <c r="I3136" s="40"/>
      <c r="J3136" s="40"/>
      <c r="K3136" s="40"/>
      <c r="L3136" s="40"/>
      <c r="M3136" s="40"/>
      <c r="N3136" s="40"/>
      <c r="O3136" s="40"/>
    </row>
    <row r="3137" spans="1:15" s="200" customFormat="1" x14ac:dyDescent="0.2">
      <c r="A3137" s="40"/>
      <c r="B3137" s="40"/>
      <c r="C3137" s="40"/>
      <c r="D3137" s="40"/>
      <c r="E3137" s="115"/>
      <c r="F3137" s="115"/>
      <c r="G3137" s="40"/>
      <c r="H3137" s="40"/>
      <c r="I3137" s="40"/>
      <c r="J3137" s="40"/>
      <c r="K3137" s="40"/>
      <c r="L3137" s="40"/>
      <c r="M3137" s="40"/>
      <c r="N3137" s="40"/>
      <c r="O3137" s="40"/>
    </row>
    <row r="3138" spans="1:15" s="200" customFormat="1" x14ac:dyDescent="0.2">
      <c r="A3138" s="40"/>
      <c r="B3138" s="40"/>
      <c r="C3138" s="40"/>
      <c r="D3138" s="40"/>
      <c r="E3138" s="115"/>
      <c r="F3138" s="115"/>
      <c r="G3138" s="40"/>
      <c r="H3138" s="40"/>
      <c r="I3138" s="40"/>
      <c r="J3138" s="40"/>
      <c r="K3138" s="40"/>
      <c r="L3138" s="40"/>
      <c r="M3138" s="40"/>
      <c r="N3138" s="40"/>
      <c r="O3138" s="40"/>
    </row>
    <row r="3139" spans="1:15" s="200" customFormat="1" x14ac:dyDescent="0.2">
      <c r="A3139" s="40"/>
      <c r="B3139" s="40"/>
      <c r="C3139" s="40"/>
      <c r="D3139" s="40"/>
      <c r="E3139" s="115"/>
      <c r="F3139" s="115"/>
      <c r="G3139" s="40"/>
      <c r="H3139" s="40"/>
      <c r="I3139" s="40"/>
      <c r="J3139" s="40"/>
      <c r="K3139" s="40"/>
      <c r="L3139" s="40"/>
      <c r="M3139" s="40"/>
      <c r="N3139" s="40"/>
      <c r="O3139" s="40"/>
    </row>
    <row r="3140" spans="1:15" s="200" customFormat="1" x14ac:dyDescent="0.2">
      <c r="A3140" s="40"/>
      <c r="B3140" s="40"/>
      <c r="C3140" s="40"/>
      <c r="D3140" s="40"/>
      <c r="E3140" s="115"/>
      <c r="F3140" s="115"/>
      <c r="G3140" s="40"/>
      <c r="H3140" s="40"/>
      <c r="I3140" s="40"/>
      <c r="J3140" s="40"/>
      <c r="K3140" s="40"/>
      <c r="L3140" s="40"/>
      <c r="M3140" s="40"/>
      <c r="N3140" s="40"/>
      <c r="O3140" s="40"/>
    </row>
    <row r="3141" spans="1:15" s="200" customFormat="1" x14ac:dyDescent="0.2">
      <c r="A3141" s="40"/>
      <c r="B3141" s="40"/>
      <c r="C3141" s="40"/>
      <c r="D3141" s="40"/>
      <c r="E3141" s="115"/>
      <c r="F3141" s="115"/>
      <c r="G3141" s="40"/>
      <c r="H3141" s="40"/>
      <c r="I3141" s="40"/>
      <c r="J3141" s="40"/>
      <c r="K3141" s="40"/>
      <c r="L3141" s="40"/>
      <c r="M3141" s="40"/>
      <c r="N3141" s="40"/>
      <c r="O3141" s="40"/>
    </row>
    <row r="3142" spans="1:15" s="200" customFormat="1" x14ac:dyDescent="0.2">
      <c r="A3142" s="40"/>
      <c r="B3142" s="40"/>
      <c r="C3142" s="40"/>
      <c r="D3142" s="40"/>
      <c r="E3142" s="115"/>
      <c r="F3142" s="115"/>
      <c r="G3142" s="40"/>
      <c r="H3142" s="40"/>
      <c r="I3142" s="40"/>
      <c r="J3142" s="40"/>
      <c r="K3142" s="40"/>
      <c r="L3142" s="40"/>
      <c r="M3142" s="40"/>
      <c r="N3142" s="40"/>
      <c r="O3142" s="40"/>
    </row>
    <row r="3143" spans="1:15" s="200" customFormat="1" x14ac:dyDescent="0.2">
      <c r="A3143" s="40"/>
      <c r="B3143" s="40"/>
      <c r="C3143" s="40"/>
      <c r="D3143" s="40"/>
      <c r="E3143" s="115"/>
      <c r="F3143" s="115"/>
      <c r="G3143" s="40"/>
      <c r="H3143" s="40"/>
      <c r="I3143" s="40"/>
      <c r="J3143" s="40"/>
      <c r="K3143" s="40"/>
      <c r="L3143" s="40"/>
      <c r="M3143" s="40"/>
      <c r="N3143" s="40"/>
      <c r="O3143" s="40"/>
    </row>
    <row r="3144" spans="1:15" s="200" customFormat="1" x14ac:dyDescent="0.2">
      <c r="A3144" s="40"/>
      <c r="B3144" s="40"/>
      <c r="C3144" s="40"/>
      <c r="D3144" s="40"/>
      <c r="E3144" s="115"/>
      <c r="F3144" s="115"/>
      <c r="G3144" s="40"/>
      <c r="H3144" s="40"/>
      <c r="I3144" s="40"/>
      <c r="J3144" s="40"/>
      <c r="K3144" s="40"/>
      <c r="L3144" s="40"/>
      <c r="M3144" s="40"/>
      <c r="N3144" s="40"/>
      <c r="O3144" s="40"/>
    </row>
    <row r="3145" spans="1:15" s="200" customFormat="1" x14ac:dyDescent="0.2">
      <c r="A3145" s="40"/>
      <c r="B3145" s="40"/>
      <c r="C3145" s="40"/>
      <c r="D3145" s="40"/>
      <c r="E3145" s="115"/>
      <c r="F3145" s="115"/>
      <c r="G3145" s="40"/>
      <c r="H3145" s="40"/>
      <c r="I3145" s="40"/>
      <c r="J3145" s="40"/>
      <c r="K3145" s="40"/>
      <c r="L3145" s="40"/>
      <c r="M3145" s="40"/>
      <c r="N3145" s="40"/>
      <c r="O3145" s="40"/>
    </row>
    <row r="3146" spans="1:15" s="200" customFormat="1" x14ac:dyDescent="0.2">
      <c r="A3146" s="40"/>
      <c r="B3146" s="40"/>
      <c r="C3146" s="40"/>
      <c r="D3146" s="40"/>
      <c r="E3146" s="115"/>
      <c r="F3146" s="115"/>
      <c r="G3146" s="40"/>
      <c r="H3146" s="40"/>
      <c r="I3146" s="40"/>
      <c r="J3146" s="40"/>
      <c r="K3146" s="40"/>
      <c r="L3146" s="40"/>
      <c r="M3146" s="40"/>
      <c r="N3146" s="40"/>
      <c r="O3146" s="40"/>
    </row>
    <row r="3147" spans="1:15" s="200" customFormat="1" x14ac:dyDescent="0.2">
      <c r="A3147" s="40"/>
      <c r="B3147" s="40"/>
      <c r="C3147" s="40"/>
      <c r="D3147" s="40"/>
      <c r="E3147" s="115"/>
      <c r="F3147" s="115"/>
      <c r="G3147" s="40"/>
      <c r="H3147" s="40"/>
      <c r="I3147" s="40"/>
      <c r="J3147" s="40"/>
      <c r="K3147" s="40"/>
      <c r="L3147" s="40"/>
      <c r="M3147" s="40"/>
      <c r="N3147" s="40"/>
      <c r="O3147" s="40"/>
    </row>
    <row r="3148" spans="1:15" s="200" customFormat="1" x14ac:dyDescent="0.2">
      <c r="A3148" s="40"/>
      <c r="B3148" s="40"/>
      <c r="C3148" s="40"/>
      <c r="D3148" s="40"/>
      <c r="E3148" s="115"/>
      <c r="F3148" s="115"/>
      <c r="G3148" s="40"/>
      <c r="H3148" s="40"/>
      <c r="I3148" s="40"/>
      <c r="J3148" s="40"/>
      <c r="K3148" s="40"/>
      <c r="L3148" s="40"/>
      <c r="M3148" s="40"/>
      <c r="N3148" s="40"/>
      <c r="O3148" s="40"/>
    </row>
    <row r="3149" spans="1:15" s="200" customFormat="1" x14ac:dyDescent="0.2">
      <c r="A3149" s="40"/>
      <c r="B3149" s="40"/>
      <c r="C3149" s="40"/>
      <c r="D3149" s="40"/>
      <c r="E3149" s="115"/>
      <c r="F3149" s="115"/>
      <c r="G3149" s="40"/>
      <c r="H3149" s="40"/>
      <c r="I3149" s="40"/>
      <c r="J3149" s="40"/>
      <c r="K3149" s="40"/>
      <c r="L3149" s="40"/>
      <c r="M3149" s="40"/>
      <c r="N3149" s="40"/>
      <c r="O3149" s="40"/>
    </row>
    <row r="3150" spans="1:15" s="200" customFormat="1" x14ac:dyDescent="0.2">
      <c r="A3150" s="40"/>
      <c r="B3150" s="40"/>
      <c r="C3150" s="40"/>
      <c r="D3150" s="40"/>
      <c r="E3150" s="115"/>
      <c r="F3150" s="115"/>
      <c r="G3150" s="40"/>
      <c r="H3150" s="40"/>
      <c r="I3150" s="40"/>
      <c r="J3150" s="40"/>
      <c r="K3150" s="40"/>
      <c r="L3150" s="40"/>
      <c r="M3150" s="40"/>
      <c r="N3150" s="40"/>
      <c r="O3150" s="40"/>
    </row>
    <row r="3151" spans="1:15" s="200" customFormat="1" x14ac:dyDescent="0.2">
      <c r="A3151" s="40"/>
      <c r="B3151" s="40"/>
      <c r="C3151" s="40"/>
      <c r="D3151" s="40"/>
      <c r="E3151" s="115"/>
      <c r="F3151" s="115"/>
      <c r="G3151" s="40"/>
      <c r="H3151" s="40"/>
      <c r="I3151" s="40"/>
      <c r="J3151" s="40"/>
      <c r="K3151" s="40"/>
      <c r="L3151" s="40"/>
      <c r="M3151" s="40"/>
      <c r="N3151" s="40"/>
      <c r="O3151" s="40"/>
    </row>
    <row r="3152" spans="1:15" s="200" customFormat="1" x14ac:dyDescent="0.2">
      <c r="A3152" s="40"/>
      <c r="B3152" s="40"/>
      <c r="C3152" s="40"/>
      <c r="D3152" s="40"/>
      <c r="E3152" s="115"/>
      <c r="F3152" s="115"/>
      <c r="G3152" s="40"/>
      <c r="H3152" s="40"/>
      <c r="I3152" s="40"/>
      <c r="J3152" s="40"/>
      <c r="K3152" s="40"/>
      <c r="L3152" s="40"/>
      <c r="M3152" s="40"/>
      <c r="N3152" s="40"/>
      <c r="O3152" s="40"/>
    </row>
    <row r="3153" spans="1:15" s="200" customFormat="1" x14ac:dyDescent="0.2">
      <c r="A3153" s="40"/>
      <c r="B3153" s="40"/>
      <c r="C3153" s="40"/>
      <c r="D3153" s="40"/>
      <c r="E3153" s="115"/>
      <c r="F3153" s="115"/>
      <c r="G3153" s="40"/>
      <c r="H3153" s="40"/>
      <c r="I3153" s="40"/>
      <c r="J3153" s="40"/>
      <c r="K3153" s="40"/>
      <c r="L3153" s="40"/>
      <c r="M3153" s="40"/>
      <c r="N3153" s="40"/>
      <c r="O3153" s="40"/>
    </row>
    <row r="3154" spans="1:15" s="200" customFormat="1" x14ac:dyDescent="0.2">
      <c r="A3154" s="40"/>
      <c r="B3154" s="40"/>
      <c r="C3154" s="40"/>
      <c r="D3154" s="40"/>
      <c r="E3154" s="115"/>
      <c r="F3154" s="115"/>
      <c r="G3154" s="40"/>
      <c r="H3154" s="40"/>
      <c r="I3154" s="40"/>
      <c r="J3154" s="40"/>
      <c r="K3154" s="40"/>
      <c r="L3154" s="40"/>
      <c r="M3154" s="40"/>
      <c r="N3154" s="40"/>
      <c r="O3154" s="40"/>
    </row>
    <row r="3155" spans="1:15" s="200" customFormat="1" x14ac:dyDescent="0.2">
      <c r="A3155" s="40"/>
      <c r="B3155" s="40"/>
      <c r="C3155" s="40"/>
      <c r="D3155" s="40"/>
      <c r="E3155" s="115"/>
      <c r="F3155" s="115"/>
      <c r="G3155" s="40"/>
      <c r="H3155" s="40"/>
      <c r="I3155" s="40"/>
      <c r="J3155" s="40"/>
      <c r="K3155" s="40"/>
      <c r="L3155" s="40"/>
      <c r="M3155" s="40"/>
      <c r="N3155" s="40"/>
      <c r="O3155" s="40"/>
    </row>
    <row r="3156" spans="1:15" s="200" customFormat="1" x14ac:dyDescent="0.2">
      <c r="A3156" s="40"/>
      <c r="B3156" s="40"/>
      <c r="C3156" s="40"/>
      <c r="D3156" s="40"/>
      <c r="E3156" s="115"/>
      <c r="F3156" s="115"/>
      <c r="G3156" s="40"/>
      <c r="H3156" s="40"/>
      <c r="I3156" s="40"/>
      <c r="J3156" s="40"/>
      <c r="K3156" s="40"/>
      <c r="L3156" s="40"/>
      <c r="M3156" s="40"/>
      <c r="N3156" s="40"/>
      <c r="O3156" s="40"/>
    </row>
    <row r="3157" spans="1:15" s="200" customFormat="1" x14ac:dyDescent="0.2">
      <c r="A3157" s="40"/>
      <c r="B3157" s="40"/>
      <c r="C3157" s="40"/>
      <c r="D3157" s="40"/>
      <c r="E3157" s="115"/>
      <c r="F3157" s="115"/>
      <c r="G3157" s="40"/>
      <c r="H3157" s="40"/>
      <c r="I3157" s="40"/>
      <c r="J3157" s="40"/>
      <c r="K3157" s="40"/>
      <c r="L3157" s="40"/>
      <c r="M3157" s="40"/>
      <c r="N3157" s="40"/>
      <c r="O3157" s="40"/>
    </row>
    <row r="3158" spans="1:15" s="200" customFormat="1" x14ac:dyDescent="0.2">
      <c r="A3158" s="40"/>
      <c r="B3158" s="40"/>
      <c r="C3158" s="40"/>
      <c r="D3158" s="40"/>
      <c r="E3158" s="115"/>
      <c r="F3158" s="115"/>
      <c r="G3158" s="40"/>
      <c r="H3158" s="40"/>
      <c r="I3158" s="40"/>
      <c r="J3158" s="40"/>
      <c r="K3158" s="40"/>
      <c r="L3158" s="40"/>
      <c r="M3158" s="40"/>
      <c r="N3158" s="40"/>
      <c r="O3158" s="40"/>
    </row>
    <row r="3159" spans="1:15" s="200" customFormat="1" x14ac:dyDescent="0.2">
      <c r="A3159" s="40"/>
      <c r="B3159" s="40"/>
      <c r="C3159" s="40"/>
      <c r="D3159" s="40"/>
      <c r="E3159" s="115"/>
      <c r="F3159" s="115"/>
      <c r="G3159" s="40"/>
      <c r="H3159" s="40"/>
      <c r="I3159" s="40"/>
      <c r="J3159" s="40"/>
      <c r="K3159" s="40"/>
      <c r="L3159" s="40"/>
      <c r="M3159" s="40"/>
      <c r="N3159" s="40"/>
      <c r="O3159" s="40"/>
    </row>
    <row r="3160" spans="1:15" s="200" customFormat="1" x14ac:dyDescent="0.2">
      <c r="A3160" s="40"/>
      <c r="B3160" s="40"/>
      <c r="C3160" s="40"/>
      <c r="D3160" s="40"/>
      <c r="E3160" s="115"/>
      <c r="F3160" s="115"/>
      <c r="G3160" s="40"/>
      <c r="H3160" s="40"/>
      <c r="I3160" s="40"/>
      <c r="J3160" s="40"/>
      <c r="K3160" s="40"/>
      <c r="L3160" s="40"/>
      <c r="M3160" s="40"/>
      <c r="N3160" s="40"/>
      <c r="O3160" s="40"/>
    </row>
    <row r="3161" spans="1:15" s="200" customFormat="1" x14ac:dyDescent="0.2">
      <c r="A3161" s="40"/>
      <c r="B3161" s="40"/>
      <c r="C3161" s="40"/>
      <c r="D3161" s="40"/>
      <c r="E3161" s="115"/>
      <c r="F3161" s="115"/>
      <c r="G3161" s="40"/>
      <c r="H3161" s="40"/>
      <c r="I3161" s="40"/>
      <c r="J3161" s="40"/>
      <c r="K3161" s="40"/>
      <c r="L3161" s="40"/>
      <c r="M3161" s="40"/>
      <c r="N3161" s="40"/>
      <c r="O3161" s="40"/>
    </row>
    <row r="3162" spans="1:15" s="200" customFormat="1" x14ac:dyDescent="0.2">
      <c r="A3162" s="40"/>
      <c r="B3162" s="40"/>
      <c r="C3162" s="40"/>
      <c r="D3162" s="40"/>
      <c r="E3162" s="115"/>
      <c r="F3162" s="115"/>
      <c r="G3162" s="40"/>
      <c r="H3162" s="40"/>
      <c r="I3162" s="40"/>
      <c r="J3162" s="40"/>
      <c r="K3162" s="40"/>
      <c r="L3162" s="40"/>
      <c r="M3162" s="40"/>
      <c r="N3162" s="40"/>
      <c r="O3162" s="40"/>
    </row>
    <row r="3163" spans="1:15" s="200" customFormat="1" x14ac:dyDescent="0.2">
      <c r="A3163" s="40"/>
      <c r="B3163" s="40"/>
      <c r="C3163" s="40"/>
      <c r="D3163" s="40"/>
      <c r="E3163" s="115"/>
      <c r="F3163" s="115"/>
      <c r="G3163" s="40"/>
      <c r="H3163" s="40"/>
      <c r="I3163" s="40"/>
      <c r="J3163" s="40"/>
      <c r="K3163" s="40"/>
      <c r="L3163" s="40"/>
      <c r="M3163" s="40"/>
      <c r="N3163" s="40"/>
      <c r="O3163" s="40"/>
    </row>
    <row r="3164" spans="1:15" s="200" customFormat="1" x14ac:dyDescent="0.2">
      <c r="A3164" s="40"/>
      <c r="B3164" s="40"/>
      <c r="C3164" s="40"/>
      <c r="D3164" s="40"/>
      <c r="E3164" s="115"/>
      <c r="F3164" s="115"/>
      <c r="G3164" s="40"/>
      <c r="H3164" s="40"/>
      <c r="I3164" s="40"/>
      <c r="J3164" s="40"/>
      <c r="K3164" s="40"/>
      <c r="L3164" s="40"/>
      <c r="M3164" s="40"/>
      <c r="N3164" s="40"/>
      <c r="O3164" s="40"/>
    </row>
    <row r="3165" spans="1:15" s="200" customFormat="1" x14ac:dyDescent="0.2">
      <c r="A3165" s="40"/>
      <c r="B3165" s="40"/>
      <c r="C3165" s="40"/>
      <c r="D3165" s="40"/>
      <c r="E3165" s="115"/>
      <c r="F3165" s="115"/>
      <c r="G3165" s="40"/>
      <c r="H3165" s="40"/>
      <c r="I3165" s="40"/>
      <c r="J3165" s="40"/>
      <c r="K3165" s="40"/>
      <c r="L3165" s="40"/>
      <c r="M3165" s="40"/>
      <c r="N3165" s="40"/>
      <c r="O3165" s="40"/>
    </row>
    <row r="3166" spans="1:15" s="200" customFormat="1" x14ac:dyDescent="0.2">
      <c r="A3166" s="40"/>
      <c r="B3166" s="40"/>
      <c r="C3166" s="40"/>
      <c r="D3166" s="40"/>
      <c r="E3166" s="115"/>
      <c r="F3166" s="115"/>
      <c r="G3166" s="40"/>
      <c r="H3166" s="40"/>
      <c r="I3166" s="40"/>
      <c r="J3166" s="40"/>
      <c r="K3166" s="40"/>
      <c r="L3166" s="40"/>
      <c r="M3166" s="40"/>
      <c r="N3166" s="40"/>
      <c r="O3166" s="40"/>
    </row>
    <row r="3167" spans="1:15" s="200" customFormat="1" x14ac:dyDescent="0.2">
      <c r="A3167" s="40"/>
      <c r="B3167" s="40"/>
      <c r="C3167" s="40"/>
      <c r="D3167" s="40"/>
      <c r="E3167" s="115"/>
      <c r="F3167" s="115"/>
      <c r="G3167" s="40"/>
      <c r="H3167" s="40"/>
      <c r="I3167" s="40"/>
      <c r="J3167" s="40"/>
      <c r="K3167" s="40"/>
      <c r="L3167" s="40"/>
      <c r="M3167" s="40"/>
      <c r="N3167" s="40"/>
      <c r="O3167" s="40"/>
    </row>
    <row r="3168" spans="1:15" s="200" customFormat="1" x14ac:dyDescent="0.2">
      <c r="A3168" s="40"/>
      <c r="B3168" s="40"/>
      <c r="C3168" s="40"/>
      <c r="D3168" s="40"/>
      <c r="E3168" s="115"/>
      <c r="F3168" s="115"/>
      <c r="G3168" s="40"/>
      <c r="H3168" s="40"/>
      <c r="I3168" s="40"/>
      <c r="J3168" s="40"/>
      <c r="K3168" s="40"/>
      <c r="L3168" s="40"/>
      <c r="M3168" s="40"/>
      <c r="N3168" s="40"/>
      <c r="O3168" s="40"/>
    </row>
    <row r="3169" spans="1:15" s="200" customFormat="1" x14ac:dyDescent="0.2">
      <c r="A3169" s="40"/>
      <c r="B3169" s="40"/>
      <c r="C3169" s="40"/>
      <c r="D3169" s="40"/>
      <c r="E3169" s="115"/>
      <c r="F3169" s="115"/>
      <c r="G3169" s="40"/>
      <c r="H3169" s="40"/>
      <c r="I3169" s="40"/>
      <c r="J3169" s="40"/>
      <c r="K3169" s="40"/>
      <c r="L3169" s="40"/>
      <c r="M3169" s="40"/>
      <c r="N3169" s="40"/>
      <c r="O3169" s="40"/>
    </row>
    <row r="3170" spans="1:15" s="200" customFormat="1" x14ac:dyDescent="0.2">
      <c r="A3170" s="40"/>
      <c r="B3170" s="40"/>
      <c r="C3170" s="40"/>
      <c r="D3170" s="40"/>
      <c r="E3170" s="115"/>
      <c r="F3170" s="115"/>
      <c r="G3170" s="40"/>
      <c r="H3170" s="40"/>
      <c r="I3170" s="40"/>
      <c r="J3170" s="40"/>
      <c r="K3170" s="40"/>
      <c r="L3170" s="40"/>
      <c r="M3170" s="40"/>
      <c r="N3170" s="40"/>
      <c r="O3170" s="40"/>
    </row>
    <row r="3171" spans="1:15" s="200" customFormat="1" x14ac:dyDescent="0.2">
      <c r="A3171" s="40"/>
      <c r="B3171" s="40"/>
      <c r="C3171" s="40"/>
      <c r="D3171" s="40"/>
      <c r="E3171" s="115"/>
      <c r="F3171" s="115"/>
      <c r="G3171" s="40"/>
      <c r="H3171" s="40"/>
      <c r="I3171" s="40"/>
      <c r="J3171" s="40"/>
      <c r="K3171" s="40"/>
      <c r="L3171" s="40"/>
      <c r="M3171" s="40"/>
      <c r="N3171" s="40"/>
      <c r="O3171" s="40"/>
    </row>
    <row r="3172" spans="1:15" s="200" customFormat="1" x14ac:dyDescent="0.2">
      <c r="A3172" s="40"/>
      <c r="B3172" s="40"/>
      <c r="C3172" s="40"/>
      <c r="D3172" s="40"/>
      <c r="E3172" s="115"/>
      <c r="F3172" s="115"/>
      <c r="G3172" s="40"/>
      <c r="H3172" s="40"/>
      <c r="I3172" s="40"/>
      <c r="J3172" s="40"/>
      <c r="K3172" s="40"/>
      <c r="L3172" s="40"/>
      <c r="M3172" s="40"/>
      <c r="N3172" s="40"/>
      <c r="O3172" s="40"/>
    </row>
    <row r="3173" spans="1:15" s="200" customFormat="1" x14ac:dyDescent="0.2">
      <c r="A3173" s="40"/>
      <c r="B3173" s="40"/>
      <c r="C3173" s="40"/>
      <c r="D3173" s="40"/>
      <c r="E3173" s="115"/>
      <c r="F3173" s="115"/>
      <c r="G3173" s="40"/>
      <c r="H3173" s="40"/>
      <c r="I3173" s="40"/>
      <c r="J3173" s="40"/>
      <c r="K3173" s="40"/>
      <c r="L3173" s="40"/>
      <c r="M3173" s="40"/>
      <c r="N3173" s="40"/>
      <c r="O3173" s="40"/>
    </row>
    <row r="3174" spans="1:15" s="200" customFormat="1" x14ac:dyDescent="0.2">
      <c r="A3174" s="40"/>
      <c r="B3174" s="40"/>
      <c r="C3174" s="40"/>
      <c r="D3174" s="40"/>
      <c r="E3174" s="115"/>
      <c r="F3174" s="115"/>
      <c r="G3174" s="40"/>
      <c r="H3174" s="40"/>
      <c r="I3174" s="40"/>
      <c r="J3174" s="40"/>
      <c r="K3174" s="40"/>
      <c r="L3174" s="40"/>
      <c r="M3174" s="40"/>
      <c r="N3174" s="40"/>
      <c r="O3174" s="40"/>
    </row>
    <row r="3175" spans="1:15" s="200" customFormat="1" x14ac:dyDescent="0.2">
      <c r="A3175" s="40"/>
      <c r="B3175" s="40"/>
      <c r="C3175" s="40"/>
      <c r="D3175" s="40"/>
      <c r="E3175" s="115"/>
      <c r="F3175" s="115"/>
      <c r="G3175" s="40"/>
      <c r="H3175" s="40"/>
      <c r="I3175" s="40"/>
      <c r="J3175" s="40"/>
      <c r="K3175" s="40"/>
      <c r="L3175" s="40"/>
      <c r="M3175" s="40"/>
      <c r="N3175" s="40"/>
      <c r="O3175" s="40"/>
    </row>
    <row r="3176" spans="1:15" s="200" customFormat="1" x14ac:dyDescent="0.2">
      <c r="A3176" s="40"/>
      <c r="B3176" s="40"/>
      <c r="C3176" s="40"/>
      <c r="D3176" s="40"/>
      <c r="E3176" s="115"/>
      <c r="F3176" s="115"/>
      <c r="G3176" s="40"/>
      <c r="H3176" s="40"/>
      <c r="I3176" s="40"/>
      <c r="J3176" s="40"/>
      <c r="K3176" s="40"/>
      <c r="L3176" s="40"/>
      <c r="M3176" s="40"/>
      <c r="N3176" s="40"/>
      <c r="O3176" s="40"/>
    </row>
    <row r="3177" spans="1:15" s="200" customFormat="1" x14ac:dyDescent="0.2">
      <c r="A3177" s="40"/>
      <c r="B3177" s="40"/>
      <c r="C3177" s="40"/>
      <c r="D3177" s="40"/>
      <c r="E3177" s="115"/>
      <c r="F3177" s="115"/>
      <c r="G3177" s="40"/>
      <c r="H3177" s="40"/>
      <c r="I3177" s="40"/>
      <c r="J3177" s="40"/>
      <c r="K3177" s="40"/>
      <c r="L3177" s="40"/>
      <c r="M3177" s="40"/>
      <c r="N3177" s="40"/>
      <c r="O3177" s="40"/>
    </row>
    <row r="3178" spans="1:15" s="200" customFormat="1" x14ac:dyDescent="0.2">
      <c r="A3178" s="40"/>
      <c r="B3178" s="40"/>
      <c r="C3178" s="40"/>
      <c r="D3178" s="40"/>
      <c r="E3178" s="115"/>
      <c r="F3178" s="115"/>
      <c r="G3178" s="40"/>
      <c r="H3178" s="40"/>
      <c r="I3178" s="40"/>
      <c r="J3178" s="40"/>
      <c r="K3178" s="40"/>
      <c r="L3178" s="40"/>
      <c r="M3178" s="40"/>
      <c r="N3178" s="40"/>
      <c r="O3178" s="40"/>
    </row>
    <row r="3179" spans="1:15" s="200" customFormat="1" x14ac:dyDescent="0.2">
      <c r="A3179" s="40"/>
      <c r="B3179" s="40"/>
      <c r="C3179" s="40"/>
      <c r="D3179" s="40"/>
      <c r="E3179" s="115"/>
      <c r="F3179" s="115"/>
      <c r="G3179" s="40"/>
      <c r="H3179" s="40"/>
      <c r="I3179" s="40"/>
      <c r="J3179" s="40"/>
      <c r="K3179" s="40"/>
      <c r="L3179" s="40"/>
      <c r="M3179" s="40"/>
      <c r="N3179" s="40"/>
      <c r="O3179" s="40"/>
    </row>
    <row r="3180" spans="1:15" s="200" customFormat="1" x14ac:dyDescent="0.2">
      <c r="A3180" s="40"/>
      <c r="B3180" s="40"/>
      <c r="C3180" s="40"/>
      <c r="D3180" s="40"/>
      <c r="E3180" s="115"/>
      <c r="F3180" s="115"/>
      <c r="G3180" s="40"/>
      <c r="H3180" s="40"/>
      <c r="I3180" s="40"/>
      <c r="J3180" s="40"/>
      <c r="K3180" s="40"/>
      <c r="L3180" s="40"/>
      <c r="M3180" s="40"/>
      <c r="N3180" s="40"/>
      <c r="O3180" s="40"/>
    </row>
    <row r="3181" spans="1:15" s="200" customFormat="1" x14ac:dyDescent="0.2">
      <c r="A3181" s="40"/>
      <c r="B3181" s="40"/>
      <c r="C3181" s="40"/>
      <c r="D3181" s="40"/>
      <c r="E3181" s="115"/>
      <c r="F3181" s="115"/>
      <c r="G3181" s="40"/>
      <c r="H3181" s="40"/>
      <c r="I3181" s="40"/>
      <c r="J3181" s="40"/>
      <c r="K3181" s="40"/>
      <c r="L3181" s="40"/>
      <c r="M3181" s="40"/>
      <c r="N3181" s="40"/>
      <c r="O3181" s="40"/>
    </row>
    <row r="3182" spans="1:15" s="200" customFormat="1" x14ac:dyDescent="0.2">
      <c r="A3182" s="40"/>
      <c r="B3182" s="40"/>
      <c r="C3182" s="40"/>
      <c r="D3182" s="40"/>
      <c r="E3182" s="115"/>
      <c r="F3182" s="115"/>
      <c r="G3182" s="40"/>
      <c r="H3182" s="40"/>
      <c r="I3182" s="40"/>
      <c r="J3182" s="40"/>
      <c r="K3182" s="40"/>
      <c r="L3182" s="40"/>
      <c r="M3182" s="40"/>
      <c r="N3182" s="40"/>
      <c r="O3182" s="40"/>
    </row>
    <row r="3183" spans="1:15" s="200" customFormat="1" x14ac:dyDescent="0.2">
      <c r="A3183" s="40"/>
      <c r="B3183" s="40"/>
      <c r="C3183" s="40"/>
      <c r="D3183" s="40"/>
      <c r="E3183" s="115"/>
      <c r="F3183" s="115"/>
      <c r="G3183" s="40"/>
      <c r="H3183" s="40"/>
      <c r="I3183" s="40"/>
      <c r="J3183" s="40"/>
      <c r="K3183" s="40"/>
      <c r="L3183" s="40"/>
      <c r="M3183" s="40"/>
      <c r="N3183" s="40"/>
      <c r="O3183" s="40"/>
    </row>
    <row r="3184" spans="1:15" s="200" customFormat="1" x14ac:dyDescent="0.2">
      <c r="A3184" s="40"/>
      <c r="B3184" s="40"/>
      <c r="C3184" s="40"/>
      <c r="D3184" s="40"/>
      <c r="E3184" s="115"/>
      <c r="F3184" s="115"/>
      <c r="G3184" s="40"/>
      <c r="H3184" s="40"/>
      <c r="I3184" s="40"/>
      <c r="J3184" s="40"/>
      <c r="K3184" s="40"/>
      <c r="L3184" s="40"/>
      <c r="M3184" s="40"/>
      <c r="N3184" s="40"/>
      <c r="O3184" s="40"/>
    </row>
    <row r="3185" spans="1:15" s="200" customFormat="1" x14ac:dyDescent="0.2">
      <c r="A3185" s="40"/>
      <c r="B3185" s="40"/>
      <c r="C3185" s="40"/>
      <c r="D3185" s="40"/>
      <c r="E3185" s="115"/>
      <c r="F3185" s="115"/>
      <c r="G3185" s="40"/>
      <c r="H3185" s="40"/>
      <c r="I3185" s="40"/>
      <c r="J3185" s="40"/>
      <c r="K3185" s="40"/>
      <c r="L3185" s="40"/>
      <c r="M3185" s="40"/>
      <c r="N3185" s="40"/>
      <c r="O3185" s="40"/>
    </row>
    <row r="3186" spans="1:15" s="200" customFormat="1" x14ac:dyDescent="0.2">
      <c r="A3186" s="40"/>
      <c r="B3186" s="40"/>
      <c r="C3186" s="40"/>
      <c r="D3186" s="40"/>
      <c r="E3186" s="115"/>
      <c r="F3186" s="115"/>
      <c r="G3186" s="40"/>
      <c r="H3186" s="40"/>
      <c r="I3186" s="40"/>
      <c r="J3186" s="40"/>
      <c r="K3186" s="40"/>
      <c r="L3186" s="40"/>
      <c r="M3186" s="40"/>
      <c r="N3186" s="40"/>
      <c r="O3186" s="40"/>
    </row>
    <row r="3187" spans="1:15" s="200" customFormat="1" x14ac:dyDescent="0.2">
      <c r="A3187" s="40"/>
      <c r="B3187" s="40"/>
      <c r="C3187" s="40"/>
      <c r="D3187" s="40"/>
      <c r="E3187" s="115"/>
      <c r="F3187" s="115"/>
      <c r="G3187" s="40"/>
      <c r="H3187" s="40"/>
      <c r="I3187" s="40"/>
      <c r="J3187" s="40"/>
      <c r="K3187" s="40"/>
      <c r="L3187" s="40"/>
      <c r="M3187" s="40"/>
      <c r="N3187" s="40"/>
      <c r="O3187" s="40"/>
    </row>
    <row r="3188" spans="1:15" s="200" customFormat="1" x14ac:dyDescent="0.2">
      <c r="A3188" s="40"/>
      <c r="B3188" s="40"/>
      <c r="C3188" s="40"/>
      <c r="D3188" s="40"/>
      <c r="E3188" s="115"/>
      <c r="F3188" s="115"/>
      <c r="G3188" s="40"/>
      <c r="H3188" s="40"/>
      <c r="I3188" s="40"/>
      <c r="J3188" s="40"/>
      <c r="K3188" s="40"/>
      <c r="L3188" s="40"/>
      <c r="M3188" s="40"/>
      <c r="N3188" s="40"/>
      <c r="O3188" s="40"/>
    </row>
    <row r="3189" spans="1:15" s="200" customFormat="1" x14ac:dyDescent="0.2">
      <c r="A3189" s="40"/>
      <c r="B3189" s="40"/>
      <c r="C3189" s="40"/>
      <c r="D3189" s="40"/>
      <c r="E3189" s="115"/>
      <c r="F3189" s="115"/>
      <c r="G3189" s="40"/>
      <c r="H3189" s="40"/>
      <c r="I3189" s="40"/>
      <c r="J3189" s="40"/>
      <c r="K3189" s="40"/>
      <c r="L3189" s="40"/>
      <c r="M3189" s="40"/>
      <c r="N3189" s="40"/>
      <c r="O3189" s="40"/>
    </row>
    <row r="3190" spans="1:15" s="200" customFormat="1" x14ac:dyDescent="0.2">
      <c r="A3190" s="40"/>
      <c r="B3190" s="40"/>
      <c r="C3190" s="40"/>
      <c r="D3190" s="40"/>
      <c r="E3190" s="115"/>
      <c r="F3190" s="115"/>
      <c r="G3190" s="40"/>
      <c r="H3190" s="40"/>
      <c r="I3190" s="40"/>
      <c r="J3190" s="40"/>
      <c r="K3190" s="40"/>
      <c r="L3190" s="40"/>
      <c r="M3190" s="40"/>
      <c r="N3190" s="40"/>
      <c r="O3190" s="40"/>
    </row>
    <row r="3191" spans="1:15" s="200" customFormat="1" x14ac:dyDescent="0.2">
      <c r="A3191" s="40"/>
      <c r="B3191" s="40"/>
      <c r="C3191" s="40"/>
      <c r="D3191" s="40"/>
      <c r="E3191" s="115"/>
      <c r="F3191" s="115"/>
      <c r="G3191" s="40"/>
      <c r="H3191" s="40"/>
      <c r="I3191" s="40"/>
      <c r="J3191" s="40"/>
      <c r="K3191" s="40"/>
      <c r="L3191" s="40"/>
      <c r="M3191" s="40"/>
      <c r="N3191" s="40"/>
      <c r="O3191" s="40"/>
    </row>
    <row r="3192" spans="1:15" s="200" customFormat="1" x14ac:dyDescent="0.2">
      <c r="A3192" s="40"/>
      <c r="B3192" s="40"/>
      <c r="C3192" s="40"/>
      <c r="D3192" s="40"/>
      <c r="E3192" s="115"/>
      <c r="F3192" s="115"/>
      <c r="G3192" s="40"/>
      <c r="H3192" s="40"/>
      <c r="I3192" s="40"/>
      <c r="J3192" s="40"/>
      <c r="K3192" s="40"/>
      <c r="L3192" s="40"/>
      <c r="M3192" s="40"/>
      <c r="N3192" s="40"/>
      <c r="O3192" s="40"/>
    </row>
    <row r="3193" spans="1:15" s="200" customFormat="1" x14ac:dyDescent="0.2">
      <c r="A3193" s="40"/>
      <c r="B3193" s="40"/>
      <c r="C3193" s="40"/>
      <c r="D3193" s="40"/>
      <c r="E3193" s="115"/>
      <c r="F3193" s="115"/>
      <c r="G3193" s="40"/>
      <c r="H3193" s="40"/>
      <c r="I3193" s="40"/>
      <c r="J3193" s="40"/>
      <c r="K3193" s="40"/>
      <c r="L3193" s="40"/>
      <c r="M3193" s="40"/>
      <c r="N3193" s="40"/>
      <c r="O3193" s="40"/>
    </row>
    <row r="3194" spans="1:15" s="200" customFormat="1" x14ac:dyDescent="0.2">
      <c r="A3194" s="40"/>
      <c r="B3194" s="40"/>
      <c r="C3194" s="40"/>
      <c r="D3194" s="40"/>
      <c r="E3194" s="115"/>
      <c r="F3194" s="115"/>
      <c r="G3194" s="40"/>
      <c r="H3194" s="40"/>
      <c r="I3194" s="40"/>
      <c r="J3194" s="40"/>
      <c r="K3194" s="40"/>
      <c r="L3194" s="40"/>
      <c r="M3194" s="40"/>
      <c r="N3194" s="40"/>
      <c r="O3194" s="40"/>
    </row>
    <row r="3195" spans="1:15" s="200" customFormat="1" x14ac:dyDescent="0.2">
      <c r="A3195" s="40"/>
      <c r="B3195" s="40"/>
      <c r="C3195" s="40"/>
      <c r="D3195" s="40"/>
      <c r="E3195" s="115"/>
      <c r="F3195" s="115"/>
      <c r="G3195" s="40"/>
      <c r="H3195" s="40"/>
      <c r="I3195" s="40"/>
      <c r="J3195" s="40"/>
      <c r="K3195" s="40"/>
      <c r="L3195" s="40"/>
      <c r="M3195" s="40"/>
      <c r="N3195" s="40"/>
      <c r="O3195" s="40"/>
    </row>
    <row r="3196" spans="1:15" s="200" customFormat="1" x14ac:dyDescent="0.2">
      <c r="A3196" s="40"/>
      <c r="B3196" s="40"/>
      <c r="C3196" s="40"/>
      <c r="D3196" s="40"/>
      <c r="E3196" s="115"/>
      <c r="F3196" s="115"/>
      <c r="G3196" s="40"/>
      <c r="H3196" s="40"/>
      <c r="I3196" s="40"/>
      <c r="J3196" s="40"/>
      <c r="K3196" s="40"/>
      <c r="L3196" s="40"/>
      <c r="M3196" s="40"/>
      <c r="N3196" s="40"/>
      <c r="O3196" s="40"/>
    </row>
    <row r="3197" spans="1:15" s="200" customFormat="1" x14ac:dyDescent="0.2">
      <c r="A3197" s="40"/>
      <c r="B3197" s="40"/>
      <c r="C3197" s="40"/>
      <c r="D3197" s="40"/>
      <c r="E3197" s="115"/>
      <c r="F3197" s="115"/>
      <c r="G3197" s="40"/>
      <c r="H3197" s="40"/>
      <c r="I3197" s="40"/>
      <c r="J3197" s="40"/>
      <c r="K3197" s="40"/>
      <c r="L3197" s="40"/>
      <c r="M3197" s="40"/>
      <c r="N3197" s="40"/>
      <c r="O3197" s="40"/>
    </row>
    <row r="3198" spans="1:15" s="200" customFormat="1" x14ac:dyDescent="0.2">
      <c r="A3198" s="40"/>
      <c r="B3198" s="40"/>
      <c r="C3198" s="40"/>
      <c r="D3198" s="40"/>
      <c r="E3198" s="115"/>
      <c r="F3198" s="115"/>
      <c r="G3198" s="40"/>
      <c r="H3198" s="40"/>
      <c r="I3198" s="40"/>
      <c r="J3198" s="40"/>
      <c r="K3198" s="40"/>
      <c r="L3198" s="40"/>
      <c r="M3198" s="40"/>
      <c r="N3198" s="40"/>
      <c r="O3198" s="40"/>
    </row>
    <row r="3199" spans="1:15" s="200" customFormat="1" x14ac:dyDescent="0.2">
      <c r="A3199" s="40"/>
      <c r="B3199" s="40"/>
      <c r="C3199" s="40"/>
      <c r="D3199" s="40"/>
      <c r="E3199" s="115"/>
      <c r="F3199" s="115"/>
      <c r="G3199" s="40"/>
      <c r="H3199" s="40"/>
      <c r="I3199" s="40"/>
      <c r="J3199" s="40"/>
      <c r="K3199" s="40"/>
      <c r="L3199" s="40"/>
      <c r="M3199" s="40"/>
      <c r="N3199" s="40"/>
      <c r="O3199" s="40"/>
    </row>
    <row r="3200" spans="1:15" s="200" customFormat="1" x14ac:dyDescent="0.2">
      <c r="A3200" s="40"/>
      <c r="B3200" s="40"/>
      <c r="C3200" s="40"/>
      <c r="D3200" s="40"/>
      <c r="E3200" s="115"/>
      <c r="F3200" s="115"/>
      <c r="G3200" s="40"/>
      <c r="H3200" s="40"/>
      <c r="I3200" s="40"/>
      <c r="J3200" s="40"/>
      <c r="K3200" s="40"/>
      <c r="L3200" s="40"/>
      <c r="M3200" s="40"/>
      <c r="N3200" s="40"/>
      <c r="O3200" s="40"/>
    </row>
    <row r="3201" spans="1:15" s="200" customFormat="1" x14ac:dyDescent="0.2">
      <c r="A3201" s="40"/>
      <c r="B3201" s="40"/>
      <c r="C3201" s="40"/>
      <c r="D3201" s="40"/>
      <c r="E3201" s="115"/>
      <c r="F3201" s="115"/>
      <c r="G3201" s="40"/>
      <c r="H3201" s="40"/>
      <c r="I3201" s="40"/>
      <c r="J3201" s="40"/>
      <c r="K3201" s="40"/>
      <c r="L3201" s="40"/>
      <c r="M3201" s="40"/>
      <c r="N3201" s="40"/>
      <c r="O3201" s="40"/>
    </row>
    <row r="3202" spans="1:15" s="200" customFormat="1" x14ac:dyDescent="0.2">
      <c r="A3202" s="40"/>
      <c r="B3202" s="40"/>
      <c r="C3202" s="40"/>
      <c r="D3202" s="40"/>
      <c r="E3202" s="115"/>
      <c r="F3202" s="115"/>
      <c r="G3202" s="40"/>
      <c r="H3202" s="40"/>
      <c r="I3202" s="40"/>
      <c r="J3202" s="40"/>
      <c r="K3202" s="40"/>
      <c r="L3202" s="40"/>
      <c r="M3202" s="40"/>
      <c r="N3202" s="40"/>
      <c r="O3202" s="40"/>
    </row>
    <row r="3203" spans="1:15" s="200" customFormat="1" x14ac:dyDescent="0.2">
      <c r="A3203" s="40"/>
      <c r="B3203" s="40"/>
      <c r="C3203" s="40"/>
      <c r="D3203" s="40"/>
      <c r="E3203" s="115"/>
      <c r="F3203" s="115"/>
      <c r="G3203" s="40"/>
      <c r="H3203" s="40"/>
      <c r="I3203" s="40"/>
      <c r="J3203" s="40"/>
      <c r="K3203" s="40"/>
      <c r="L3203" s="40"/>
      <c r="M3203" s="40"/>
      <c r="N3203" s="40"/>
      <c r="O3203" s="40"/>
    </row>
    <row r="3204" spans="1:15" s="200" customFormat="1" x14ac:dyDescent="0.2">
      <c r="A3204" s="40"/>
      <c r="B3204" s="40"/>
      <c r="C3204" s="40"/>
      <c r="D3204" s="40"/>
      <c r="E3204" s="115"/>
      <c r="F3204" s="115"/>
      <c r="G3204" s="40"/>
      <c r="H3204" s="40"/>
      <c r="I3204" s="40"/>
      <c r="J3204" s="40"/>
      <c r="K3204" s="40"/>
      <c r="L3204" s="40"/>
      <c r="M3204" s="40"/>
      <c r="N3204" s="40"/>
      <c r="O3204" s="40"/>
    </row>
    <row r="3205" spans="1:15" s="200" customFormat="1" x14ac:dyDescent="0.2">
      <c r="A3205" s="40"/>
      <c r="B3205" s="40"/>
      <c r="C3205" s="40"/>
      <c r="D3205" s="40"/>
      <c r="E3205" s="115"/>
      <c r="F3205" s="115"/>
      <c r="G3205" s="40"/>
      <c r="H3205" s="40"/>
      <c r="I3205" s="40"/>
      <c r="J3205" s="40"/>
      <c r="K3205" s="40"/>
      <c r="L3205" s="40"/>
      <c r="M3205" s="40"/>
      <c r="N3205" s="40"/>
      <c r="O3205" s="40"/>
    </row>
    <row r="3206" spans="1:15" s="200" customFormat="1" x14ac:dyDescent="0.2">
      <c r="A3206" s="40"/>
      <c r="B3206" s="40"/>
      <c r="C3206" s="40"/>
      <c r="D3206" s="40"/>
      <c r="E3206" s="115"/>
      <c r="F3206" s="115"/>
      <c r="G3206" s="40"/>
      <c r="H3206" s="40"/>
      <c r="I3206" s="40"/>
      <c r="J3206" s="40"/>
      <c r="K3206" s="40"/>
      <c r="L3206" s="40"/>
      <c r="M3206" s="40"/>
      <c r="N3206" s="40"/>
      <c r="O3206" s="40"/>
    </row>
    <row r="3207" spans="1:15" s="200" customFormat="1" x14ac:dyDescent="0.2">
      <c r="A3207" s="40"/>
      <c r="B3207" s="40"/>
      <c r="C3207" s="40"/>
      <c r="D3207" s="40"/>
      <c r="E3207" s="115"/>
      <c r="F3207" s="115"/>
      <c r="G3207" s="40"/>
      <c r="H3207" s="40"/>
      <c r="I3207" s="40"/>
      <c r="J3207" s="40"/>
      <c r="K3207" s="40"/>
      <c r="L3207" s="40"/>
      <c r="M3207" s="40"/>
      <c r="N3207" s="40"/>
      <c r="O3207" s="40"/>
    </row>
    <row r="3208" spans="1:15" s="200" customFormat="1" x14ac:dyDescent="0.2">
      <c r="A3208" s="40"/>
      <c r="B3208" s="40"/>
      <c r="C3208" s="40"/>
      <c r="D3208" s="40"/>
      <c r="E3208" s="115"/>
      <c r="F3208" s="115"/>
      <c r="G3208" s="40"/>
      <c r="H3208" s="40"/>
      <c r="I3208" s="40"/>
      <c r="J3208" s="40"/>
      <c r="K3208" s="40"/>
      <c r="L3208" s="40"/>
      <c r="M3208" s="40"/>
      <c r="N3208" s="40"/>
      <c r="O3208" s="40"/>
    </row>
    <row r="3209" spans="1:15" s="200" customFormat="1" x14ac:dyDescent="0.2">
      <c r="A3209" s="40"/>
      <c r="B3209" s="40"/>
      <c r="C3209" s="40"/>
      <c r="D3209" s="40"/>
      <c r="E3209" s="115"/>
      <c r="F3209" s="115"/>
      <c r="G3209" s="40"/>
      <c r="H3209" s="40"/>
      <c r="I3209" s="40"/>
      <c r="J3209" s="40"/>
      <c r="K3209" s="40"/>
      <c r="L3209" s="40"/>
      <c r="M3209" s="40"/>
      <c r="N3209" s="40"/>
      <c r="O3209" s="40"/>
    </row>
    <row r="3210" spans="1:15" s="200" customFormat="1" x14ac:dyDescent="0.2">
      <c r="A3210" s="40"/>
      <c r="B3210" s="40"/>
      <c r="C3210" s="40"/>
      <c r="D3210" s="40"/>
      <c r="E3210" s="115"/>
      <c r="F3210" s="115"/>
      <c r="G3210" s="40"/>
      <c r="H3210" s="40"/>
      <c r="I3210" s="40"/>
      <c r="J3210" s="40"/>
      <c r="K3210" s="40"/>
      <c r="L3210" s="40"/>
      <c r="M3210" s="40"/>
      <c r="N3210" s="40"/>
      <c r="O3210" s="40"/>
    </row>
    <row r="3211" spans="1:15" s="200" customFormat="1" x14ac:dyDescent="0.2">
      <c r="A3211" s="40"/>
      <c r="B3211" s="40"/>
      <c r="C3211" s="40"/>
      <c r="D3211" s="40"/>
      <c r="E3211" s="115"/>
      <c r="F3211" s="115"/>
      <c r="G3211" s="40"/>
      <c r="H3211" s="40"/>
      <c r="I3211" s="40"/>
      <c r="J3211" s="40"/>
      <c r="K3211" s="40"/>
      <c r="L3211" s="40"/>
      <c r="M3211" s="40"/>
      <c r="N3211" s="40"/>
      <c r="O3211" s="40"/>
    </row>
    <row r="3212" spans="1:15" s="200" customFormat="1" x14ac:dyDescent="0.2">
      <c r="A3212" s="40"/>
      <c r="B3212" s="40"/>
      <c r="C3212" s="40"/>
      <c r="D3212" s="40"/>
      <c r="E3212" s="115"/>
      <c r="F3212" s="115"/>
      <c r="G3212" s="40"/>
      <c r="H3212" s="40"/>
      <c r="I3212" s="40"/>
      <c r="J3212" s="40"/>
      <c r="K3212" s="40"/>
      <c r="L3212" s="40"/>
      <c r="M3212" s="40"/>
      <c r="N3212" s="40"/>
      <c r="O3212" s="40"/>
    </row>
    <row r="3213" spans="1:15" s="200" customFormat="1" x14ac:dyDescent="0.2">
      <c r="A3213" s="40"/>
      <c r="B3213" s="40"/>
      <c r="C3213" s="40"/>
      <c r="D3213" s="40"/>
      <c r="E3213" s="115"/>
      <c r="F3213" s="115"/>
      <c r="G3213" s="40"/>
      <c r="H3213" s="40"/>
      <c r="I3213" s="40"/>
      <c r="J3213" s="40"/>
      <c r="K3213" s="40"/>
      <c r="L3213" s="40"/>
      <c r="M3213" s="40"/>
      <c r="N3213" s="40"/>
      <c r="O3213" s="40"/>
    </row>
    <row r="3214" spans="1:15" s="200" customFormat="1" x14ac:dyDescent="0.2">
      <c r="A3214" s="40"/>
      <c r="B3214" s="40"/>
      <c r="C3214" s="40"/>
      <c r="D3214" s="40"/>
      <c r="E3214" s="115"/>
      <c r="F3214" s="115"/>
      <c r="G3214" s="40"/>
      <c r="H3214" s="40"/>
      <c r="I3214" s="40"/>
      <c r="J3214" s="40"/>
      <c r="K3214" s="40"/>
      <c r="L3214" s="40"/>
      <c r="M3214" s="40"/>
      <c r="N3214" s="40"/>
      <c r="O3214" s="40"/>
    </row>
    <row r="3215" spans="1:15" s="200" customFormat="1" x14ac:dyDescent="0.2">
      <c r="A3215" s="40"/>
      <c r="B3215" s="40"/>
      <c r="C3215" s="40"/>
      <c r="D3215" s="40"/>
      <c r="E3215" s="115"/>
      <c r="F3215" s="115"/>
      <c r="G3215" s="40"/>
      <c r="H3215" s="40"/>
      <c r="I3215" s="40"/>
      <c r="J3215" s="40"/>
      <c r="K3215" s="40"/>
      <c r="L3215" s="40"/>
      <c r="M3215" s="40"/>
      <c r="N3215" s="40"/>
      <c r="O3215" s="40"/>
    </row>
    <row r="3216" spans="1:15" s="200" customFormat="1" x14ac:dyDescent="0.2">
      <c r="A3216" s="40"/>
      <c r="B3216" s="40"/>
      <c r="C3216" s="40"/>
      <c r="D3216" s="40"/>
      <c r="E3216" s="115"/>
      <c r="F3216" s="115"/>
      <c r="G3216" s="40"/>
      <c r="H3216" s="40"/>
      <c r="I3216" s="40"/>
      <c r="J3216" s="40"/>
      <c r="K3216" s="40"/>
      <c r="L3216" s="40"/>
      <c r="M3216" s="40"/>
      <c r="N3216" s="40"/>
      <c r="O3216" s="40"/>
    </row>
    <row r="3217" spans="1:15" s="200" customFormat="1" x14ac:dyDescent="0.2">
      <c r="A3217" s="40"/>
      <c r="B3217" s="40"/>
      <c r="C3217" s="40"/>
      <c r="D3217" s="40"/>
      <c r="E3217" s="115"/>
      <c r="F3217" s="115"/>
      <c r="G3217" s="40"/>
      <c r="H3217" s="40"/>
      <c r="I3217" s="40"/>
      <c r="J3217" s="40"/>
      <c r="K3217" s="40"/>
      <c r="L3217" s="40"/>
      <c r="M3217" s="40"/>
      <c r="N3217" s="40"/>
      <c r="O3217" s="40"/>
    </row>
    <row r="3218" spans="1:15" s="200" customFormat="1" x14ac:dyDescent="0.2">
      <c r="A3218" s="40"/>
      <c r="B3218" s="40"/>
      <c r="C3218" s="40"/>
      <c r="D3218" s="40"/>
      <c r="E3218" s="115"/>
      <c r="F3218" s="115"/>
      <c r="G3218" s="40"/>
      <c r="H3218" s="40"/>
      <c r="I3218" s="40"/>
      <c r="J3218" s="40"/>
      <c r="K3218" s="40"/>
      <c r="L3218" s="40"/>
      <c r="M3218" s="40"/>
      <c r="N3218" s="40"/>
      <c r="O3218" s="40"/>
    </row>
    <row r="3219" spans="1:15" s="200" customFormat="1" x14ac:dyDescent="0.2">
      <c r="A3219" s="40"/>
      <c r="B3219" s="40"/>
      <c r="C3219" s="40"/>
      <c r="D3219" s="40"/>
      <c r="E3219" s="115"/>
      <c r="F3219" s="115"/>
      <c r="G3219" s="40"/>
      <c r="H3219" s="40"/>
      <c r="I3219" s="40"/>
      <c r="J3219" s="40"/>
      <c r="K3219" s="40"/>
      <c r="L3219" s="40"/>
      <c r="M3219" s="40"/>
      <c r="N3219" s="40"/>
      <c r="O3219" s="40"/>
    </row>
    <row r="3220" spans="1:15" s="200" customFormat="1" x14ac:dyDescent="0.2">
      <c r="A3220" s="40"/>
      <c r="B3220" s="40"/>
      <c r="C3220" s="40"/>
      <c r="D3220" s="40"/>
      <c r="E3220" s="115"/>
      <c r="F3220" s="115"/>
      <c r="G3220" s="40"/>
      <c r="H3220" s="40"/>
      <c r="I3220" s="40"/>
      <c r="J3220" s="40"/>
      <c r="K3220" s="40"/>
      <c r="L3220" s="40"/>
      <c r="M3220" s="40"/>
      <c r="N3220" s="40"/>
      <c r="O3220" s="40"/>
    </row>
    <row r="3221" spans="1:15" s="200" customFormat="1" x14ac:dyDescent="0.2">
      <c r="A3221" s="40"/>
      <c r="B3221" s="40"/>
      <c r="C3221" s="40"/>
      <c r="D3221" s="40"/>
      <c r="E3221" s="115"/>
      <c r="F3221" s="115"/>
      <c r="G3221" s="40"/>
      <c r="H3221" s="40"/>
      <c r="I3221" s="40"/>
      <c r="J3221" s="40"/>
      <c r="K3221" s="40"/>
      <c r="L3221" s="40"/>
      <c r="M3221" s="40"/>
      <c r="N3221" s="40"/>
      <c r="O3221" s="40"/>
    </row>
    <row r="3222" spans="1:15" s="200" customFormat="1" x14ac:dyDescent="0.2">
      <c r="A3222" s="40"/>
      <c r="B3222" s="40"/>
      <c r="C3222" s="40"/>
      <c r="D3222" s="40"/>
      <c r="E3222" s="115"/>
      <c r="F3222" s="115"/>
      <c r="G3222" s="40"/>
      <c r="H3222" s="40"/>
      <c r="I3222" s="40"/>
      <c r="J3222" s="40"/>
      <c r="K3222" s="40"/>
      <c r="L3222" s="40"/>
      <c r="M3222" s="40"/>
      <c r="N3222" s="40"/>
      <c r="O3222" s="40"/>
    </row>
    <row r="3223" spans="1:15" s="200" customFormat="1" x14ac:dyDescent="0.2">
      <c r="A3223" s="40"/>
      <c r="B3223" s="40"/>
      <c r="C3223" s="40"/>
      <c r="D3223" s="40"/>
      <c r="E3223" s="115"/>
      <c r="F3223" s="115"/>
      <c r="G3223" s="40"/>
      <c r="H3223" s="40"/>
      <c r="I3223" s="40"/>
      <c r="J3223" s="40"/>
      <c r="K3223" s="40"/>
      <c r="L3223" s="40"/>
      <c r="M3223" s="40"/>
      <c r="N3223" s="40"/>
      <c r="O3223" s="40"/>
    </row>
    <row r="3224" spans="1:15" s="200" customFormat="1" x14ac:dyDescent="0.2">
      <c r="A3224" s="40"/>
      <c r="B3224" s="40"/>
      <c r="C3224" s="40"/>
      <c r="D3224" s="40"/>
      <c r="E3224" s="115"/>
      <c r="F3224" s="115"/>
      <c r="G3224" s="40"/>
      <c r="H3224" s="40"/>
      <c r="I3224" s="40"/>
      <c r="J3224" s="40"/>
      <c r="K3224" s="40"/>
      <c r="L3224" s="40"/>
      <c r="M3224" s="40"/>
      <c r="N3224" s="40"/>
      <c r="O3224" s="40"/>
    </row>
    <row r="3225" spans="1:15" s="200" customFormat="1" x14ac:dyDescent="0.2">
      <c r="A3225" s="40"/>
      <c r="B3225" s="40"/>
      <c r="C3225" s="40"/>
      <c r="D3225" s="40"/>
      <c r="E3225" s="115"/>
      <c r="F3225" s="115"/>
      <c r="G3225" s="40"/>
      <c r="H3225" s="40"/>
      <c r="I3225" s="40"/>
      <c r="J3225" s="40"/>
      <c r="K3225" s="40"/>
      <c r="L3225" s="40"/>
      <c r="M3225" s="40"/>
      <c r="N3225" s="40"/>
      <c r="O3225" s="40"/>
    </row>
    <row r="3226" spans="1:15" s="200" customFormat="1" x14ac:dyDescent="0.2">
      <c r="A3226" s="40"/>
      <c r="B3226" s="40"/>
      <c r="C3226" s="40"/>
      <c r="D3226" s="40"/>
      <c r="E3226" s="115"/>
      <c r="F3226" s="115"/>
      <c r="G3226" s="40"/>
      <c r="H3226" s="40"/>
      <c r="I3226" s="40"/>
      <c r="J3226" s="40"/>
      <c r="K3226" s="40"/>
      <c r="L3226" s="40"/>
      <c r="M3226" s="40"/>
      <c r="N3226" s="40"/>
      <c r="O3226" s="40"/>
    </row>
    <row r="3227" spans="1:15" s="200" customFormat="1" x14ac:dyDescent="0.2">
      <c r="A3227" s="40"/>
      <c r="B3227" s="40"/>
      <c r="C3227" s="40"/>
      <c r="D3227" s="40"/>
      <c r="E3227" s="115"/>
      <c r="F3227" s="115"/>
      <c r="G3227" s="40"/>
      <c r="H3227" s="40"/>
      <c r="I3227" s="40"/>
      <c r="J3227" s="40"/>
      <c r="K3227" s="40"/>
      <c r="L3227" s="40"/>
      <c r="M3227" s="40"/>
      <c r="N3227" s="40"/>
      <c r="O3227" s="40"/>
    </row>
    <row r="3228" spans="1:15" s="200" customFormat="1" x14ac:dyDescent="0.2">
      <c r="A3228" s="40"/>
      <c r="B3228" s="40"/>
      <c r="C3228" s="40"/>
      <c r="D3228" s="40"/>
      <c r="E3228" s="115"/>
      <c r="F3228" s="115"/>
      <c r="G3228" s="40"/>
      <c r="H3228" s="40"/>
      <c r="I3228" s="40"/>
      <c r="J3228" s="40"/>
      <c r="K3228" s="40"/>
      <c r="L3228" s="40"/>
      <c r="M3228" s="40"/>
      <c r="N3228" s="40"/>
      <c r="O3228" s="40"/>
    </row>
    <row r="3229" spans="1:15" s="200" customFormat="1" x14ac:dyDescent="0.2">
      <c r="A3229" s="40"/>
      <c r="B3229" s="40"/>
      <c r="C3229" s="40"/>
      <c r="D3229" s="40"/>
      <c r="E3229" s="115"/>
      <c r="F3229" s="115"/>
      <c r="G3229" s="40"/>
      <c r="H3229" s="40"/>
      <c r="I3229" s="40"/>
      <c r="J3229" s="40"/>
      <c r="K3229" s="40"/>
      <c r="L3229" s="40"/>
      <c r="M3229" s="40"/>
      <c r="N3229" s="40"/>
      <c r="O3229" s="40"/>
    </row>
    <row r="3230" spans="1:15" s="200" customFormat="1" x14ac:dyDescent="0.2">
      <c r="A3230" s="40"/>
      <c r="B3230" s="40"/>
      <c r="C3230" s="40"/>
      <c r="D3230" s="40"/>
      <c r="E3230" s="115"/>
      <c r="F3230" s="115"/>
      <c r="G3230" s="40"/>
      <c r="H3230" s="40"/>
      <c r="I3230" s="40"/>
      <c r="J3230" s="40"/>
      <c r="K3230" s="40"/>
      <c r="L3230" s="40"/>
      <c r="M3230" s="40"/>
      <c r="N3230" s="40"/>
      <c r="O3230" s="40"/>
    </row>
    <row r="3231" spans="1:15" s="200" customFormat="1" x14ac:dyDescent="0.2">
      <c r="A3231" s="40"/>
      <c r="B3231" s="40"/>
      <c r="C3231" s="40"/>
      <c r="D3231" s="40"/>
      <c r="E3231" s="115"/>
      <c r="F3231" s="115"/>
      <c r="G3231" s="40"/>
      <c r="H3231" s="40"/>
      <c r="I3231" s="40"/>
      <c r="J3231" s="40"/>
      <c r="K3231" s="40"/>
      <c r="L3231" s="40"/>
      <c r="M3231" s="40"/>
      <c r="N3231" s="40"/>
      <c r="O3231" s="40"/>
    </row>
    <row r="3232" spans="1:15" s="200" customFormat="1" x14ac:dyDescent="0.2">
      <c r="A3232" s="40"/>
      <c r="B3232" s="40"/>
      <c r="C3232" s="40"/>
      <c r="D3232" s="40"/>
      <c r="E3232" s="115"/>
      <c r="F3232" s="115"/>
      <c r="G3232" s="40"/>
      <c r="H3232" s="40"/>
      <c r="I3232" s="40"/>
      <c r="J3232" s="40"/>
      <c r="K3232" s="40"/>
      <c r="L3232" s="40"/>
      <c r="M3232" s="40"/>
      <c r="N3232" s="40"/>
      <c r="O3232" s="40"/>
    </row>
    <row r="3233" spans="1:15" s="200" customFormat="1" x14ac:dyDescent="0.2">
      <c r="A3233" s="40"/>
      <c r="B3233" s="40"/>
      <c r="C3233" s="40"/>
      <c r="D3233" s="40"/>
      <c r="E3233" s="115"/>
      <c r="F3233" s="115"/>
      <c r="G3233" s="40"/>
      <c r="H3233" s="40"/>
      <c r="I3233" s="40"/>
      <c r="J3233" s="40"/>
      <c r="K3233" s="40"/>
      <c r="L3233" s="40"/>
      <c r="M3233" s="40"/>
      <c r="N3233" s="40"/>
      <c r="O3233" s="40"/>
    </row>
    <row r="3234" spans="1:15" s="200" customFormat="1" x14ac:dyDescent="0.2">
      <c r="A3234" s="40"/>
      <c r="B3234" s="40"/>
      <c r="C3234" s="40"/>
      <c r="D3234" s="40"/>
      <c r="E3234" s="115"/>
      <c r="F3234" s="115"/>
      <c r="G3234" s="40"/>
      <c r="H3234" s="40"/>
      <c r="I3234" s="40"/>
      <c r="J3234" s="40"/>
      <c r="K3234" s="40"/>
      <c r="L3234" s="40"/>
      <c r="M3234" s="40"/>
      <c r="N3234" s="40"/>
      <c r="O3234" s="40"/>
    </row>
    <row r="3235" spans="1:15" s="200" customFormat="1" x14ac:dyDescent="0.2">
      <c r="A3235" s="40"/>
      <c r="B3235" s="40"/>
      <c r="C3235" s="40"/>
      <c r="D3235" s="40"/>
      <c r="E3235" s="115"/>
      <c r="F3235" s="115"/>
      <c r="G3235" s="40"/>
      <c r="H3235" s="40"/>
      <c r="I3235" s="40"/>
      <c r="J3235" s="40"/>
      <c r="K3235" s="40"/>
      <c r="L3235" s="40"/>
      <c r="M3235" s="40"/>
      <c r="N3235" s="40"/>
      <c r="O3235" s="40"/>
    </row>
    <row r="3236" spans="1:15" s="200" customFormat="1" x14ac:dyDescent="0.2">
      <c r="A3236" s="40"/>
      <c r="B3236" s="40"/>
      <c r="C3236" s="40"/>
      <c r="D3236" s="40"/>
      <c r="E3236" s="115"/>
      <c r="F3236" s="115"/>
      <c r="G3236" s="40"/>
      <c r="H3236" s="40"/>
      <c r="I3236" s="40"/>
      <c r="J3236" s="40"/>
      <c r="K3236" s="40"/>
      <c r="L3236" s="40"/>
      <c r="M3236" s="40"/>
      <c r="N3236" s="40"/>
      <c r="O3236" s="40"/>
    </row>
    <row r="3237" spans="1:15" s="200" customFormat="1" x14ac:dyDescent="0.2">
      <c r="A3237" s="40"/>
      <c r="B3237" s="40"/>
      <c r="C3237" s="40"/>
      <c r="D3237" s="40"/>
      <c r="E3237" s="115"/>
      <c r="F3237" s="115"/>
      <c r="G3237" s="40"/>
      <c r="H3237" s="40"/>
      <c r="I3237" s="40"/>
      <c r="J3237" s="40"/>
      <c r="K3237" s="40"/>
      <c r="L3237" s="40"/>
      <c r="M3237" s="40"/>
      <c r="N3237" s="40"/>
      <c r="O3237" s="40"/>
    </row>
    <row r="3238" spans="1:15" s="200" customFormat="1" x14ac:dyDescent="0.2">
      <c r="A3238" s="40"/>
      <c r="B3238" s="40"/>
      <c r="C3238" s="40"/>
      <c r="D3238" s="40"/>
      <c r="E3238" s="115"/>
      <c r="F3238" s="115"/>
      <c r="G3238" s="40"/>
      <c r="H3238" s="40"/>
      <c r="I3238" s="40"/>
      <c r="J3238" s="40"/>
      <c r="K3238" s="40"/>
      <c r="L3238" s="40"/>
      <c r="M3238" s="40"/>
      <c r="N3238" s="40"/>
      <c r="O3238" s="40"/>
    </row>
    <row r="3239" spans="1:15" s="200" customFormat="1" x14ac:dyDescent="0.2">
      <c r="A3239" s="40"/>
      <c r="B3239" s="40"/>
      <c r="C3239" s="40"/>
      <c r="D3239" s="40"/>
      <c r="E3239" s="115"/>
      <c r="F3239" s="115"/>
      <c r="G3239" s="40"/>
      <c r="H3239" s="40"/>
      <c r="I3239" s="40"/>
      <c r="J3239" s="40"/>
      <c r="K3239" s="40"/>
      <c r="L3239" s="40"/>
      <c r="M3239" s="40"/>
      <c r="N3239" s="40"/>
      <c r="O3239" s="40"/>
    </row>
    <row r="3240" spans="1:15" s="200" customFormat="1" x14ac:dyDescent="0.2">
      <c r="A3240" s="40"/>
      <c r="B3240" s="40"/>
      <c r="C3240" s="40"/>
      <c r="D3240" s="40"/>
      <c r="E3240" s="115"/>
      <c r="F3240" s="115"/>
      <c r="G3240" s="40"/>
      <c r="H3240" s="40"/>
      <c r="I3240" s="40"/>
      <c r="J3240" s="40"/>
      <c r="K3240" s="40"/>
      <c r="L3240" s="40"/>
      <c r="M3240" s="40"/>
      <c r="N3240" s="40"/>
      <c r="O3240" s="40"/>
    </row>
    <row r="3241" spans="1:15" s="200" customFormat="1" x14ac:dyDescent="0.2">
      <c r="A3241" s="40"/>
      <c r="B3241" s="40"/>
      <c r="C3241" s="40"/>
      <c r="D3241" s="40"/>
      <c r="E3241" s="115"/>
      <c r="F3241" s="115"/>
      <c r="G3241" s="40"/>
      <c r="H3241" s="40"/>
      <c r="I3241" s="40"/>
      <c r="J3241" s="40"/>
      <c r="K3241" s="40"/>
      <c r="L3241" s="40"/>
      <c r="M3241" s="40"/>
      <c r="N3241" s="40"/>
      <c r="O3241" s="40"/>
    </row>
    <row r="3242" spans="1:15" s="200" customFormat="1" x14ac:dyDescent="0.2">
      <c r="A3242" s="40"/>
      <c r="B3242" s="40"/>
      <c r="C3242" s="40"/>
      <c r="D3242" s="40"/>
      <c r="E3242" s="115"/>
      <c r="F3242" s="115"/>
      <c r="G3242" s="40"/>
      <c r="H3242" s="40"/>
      <c r="I3242" s="40"/>
      <c r="J3242" s="40"/>
      <c r="K3242" s="40"/>
      <c r="L3242" s="40"/>
      <c r="M3242" s="40"/>
      <c r="N3242" s="40"/>
      <c r="O3242" s="40"/>
    </row>
    <row r="3243" spans="1:15" s="200" customFormat="1" x14ac:dyDescent="0.2">
      <c r="A3243" s="40"/>
      <c r="B3243" s="40"/>
      <c r="C3243" s="40"/>
      <c r="D3243" s="40"/>
      <c r="E3243" s="115"/>
      <c r="F3243" s="115"/>
      <c r="G3243" s="40"/>
      <c r="H3243" s="40"/>
      <c r="I3243" s="40"/>
      <c r="J3243" s="40"/>
      <c r="K3243" s="40"/>
      <c r="L3243" s="40"/>
      <c r="M3243" s="40"/>
      <c r="N3243" s="40"/>
      <c r="O3243" s="40"/>
    </row>
    <row r="3244" spans="1:15" s="200" customFormat="1" x14ac:dyDescent="0.2">
      <c r="A3244" s="40"/>
      <c r="B3244" s="40"/>
      <c r="C3244" s="40"/>
      <c r="D3244" s="40"/>
      <c r="E3244" s="115"/>
      <c r="F3244" s="115"/>
      <c r="G3244" s="40"/>
      <c r="H3244" s="40"/>
      <c r="I3244" s="40"/>
      <c r="J3244" s="40"/>
      <c r="K3244" s="40"/>
      <c r="L3244" s="40"/>
      <c r="M3244" s="40"/>
      <c r="N3244" s="40"/>
      <c r="O3244" s="40"/>
    </row>
    <row r="3245" spans="1:15" s="200" customFormat="1" x14ac:dyDescent="0.2">
      <c r="A3245" s="40"/>
      <c r="B3245" s="40"/>
      <c r="C3245" s="40"/>
      <c r="D3245" s="40"/>
      <c r="E3245" s="115"/>
      <c r="F3245" s="115"/>
      <c r="G3245" s="40"/>
      <c r="H3245" s="40"/>
      <c r="I3245" s="40"/>
      <c r="J3245" s="40"/>
      <c r="K3245" s="40"/>
      <c r="L3245" s="40"/>
      <c r="M3245" s="40"/>
      <c r="N3245" s="40"/>
      <c r="O3245" s="40"/>
    </row>
    <row r="3246" spans="1:15" s="200" customFormat="1" x14ac:dyDescent="0.2">
      <c r="A3246" s="40"/>
      <c r="B3246" s="40"/>
      <c r="C3246" s="40"/>
      <c r="D3246" s="40"/>
      <c r="E3246" s="115"/>
      <c r="F3246" s="115"/>
      <c r="G3246" s="40"/>
      <c r="H3246" s="40"/>
      <c r="I3246" s="40"/>
      <c r="J3246" s="40"/>
      <c r="K3246" s="40"/>
      <c r="L3246" s="40"/>
      <c r="M3246" s="40"/>
      <c r="N3246" s="40"/>
      <c r="O3246" s="40"/>
    </row>
    <row r="3247" spans="1:15" s="200" customFormat="1" x14ac:dyDescent="0.2">
      <c r="A3247" s="40"/>
      <c r="B3247" s="40"/>
      <c r="C3247" s="40"/>
      <c r="D3247" s="40"/>
      <c r="E3247" s="115"/>
      <c r="F3247" s="115"/>
      <c r="G3247" s="40"/>
      <c r="H3247" s="40"/>
      <c r="I3247" s="40"/>
      <c r="J3247" s="40"/>
      <c r="K3247" s="40"/>
      <c r="L3247" s="40"/>
      <c r="M3247" s="40"/>
      <c r="N3247" s="40"/>
      <c r="O3247" s="40"/>
    </row>
    <row r="3248" spans="1:15" s="200" customFormat="1" x14ac:dyDescent="0.2">
      <c r="A3248" s="40"/>
      <c r="B3248" s="40"/>
      <c r="C3248" s="40"/>
      <c r="D3248" s="40"/>
      <c r="E3248" s="115"/>
      <c r="F3248" s="115"/>
      <c r="G3248" s="40"/>
      <c r="H3248" s="40"/>
      <c r="I3248" s="40"/>
      <c r="J3248" s="40"/>
      <c r="K3248" s="40"/>
      <c r="L3248" s="40"/>
      <c r="M3248" s="40"/>
      <c r="N3248" s="40"/>
      <c r="O3248" s="40"/>
    </row>
    <row r="3249" spans="1:15" s="200" customFormat="1" x14ac:dyDescent="0.2">
      <c r="A3249" s="40"/>
      <c r="B3249" s="40"/>
      <c r="C3249" s="40"/>
      <c r="D3249" s="40"/>
      <c r="E3249" s="115"/>
      <c r="F3249" s="115"/>
      <c r="G3249" s="40"/>
      <c r="H3249" s="40"/>
      <c r="I3249" s="40"/>
      <c r="J3249" s="40"/>
      <c r="K3249" s="40"/>
      <c r="L3249" s="40"/>
      <c r="M3249" s="40"/>
      <c r="N3249" s="40"/>
      <c r="O3249" s="40"/>
    </row>
    <row r="3250" spans="1:15" s="200" customFormat="1" x14ac:dyDescent="0.2">
      <c r="A3250" s="40"/>
      <c r="B3250" s="40"/>
      <c r="C3250" s="40"/>
      <c r="D3250" s="40"/>
      <c r="E3250" s="115"/>
      <c r="F3250" s="115"/>
      <c r="G3250" s="40"/>
      <c r="H3250" s="40"/>
      <c r="I3250" s="40"/>
      <c r="J3250" s="40"/>
      <c r="K3250" s="40"/>
      <c r="L3250" s="40"/>
      <c r="M3250" s="40"/>
      <c r="N3250" s="40"/>
      <c r="O3250" s="40"/>
    </row>
    <row r="3251" spans="1:15" s="200" customFormat="1" x14ac:dyDescent="0.2">
      <c r="A3251" s="40"/>
      <c r="B3251" s="40"/>
      <c r="C3251" s="40"/>
      <c r="D3251" s="40"/>
      <c r="E3251" s="115"/>
      <c r="F3251" s="115"/>
      <c r="G3251" s="40"/>
      <c r="H3251" s="40"/>
      <c r="I3251" s="40"/>
      <c r="J3251" s="40"/>
      <c r="K3251" s="40"/>
      <c r="L3251" s="40"/>
      <c r="M3251" s="40"/>
      <c r="N3251" s="40"/>
      <c r="O3251" s="40"/>
    </row>
    <row r="3252" spans="1:15" s="200" customFormat="1" x14ac:dyDescent="0.2">
      <c r="A3252" s="40"/>
      <c r="B3252" s="40"/>
      <c r="C3252" s="40"/>
      <c r="D3252" s="40"/>
      <c r="E3252" s="115"/>
      <c r="F3252" s="115"/>
      <c r="G3252" s="40"/>
      <c r="H3252" s="40"/>
      <c r="I3252" s="40"/>
      <c r="J3252" s="40"/>
      <c r="K3252" s="40"/>
      <c r="L3252" s="40"/>
      <c r="M3252" s="40"/>
      <c r="N3252" s="40"/>
      <c r="O3252" s="40"/>
    </row>
    <row r="3253" spans="1:15" s="200" customFormat="1" x14ac:dyDescent="0.2">
      <c r="A3253" s="40"/>
      <c r="B3253" s="40"/>
      <c r="C3253" s="40"/>
      <c r="D3253" s="40"/>
      <c r="E3253" s="115"/>
      <c r="F3253" s="115"/>
      <c r="G3253" s="40"/>
      <c r="H3253" s="40"/>
      <c r="I3253" s="40"/>
      <c r="J3253" s="40"/>
      <c r="K3253" s="40"/>
      <c r="L3253" s="40"/>
      <c r="M3253" s="40"/>
      <c r="N3253" s="40"/>
      <c r="O3253" s="40"/>
    </row>
    <row r="3254" spans="1:15" s="200" customFormat="1" x14ac:dyDescent="0.2">
      <c r="A3254" s="40"/>
      <c r="B3254" s="40"/>
      <c r="C3254" s="40"/>
      <c r="D3254" s="40"/>
      <c r="E3254" s="115"/>
      <c r="F3254" s="115"/>
      <c r="G3254" s="40"/>
      <c r="H3254" s="40"/>
      <c r="I3254" s="40"/>
      <c r="J3254" s="40"/>
      <c r="K3254" s="40"/>
      <c r="L3254" s="40"/>
      <c r="M3254" s="40"/>
      <c r="N3254" s="40"/>
      <c r="O3254" s="40"/>
    </row>
    <row r="3255" spans="1:15" s="200" customFormat="1" x14ac:dyDescent="0.2">
      <c r="A3255" s="40"/>
      <c r="B3255" s="40"/>
      <c r="C3255" s="40"/>
      <c r="D3255" s="40"/>
      <c r="E3255" s="115"/>
      <c r="F3255" s="115"/>
      <c r="G3255" s="40"/>
      <c r="H3255" s="40"/>
      <c r="I3255" s="40"/>
      <c r="J3255" s="40"/>
      <c r="K3255" s="40"/>
      <c r="L3255" s="40"/>
      <c r="M3255" s="40"/>
      <c r="N3255" s="40"/>
      <c r="O3255" s="40"/>
    </row>
    <row r="3256" spans="1:15" s="200" customFormat="1" x14ac:dyDescent="0.2">
      <c r="A3256" s="40"/>
      <c r="B3256" s="40"/>
      <c r="C3256" s="40"/>
      <c r="D3256" s="40"/>
      <c r="E3256" s="115"/>
      <c r="F3256" s="115"/>
      <c r="G3256" s="40"/>
      <c r="H3256" s="40"/>
      <c r="I3256" s="40"/>
      <c r="J3256" s="40"/>
      <c r="K3256" s="40"/>
      <c r="L3256" s="40"/>
      <c r="M3256" s="40"/>
      <c r="N3256" s="40"/>
      <c r="O3256" s="40"/>
    </row>
    <row r="3257" spans="1:15" s="200" customFormat="1" x14ac:dyDescent="0.2">
      <c r="A3257" s="40"/>
      <c r="B3257" s="40"/>
      <c r="C3257" s="40"/>
      <c r="D3257" s="40"/>
      <c r="E3257" s="115"/>
      <c r="F3257" s="115"/>
      <c r="G3257" s="40"/>
      <c r="H3257" s="40"/>
      <c r="I3257" s="40"/>
      <c r="J3257" s="40"/>
      <c r="K3257" s="40"/>
      <c r="L3257" s="40"/>
      <c r="M3257" s="40"/>
      <c r="N3257" s="40"/>
      <c r="O3257" s="40"/>
    </row>
    <row r="3258" spans="1:15" s="200" customFormat="1" x14ac:dyDescent="0.2">
      <c r="A3258" s="40"/>
      <c r="B3258" s="40"/>
      <c r="C3258" s="40"/>
      <c r="D3258" s="40"/>
      <c r="E3258" s="115"/>
      <c r="F3258" s="115"/>
      <c r="G3258" s="40"/>
      <c r="H3258" s="40"/>
      <c r="I3258" s="40"/>
      <c r="J3258" s="40"/>
      <c r="K3258" s="40"/>
      <c r="L3258" s="40"/>
      <c r="M3258" s="40"/>
      <c r="N3258" s="40"/>
      <c r="O3258" s="40"/>
    </row>
    <row r="3259" spans="1:15" s="200" customFormat="1" x14ac:dyDescent="0.2">
      <c r="A3259" s="40"/>
      <c r="B3259" s="40"/>
      <c r="C3259" s="40"/>
      <c r="D3259" s="40"/>
      <c r="E3259" s="115"/>
      <c r="F3259" s="115"/>
      <c r="G3259" s="40"/>
      <c r="H3259" s="40"/>
      <c r="I3259" s="40"/>
      <c r="J3259" s="40"/>
      <c r="K3259" s="40"/>
      <c r="L3259" s="40"/>
      <c r="M3259" s="40"/>
      <c r="N3259" s="40"/>
      <c r="O3259" s="40"/>
    </row>
    <row r="3260" spans="1:15" s="200" customFormat="1" x14ac:dyDescent="0.2">
      <c r="A3260" s="40"/>
      <c r="B3260" s="40"/>
      <c r="C3260" s="40"/>
      <c r="D3260" s="40"/>
      <c r="E3260" s="115"/>
      <c r="F3260" s="115"/>
      <c r="G3260" s="40"/>
      <c r="H3260" s="40"/>
      <c r="I3260" s="40"/>
      <c r="J3260" s="40"/>
      <c r="K3260" s="40"/>
      <c r="L3260" s="40"/>
      <c r="M3260" s="40"/>
      <c r="N3260" s="40"/>
      <c r="O3260" s="40"/>
    </row>
    <row r="3261" spans="1:15" s="200" customFormat="1" x14ac:dyDescent="0.2">
      <c r="A3261" s="40"/>
      <c r="B3261" s="40"/>
      <c r="C3261" s="40"/>
      <c r="D3261" s="40"/>
      <c r="E3261" s="115"/>
      <c r="F3261" s="115"/>
      <c r="G3261" s="40"/>
      <c r="H3261" s="40"/>
      <c r="I3261" s="40"/>
      <c r="J3261" s="40"/>
      <c r="K3261" s="40"/>
      <c r="L3261" s="40"/>
      <c r="M3261" s="40"/>
      <c r="N3261" s="40"/>
      <c r="O3261" s="40"/>
    </row>
    <row r="3262" spans="1:15" s="200" customFormat="1" x14ac:dyDescent="0.2">
      <c r="A3262" s="40"/>
      <c r="B3262" s="40"/>
      <c r="C3262" s="40"/>
      <c r="D3262" s="40"/>
      <c r="E3262" s="115"/>
      <c r="F3262" s="115"/>
      <c r="G3262" s="40"/>
      <c r="H3262" s="40"/>
      <c r="I3262" s="40"/>
      <c r="J3262" s="40"/>
      <c r="K3262" s="40"/>
      <c r="L3262" s="40"/>
      <c r="M3262" s="40"/>
      <c r="N3262" s="40"/>
      <c r="O3262" s="40"/>
    </row>
    <row r="3263" spans="1:15" s="200" customFormat="1" x14ac:dyDescent="0.2">
      <c r="A3263" s="40"/>
      <c r="B3263" s="40"/>
      <c r="C3263" s="40"/>
      <c r="D3263" s="40"/>
      <c r="E3263" s="115"/>
      <c r="F3263" s="115"/>
      <c r="G3263" s="40"/>
      <c r="H3263" s="40"/>
      <c r="I3263" s="40"/>
      <c r="J3263" s="40"/>
      <c r="K3263" s="40"/>
      <c r="L3263" s="40"/>
      <c r="M3263" s="40"/>
      <c r="N3263" s="40"/>
      <c r="O3263" s="40"/>
    </row>
    <row r="3264" spans="1:15" s="200" customFormat="1" x14ac:dyDescent="0.2">
      <c r="A3264" s="40"/>
      <c r="B3264" s="40"/>
      <c r="C3264" s="40"/>
      <c r="D3264" s="40"/>
      <c r="E3264" s="115"/>
      <c r="F3264" s="115"/>
      <c r="G3264" s="40"/>
      <c r="H3264" s="40"/>
      <c r="I3264" s="40"/>
      <c r="J3264" s="40"/>
      <c r="K3264" s="40"/>
      <c r="L3264" s="40"/>
      <c r="M3264" s="40"/>
      <c r="N3264" s="40"/>
      <c r="O3264" s="40"/>
    </row>
    <row r="3265" spans="1:15" s="200" customFormat="1" x14ac:dyDescent="0.2">
      <c r="A3265" s="40"/>
      <c r="B3265" s="40"/>
      <c r="C3265" s="40"/>
      <c r="D3265" s="40"/>
      <c r="E3265" s="115"/>
      <c r="F3265" s="115"/>
      <c r="G3265" s="40"/>
      <c r="H3265" s="40"/>
      <c r="I3265" s="40"/>
      <c r="J3265" s="40"/>
      <c r="K3265" s="40"/>
      <c r="L3265" s="40"/>
      <c r="M3265" s="40"/>
      <c r="N3265" s="40"/>
      <c r="O3265" s="40"/>
    </row>
    <row r="3266" spans="1:15" s="200" customFormat="1" x14ac:dyDescent="0.2">
      <c r="A3266" s="40"/>
      <c r="B3266" s="40"/>
      <c r="C3266" s="40"/>
      <c r="D3266" s="40"/>
      <c r="E3266" s="115"/>
      <c r="F3266" s="115"/>
      <c r="G3266" s="40"/>
      <c r="H3266" s="40"/>
      <c r="I3266" s="40"/>
      <c r="J3266" s="40"/>
      <c r="K3266" s="40"/>
      <c r="L3266" s="40"/>
      <c r="M3266" s="40"/>
      <c r="N3266" s="40"/>
      <c r="O3266" s="40"/>
    </row>
    <row r="3267" spans="1:15" s="200" customFormat="1" x14ac:dyDescent="0.2">
      <c r="A3267" s="40"/>
      <c r="B3267" s="40"/>
      <c r="C3267" s="40"/>
      <c r="D3267" s="40"/>
      <c r="E3267" s="115"/>
      <c r="F3267" s="115"/>
      <c r="G3267" s="40"/>
      <c r="H3267" s="40"/>
      <c r="I3267" s="40"/>
      <c r="J3267" s="40"/>
      <c r="K3267" s="40"/>
      <c r="L3267" s="40"/>
      <c r="M3267" s="40"/>
      <c r="N3267" s="40"/>
      <c r="O3267" s="40"/>
    </row>
    <row r="3268" spans="1:15" s="200" customFormat="1" x14ac:dyDescent="0.2">
      <c r="A3268" s="40"/>
      <c r="B3268" s="40"/>
      <c r="C3268" s="40"/>
      <c r="D3268" s="40"/>
      <c r="E3268" s="115"/>
      <c r="F3268" s="115"/>
      <c r="G3268" s="40"/>
      <c r="H3268" s="40"/>
      <c r="I3268" s="40"/>
      <c r="J3268" s="40"/>
      <c r="K3268" s="40"/>
      <c r="L3268" s="40"/>
      <c r="M3268" s="40"/>
      <c r="N3268" s="40"/>
      <c r="O3268" s="40"/>
    </row>
    <row r="3269" spans="1:15" s="200" customFormat="1" x14ac:dyDescent="0.2">
      <c r="A3269" s="40"/>
      <c r="B3269" s="40"/>
      <c r="C3269" s="40"/>
      <c r="D3269" s="40"/>
      <c r="E3269" s="115"/>
      <c r="F3269" s="115"/>
      <c r="G3269" s="40"/>
      <c r="H3269" s="40"/>
      <c r="I3269" s="40"/>
      <c r="J3269" s="40"/>
      <c r="K3269" s="40"/>
      <c r="L3269" s="40"/>
      <c r="M3269" s="40"/>
      <c r="N3269" s="40"/>
      <c r="O3269" s="40"/>
    </row>
    <row r="3270" spans="1:15" s="200" customFormat="1" x14ac:dyDescent="0.2">
      <c r="A3270" s="40"/>
      <c r="B3270" s="40"/>
      <c r="C3270" s="40"/>
      <c r="D3270" s="40"/>
      <c r="E3270" s="115"/>
      <c r="F3270" s="115"/>
      <c r="G3270" s="40"/>
      <c r="H3270" s="40"/>
      <c r="I3270" s="40"/>
      <c r="J3270" s="40"/>
      <c r="K3270" s="40"/>
      <c r="L3270" s="40"/>
      <c r="M3270" s="40"/>
      <c r="N3270" s="40"/>
      <c r="O3270" s="40"/>
    </row>
    <row r="3271" spans="1:15" s="200" customFormat="1" x14ac:dyDescent="0.2">
      <c r="A3271" s="40"/>
      <c r="B3271" s="40"/>
      <c r="C3271" s="40"/>
      <c r="D3271" s="40"/>
      <c r="E3271" s="115"/>
      <c r="F3271" s="115"/>
      <c r="G3271" s="40"/>
      <c r="H3271" s="40"/>
      <c r="I3271" s="40"/>
      <c r="J3271" s="40"/>
      <c r="K3271" s="40"/>
      <c r="L3271" s="40"/>
      <c r="M3271" s="40"/>
      <c r="N3271" s="40"/>
      <c r="O3271" s="40"/>
    </row>
    <row r="3272" spans="1:15" s="200" customFormat="1" x14ac:dyDescent="0.2">
      <c r="A3272" s="40"/>
      <c r="B3272" s="40"/>
      <c r="C3272" s="40"/>
      <c r="D3272" s="40"/>
      <c r="E3272" s="115"/>
      <c r="F3272" s="115"/>
      <c r="G3272" s="40"/>
      <c r="H3272" s="40"/>
      <c r="I3272" s="40"/>
      <c r="J3272" s="40"/>
      <c r="K3272" s="40"/>
      <c r="L3272" s="40"/>
      <c r="M3272" s="40"/>
      <c r="N3272" s="40"/>
      <c r="O3272" s="40"/>
    </row>
    <row r="3273" spans="1:15" s="200" customFormat="1" x14ac:dyDescent="0.2">
      <c r="A3273" s="40"/>
      <c r="B3273" s="40"/>
      <c r="C3273" s="40"/>
      <c r="D3273" s="40"/>
      <c r="E3273" s="115"/>
      <c r="F3273" s="115"/>
      <c r="G3273" s="40"/>
      <c r="H3273" s="40"/>
      <c r="I3273" s="40"/>
      <c r="J3273" s="40"/>
      <c r="K3273" s="40"/>
      <c r="L3273" s="40"/>
      <c r="M3273" s="40"/>
      <c r="N3273" s="40"/>
      <c r="O3273" s="40"/>
    </row>
    <row r="3274" spans="1:15" s="200" customFormat="1" x14ac:dyDescent="0.2">
      <c r="A3274" s="40"/>
      <c r="B3274" s="40"/>
      <c r="C3274" s="40"/>
      <c r="D3274" s="40"/>
      <c r="E3274" s="115"/>
      <c r="F3274" s="115"/>
      <c r="G3274" s="40"/>
      <c r="H3274" s="40"/>
      <c r="I3274" s="40"/>
      <c r="J3274" s="40"/>
      <c r="K3274" s="40"/>
      <c r="L3274" s="40"/>
      <c r="M3274" s="40"/>
      <c r="N3274" s="40"/>
      <c r="O3274" s="40"/>
    </row>
    <row r="3275" spans="1:15" s="200" customFormat="1" x14ac:dyDescent="0.2">
      <c r="A3275" s="40"/>
      <c r="B3275" s="40"/>
      <c r="C3275" s="40"/>
      <c r="D3275" s="40"/>
      <c r="E3275" s="115"/>
      <c r="F3275" s="115"/>
      <c r="G3275" s="40"/>
      <c r="H3275" s="40"/>
      <c r="I3275" s="40"/>
      <c r="J3275" s="40"/>
      <c r="K3275" s="40"/>
      <c r="L3275" s="40"/>
      <c r="M3275" s="40"/>
      <c r="N3275" s="40"/>
      <c r="O3275" s="40"/>
    </row>
    <row r="3276" spans="1:15" s="200" customFormat="1" x14ac:dyDescent="0.2">
      <c r="A3276" s="40"/>
      <c r="B3276" s="40"/>
      <c r="C3276" s="40"/>
      <c r="D3276" s="40"/>
      <c r="E3276" s="115"/>
      <c r="F3276" s="115"/>
      <c r="G3276" s="40"/>
      <c r="H3276" s="40"/>
      <c r="I3276" s="40"/>
      <c r="J3276" s="40"/>
      <c r="K3276" s="40"/>
      <c r="L3276" s="40"/>
      <c r="M3276" s="40"/>
      <c r="N3276" s="40"/>
      <c r="O3276" s="40"/>
    </row>
    <row r="3277" spans="1:15" s="200" customFormat="1" x14ac:dyDescent="0.2">
      <c r="A3277" s="40"/>
      <c r="B3277" s="40"/>
      <c r="C3277" s="40"/>
      <c r="D3277" s="40"/>
      <c r="E3277" s="115"/>
      <c r="F3277" s="115"/>
      <c r="G3277" s="40"/>
      <c r="H3277" s="40"/>
      <c r="I3277" s="40"/>
      <c r="J3277" s="40"/>
      <c r="K3277" s="40"/>
      <c r="L3277" s="40"/>
      <c r="M3277" s="40"/>
      <c r="N3277" s="40"/>
      <c r="O3277" s="40"/>
    </row>
    <row r="3278" spans="1:15" s="200" customFormat="1" x14ac:dyDescent="0.2">
      <c r="A3278" s="40"/>
      <c r="B3278" s="40"/>
      <c r="C3278" s="40"/>
      <c r="D3278" s="40"/>
      <c r="E3278" s="115"/>
      <c r="F3278" s="115"/>
      <c r="G3278" s="40"/>
      <c r="H3278" s="40"/>
      <c r="I3278" s="40"/>
      <c r="J3278" s="40"/>
      <c r="K3278" s="40"/>
      <c r="L3278" s="40"/>
      <c r="M3278" s="40"/>
      <c r="N3278" s="40"/>
      <c r="O3278" s="40"/>
    </row>
    <row r="3279" spans="1:15" s="200" customFormat="1" x14ac:dyDescent="0.2">
      <c r="A3279" s="40"/>
      <c r="B3279" s="40"/>
      <c r="C3279" s="40"/>
      <c r="D3279" s="40"/>
      <c r="E3279" s="115"/>
      <c r="F3279" s="115"/>
      <c r="G3279" s="40"/>
      <c r="H3279" s="40"/>
      <c r="I3279" s="40"/>
      <c r="J3279" s="40"/>
      <c r="K3279" s="40"/>
      <c r="L3279" s="40"/>
      <c r="M3279" s="40"/>
      <c r="N3279" s="40"/>
      <c r="O3279" s="40"/>
    </row>
    <row r="3280" spans="1:15" s="200" customFormat="1" x14ac:dyDescent="0.2">
      <c r="A3280" s="40"/>
      <c r="B3280" s="40"/>
      <c r="C3280" s="40"/>
      <c r="D3280" s="40"/>
      <c r="E3280" s="115"/>
      <c r="F3280" s="115"/>
      <c r="G3280" s="40"/>
      <c r="H3280" s="40"/>
      <c r="I3280" s="40"/>
      <c r="J3280" s="40"/>
      <c r="K3280" s="40"/>
      <c r="L3280" s="40"/>
      <c r="M3280" s="40"/>
      <c r="N3280" s="40"/>
      <c r="O3280" s="40"/>
    </row>
    <row r="3281" spans="1:15" s="200" customFormat="1" x14ac:dyDescent="0.2">
      <c r="A3281" s="40"/>
      <c r="B3281" s="40"/>
      <c r="C3281" s="40"/>
      <c r="D3281" s="40"/>
      <c r="E3281" s="115"/>
      <c r="F3281" s="115"/>
      <c r="G3281" s="40"/>
      <c r="H3281" s="40"/>
      <c r="I3281" s="40"/>
      <c r="J3281" s="40"/>
      <c r="K3281" s="40"/>
      <c r="L3281" s="40"/>
      <c r="M3281" s="40"/>
      <c r="N3281" s="40"/>
      <c r="O3281" s="40"/>
    </row>
    <row r="3282" spans="1:15" s="200" customFormat="1" x14ac:dyDescent="0.2">
      <c r="A3282" s="40"/>
      <c r="B3282" s="40"/>
      <c r="C3282" s="40"/>
      <c r="D3282" s="40"/>
      <c r="E3282" s="115"/>
      <c r="F3282" s="115"/>
      <c r="G3282" s="40"/>
      <c r="H3282" s="40"/>
      <c r="I3282" s="40"/>
      <c r="J3282" s="40"/>
      <c r="K3282" s="40"/>
      <c r="L3282" s="40"/>
      <c r="M3282" s="40"/>
      <c r="N3282" s="40"/>
      <c r="O3282" s="40"/>
    </row>
    <row r="3283" spans="1:15" s="200" customFormat="1" x14ac:dyDescent="0.2">
      <c r="A3283" s="40"/>
      <c r="B3283" s="40"/>
      <c r="C3283" s="40"/>
      <c r="D3283" s="40"/>
      <c r="E3283" s="115"/>
      <c r="F3283" s="115"/>
      <c r="G3283" s="40"/>
      <c r="H3283" s="40"/>
      <c r="I3283" s="40"/>
      <c r="J3283" s="40"/>
      <c r="K3283" s="40"/>
      <c r="L3283" s="40"/>
      <c r="M3283" s="40"/>
      <c r="N3283" s="40"/>
      <c r="O3283" s="40"/>
    </row>
    <row r="3284" spans="1:15" s="200" customFormat="1" x14ac:dyDescent="0.2">
      <c r="A3284" s="40"/>
      <c r="B3284" s="40"/>
      <c r="C3284" s="40"/>
      <c r="D3284" s="40"/>
      <c r="E3284" s="115"/>
      <c r="F3284" s="115"/>
      <c r="G3284" s="40"/>
      <c r="H3284" s="40"/>
      <c r="I3284" s="40"/>
      <c r="J3284" s="40"/>
      <c r="K3284" s="40"/>
      <c r="L3284" s="40"/>
      <c r="M3284" s="40"/>
      <c r="N3284" s="40"/>
      <c r="O3284" s="40"/>
    </row>
    <row r="3285" spans="1:15" s="200" customFormat="1" x14ac:dyDescent="0.2">
      <c r="A3285" s="40"/>
      <c r="B3285" s="40"/>
      <c r="C3285" s="40"/>
      <c r="D3285" s="40"/>
      <c r="E3285" s="115"/>
      <c r="F3285" s="115"/>
      <c r="G3285" s="40"/>
      <c r="H3285" s="40"/>
      <c r="I3285" s="40"/>
      <c r="J3285" s="40"/>
      <c r="K3285" s="40"/>
      <c r="L3285" s="40"/>
      <c r="M3285" s="40"/>
      <c r="N3285" s="40"/>
      <c r="O3285" s="40"/>
    </row>
    <row r="3286" spans="1:15" s="200" customFormat="1" x14ac:dyDescent="0.2">
      <c r="A3286" s="40"/>
      <c r="B3286" s="40"/>
      <c r="C3286" s="40"/>
      <c r="D3286" s="40"/>
      <c r="E3286" s="115"/>
      <c r="F3286" s="115"/>
      <c r="G3286" s="40"/>
      <c r="H3286" s="40"/>
      <c r="I3286" s="40"/>
      <c r="J3286" s="40"/>
      <c r="K3286" s="40"/>
      <c r="L3286" s="40"/>
      <c r="M3286" s="40"/>
      <c r="N3286" s="40"/>
      <c r="O3286" s="40"/>
    </row>
    <row r="3287" spans="1:15" s="200" customFormat="1" x14ac:dyDescent="0.2">
      <c r="A3287" s="40"/>
      <c r="B3287" s="40"/>
      <c r="C3287" s="40"/>
      <c r="D3287" s="40"/>
      <c r="E3287" s="115"/>
      <c r="F3287" s="115"/>
      <c r="G3287" s="40"/>
      <c r="H3287" s="40"/>
      <c r="I3287" s="40"/>
      <c r="J3287" s="40"/>
      <c r="K3287" s="40"/>
      <c r="L3287" s="40"/>
      <c r="M3287" s="40"/>
      <c r="N3287" s="40"/>
      <c r="O3287" s="40"/>
    </row>
    <row r="3288" spans="1:15" s="200" customFormat="1" x14ac:dyDescent="0.2">
      <c r="A3288" s="40"/>
      <c r="B3288" s="40"/>
      <c r="C3288" s="40"/>
      <c r="D3288" s="40"/>
      <c r="E3288" s="115"/>
      <c r="F3288" s="115"/>
      <c r="G3288" s="40"/>
      <c r="H3288" s="40"/>
      <c r="I3288" s="40"/>
      <c r="J3288" s="40"/>
      <c r="K3288" s="40"/>
      <c r="L3288" s="40"/>
      <c r="M3288" s="40"/>
      <c r="N3288" s="40"/>
      <c r="O3288" s="40"/>
    </row>
    <row r="3289" spans="1:15" s="200" customFormat="1" x14ac:dyDescent="0.2">
      <c r="A3289" s="40"/>
      <c r="B3289" s="40"/>
      <c r="C3289" s="40"/>
      <c r="D3289" s="40"/>
      <c r="E3289" s="115"/>
      <c r="F3289" s="115"/>
      <c r="G3289" s="40"/>
      <c r="H3289" s="40"/>
      <c r="I3289" s="40"/>
      <c r="J3289" s="40"/>
      <c r="K3289" s="40"/>
      <c r="L3289" s="40"/>
      <c r="M3289" s="40"/>
      <c r="N3289" s="40"/>
      <c r="O3289" s="40"/>
    </row>
    <row r="3290" spans="1:15" s="200" customFormat="1" x14ac:dyDescent="0.2">
      <c r="A3290" s="40"/>
      <c r="B3290" s="40"/>
      <c r="C3290" s="40"/>
      <c r="D3290" s="40"/>
      <c r="E3290" s="115"/>
      <c r="F3290" s="115"/>
      <c r="G3290" s="40"/>
      <c r="H3290" s="40"/>
      <c r="I3290" s="40"/>
      <c r="J3290" s="40"/>
      <c r="K3290" s="40"/>
      <c r="L3290" s="40"/>
      <c r="M3290" s="40"/>
      <c r="N3290" s="40"/>
      <c r="O3290" s="40"/>
    </row>
    <row r="3291" spans="1:15" s="200" customFormat="1" x14ac:dyDescent="0.2">
      <c r="A3291" s="40"/>
      <c r="B3291" s="40"/>
      <c r="C3291" s="40"/>
      <c r="D3291" s="40"/>
      <c r="E3291" s="115"/>
      <c r="F3291" s="115"/>
      <c r="G3291" s="40"/>
      <c r="H3291" s="40"/>
      <c r="I3291" s="40"/>
      <c r="J3291" s="40"/>
      <c r="K3291" s="40"/>
      <c r="L3291" s="40"/>
      <c r="M3291" s="40"/>
      <c r="N3291" s="40"/>
      <c r="O3291" s="40"/>
    </row>
    <row r="3292" spans="1:15" s="200" customFormat="1" x14ac:dyDescent="0.2">
      <c r="A3292" s="40"/>
      <c r="B3292" s="40"/>
      <c r="C3292" s="40"/>
      <c r="D3292" s="40"/>
      <c r="E3292" s="115"/>
      <c r="F3292" s="115"/>
      <c r="G3292" s="40"/>
      <c r="H3292" s="40"/>
      <c r="I3292" s="40"/>
      <c r="J3292" s="40"/>
      <c r="K3292" s="40"/>
      <c r="L3292" s="40"/>
      <c r="M3292" s="40"/>
      <c r="N3292" s="40"/>
      <c r="O3292" s="40"/>
    </row>
    <row r="3293" spans="1:15" s="200" customFormat="1" x14ac:dyDescent="0.2">
      <c r="A3293" s="40"/>
      <c r="B3293" s="40"/>
      <c r="C3293" s="40"/>
      <c r="D3293" s="40"/>
      <c r="E3293" s="115"/>
      <c r="F3293" s="115"/>
      <c r="G3293" s="40"/>
      <c r="H3293" s="40"/>
      <c r="I3293" s="40"/>
      <c r="J3293" s="40"/>
      <c r="K3293" s="40"/>
      <c r="L3293" s="40"/>
      <c r="M3293" s="40"/>
      <c r="N3293" s="40"/>
      <c r="O3293" s="40"/>
    </row>
    <row r="3294" spans="1:15" s="200" customFormat="1" x14ac:dyDescent="0.2">
      <c r="A3294" s="40"/>
      <c r="B3294" s="40"/>
      <c r="C3294" s="40"/>
      <c r="D3294" s="40"/>
      <c r="E3294" s="115"/>
      <c r="F3294" s="115"/>
      <c r="G3294" s="40"/>
      <c r="H3294" s="40"/>
      <c r="I3294" s="40"/>
      <c r="J3294" s="40"/>
      <c r="K3294" s="40"/>
      <c r="L3294" s="40"/>
      <c r="M3294" s="40"/>
      <c r="N3294" s="40"/>
      <c r="O3294" s="40"/>
    </row>
    <row r="3295" spans="1:15" s="200" customFormat="1" x14ac:dyDescent="0.2">
      <c r="A3295" s="40"/>
      <c r="B3295" s="40"/>
      <c r="C3295" s="40"/>
      <c r="D3295" s="40"/>
      <c r="E3295" s="115"/>
      <c r="F3295" s="115"/>
      <c r="G3295" s="40"/>
      <c r="H3295" s="40"/>
      <c r="I3295" s="40"/>
      <c r="J3295" s="40"/>
      <c r="K3295" s="40"/>
      <c r="L3295" s="40"/>
      <c r="M3295" s="40"/>
      <c r="N3295" s="40"/>
      <c r="O3295" s="40"/>
    </row>
    <row r="3296" spans="1:15" s="200" customFormat="1" x14ac:dyDescent="0.2">
      <c r="A3296" s="40"/>
      <c r="B3296" s="40"/>
      <c r="C3296" s="40"/>
      <c r="D3296" s="40"/>
      <c r="E3296" s="115"/>
      <c r="F3296" s="115"/>
      <c r="G3296" s="40"/>
      <c r="H3296" s="40"/>
      <c r="I3296" s="40"/>
      <c r="J3296" s="40"/>
      <c r="K3296" s="40"/>
      <c r="L3296" s="40"/>
      <c r="M3296" s="40"/>
      <c r="N3296" s="40"/>
      <c r="O3296" s="40"/>
    </row>
    <row r="3297" spans="1:15" s="200" customFormat="1" x14ac:dyDescent="0.2">
      <c r="A3297" s="40"/>
      <c r="B3297" s="40"/>
      <c r="C3297" s="40"/>
      <c r="D3297" s="40"/>
      <c r="E3297" s="115"/>
      <c r="F3297" s="115"/>
      <c r="G3297" s="40"/>
      <c r="H3297" s="40"/>
      <c r="I3297" s="40"/>
      <c r="J3297" s="40"/>
      <c r="K3297" s="40"/>
      <c r="L3297" s="40"/>
      <c r="M3297" s="40"/>
      <c r="N3297" s="40"/>
      <c r="O3297" s="40"/>
    </row>
    <row r="3298" spans="1:15" s="200" customFormat="1" x14ac:dyDescent="0.2">
      <c r="A3298" s="40"/>
      <c r="B3298" s="40"/>
      <c r="C3298" s="40"/>
      <c r="D3298" s="40"/>
      <c r="E3298" s="115"/>
      <c r="F3298" s="115"/>
      <c r="G3298" s="40"/>
      <c r="H3298" s="40"/>
      <c r="I3298" s="40"/>
      <c r="J3298" s="40"/>
      <c r="K3298" s="40"/>
      <c r="L3298" s="40"/>
      <c r="M3298" s="40"/>
      <c r="N3298" s="40"/>
      <c r="O3298" s="40"/>
    </row>
    <row r="3299" spans="1:15" s="200" customFormat="1" x14ac:dyDescent="0.2">
      <c r="A3299" s="40"/>
      <c r="B3299" s="40"/>
      <c r="C3299" s="40"/>
      <c r="D3299" s="40"/>
      <c r="E3299" s="115"/>
      <c r="F3299" s="115"/>
      <c r="G3299" s="40"/>
      <c r="H3299" s="40"/>
      <c r="I3299" s="40"/>
      <c r="J3299" s="40"/>
      <c r="K3299" s="40"/>
      <c r="L3299" s="40"/>
      <c r="M3299" s="40"/>
      <c r="N3299" s="40"/>
      <c r="O3299" s="40"/>
    </row>
    <row r="3300" spans="1:15" s="200" customFormat="1" x14ac:dyDescent="0.2">
      <c r="A3300" s="40"/>
      <c r="B3300" s="40"/>
      <c r="C3300" s="40"/>
      <c r="D3300" s="40"/>
      <c r="E3300" s="115"/>
      <c r="F3300" s="115"/>
      <c r="G3300" s="40"/>
      <c r="H3300" s="40"/>
      <c r="I3300" s="40"/>
      <c r="J3300" s="40"/>
      <c r="K3300" s="40"/>
      <c r="L3300" s="40"/>
      <c r="M3300" s="40"/>
      <c r="N3300" s="40"/>
      <c r="O3300" s="40"/>
    </row>
    <row r="3301" spans="1:15" s="200" customFormat="1" x14ac:dyDescent="0.2">
      <c r="A3301" s="40"/>
      <c r="B3301" s="40"/>
      <c r="C3301" s="40"/>
      <c r="D3301" s="40"/>
      <c r="E3301" s="115"/>
      <c r="F3301" s="115"/>
      <c r="G3301" s="40"/>
      <c r="H3301" s="40"/>
      <c r="I3301" s="40"/>
      <c r="J3301" s="40"/>
      <c r="K3301" s="40"/>
      <c r="L3301" s="40"/>
      <c r="M3301" s="40"/>
      <c r="N3301" s="40"/>
      <c r="O3301" s="40"/>
    </row>
    <row r="3302" spans="1:15" s="200" customFormat="1" x14ac:dyDescent="0.2">
      <c r="A3302" s="40"/>
      <c r="B3302" s="40"/>
      <c r="C3302" s="40"/>
      <c r="D3302" s="40"/>
      <c r="E3302" s="115"/>
      <c r="F3302" s="115"/>
      <c r="G3302" s="40"/>
      <c r="H3302" s="40"/>
      <c r="I3302" s="40"/>
      <c r="J3302" s="40"/>
      <c r="K3302" s="40"/>
      <c r="L3302" s="40"/>
      <c r="M3302" s="40"/>
      <c r="N3302" s="40"/>
      <c r="O3302" s="40"/>
    </row>
    <row r="3303" spans="1:15" s="200" customFormat="1" x14ac:dyDescent="0.2">
      <c r="A3303" s="40"/>
      <c r="B3303" s="40"/>
      <c r="C3303" s="40"/>
      <c r="D3303" s="40"/>
      <c r="E3303" s="115"/>
      <c r="F3303" s="115"/>
      <c r="G3303" s="40"/>
      <c r="H3303" s="40"/>
      <c r="I3303" s="40"/>
      <c r="J3303" s="40"/>
      <c r="K3303" s="40"/>
      <c r="L3303" s="40"/>
      <c r="M3303" s="40"/>
      <c r="N3303" s="40"/>
      <c r="O3303" s="40"/>
    </row>
    <row r="3304" spans="1:15" s="200" customFormat="1" x14ac:dyDescent="0.2">
      <c r="A3304" s="40"/>
      <c r="B3304" s="40"/>
      <c r="C3304" s="40"/>
      <c r="D3304" s="40"/>
      <c r="E3304" s="115"/>
      <c r="F3304" s="115"/>
      <c r="G3304" s="40"/>
      <c r="H3304" s="40"/>
      <c r="I3304" s="40"/>
      <c r="J3304" s="40"/>
      <c r="K3304" s="40"/>
      <c r="L3304" s="40"/>
      <c r="M3304" s="40"/>
      <c r="N3304" s="40"/>
      <c r="O3304" s="40"/>
    </row>
    <row r="3305" spans="1:15" s="200" customFormat="1" x14ac:dyDescent="0.2">
      <c r="A3305" s="40"/>
      <c r="B3305" s="40"/>
      <c r="C3305" s="40"/>
      <c r="D3305" s="40"/>
      <c r="E3305" s="115"/>
      <c r="F3305" s="115"/>
      <c r="G3305" s="40"/>
      <c r="H3305" s="40"/>
      <c r="I3305" s="40"/>
      <c r="J3305" s="40"/>
      <c r="K3305" s="40"/>
      <c r="L3305" s="40"/>
      <c r="M3305" s="40"/>
      <c r="N3305" s="40"/>
      <c r="O3305" s="40"/>
    </row>
    <row r="3306" spans="1:15" s="200" customFormat="1" x14ac:dyDescent="0.2">
      <c r="A3306" s="40"/>
      <c r="B3306" s="40"/>
      <c r="C3306" s="40"/>
      <c r="D3306" s="40"/>
      <c r="E3306" s="115"/>
      <c r="F3306" s="115"/>
      <c r="G3306" s="40"/>
      <c r="H3306" s="40"/>
      <c r="I3306" s="40"/>
      <c r="J3306" s="40"/>
      <c r="K3306" s="40"/>
      <c r="L3306" s="40"/>
      <c r="M3306" s="40"/>
      <c r="N3306" s="40"/>
      <c r="O3306" s="40"/>
    </row>
    <row r="3307" spans="1:15" s="200" customFormat="1" x14ac:dyDescent="0.2">
      <c r="A3307" s="40"/>
      <c r="B3307" s="40"/>
      <c r="C3307" s="40"/>
      <c r="D3307" s="40"/>
      <c r="E3307" s="115"/>
      <c r="F3307" s="115"/>
      <c r="G3307" s="40"/>
      <c r="H3307" s="40"/>
      <c r="I3307" s="40"/>
      <c r="J3307" s="40"/>
      <c r="K3307" s="40"/>
      <c r="L3307" s="40"/>
      <c r="M3307" s="40"/>
      <c r="N3307" s="40"/>
      <c r="O3307" s="40"/>
    </row>
    <row r="3308" spans="1:15" s="200" customFormat="1" x14ac:dyDescent="0.2">
      <c r="A3308" s="40"/>
      <c r="B3308" s="40"/>
      <c r="C3308" s="40"/>
      <c r="D3308" s="40"/>
      <c r="E3308" s="115"/>
      <c r="F3308" s="115"/>
      <c r="G3308" s="40"/>
      <c r="H3308" s="40"/>
      <c r="I3308" s="40"/>
      <c r="J3308" s="40"/>
      <c r="K3308" s="40"/>
      <c r="L3308" s="40"/>
      <c r="M3308" s="40"/>
      <c r="N3308" s="40"/>
      <c r="O3308" s="40"/>
    </row>
    <row r="3309" spans="1:15" s="200" customFormat="1" x14ac:dyDescent="0.2">
      <c r="A3309" s="40"/>
      <c r="B3309" s="40"/>
      <c r="C3309" s="40"/>
      <c r="D3309" s="40"/>
      <c r="E3309" s="115"/>
      <c r="F3309" s="115"/>
      <c r="G3309" s="40"/>
      <c r="H3309" s="40"/>
      <c r="I3309" s="40"/>
      <c r="J3309" s="40"/>
      <c r="K3309" s="40"/>
      <c r="L3309" s="40"/>
      <c r="M3309" s="40"/>
      <c r="N3309" s="40"/>
      <c r="O3309" s="40"/>
    </row>
    <row r="3310" spans="1:15" s="200" customFormat="1" x14ac:dyDescent="0.2">
      <c r="A3310" s="40"/>
      <c r="B3310" s="40"/>
      <c r="C3310" s="40"/>
      <c r="D3310" s="40"/>
      <c r="E3310" s="115"/>
      <c r="F3310" s="115"/>
      <c r="G3310" s="40"/>
      <c r="H3310" s="40"/>
      <c r="I3310" s="40"/>
      <c r="J3310" s="40"/>
      <c r="K3310" s="40"/>
      <c r="L3310" s="40"/>
      <c r="M3310" s="40"/>
      <c r="N3310" s="40"/>
      <c r="O3310" s="40"/>
    </row>
    <row r="3311" spans="1:15" s="200" customFormat="1" x14ac:dyDescent="0.2">
      <c r="A3311" s="40"/>
      <c r="B3311" s="40"/>
      <c r="C3311" s="40"/>
      <c r="D3311" s="40"/>
      <c r="E3311" s="115"/>
      <c r="F3311" s="115"/>
      <c r="G3311" s="40"/>
      <c r="H3311" s="40"/>
      <c r="I3311" s="40"/>
      <c r="J3311" s="40"/>
      <c r="K3311" s="40"/>
      <c r="L3311" s="40"/>
      <c r="M3311" s="40"/>
      <c r="N3311" s="40"/>
      <c r="O3311" s="40"/>
    </row>
    <row r="3312" spans="1:15" s="200" customFormat="1" x14ac:dyDescent="0.2">
      <c r="A3312" s="40"/>
      <c r="B3312" s="40"/>
      <c r="C3312" s="40"/>
      <c r="D3312" s="40"/>
      <c r="E3312" s="115"/>
      <c r="F3312" s="115"/>
      <c r="G3312" s="40"/>
      <c r="H3312" s="40"/>
      <c r="I3312" s="40"/>
      <c r="J3312" s="40"/>
      <c r="K3312" s="40"/>
      <c r="L3312" s="40"/>
      <c r="M3312" s="40"/>
      <c r="N3312" s="40"/>
      <c r="O3312" s="40"/>
    </row>
    <row r="3313" spans="1:15" s="200" customFormat="1" x14ac:dyDescent="0.2">
      <c r="A3313" s="40"/>
      <c r="B3313" s="40"/>
      <c r="C3313" s="40"/>
      <c r="D3313" s="40"/>
      <c r="E3313" s="115"/>
      <c r="F3313" s="115"/>
      <c r="G3313" s="40"/>
      <c r="H3313" s="40"/>
      <c r="I3313" s="40"/>
      <c r="J3313" s="40"/>
      <c r="K3313" s="40"/>
      <c r="L3313" s="40"/>
      <c r="M3313" s="40"/>
      <c r="N3313" s="40"/>
      <c r="O3313" s="40"/>
    </row>
    <row r="3314" spans="1:15" s="200" customFormat="1" x14ac:dyDescent="0.2">
      <c r="A3314" s="40"/>
      <c r="B3314" s="40"/>
      <c r="C3314" s="40"/>
      <c r="D3314" s="40"/>
      <c r="E3314" s="115"/>
      <c r="F3314" s="115"/>
      <c r="G3314" s="40"/>
      <c r="H3314" s="40"/>
      <c r="I3314" s="40"/>
      <c r="J3314" s="40"/>
      <c r="K3314" s="40"/>
      <c r="L3314" s="40"/>
      <c r="M3314" s="40"/>
      <c r="N3314" s="40"/>
      <c r="O3314" s="40"/>
    </row>
    <row r="3315" spans="1:15" s="200" customFormat="1" x14ac:dyDescent="0.2">
      <c r="A3315" s="40"/>
      <c r="B3315" s="40"/>
      <c r="C3315" s="40"/>
      <c r="D3315" s="40"/>
      <c r="E3315" s="115"/>
      <c r="F3315" s="115"/>
      <c r="G3315" s="40"/>
      <c r="H3315" s="40"/>
      <c r="I3315" s="40"/>
      <c r="J3315" s="40"/>
      <c r="K3315" s="40"/>
      <c r="L3315" s="40"/>
      <c r="M3315" s="40"/>
      <c r="N3315" s="40"/>
      <c r="O3315" s="40"/>
    </row>
    <row r="3316" spans="1:15" s="200" customFormat="1" x14ac:dyDescent="0.2">
      <c r="A3316" s="40"/>
      <c r="B3316" s="40"/>
      <c r="C3316" s="40"/>
      <c r="D3316" s="40"/>
      <c r="E3316" s="115"/>
      <c r="F3316" s="115"/>
      <c r="G3316" s="40"/>
      <c r="H3316" s="40"/>
      <c r="I3316" s="40"/>
      <c r="J3316" s="40"/>
      <c r="K3316" s="40"/>
      <c r="L3316" s="40"/>
      <c r="M3316" s="40"/>
      <c r="N3316" s="40"/>
      <c r="O3316" s="40"/>
    </row>
    <row r="3317" spans="1:15" s="200" customFormat="1" x14ac:dyDescent="0.2">
      <c r="A3317" s="40"/>
      <c r="B3317" s="40"/>
      <c r="C3317" s="40"/>
      <c r="D3317" s="40"/>
      <c r="E3317" s="115"/>
      <c r="F3317" s="115"/>
      <c r="G3317" s="40"/>
      <c r="H3317" s="40"/>
      <c r="I3317" s="40"/>
      <c r="J3317" s="40"/>
      <c r="K3317" s="40"/>
      <c r="L3317" s="40"/>
      <c r="M3317" s="40"/>
      <c r="N3317" s="40"/>
      <c r="O3317" s="40"/>
    </row>
    <row r="3318" spans="1:15" s="200" customFormat="1" x14ac:dyDescent="0.2">
      <c r="A3318" s="40"/>
      <c r="B3318" s="40"/>
      <c r="C3318" s="40"/>
      <c r="D3318" s="40"/>
      <c r="E3318" s="115"/>
      <c r="F3318" s="115"/>
      <c r="G3318" s="40"/>
      <c r="H3318" s="40"/>
      <c r="I3318" s="40"/>
      <c r="J3318" s="40"/>
      <c r="K3318" s="40"/>
      <c r="L3318" s="40"/>
      <c r="M3318" s="40"/>
      <c r="N3318" s="40"/>
      <c r="O3318" s="40"/>
    </row>
    <row r="3319" spans="1:15" s="200" customFormat="1" x14ac:dyDescent="0.2">
      <c r="A3319" s="40"/>
      <c r="B3319" s="40"/>
      <c r="C3319" s="40"/>
      <c r="D3319" s="40"/>
      <c r="E3319" s="115"/>
      <c r="F3319" s="115"/>
      <c r="G3319" s="40"/>
      <c r="H3319" s="40"/>
      <c r="I3319" s="40"/>
      <c r="J3319" s="40"/>
      <c r="K3319" s="40"/>
      <c r="L3319" s="40"/>
      <c r="M3319" s="40"/>
      <c r="N3319" s="40"/>
      <c r="O3319" s="40"/>
    </row>
    <row r="3320" spans="1:15" s="200" customFormat="1" x14ac:dyDescent="0.2">
      <c r="A3320" s="40"/>
      <c r="B3320" s="40"/>
      <c r="C3320" s="40"/>
      <c r="D3320" s="40"/>
      <c r="E3320" s="115"/>
      <c r="F3320" s="115"/>
      <c r="G3320" s="40"/>
      <c r="H3320" s="40"/>
      <c r="I3320" s="40"/>
      <c r="J3320" s="40"/>
      <c r="K3320" s="40"/>
      <c r="L3320" s="40"/>
      <c r="M3320" s="40"/>
      <c r="N3320" s="40"/>
      <c r="O3320" s="40"/>
    </row>
    <row r="3321" spans="1:15" s="200" customFormat="1" x14ac:dyDescent="0.2">
      <c r="A3321" s="40"/>
      <c r="B3321" s="40"/>
      <c r="C3321" s="40"/>
      <c r="D3321" s="40"/>
      <c r="E3321" s="115"/>
      <c r="F3321" s="115"/>
      <c r="G3321" s="40"/>
      <c r="H3321" s="40"/>
      <c r="I3321" s="40"/>
      <c r="J3321" s="40"/>
      <c r="K3321" s="40"/>
      <c r="L3321" s="40"/>
      <c r="M3321" s="40"/>
      <c r="N3321" s="40"/>
      <c r="O3321" s="40"/>
    </row>
    <row r="3322" spans="1:15" s="200" customFormat="1" x14ac:dyDescent="0.2">
      <c r="A3322" s="40"/>
      <c r="B3322" s="40"/>
      <c r="C3322" s="40"/>
      <c r="D3322" s="40"/>
      <c r="E3322" s="115"/>
      <c r="F3322" s="115"/>
      <c r="G3322" s="40"/>
      <c r="H3322" s="40"/>
      <c r="I3322" s="40"/>
      <c r="J3322" s="40"/>
      <c r="K3322" s="40"/>
      <c r="L3322" s="40"/>
      <c r="M3322" s="40"/>
      <c r="N3322" s="40"/>
      <c r="O3322" s="40"/>
    </row>
    <row r="3323" spans="1:15" s="200" customFormat="1" x14ac:dyDescent="0.2">
      <c r="A3323" s="40"/>
      <c r="B3323" s="40"/>
      <c r="C3323" s="40"/>
      <c r="D3323" s="40"/>
      <c r="E3323" s="115"/>
      <c r="F3323" s="115"/>
      <c r="G3323" s="40"/>
      <c r="H3323" s="40"/>
      <c r="I3323" s="40"/>
      <c r="J3323" s="40"/>
      <c r="K3323" s="40"/>
      <c r="L3323" s="40"/>
      <c r="M3323" s="40"/>
      <c r="N3323" s="40"/>
      <c r="O3323" s="40"/>
    </row>
    <row r="3324" spans="1:15" s="200" customFormat="1" x14ac:dyDescent="0.2">
      <c r="A3324" s="40"/>
      <c r="B3324" s="40"/>
      <c r="C3324" s="40"/>
      <c r="D3324" s="40"/>
      <c r="E3324" s="115"/>
      <c r="F3324" s="115"/>
      <c r="G3324" s="40"/>
      <c r="H3324" s="40"/>
      <c r="I3324" s="40"/>
      <c r="J3324" s="40"/>
      <c r="K3324" s="40"/>
      <c r="L3324" s="40"/>
      <c r="M3324" s="40"/>
      <c r="N3324" s="40"/>
      <c r="O3324" s="40"/>
    </row>
    <row r="3325" spans="1:15" s="200" customFormat="1" x14ac:dyDescent="0.2">
      <c r="A3325" s="40"/>
      <c r="B3325" s="40"/>
      <c r="C3325" s="40"/>
      <c r="D3325" s="40"/>
      <c r="E3325" s="115"/>
      <c r="F3325" s="115"/>
      <c r="G3325" s="40"/>
      <c r="H3325" s="40"/>
      <c r="I3325" s="40"/>
      <c r="J3325" s="40"/>
      <c r="K3325" s="40"/>
      <c r="L3325" s="40"/>
      <c r="M3325" s="40"/>
      <c r="N3325" s="40"/>
      <c r="O3325" s="40"/>
    </row>
    <row r="3326" spans="1:15" s="200" customFormat="1" x14ac:dyDescent="0.2">
      <c r="A3326" s="40"/>
      <c r="B3326" s="40"/>
      <c r="C3326" s="40"/>
      <c r="D3326" s="40"/>
      <c r="E3326" s="115"/>
      <c r="F3326" s="115"/>
      <c r="G3326" s="40"/>
      <c r="H3326" s="40"/>
      <c r="I3326" s="40"/>
      <c r="J3326" s="40"/>
      <c r="K3326" s="40"/>
      <c r="L3326" s="40"/>
      <c r="M3326" s="40"/>
      <c r="N3326" s="40"/>
      <c r="O3326" s="40"/>
    </row>
    <row r="3327" spans="1:15" s="200" customFormat="1" x14ac:dyDescent="0.2">
      <c r="A3327" s="40"/>
      <c r="B3327" s="40"/>
      <c r="C3327" s="40"/>
      <c r="D3327" s="40"/>
      <c r="E3327" s="115"/>
      <c r="F3327" s="115"/>
      <c r="G3327" s="40"/>
      <c r="H3327" s="40"/>
      <c r="I3327" s="40"/>
      <c r="J3327" s="40"/>
      <c r="K3327" s="40"/>
      <c r="L3327" s="40"/>
      <c r="M3327" s="40"/>
      <c r="N3327" s="40"/>
      <c r="O3327" s="40"/>
    </row>
    <row r="3328" spans="1:15" s="200" customFormat="1" x14ac:dyDescent="0.2">
      <c r="A3328" s="40"/>
      <c r="B3328" s="40"/>
      <c r="C3328" s="40"/>
      <c r="D3328" s="40"/>
      <c r="E3328" s="115"/>
      <c r="F3328" s="115"/>
      <c r="G3328" s="40"/>
      <c r="H3328" s="40"/>
      <c r="I3328" s="40"/>
      <c r="J3328" s="40"/>
      <c r="K3328" s="40"/>
      <c r="L3328" s="40"/>
      <c r="M3328" s="40"/>
      <c r="N3328" s="40"/>
      <c r="O3328" s="40"/>
    </row>
    <row r="3329" spans="1:15" s="200" customFormat="1" x14ac:dyDescent="0.2">
      <c r="A3329" s="40"/>
      <c r="B3329" s="40"/>
      <c r="C3329" s="40"/>
      <c r="D3329" s="40"/>
      <c r="E3329" s="115"/>
      <c r="F3329" s="115"/>
      <c r="G3329" s="40"/>
      <c r="H3329" s="40"/>
      <c r="I3329" s="40"/>
      <c r="J3329" s="40"/>
      <c r="K3329" s="40"/>
      <c r="L3329" s="40"/>
      <c r="M3329" s="40"/>
      <c r="N3329" s="40"/>
      <c r="O3329" s="40"/>
    </row>
    <row r="3330" spans="1:15" s="200" customFormat="1" x14ac:dyDescent="0.2">
      <c r="A3330" s="40"/>
      <c r="B3330" s="40"/>
      <c r="C3330" s="40"/>
      <c r="D3330" s="40"/>
      <c r="E3330" s="115"/>
      <c r="F3330" s="115"/>
      <c r="G3330" s="40"/>
      <c r="H3330" s="40"/>
      <c r="I3330" s="40"/>
      <c r="J3330" s="40"/>
      <c r="K3330" s="40"/>
      <c r="L3330" s="40"/>
      <c r="M3330" s="40"/>
      <c r="N3330" s="40"/>
      <c r="O3330" s="40"/>
    </row>
    <row r="3331" spans="1:15" s="200" customFormat="1" x14ac:dyDescent="0.2">
      <c r="A3331" s="40"/>
      <c r="B3331" s="40"/>
      <c r="C3331" s="40"/>
      <c r="D3331" s="40"/>
      <c r="E3331" s="115"/>
      <c r="F3331" s="115"/>
      <c r="G3331" s="40"/>
      <c r="H3331" s="40"/>
      <c r="I3331" s="40"/>
      <c r="J3331" s="40"/>
      <c r="K3331" s="40"/>
      <c r="L3331" s="40"/>
      <c r="M3331" s="40"/>
      <c r="N3331" s="40"/>
      <c r="O3331" s="40"/>
    </row>
    <row r="3332" spans="1:15" s="200" customFormat="1" x14ac:dyDescent="0.2">
      <c r="A3332" s="40"/>
      <c r="B3332" s="40"/>
      <c r="C3332" s="40"/>
      <c r="D3332" s="40"/>
      <c r="E3332" s="115"/>
      <c r="F3332" s="115"/>
      <c r="G3332" s="40"/>
      <c r="H3332" s="40"/>
      <c r="I3332" s="40"/>
      <c r="J3332" s="40"/>
      <c r="K3332" s="40"/>
      <c r="L3332" s="40"/>
      <c r="M3332" s="40"/>
      <c r="N3332" s="40"/>
      <c r="O3332" s="40"/>
    </row>
    <row r="3333" spans="1:15" s="200" customFormat="1" x14ac:dyDescent="0.2">
      <c r="A3333" s="40"/>
      <c r="B3333" s="40"/>
      <c r="C3333" s="40"/>
      <c r="D3333" s="40"/>
      <c r="E3333" s="115"/>
      <c r="F3333" s="115"/>
      <c r="G3333" s="40"/>
      <c r="H3333" s="40"/>
      <c r="I3333" s="40"/>
      <c r="J3333" s="40"/>
      <c r="K3333" s="40"/>
      <c r="L3333" s="40"/>
      <c r="M3333" s="40"/>
      <c r="N3333" s="40"/>
      <c r="O3333" s="40"/>
    </row>
    <row r="3334" spans="1:15" s="200" customFormat="1" x14ac:dyDescent="0.2">
      <c r="A3334" s="40"/>
      <c r="B3334" s="40"/>
      <c r="C3334" s="40"/>
      <c r="D3334" s="40"/>
      <c r="E3334" s="115"/>
      <c r="F3334" s="115"/>
      <c r="G3334" s="40"/>
      <c r="H3334" s="40"/>
      <c r="I3334" s="40"/>
      <c r="J3334" s="40"/>
      <c r="K3334" s="40"/>
      <c r="L3334" s="40"/>
      <c r="M3334" s="40"/>
      <c r="N3334" s="40"/>
      <c r="O3334" s="40"/>
    </row>
    <row r="3335" spans="1:15" s="200" customFormat="1" x14ac:dyDescent="0.2">
      <c r="A3335" s="40"/>
      <c r="B3335" s="40"/>
      <c r="C3335" s="40"/>
      <c r="D3335" s="40"/>
      <c r="E3335" s="115"/>
      <c r="F3335" s="115"/>
      <c r="G3335" s="40"/>
      <c r="H3335" s="40"/>
      <c r="I3335" s="40"/>
      <c r="J3335" s="40"/>
      <c r="K3335" s="40"/>
      <c r="L3335" s="40"/>
      <c r="M3335" s="40"/>
      <c r="N3335" s="40"/>
      <c r="O3335" s="40"/>
    </row>
    <row r="3336" spans="1:15" s="200" customFormat="1" x14ac:dyDescent="0.2">
      <c r="A3336" s="40"/>
      <c r="B3336" s="40"/>
      <c r="C3336" s="40"/>
      <c r="D3336" s="40"/>
      <c r="E3336" s="115"/>
      <c r="F3336" s="115"/>
      <c r="G3336" s="40"/>
      <c r="H3336" s="40"/>
      <c r="I3336" s="40"/>
      <c r="J3336" s="40"/>
      <c r="K3336" s="40"/>
      <c r="L3336" s="40"/>
      <c r="M3336" s="40"/>
      <c r="N3336" s="40"/>
      <c r="O3336" s="40"/>
    </row>
    <row r="3337" spans="1:15" s="200" customFormat="1" x14ac:dyDescent="0.2">
      <c r="A3337" s="40"/>
      <c r="B3337" s="40"/>
      <c r="C3337" s="40"/>
      <c r="D3337" s="40"/>
      <c r="E3337" s="115"/>
      <c r="F3337" s="115"/>
      <c r="G3337" s="40"/>
      <c r="H3337" s="40"/>
      <c r="I3337" s="40"/>
      <c r="J3337" s="40"/>
      <c r="K3337" s="40"/>
      <c r="L3337" s="40"/>
      <c r="M3337" s="40"/>
      <c r="N3337" s="40"/>
      <c r="O3337" s="40"/>
    </row>
    <row r="3338" spans="1:15" s="200" customFormat="1" x14ac:dyDescent="0.2">
      <c r="A3338" s="40"/>
      <c r="B3338" s="40"/>
      <c r="C3338" s="40"/>
      <c r="D3338" s="40"/>
      <c r="E3338" s="115"/>
      <c r="F3338" s="115"/>
      <c r="G3338" s="40"/>
      <c r="H3338" s="40"/>
      <c r="I3338" s="40"/>
      <c r="J3338" s="40"/>
      <c r="K3338" s="40"/>
      <c r="L3338" s="40"/>
      <c r="M3338" s="40"/>
      <c r="N3338" s="40"/>
      <c r="O3338" s="40"/>
    </row>
    <row r="3339" spans="1:15" s="200" customFormat="1" x14ac:dyDescent="0.2">
      <c r="A3339" s="40"/>
      <c r="B3339" s="40"/>
      <c r="C3339" s="40"/>
      <c r="D3339" s="40"/>
      <c r="E3339" s="115"/>
      <c r="F3339" s="115"/>
      <c r="G3339" s="40"/>
      <c r="H3339" s="40"/>
      <c r="I3339" s="40"/>
      <c r="J3339" s="40"/>
      <c r="K3339" s="40"/>
      <c r="L3339" s="40"/>
      <c r="M3339" s="40"/>
      <c r="N3339" s="40"/>
      <c r="O3339" s="40"/>
    </row>
    <row r="3340" spans="1:15" s="200" customFormat="1" x14ac:dyDescent="0.2">
      <c r="A3340" s="40"/>
      <c r="B3340" s="40"/>
      <c r="C3340" s="40"/>
      <c r="D3340" s="40"/>
      <c r="E3340" s="115"/>
      <c r="F3340" s="115"/>
      <c r="G3340" s="40"/>
      <c r="H3340" s="40"/>
      <c r="I3340" s="40"/>
      <c r="J3340" s="40"/>
      <c r="K3340" s="40"/>
      <c r="L3340" s="40"/>
      <c r="M3340" s="40"/>
      <c r="N3340" s="40"/>
      <c r="O3340" s="40"/>
    </row>
    <row r="3341" spans="1:15" s="200" customFormat="1" x14ac:dyDescent="0.2">
      <c r="A3341" s="40"/>
      <c r="B3341" s="40"/>
      <c r="C3341" s="40"/>
      <c r="D3341" s="40"/>
      <c r="E3341" s="115"/>
      <c r="F3341" s="115"/>
      <c r="G3341" s="40"/>
      <c r="H3341" s="40"/>
      <c r="I3341" s="40"/>
      <c r="J3341" s="40"/>
      <c r="K3341" s="40"/>
      <c r="L3341" s="40"/>
      <c r="M3341" s="40"/>
      <c r="N3341" s="40"/>
      <c r="O3341" s="40"/>
    </row>
    <row r="3342" spans="1:15" s="200" customFormat="1" x14ac:dyDescent="0.2">
      <c r="A3342" s="40"/>
      <c r="B3342" s="40"/>
      <c r="C3342" s="40"/>
      <c r="D3342" s="40"/>
      <c r="E3342" s="115"/>
      <c r="F3342" s="115"/>
      <c r="G3342" s="40"/>
      <c r="H3342" s="40"/>
      <c r="I3342" s="40"/>
      <c r="J3342" s="40"/>
      <c r="K3342" s="40"/>
      <c r="L3342" s="40"/>
      <c r="M3342" s="40"/>
      <c r="N3342" s="40"/>
      <c r="O3342" s="40"/>
    </row>
    <row r="3343" spans="1:15" s="200" customFormat="1" x14ac:dyDescent="0.2">
      <c r="A3343" s="40"/>
      <c r="B3343" s="40"/>
      <c r="C3343" s="40"/>
      <c r="D3343" s="40"/>
      <c r="E3343" s="115"/>
      <c r="F3343" s="115"/>
      <c r="G3343" s="40"/>
      <c r="H3343" s="40"/>
      <c r="I3343" s="40"/>
      <c r="J3343" s="40"/>
      <c r="K3343" s="40"/>
      <c r="L3343" s="40"/>
      <c r="M3343" s="40"/>
      <c r="N3343" s="40"/>
      <c r="O3343" s="40"/>
    </row>
    <row r="3344" spans="1:15" s="200" customFormat="1" x14ac:dyDescent="0.2">
      <c r="A3344" s="40"/>
      <c r="B3344" s="40"/>
      <c r="C3344" s="40"/>
      <c r="D3344" s="40"/>
      <c r="E3344" s="115"/>
      <c r="F3344" s="115"/>
      <c r="G3344" s="40"/>
      <c r="H3344" s="40"/>
      <c r="I3344" s="40"/>
      <c r="J3344" s="40"/>
      <c r="K3344" s="40"/>
      <c r="L3344" s="40"/>
      <c r="M3344" s="40"/>
      <c r="N3344" s="40"/>
      <c r="O3344" s="40"/>
    </row>
    <row r="3345" spans="1:15" s="200" customFormat="1" x14ac:dyDescent="0.2">
      <c r="A3345" s="40"/>
      <c r="B3345" s="40"/>
      <c r="C3345" s="40"/>
      <c r="D3345" s="40"/>
      <c r="E3345" s="115"/>
      <c r="F3345" s="115"/>
      <c r="G3345" s="40"/>
      <c r="H3345" s="40"/>
      <c r="I3345" s="40"/>
      <c r="J3345" s="40"/>
      <c r="K3345" s="40"/>
      <c r="L3345" s="40"/>
      <c r="M3345" s="40"/>
      <c r="N3345" s="40"/>
      <c r="O3345" s="40"/>
    </row>
    <row r="3346" spans="1:15" s="200" customFormat="1" x14ac:dyDescent="0.2">
      <c r="A3346" s="40"/>
      <c r="B3346" s="40"/>
      <c r="C3346" s="40"/>
      <c r="D3346" s="40"/>
      <c r="E3346" s="115"/>
      <c r="F3346" s="115"/>
      <c r="G3346" s="40"/>
      <c r="H3346" s="40"/>
      <c r="I3346" s="40"/>
      <c r="J3346" s="40"/>
      <c r="K3346" s="40"/>
      <c r="L3346" s="40"/>
      <c r="M3346" s="40"/>
      <c r="N3346" s="40"/>
      <c r="O3346" s="40"/>
    </row>
    <row r="3347" spans="1:15" s="200" customFormat="1" x14ac:dyDescent="0.2">
      <c r="A3347" s="40"/>
      <c r="B3347" s="40"/>
      <c r="C3347" s="40"/>
      <c r="D3347" s="40"/>
      <c r="E3347" s="115"/>
      <c r="F3347" s="115"/>
      <c r="G3347" s="40"/>
      <c r="H3347" s="40"/>
      <c r="I3347" s="40"/>
      <c r="J3347" s="40"/>
      <c r="K3347" s="40"/>
      <c r="L3347" s="40"/>
      <c r="M3347" s="40"/>
      <c r="N3347" s="40"/>
      <c r="O3347" s="40"/>
    </row>
    <row r="3348" spans="1:15" s="200" customFormat="1" x14ac:dyDescent="0.2">
      <c r="A3348" s="40"/>
      <c r="B3348" s="40"/>
      <c r="C3348" s="40"/>
      <c r="D3348" s="40"/>
      <c r="E3348" s="115"/>
      <c r="F3348" s="115"/>
      <c r="G3348" s="40"/>
      <c r="H3348" s="40"/>
      <c r="I3348" s="40"/>
      <c r="J3348" s="40"/>
      <c r="K3348" s="40"/>
      <c r="L3348" s="40"/>
      <c r="M3348" s="40"/>
      <c r="N3348" s="40"/>
      <c r="O3348" s="40"/>
    </row>
    <row r="3349" spans="1:15" s="200" customFormat="1" x14ac:dyDescent="0.2">
      <c r="A3349" s="40"/>
      <c r="B3349" s="40"/>
      <c r="C3349" s="40"/>
      <c r="D3349" s="40"/>
      <c r="E3349" s="115"/>
      <c r="F3349" s="115"/>
      <c r="G3349" s="40"/>
      <c r="H3349" s="40"/>
      <c r="I3349" s="40"/>
      <c r="J3349" s="40"/>
      <c r="K3349" s="40"/>
      <c r="L3349" s="40"/>
      <c r="M3349" s="40"/>
      <c r="N3349" s="40"/>
      <c r="O3349" s="40"/>
    </row>
    <row r="3350" spans="1:15" s="200" customFormat="1" x14ac:dyDescent="0.2">
      <c r="A3350" s="40"/>
      <c r="B3350" s="40"/>
      <c r="C3350" s="40"/>
      <c r="D3350" s="40"/>
      <c r="E3350" s="115"/>
      <c r="F3350" s="115"/>
      <c r="G3350" s="40"/>
      <c r="H3350" s="40"/>
      <c r="I3350" s="40"/>
      <c r="J3350" s="40"/>
      <c r="K3350" s="40"/>
      <c r="L3350" s="40"/>
      <c r="M3350" s="40"/>
      <c r="N3350" s="40"/>
      <c r="O3350" s="40"/>
    </row>
    <row r="3351" spans="1:15" s="200" customFormat="1" x14ac:dyDescent="0.2">
      <c r="A3351" s="40"/>
      <c r="B3351" s="40"/>
      <c r="C3351" s="40"/>
      <c r="D3351" s="40"/>
      <c r="E3351" s="115"/>
      <c r="F3351" s="115"/>
      <c r="G3351" s="40"/>
      <c r="H3351" s="40"/>
      <c r="I3351" s="40"/>
      <c r="J3351" s="40"/>
      <c r="K3351" s="40"/>
      <c r="L3351" s="40"/>
      <c r="M3351" s="40"/>
      <c r="N3351" s="40"/>
      <c r="O3351" s="40"/>
    </row>
    <row r="3352" spans="1:15" s="200" customFormat="1" x14ac:dyDescent="0.2">
      <c r="A3352" s="40"/>
      <c r="B3352" s="40"/>
      <c r="C3352" s="40"/>
      <c r="D3352" s="40"/>
      <c r="E3352" s="115"/>
      <c r="F3352" s="115"/>
      <c r="G3352" s="40"/>
      <c r="H3352" s="40"/>
      <c r="I3352" s="40"/>
      <c r="J3352" s="40"/>
      <c r="K3352" s="40"/>
      <c r="L3352" s="40"/>
      <c r="M3352" s="40"/>
      <c r="N3352" s="40"/>
      <c r="O3352" s="40"/>
    </row>
    <row r="3353" spans="1:15" s="200" customFormat="1" x14ac:dyDescent="0.2">
      <c r="A3353" s="40"/>
      <c r="B3353" s="40"/>
      <c r="C3353" s="40"/>
      <c r="D3353" s="40"/>
      <c r="E3353" s="115"/>
      <c r="F3353" s="115"/>
      <c r="G3353" s="40"/>
      <c r="H3353" s="40"/>
      <c r="I3353" s="40"/>
      <c r="J3353" s="40"/>
      <c r="K3353" s="40"/>
      <c r="L3353" s="40"/>
      <c r="M3353" s="40"/>
      <c r="N3353" s="40"/>
      <c r="O3353" s="40"/>
    </row>
    <row r="3354" spans="1:15" s="200" customFormat="1" x14ac:dyDescent="0.2">
      <c r="A3354" s="40"/>
      <c r="B3354" s="40"/>
      <c r="C3354" s="40"/>
      <c r="D3354" s="40"/>
      <c r="E3354" s="115"/>
      <c r="F3354" s="115"/>
      <c r="G3354" s="40"/>
      <c r="H3354" s="40"/>
      <c r="I3354" s="40"/>
      <c r="J3354" s="40"/>
      <c r="K3354" s="40"/>
      <c r="L3354" s="40"/>
      <c r="M3354" s="40"/>
      <c r="N3354" s="40"/>
      <c r="O3354" s="40"/>
    </row>
    <row r="3355" spans="1:15" s="200" customFormat="1" x14ac:dyDescent="0.2">
      <c r="A3355" s="40"/>
      <c r="B3355" s="40"/>
      <c r="C3355" s="40"/>
      <c r="D3355" s="40"/>
      <c r="E3355" s="115"/>
      <c r="F3355" s="115"/>
      <c r="G3355" s="40"/>
      <c r="H3355" s="40"/>
      <c r="I3355" s="40"/>
      <c r="J3355" s="40"/>
      <c r="K3355" s="40"/>
      <c r="L3355" s="40"/>
      <c r="M3355" s="40"/>
      <c r="N3355" s="40"/>
      <c r="O3355" s="40"/>
    </row>
    <row r="3356" spans="1:15" s="200" customFormat="1" x14ac:dyDescent="0.2">
      <c r="A3356" s="40"/>
      <c r="B3356" s="40"/>
      <c r="C3356" s="40"/>
      <c r="D3356" s="40"/>
      <c r="E3356" s="115"/>
      <c r="F3356" s="115"/>
      <c r="G3356" s="40"/>
      <c r="H3356" s="40"/>
      <c r="I3356" s="40"/>
      <c r="J3356" s="40"/>
      <c r="K3356" s="40"/>
      <c r="L3356" s="40"/>
      <c r="M3356" s="40"/>
      <c r="N3356" s="40"/>
      <c r="O3356" s="40"/>
    </row>
    <row r="3357" spans="1:15" s="200" customFormat="1" x14ac:dyDescent="0.2">
      <c r="A3357" s="40"/>
      <c r="B3357" s="40"/>
      <c r="C3357" s="40"/>
      <c r="D3357" s="40"/>
      <c r="E3357" s="115"/>
      <c r="F3357" s="115"/>
      <c r="G3357" s="40"/>
      <c r="H3357" s="40"/>
      <c r="I3357" s="40"/>
      <c r="J3357" s="40"/>
      <c r="K3357" s="40"/>
      <c r="L3357" s="40"/>
      <c r="M3357" s="40"/>
      <c r="N3357" s="40"/>
      <c r="O3357" s="40"/>
    </row>
    <row r="3358" spans="1:15" s="200" customFormat="1" x14ac:dyDescent="0.2">
      <c r="A3358" s="40"/>
      <c r="B3358" s="40"/>
      <c r="C3358" s="40"/>
      <c r="D3358" s="40"/>
      <c r="E3358" s="115"/>
      <c r="F3358" s="115"/>
      <c r="G3358" s="40"/>
      <c r="H3358" s="40"/>
      <c r="I3358" s="40"/>
      <c r="J3358" s="40"/>
      <c r="K3358" s="40"/>
      <c r="L3358" s="40"/>
      <c r="M3358" s="40"/>
      <c r="N3358" s="40"/>
      <c r="O3358" s="40"/>
    </row>
    <row r="3359" spans="1:15" s="200" customFormat="1" x14ac:dyDescent="0.2">
      <c r="A3359" s="40"/>
      <c r="B3359" s="40"/>
      <c r="C3359" s="40"/>
      <c r="D3359" s="40"/>
      <c r="E3359" s="115"/>
      <c r="F3359" s="115"/>
      <c r="G3359" s="40"/>
      <c r="H3359" s="40"/>
      <c r="I3359" s="40"/>
      <c r="J3359" s="40"/>
      <c r="K3359" s="40"/>
      <c r="L3359" s="40"/>
      <c r="M3359" s="40"/>
      <c r="N3359" s="40"/>
      <c r="O3359" s="40"/>
    </row>
    <row r="3360" spans="1:15" s="200" customFormat="1" x14ac:dyDescent="0.2">
      <c r="A3360" s="40"/>
      <c r="B3360" s="40"/>
      <c r="C3360" s="40"/>
      <c r="D3360" s="40"/>
      <c r="E3360" s="115"/>
      <c r="F3360" s="115"/>
      <c r="G3360" s="40"/>
      <c r="H3360" s="40"/>
      <c r="I3360" s="40"/>
      <c r="J3360" s="40"/>
      <c r="K3360" s="40"/>
      <c r="L3360" s="40"/>
      <c r="M3360" s="40"/>
      <c r="N3360" s="40"/>
      <c r="O3360" s="40"/>
    </row>
    <row r="3361" spans="1:15" s="200" customFormat="1" x14ac:dyDescent="0.2">
      <c r="A3361" s="40"/>
      <c r="B3361" s="40"/>
      <c r="C3361" s="40"/>
      <c r="D3361" s="40"/>
      <c r="E3361" s="115"/>
      <c r="F3361" s="115"/>
      <c r="G3361" s="40"/>
      <c r="H3361" s="40"/>
      <c r="I3361" s="40"/>
      <c r="J3361" s="40"/>
      <c r="K3361" s="40"/>
      <c r="L3361" s="40"/>
      <c r="M3361" s="40"/>
      <c r="N3361" s="40"/>
      <c r="O3361" s="40"/>
    </row>
    <row r="3362" spans="1:15" s="200" customFormat="1" x14ac:dyDescent="0.2">
      <c r="A3362" s="40"/>
      <c r="B3362" s="40"/>
      <c r="C3362" s="40"/>
      <c r="D3362" s="40"/>
      <c r="E3362" s="115"/>
      <c r="F3362" s="115"/>
      <c r="G3362" s="40"/>
      <c r="H3362" s="40"/>
      <c r="I3362" s="40"/>
      <c r="J3362" s="40"/>
      <c r="K3362" s="40"/>
      <c r="L3362" s="40"/>
      <c r="M3362" s="40"/>
      <c r="N3362" s="40"/>
      <c r="O3362" s="40"/>
    </row>
    <row r="3363" spans="1:15" s="200" customFormat="1" x14ac:dyDescent="0.2">
      <c r="A3363" s="40"/>
      <c r="B3363" s="40"/>
      <c r="C3363" s="40"/>
      <c r="D3363" s="40"/>
      <c r="E3363" s="115"/>
      <c r="F3363" s="115"/>
      <c r="G3363" s="40"/>
      <c r="H3363" s="40"/>
      <c r="I3363" s="40"/>
      <c r="J3363" s="40"/>
      <c r="K3363" s="40"/>
      <c r="L3363" s="40"/>
      <c r="M3363" s="40"/>
      <c r="N3363" s="40"/>
      <c r="O3363" s="40"/>
    </row>
    <row r="3364" spans="1:15" s="200" customFormat="1" x14ac:dyDescent="0.2">
      <c r="A3364" s="40"/>
      <c r="B3364" s="40"/>
      <c r="C3364" s="40"/>
      <c r="D3364" s="40"/>
      <c r="E3364" s="115"/>
      <c r="F3364" s="115"/>
      <c r="G3364" s="40"/>
      <c r="H3364" s="40"/>
      <c r="I3364" s="40"/>
      <c r="J3364" s="40"/>
      <c r="K3364" s="40"/>
      <c r="L3364" s="40"/>
      <c r="M3364" s="40"/>
      <c r="N3364" s="40"/>
      <c r="O3364" s="40"/>
    </row>
    <row r="3365" spans="1:15" s="200" customFormat="1" x14ac:dyDescent="0.2">
      <c r="A3365" s="40"/>
      <c r="B3365" s="40"/>
      <c r="C3365" s="40"/>
      <c r="D3365" s="40"/>
      <c r="E3365" s="115"/>
      <c r="F3365" s="115"/>
      <c r="G3365" s="40"/>
      <c r="H3365" s="40"/>
      <c r="I3365" s="40"/>
      <c r="J3365" s="40"/>
      <c r="K3365" s="40"/>
      <c r="L3365" s="40"/>
      <c r="M3365" s="40"/>
      <c r="N3365" s="40"/>
      <c r="O3365" s="40"/>
    </row>
    <row r="3366" spans="1:15" s="200" customFormat="1" x14ac:dyDescent="0.2">
      <c r="A3366" s="40"/>
      <c r="B3366" s="40"/>
      <c r="C3366" s="40"/>
      <c r="D3366" s="40"/>
      <c r="E3366" s="115"/>
      <c r="F3366" s="115"/>
      <c r="G3366" s="40"/>
      <c r="H3366" s="40"/>
      <c r="I3366" s="40"/>
      <c r="J3366" s="40"/>
      <c r="K3366" s="40"/>
      <c r="L3366" s="40"/>
      <c r="M3366" s="40"/>
      <c r="N3366" s="40"/>
      <c r="O3366" s="40"/>
    </row>
    <row r="3367" spans="1:15" s="200" customFormat="1" x14ac:dyDescent="0.2">
      <c r="A3367" s="40"/>
      <c r="B3367" s="40"/>
      <c r="C3367" s="40"/>
      <c r="D3367" s="40"/>
      <c r="E3367" s="115"/>
      <c r="F3367" s="115"/>
      <c r="G3367" s="40"/>
      <c r="H3367" s="40"/>
      <c r="I3367" s="40"/>
      <c r="J3367" s="40"/>
      <c r="K3367" s="40"/>
      <c r="L3367" s="40"/>
      <c r="M3367" s="40"/>
      <c r="N3367" s="40"/>
      <c r="O3367" s="40"/>
    </row>
    <row r="3368" spans="1:15" s="200" customFormat="1" x14ac:dyDescent="0.2">
      <c r="A3368" s="40"/>
      <c r="B3368" s="40"/>
      <c r="C3368" s="40"/>
      <c r="D3368" s="40"/>
      <c r="E3368" s="115"/>
      <c r="F3368" s="115"/>
      <c r="G3368" s="40"/>
      <c r="H3368" s="40"/>
      <c r="I3368" s="40"/>
      <c r="J3368" s="40"/>
      <c r="K3368" s="40"/>
      <c r="L3368" s="40"/>
      <c r="M3368" s="40"/>
      <c r="N3368" s="40"/>
      <c r="O3368" s="40"/>
    </row>
    <row r="3369" spans="1:15" s="200" customFormat="1" x14ac:dyDescent="0.2">
      <c r="A3369" s="40"/>
      <c r="B3369" s="40"/>
      <c r="C3369" s="40"/>
      <c r="D3369" s="40"/>
      <c r="E3369" s="115"/>
      <c r="F3369" s="115"/>
      <c r="G3369" s="40"/>
      <c r="H3369" s="40"/>
      <c r="I3369" s="40"/>
      <c r="J3369" s="40"/>
      <c r="K3369" s="40"/>
      <c r="L3369" s="40"/>
      <c r="M3369" s="40"/>
      <c r="N3369" s="40"/>
      <c r="O3369" s="40"/>
    </row>
    <row r="3370" spans="1:15" s="200" customFormat="1" x14ac:dyDescent="0.2">
      <c r="A3370" s="40"/>
      <c r="B3370" s="40"/>
      <c r="C3370" s="40"/>
      <c r="D3370" s="40"/>
      <c r="E3370" s="115"/>
      <c r="F3370" s="115"/>
      <c r="G3370" s="40"/>
      <c r="H3370" s="40"/>
      <c r="I3370" s="40"/>
      <c r="J3370" s="40"/>
      <c r="K3370" s="40"/>
      <c r="L3370" s="40"/>
      <c r="M3370" s="40"/>
      <c r="N3370" s="40"/>
      <c r="O3370" s="40"/>
    </row>
    <row r="3371" spans="1:15" s="200" customFormat="1" x14ac:dyDescent="0.2">
      <c r="A3371" s="40"/>
      <c r="B3371" s="40"/>
      <c r="C3371" s="40"/>
      <c r="D3371" s="40"/>
      <c r="E3371" s="115"/>
      <c r="F3371" s="115"/>
      <c r="G3371" s="40"/>
      <c r="H3371" s="40"/>
      <c r="I3371" s="40"/>
      <c r="J3371" s="40"/>
      <c r="K3371" s="40"/>
      <c r="L3371" s="40"/>
      <c r="M3371" s="40"/>
      <c r="N3371" s="40"/>
      <c r="O3371" s="40"/>
    </row>
    <row r="3372" spans="1:15" s="200" customFormat="1" x14ac:dyDescent="0.2">
      <c r="A3372" s="40"/>
      <c r="B3372" s="40"/>
      <c r="C3372" s="40"/>
      <c r="D3372" s="40"/>
      <c r="E3372" s="115"/>
      <c r="F3372" s="115"/>
      <c r="G3372" s="40"/>
      <c r="H3372" s="40"/>
      <c r="I3372" s="40"/>
      <c r="J3372" s="40"/>
      <c r="K3372" s="40"/>
      <c r="L3372" s="40"/>
      <c r="M3372" s="40"/>
      <c r="N3372" s="40"/>
      <c r="O3372" s="40"/>
    </row>
    <row r="3373" spans="1:15" s="200" customFormat="1" x14ac:dyDescent="0.2">
      <c r="A3373" s="40"/>
      <c r="B3373" s="40"/>
      <c r="C3373" s="40"/>
      <c r="D3373" s="40"/>
      <c r="E3373" s="115"/>
      <c r="F3373" s="115"/>
      <c r="G3373" s="40"/>
      <c r="H3373" s="40"/>
      <c r="I3373" s="40"/>
      <c r="J3373" s="40"/>
      <c r="K3373" s="40"/>
      <c r="L3373" s="40"/>
      <c r="M3373" s="40"/>
      <c r="N3373" s="40"/>
      <c r="O3373" s="40"/>
    </row>
    <row r="3374" spans="1:15" s="200" customFormat="1" x14ac:dyDescent="0.2">
      <c r="A3374" s="40"/>
      <c r="B3374" s="40"/>
      <c r="C3374" s="40"/>
      <c r="D3374" s="40"/>
      <c r="E3374" s="115"/>
      <c r="F3374" s="115"/>
      <c r="G3374" s="40"/>
      <c r="H3374" s="40"/>
      <c r="I3374" s="40"/>
      <c r="J3374" s="40"/>
      <c r="K3374" s="40"/>
      <c r="L3374" s="40"/>
      <c r="M3374" s="40"/>
      <c r="N3374" s="40"/>
      <c r="O3374" s="40"/>
    </row>
    <row r="3375" spans="1:15" s="200" customFormat="1" x14ac:dyDescent="0.2">
      <c r="A3375" s="40"/>
      <c r="B3375" s="40"/>
      <c r="C3375" s="40"/>
      <c r="D3375" s="40"/>
      <c r="E3375" s="115"/>
      <c r="F3375" s="115"/>
      <c r="G3375" s="40"/>
      <c r="H3375" s="40"/>
      <c r="I3375" s="40"/>
      <c r="J3375" s="40"/>
      <c r="K3375" s="40"/>
      <c r="L3375" s="40"/>
      <c r="M3375" s="40"/>
      <c r="N3375" s="40"/>
      <c r="O3375" s="40"/>
    </row>
    <row r="3376" spans="1:15" s="200" customFormat="1" x14ac:dyDescent="0.2">
      <c r="A3376" s="40"/>
      <c r="B3376" s="40"/>
      <c r="C3376" s="40"/>
      <c r="D3376" s="40"/>
      <c r="E3376" s="115"/>
      <c r="F3376" s="115"/>
      <c r="G3376" s="40"/>
      <c r="H3376" s="40"/>
      <c r="I3376" s="40"/>
      <c r="J3376" s="40"/>
      <c r="K3376" s="40"/>
      <c r="L3376" s="40"/>
      <c r="M3376" s="40"/>
      <c r="N3376" s="40"/>
      <c r="O3376" s="40"/>
    </row>
    <row r="3377" spans="1:15" s="200" customFormat="1" x14ac:dyDescent="0.2">
      <c r="A3377" s="40"/>
      <c r="B3377" s="40"/>
      <c r="C3377" s="40"/>
      <c r="D3377" s="40"/>
      <c r="E3377" s="115"/>
      <c r="F3377" s="115"/>
      <c r="G3377" s="40"/>
      <c r="H3377" s="40"/>
      <c r="I3377" s="40"/>
      <c r="J3377" s="40"/>
      <c r="K3377" s="40"/>
      <c r="L3377" s="40"/>
      <c r="M3377" s="40"/>
      <c r="N3377" s="40"/>
      <c r="O3377" s="40"/>
    </row>
    <row r="3378" spans="1:15" s="200" customFormat="1" x14ac:dyDescent="0.2">
      <c r="A3378" s="40"/>
      <c r="B3378" s="40"/>
      <c r="C3378" s="40"/>
      <c r="D3378" s="40"/>
      <c r="E3378" s="115"/>
      <c r="F3378" s="115"/>
      <c r="G3378" s="40"/>
      <c r="H3378" s="40"/>
      <c r="I3378" s="40"/>
      <c r="J3378" s="40"/>
      <c r="K3378" s="40"/>
      <c r="L3378" s="40"/>
      <c r="M3378" s="40"/>
      <c r="N3378" s="40"/>
      <c r="O3378" s="40"/>
    </row>
    <row r="3379" spans="1:15" s="200" customFormat="1" x14ac:dyDescent="0.2">
      <c r="A3379" s="40"/>
      <c r="B3379" s="40"/>
      <c r="C3379" s="40"/>
      <c r="D3379" s="40"/>
      <c r="E3379" s="115"/>
      <c r="F3379" s="115"/>
      <c r="G3379" s="40"/>
      <c r="H3379" s="40"/>
      <c r="I3379" s="40"/>
      <c r="J3379" s="40"/>
      <c r="K3379" s="40"/>
      <c r="L3379" s="40"/>
      <c r="M3379" s="40"/>
      <c r="N3379" s="40"/>
      <c r="O3379" s="40"/>
    </row>
    <row r="3380" spans="1:15" s="200" customFormat="1" x14ac:dyDescent="0.2">
      <c r="A3380" s="40"/>
      <c r="B3380" s="40"/>
      <c r="C3380" s="40"/>
      <c r="D3380" s="40"/>
      <c r="E3380" s="115"/>
      <c r="F3380" s="115"/>
      <c r="G3380" s="40"/>
      <c r="H3380" s="40"/>
      <c r="I3380" s="40"/>
      <c r="J3380" s="40"/>
      <c r="K3380" s="40"/>
      <c r="L3380" s="40"/>
      <c r="M3380" s="40"/>
      <c r="N3380" s="40"/>
      <c r="O3380" s="40"/>
    </row>
    <row r="3381" spans="1:15" s="200" customFormat="1" x14ac:dyDescent="0.2">
      <c r="A3381" s="40"/>
      <c r="B3381" s="40"/>
      <c r="C3381" s="40"/>
      <c r="D3381" s="40"/>
      <c r="E3381" s="115"/>
      <c r="F3381" s="115"/>
      <c r="G3381" s="40"/>
      <c r="H3381" s="40"/>
      <c r="I3381" s="40"/>
      <c r="J3381" s="40"/>
      <c r="K3381" s="40"/>
      <c r="L3381" s="40"/>
      <c r="M3381" s="40"/>
      <c r="N3381" s="40"/>
      <c r="O3381" s="40"/>
    </row>
    <row r="3382" spans="1:15" s="200" customFormat="1" x14ac:dyDescent="0.2">
      <c r="A3382" s="40"/>
      <c r="B3382" s="40"/>
      <c r="C3382" s="40"/>
      <c r="D3382" s="40"/>
      <c r="E3382" s="115"/>
      <c r="F3382" s="115"/>
      <c r="G3382" s="40"/>
      <c r="H3382" s="40"/>
      <c r="I3382" s="40"/>
      <c r="J3382" s="40"/>
      <c r="K3382" s="40"/>
      <c r="L3382" s="40"/>
      <c r="M3382" s="40"/>
      <c r="N3382" s="40"/>
      <c r="O3382" s="40"/>
    </row>
    <row r="3383" spans="1:15" s="200" customFormat="1" x14ac:dyDescent="0.2">
      <c r="A3383" s="40"/>
      <c r="B3383" s="40"/>
      <c r="C3383" s="40"/>
      <c r="D3383" s="40"/>
      <c r="E3383" s="115"/>
      <c r="F3383" s="115"/>
      <c r="G3383" s="40"/>
      <c r="H3383" s="40"/>
      <c r="I3383" s="40"/>
      <c r="J3383" s="40"/>
      <c r="K3383" s="40"/>
      <c r="L3383" s="40"/>
      <c r="M3383" s="40"/>
      <c r="N3383" s="40"/>
      <c r="O3383" s="40"/>
    </row>
    <row r="3384" spans="1:15" s="200" customFormat="1" x14ac:dyDescent="0.2">
      <c r="A3384" s="40"/>
      <c r="B3384" s="40"/>
      <c r="C3384" s="40"/>
      <c r="D3384" s="40"/>
      <c r="E3384" s="115"/>
      <c r="F3384" s="115"/>
      <c r="G3384" s="40"/>
      <c r="H3384" s="40"/>
      <c r="I3384" s="40"/>
      <c r="J3384" s="40"/>
      <c r="K3384" s="40"/>
      <c r="L3384" s="40"/>
      <c r="M3384" s="40"/>
      <c r="N3384" s="40"/>
      <c r="O3384" s="40"/>
    </row>
    <row r="3385" spans="1:15" s="200" customFormat="1" x14ac:dyDescent="0.2">
      <c r="A3385" s="40"/>
      <c r="B3385" s="40"/>
      <c r="C3385" s="40"/>
      <c r="D3385" s="40"/>
      <c r="E3385" s="115"/>
      <c r="F3385" s="115"/>
      <c r="G3385" s="40"/>
      <c r="H3385" s="40"/>
      <c r="I3385" s="40"/>
      <c r="J3385" s="40"/>
      <c r="K3385" s="40"/>
      <c r="L3385" s="40"/>
      <c r="M3385" s="40"/>
      <c r="N3385" s="40"/>
      <c r="O3385" s="40"/>
    </row>
    <row r="3386" spans="1:15" s="200" customFormat="1" x14ac:dyDescent="0.2">
      <c r="A3386" s="40"/>
      <c r="B3386" s="40"/>
      <c r="C3386" s="40"/>
      <c r="D3386" s="40"/>
      <c r="E3386" s="115"/>
      <c r="F3386" s="115"/>
      <c r="G3386" s="40"/>
      <c r="H3386" s="40"/>
      <c r="I3386" s="40"/>
      <c r="J3386" s="40"/>
      <c r="K3386" s="40"/>
      <c r="L3386" s="40"/>
      <c r="M3386" s="40"/>
      <c r="N3386" s="40"/>
      <c r="O3386" s="40"/>
    </row>
    <row r="3387" spans="1:15" s="200" customFormat="1" x14ac:dyDescent="0.2">
      <c r="A3387" s="40"/>
      <c r="B3387" s="40"/>
      <c r="C3387" s="40"/>
      <c r="D3387" s="40"/>
      <c r="E3387" s="115"/>
      <c r="F3387" s="115"/>
      <c r="G3387" s="40"/>
      <c r="H3387" s="40"/>
      <c r="I3387" s="40"/>
      <c r="J3387" s="40"/>
      <c r="K3387" s="40"/>
      <c r="L3387" s="40"/>
      <c r="M3387" s="40"/>
      <c r="N3387" s="40"/>
      <c r="O3387" s="40"/>
    </row>
    <row r="3388" spans="1:15" s="200" customFormat="1" x14ac:dyDescent="0.2">
      <c r="A3388" s="40"/>
      <c r="B3388" s="40"/>
      <c r="C3388" s="40"/>
      <c r="D3388" s="40"/>
      <c r="E3388" s="115"/>
      <c r="F3388" s="115"/>
      <c r="G3388" s="40"/>
      <c r="H3388" s="40"/>
      <c r="I3388" s="40"/>
      <c r="J3388" s="40"/>
      <c r="K3388" s="40"/>
      <c r="L3388" s="40"/>
      <c r="M3388" s="40"/>
      <c r="N3388" s="40"/>
      <c r="O3388" s="40"/>
    </row>
    <row r="3389" spans="1:15" s="200" customFormat="1" x14ac:dyDescent="0.2">
      <c r="A3389" s="40"/>
      <c r="B3389" s="40"/>
      <c r="C3389" s="40"/>
      <c r="D3389" s="40"/>
      <c r="E3389" s="115"/>
      <c r="F3389" s="115"/>
      <c r="G3389" s="40"/>
      <c r="H3389" s="40"/>
      <c r="I3389" s="40"/>
      <c r="J3389" s="40"/>
      <c r="K3389" s="40"/>
      <c r="L3389" s="40"/>
      <c r="M3389" s="40"/>
      <c r="N3389" s="40"/>
      <c r="O3389" s="40"/>
    </row>
    <row r="3390" spans="1:15" s="200" customFormat="1" x14ac:dyDescent="0.2">
      <c r="A3390" s="40"/>
      <c r="B3390" s="40"/>
      <c r="C3390" s="40"/>
      <c r="D3390" s="40"/>
      <c r="E3390" s="115"/>
      <c r="F3390" s="115"/>
      <c r="G3390" s="40"/>
      <c r="H3390" s="40"/>
      <c r="I3390" s="40"/>
      <c r="J3390" s="40"/>
      <c r="K3390" s="40"/>
      <c r="L3390" s="40"/>
      <c r="M3390" s="40"/>
      <c r="N3390" s="40"/>
      <c r="O3390" s="40"/>
    </row>
    <row r="3391" spans="1:15" s="200" customFormat="1" x14ac:dyDescent="0.2">
      <c r="A3391" s="40"/>
      <c r="B3391" s="40"/>
      <c r="C3391" s="40"/>
      <c r="D3391" s="40"/>
      <c r="E3391" s="115"/>
      <c r="F3391" s="115"/>
      <c r="G3391" s="40"/>
      <c r="H3391" s="40"/>
      <c r="I3391" s="40"/>
      <c r="J3391" s="40"/>
      <c r="K3391" s="40"/>
      <c r="L3391" s="40"/>
      <c r="M3391" s="40"/>
      <c r="N3391" s="40"/>
      <c r="O3391" s="40"/>
    </row>
    <row r="3392" spans="1:15" s="200" customFormat="1" x14ac:dyDescent="0.2">
      <c r="A3392" s="40"/>
      <c r="B3392" s="40"/>
      <c r="C3392" s="40"/>
      <c r="D3392" s="40"/>
      <c r="E3392" s="115"/>
      <c r="F3392" s="115"/>
      <c r="G3392" s="40"/>
      <c r="H3392" s="40"/>
      <c r="I3392" s="40"/>
      <c r="J3392" s="40"/>
      <c r="K3392" s="40"/>
      <c r="L3392" s="40"/>
      <c r="M3392" s="40"/>
      <c r="N3392" s="40"/>
      <c r="O3392" s="40"/>
    </row>
    <row r="3393" spans="1:15" s="200" customFormat="1" x14ac:dyDescent="0.2">
      <c r="A3393" s="40"/>
      <c r="B3393" s="40"/>
      <c r="C3393" s="40"/>
      <c r="D3393" s="40"/>
      <c r="E3393" s="115"/>
      <c r="F3393" s="115"/>
      <c r="G3393" s="40"/>
      <c r="H3393" s="40"/>
      <c r="I3393" s="40"/>
      <c r="J3393" s="40"/>
      <c r="K3393" s="40"/>
      <c r="L3393" s="40"/>
      <c r="M3393" s="40"/>
      <c r="N3393" s="40"/>
      <c r="O3393" s="40"/>
    </row>
    <row r="3394" spans="1:15" s="200" customFormat="1" x14ac:dyDescent="0.2">
      <c r="A3394" s="40"/>
      <c r="B3394" s="40"/>
      <c r="C3394" s="40"/>
      <c r="D3394" s="40"/>
      <c r="E3394" s="115"/>
      <c r="F3394" s="115"/>
      <c r="G3394" s="40"/>
      <c r="H3394" s="40"/>
      <c r="I3394" s="40"/>
      <c r="J3394" s="40"/>
      <c r="K3394" s="40"/>
      <c r="L3394" s="40"/>
      <c r="M3394" s="40"/>
      <c r="N3394" s="40"/>
      <c r="O3394" s="40"/>
    </row>
    <row r="3395" spans="1:15" s="200" customFormat="1" x14ac:dyDescent="0.2">
      <c r="A3395" s="40"/>
      <c r="B3395" s="40"/>
      <c r="C3395" s="40"/>
      <c r="D3395" s="40"/>
      <c r="E3395" s="115"/>
      <c r="F3395" s="115"/>
      <c r="G3395" s="40"/>
      <c r="H3395" s="40"/>
      <c r="I3395" s="40"/>
      <c r="J3395" s="40"/>
      <c r="K3395" s="40"/>
      <c r="L3395" s="40"/>
      <c r="M3395" s="40"/>
      <c r="N3395" s="40"/>
      <c r="O3395" s="40"/>
    </row>
    <row r="3396" spans="1:15" s="200" customFormat="1" x14ac:dyDescent="0.2">
      <c r="A3396" s="40"/>
      <c r="B3396" s="40"/>
      <c r="C3396" s="40"/>
      <c r="D3396" s="40"/>
      <c r="E3396" s="115"/>
      <c r="F3396" s="115"/>
      <c r="G3396" s="40"/>
      <c r="H3396" s="40"/>
      <c r="I3396" s="40"/>
      <c r="J3396" s="40"/>
      <c r="K3396" s="40"/>
      <c r="L3396" s="40"/>
      <c r="M3396" s="40"/>
      <c r="N3396" s="40"/>
      <c r="O3396" s="40"/>
    </row>
    <row r="3397" spans="1:15" s="200" customFormat="1" x14ac:dyDescent="0.2">
      <c r="A3397" s="40"/>
      <c r="B3397" s="40"/>
      <c r="C3397" s="40"/>
      <c r="D3397" s="40"/>
      <c r="E3397" s="115"/>
      <c r="F3397" s="115"/>
      <c r="G3397" s="40"/>
      <c r="H3397" s="40"/>
      <c r="I3397" s="40"/>
      <c r="J3397" s="40"/>
      <c r="K3397" s="40"/>
      <c r="L3397" s="40"/>
      <c r="M3397" s="40"/>
      <c r="N3397" s="40"/>
      <c r="O3397" s="40"/>
    </row>
    <row r="3398" spans="1:15" s="200" customFormat="1" x14ac:dyDescent="0.2">
      <c r="A3398" s="40"/>
      <c r="B3398" s="40"/>
      <c r="C3398" s="40"/>
      <c r="D3398" s="40"/>
      <c r="E3398" s="115"/>
      <c r="F3398" s="115"/>
      <c r="G3398" s="40"/>
      <c r="H3398" s="40"/>
      <c r="I3398" s="40"/>
      <c r="J3398" s="40"/>
      <c r="K3398" s="40"/>
      <c r="L3398" s="40"/>
      <c r="M3398" s="40"/>
      <c r="N3398" s="40"/>
      <c r="O3398" s="40"/>
    </row>
    <row r="3399" spans="1:15" s="200" customFormat="1" x14ac:dyDescent="0.2">
      <c r="A3399" s="40"/>
      <c r="B3399" s="40"/>
      <c r="C3399" s="40"/>
      <c r="D3399" s="40"/>
      <c r="E3399" s="115"/>
      <c r="F3399" s="115"/>
      <c r="G3399" s="40"/>
      <c r="H3399" s="40"/>
      <c r="I3399" s="40"/>
      <c r="J3399" s="40"/>
      <c r="K3399" s="40"/>
      <c r="L3399" s="40"/>
      <c r="M3399" s="40"/>
      <c r="N3399" s="40"/>
      <c r="O3399" s="40"/>
    </row>
    <row r="3400" spans="1:15" s="200" customFormat="1" x14ac:dyDescent="0.2">
      <c r="A3400" s="40"/>
      <c r="B3400" s="40"/>
      <c r="C3400" s="40"/>
      <c r="D3400" s="40"/>
      <c r="E3400" s="115"/>
      <c r="F3400" s="115"/>
      <c r="G3400" s="40"/>
      <c r="H3400" s="40"/>
      <c r="I3400" s="40"/>
      <c r="J3400" s="40"/>
      <c r="K3400" s="40"/>
      <c r="L3400" s="40"/>
      <c r="M3400" s="40"/>
      <c r="N3400" s="40"/>
      <c r="O3400" s="40"/>
    </row>
    <row r="3401" spans="1:15" s="200" customFormat="1" x14ac:dyDescent="0.2">
      <c r="A3401" s="40"/>
      <c r="B3401" s="40"/>
      <c r="C3401" s="40"/>
      <c r="D3401" s="40"/>
      <c r="E3401" s="115"/>
      <c r="F3401" s="115"/>
      <c r="G3401" s="40"/>
      <c r="H3401" s="40"/>
      <c r="I3401" s="40"/>
      <c r="J3401" s="40"/>
      <c r="K3401" s="40"/>
      <c r="L3401" s="40"/>
      <c r="M3401" s="40"/>
      <c r="N3401" s="40"/>
      <c r="O3401" s="40"/>
    </row>
    <row r="3402" spans="1:15" s="200" customFormat="1" x14ac:dyDescent="0.2">
      <c r="A3402" s="40"/>
      <c r="B3402" s="40"/>
      <c r="C3402" s="40"/>
      <c r="D3402" s="40"/>
      <c r="E3402" s="115"/>
      <c r="F3402" s="115"/>
      <c r="G3402" s="40"/>
      <c r="H3402" s="40"/>
      <c r="I3402" s="40"/>
      <c r="J3402" s="40"/>
      <c r="K3402" s="40"/>
      <c r="L3402" s="40"/>
      <c r="M3402" s="40"/>
      <c r="N3402" s="40"/>
      <c r="O3402" s="40"/>
    </row>
    <row r="3403" spans="1:15" s="200" customFormat="1" x14ac:dyDescent="0.2">
      <c r="A3403" s="40"/>
      <c r="B3403" s="40"/>
      <c r="C3403" s="40"/>
      <c r="D3403" s="40"/>
      <c r="E3403" s="115"/>
      <c r="F3403" s="115"/>
      <c r="G3403" s="40"/>
      <c r="H3403" s="40"/>
      <c r="I3403" s="40"/>
      <c r="J3403" s="40"/>
      <c r="K3403" s="40"/>
      <c r="L3403" s="40"/>
      <c r="M3403" s="40"/>
      <c r="N3403" s="40"/>
      <c r="O3403" s="40"/>
    </row>
    <row r="3404" spans="1:15" s="200" customFormat="1" x14ac:dyDescent="0.2">
      <c r="A3404" s="40"/>
      <c r="B3404" s="40"/>
      <c r="C3404" s="40"/>
      <c r="D3404" s="40"/>
      <c r="E3404" s="115"/>
      <c r="F3404" s="115"/>
      <c r="G3404" s="40"/>
      <c r="H3404" s="40"/>
      <c r="I3404" s="40"/>
      <c r="J3404" s="40"/>
      <c r="K3404" s="40"/>
      <c r="L3404" s="40"/>
      <c r="M3404" s="40"/>
      <c r="N3404" s="40"/>
      <c r="O3404" s="40"/>
    </row>
    <row r="3405" spans="1:15" s="200" customFormat="1" x14ac:dyDescent="0.2">
      <c r="A3405" s="40"/>
      <c r="B3405" s="40"/>
      <c r="C3405" s="40"/>
      <c r="D3405" s="40"/>
      <c r="E3405" s="115"/>
      <c r="F3405" s="115"/>
      <c r="G3405" s="40"/>
      <c r="H3405" s="40"/>
      <c r="I3405" s="40"/>
      <c r="J3405" s="40"/>
      <c r="K3405" s="40"/>
      <c r="L3405" s="40"/>
      <c r="M3405" s="40"/>
      <c r="N3405" s="40"/>
      <c r="O3405" s="40"/>
    </row>
    <row r="3406" spans="1:15" s="200" customFormat="1" x14ac:dyDescent="0.2">
      <c r="A3406" s="40"/>
      <c r="B3406" s="40"/>
      <c r="C3406" s="40"/>
      <c r="D3406" s="40"/>
      <c r="E3406" s="115"/>
      <c r="F3406" s="115"/>
      <c r="G3406" s="40"/>
      <c r="H3406" s="40"/>
      <c r="I3406" s="40"/>
      <c r="J3406" s="40"/>
      <c r="K3406" s="40"/>
      <c r="L3406" s="40"/>
      <c r="M3406" s="40"/>
      <c r="N3406" s="40"/>
      <c r="O3406" s="40"/>
    </row>
    <row r="3407" spans="1:15" s="200" customFormat="1" x14ac:dyDescent="0.2">
      <c r="A3407" s="40"/>
      <c r="B3407" s="40"/>
      <c r="C3407" s="40"/>
      <c r="D3407" s="40"/>
      <c r="E3407" s="115"/>
      <c r="F3407" s="115"/>
      <c r="G3407" s="40"/>
      <c r="H3407" s="40"/>
      <c r="I3407" s="40"/>
      <c r="J3407" s="40"/>
      <c r="K3407" s="40"/>
      <c r="L3407" s="40"/>
      <c r="M3407" s="40"/>
      <c r="N3407" s="40"/>
      <c r="O3407" s="40"/>
    </row>
    <row r="3408" spans="1:15" s="200" customFormat="1" x14ac:dyDescent="0.2">
      <c r="A3408" s="40"/>
      <c r="B3408" s="40"/>
      <c r="C3408" s="40"/>
      <c r="D3408" s="40"/>
      <c r="E3408" s="115"/>
      <c r="F3408" s="115"/>
      <c r="G3408" s="40"/>
      <c r="H3408" s="40"/>
      <c r="I3408" s="40"/>
      <c r="J3408" s="40"/>
      <c r="K3408" s="40"/>
      <c r="L3408" s="40"/>
      <c r="M3408" s="40"/>
      <c r="N3408" s="40"/>
      <c r="O3408" s="40"/>
    </row>
    <row r="3409" spans="1:15" s="200" customFormat="1" x14ac:dyDescent="0.2">
      <c r="A3409" s="40"/>
      <c r="B3409" s="40"/>
      <c r="C3409" s="40"/>
      <c r="D3409" s="40"/>
      <c r="E3409" s="115"/>
      <c r="F3409" s="115"/>
      <c r="G3409" s="40"/>
      <c r="H3409" s="40"/>
      <c r="I3409" s="40"/>
      <c r="J3409" s="40"/>
      <c r="K3409" s="40"/>
      <c r="L3409" s="40"/>
      <c r="M3409" s="40"/>
      <c r="N3409" s="40"/>
      <c r="O3409" s="40"/>
    </row>
    <row r="3410" spans="1:15" s="200" customFormat="1" x14ac:dyDescent="0.2">
      <c r="A3410" s="40"/>
      <c r="B3410" s="40"/>
      <c r="C3410" s="40"/>
      <c r="D3410" s="40"/>
      <c r="E3410" s="115"/>
      <c r="F3410" s="115"/>
      <c r="G3410" s="40"/>
      <c r="H3410" s="40"/>
      <c r="I3410" s="40"/>
      <c r="J3410" s="40"/>
      <c r="K3410" s="40"/>
      <c r="L3410" s="40"/>
      <c r="M3410" s="40"/>
      <c r="N3410" s="40"/>
      <c r="O3410" s="40"/>
    </row>
    <row r="3411" spans="1:15" s="200" customFormat="1" x14ac:dyDescent="0.2">
      <c r="A3411" s="40"/>
      <c r="B3411" s="40"/>
      <c r="C3411" s="40"/>
      <c r="D3411" s="40"/>
      <c r="E3411" s="115"/>
      <c r="F3411" s="115"/>
      <c r="G3411" s="40"/>
      <c r="H3411" s="40"/>
      <c r="I3411" s="40"/>
      <c r="J3411" s="40"/>
      <c r="K3411" s="40"/>
      <c r="L3411" s="40"/>
      <c r="M3411" s="40"/>
      <c r="N3411" s="40"/>
      <c r="O3411" s="40"/>
    </row>
    <row r="3412" spans="1:15" s="200" customFormat="1" x14ac:dyDescent="0.2">
      <c r="A3412" s="40"/>
      <c r="B3412" s="40"/>
      <c r="C3412" s="40"/>
      <c r="D3412" s="40"/>
      <c r="E3412" s="115"/>
      <c r="F3412" s="115"/>
      <c r="G3412" s="40"/>
      <c r="H3412" s="40"/>
      <c r="I3412" s="40"/>
      <c r="J3412" s="40"/>
      <c r="K3412" s="40"/>
      <c r="L3412" s="40"/>
      <c r="M3412" s="40"/>
      <c r="N3412" s="40"/>
      <c r="O3412" s="40"/>
    </row>
    <row r="3413" spans="1:15" s="200" customFormat="1" x14ac:dyDescent="0.2">
      <c r="A3413" s="40"/>
      <c r="B3413" s="40"/>
      <c r="C3413" s="40"/>
      <c r="D3413" s="40"/>
      <c r="E3413" s="115"/>
      <c r="F3413" s="115"/>
      <c r="G3413" s="40"/>
      <c r="H3413" s="40"/>
      <c r="I3413" s="40"/>
      <c r="J3413" s="40"/>
      <c r="K3413" s="40"/>
      <c r="L3413" s="40"/>
      <c r="M3413" s="40"/>
      <c r="N3413" s="40"/>
      <c r="O3413" s="40"/>
    </row>
    <row r="3414" spans="1:15" s="200" customFormat="1" x14ac:dyDescent="0.2">
      <c r="A3414" s="40"/>
      <c r="B3414" s="40"/>
      <c r="C3414" s="40"/>
      <c r="D3414" s="40"/>
      <c r="E3414" s="115"/>
      <c r="F3414" s="115"/>
      <c r="G3414" s="40"/>
      <c r="H3414" s="40"/>
      <c r="I3414" s="40"/>
      <c r="J3414" s="40"/>
      <c r="K3414" s="40"/>
      <c r="L3414" s="40"/>
      <c r="M3414" s="40"/>
      <c r="N3414" s="40"/>
      <c r="O3414" s="40"/>
    </row>
    <row r="3415" spans="1:15" s="200" customFormat="1" x14ac:dyDescent="0.2">
      <c r="A3415" s="40"/>
      <c r="B3415" s="40"/>
      <c r="C3415" s="40"/>
      <c r="D3415" s="40"/>
      <c r="E3415" s="115"/>
      <c r="F3415" s="115"/>
      <c r="G3415" s="40"/>
      <c r="H3415" s="40"/>
      <c r="I3415" s="40"/>
      <c r="J3415" s="40"/>
      <c r="K3415" s="40"/>
      <c r="L3415" s="40"/>
      <c r="M3415" s="40"/>
      <c r="N3415" s="40"/>
      <c r="O3415" s="40"/>
    </row>
    <row r="3416" spans="1:15" s="200" customFormat="1" x14ac:dyDescent="0.2">
      <c r="A3416" s="40"/>
      <c r="B3416" s="40"/>
      <c r="C3416" s="40"/>
      <c r="D3416" s="40"/>
      <c r="E3416" s="115"/>
      <c r="F3416" s="115"/>
      <c r="G3416" s="40"/>
      <c r="H3416" s="40"/>
      <c r="I3416" s="40"/>
      <c r="J3416" s="40"/>
      <c r="K3416" s="40"/>
      <c r="L3416" s="40"/>
      <c r="M3416" s="40"/>
      <c r="N3416" s="40"/>
      <c r="O3416" s="40"/>
    </row>
    <row r="3417" spans="1:15" s="200" customFormat="1" x14ac:dyDescent="0.2">
      <c r="A3417" s="40"/>
      <c r="B3417" s="40"/>
      <c r="C3417" s="40"/>
      <c r="D3417" s="40"/>
      <c r="E3417" s="115"/>
      <c r="F3417" s="115"/>
      <c r="G3417" s="40"/>
      <c r="H3417" s="40"/>
      <c r="I3417" s="40"/>
      <c r="J3417" s="40"/>
      <c r="K3417" s="40"/>
      <c r="L3417" s="40"/>
      <c r="M3417" s="40"/>
      <c r="N3417" s="40"/>
      <c r="O3417" s="40"/>
    </row>
    <row r="3418" spans="1:15" s="200" customFormat="1" x14ac:dyDescent="0.2">
      <c r="A3418" s="40"/>
      <c r="B3418" s="40"/>
      <c r="C3418" s="40"/>
      <c r="D3418" s="40"/>
      <c r="E3418" s="115"/>
      <c r="F3418" s="115"/>
      <c r="G3418" s="40"/>
      <c r="H3418" s="40"/>
      <c r="I3418" s="40"/>
      <c r="J3418" s="40"/>
      <c r="K3418" s="40"/>
      <c r="L3418" s="40"/>
      <c r="M3418" s="40"/>
      <c r="N3418" s="40"/>
      <c r="O3418" s="40"/>
    </row>
    <row r="3419" spans="1:15" s="200" customFormat="1" x14ac:dyDescent="0.2">
      <c r="A3419" s="40"/>
      <c r="B3419" s="40"/>
      <c r="C3419" s="40"/>
      <c r="D3419" s="40"/>
      <c r="E3419" s="115"/>
      <c r="F3419" s="115"/>
      <c r="G3419" s="40"/>
      <c r="H3419" s="40"/>
      <c r="I3419" s="40"/>
      <c r="J3419" s="40"/>
      <c r="K3419" s="40"/>
      <c r="L3419" s="40"/>
      <c r="M3419" s="40"/>
      <c r="N3419" s="40"/>
      <c r="O3419" s="40"/>
    </row>
    <row r="3420" spans="1:15" s="200" customFormat="1" x14ac:dyDescent="0.2">
      <c r="A3420" s="40"/>
      <c r="B3420" s="40"/>
      <c r="C3420" s="40"/>
      <c r="D3420" s="40"/>
      <c r="E3420" s="115"/>
      <c r="F3420" s="115"/>
      <c r="G3420" s="40"/>
      <c r="H3420" s="40"/>
      <c r="I3420" s="40"/>
      <c r="J3420" s="40"/>
      <c r="K3420" s="40"/>
      <c r="L3420" s="40"/>
      <c r="M3420" s="40"/>
      <c r="N3420" s="40"/>
      <c r="O3420" s="40"/>
    </row>
    <row r="3421" spans="1:15" s="200" customFormat="1" x14ac:dyDescent="0.2">
      <c r="A3421" s="40"/>
      <c r="B3421" s="40"/>
      <c r="C3421" s="40"/>
      <c r="D3421" s="40"/>
      <c r="E3421" s="115"/>
      <c r="F3421" s="115"/>
      <c r="G3421" s="40"/>
      <c r="H3421" s="40"/>
      <c r="I3421" s="40"/>
      <c r="J3421" s="40"/>
      <c r="K3421" s="40"/>
      <c r="L3421" s="40"/>
      <c r="M3421" s="40"/>
      <c r="N3421" s="40"/>
      <c r="O3421" s="40"/>
    </row>
    <row r="3422" spans="1:15" s="200" customFormat="1" x14ac:dyDescent="0.2">
      <c r="A3422" s="40"/>
      <c r="B3422" s="40"/>
      <c r="C3422" s="40"/>
      <c r="D3422" s="40"/>
      <c r="E3422" s="115"/>
      <c r="F3422" s="115"/>
      <c r="G3422" s="40"/>
      <c r="H3422" s="40"/>
      <c r="I3422" s="40"/>
      <c r="J3422" s="40"/>
      <c r="K3422" s="40"/>
      <c r="L3422" s="40"/>
      <c r="M3422" s="40"/>
      <c r="N3422" s="40"/>
      <c r="O3422" s="40"/>
    </row>
    <row r="3423" spans="1:15" s="200" customFormat="1" x14ac:dyDescent="0.2">
      <c r="A3423" s="40"/>
      <c r="B3423" s="40"/>
      <c r="C3423" s="40"/>
      <c r="D3423" s="40"/>
      <c r="E3423" s="115"/>
      <c r="F3423" s="115"/>
      <c r="G3423" s="40"/>
      <c r="H3423" s="40"/>
      <c r="I3423" s="40"/>
      <c r="J3423" s="40"/>
      <c r="K3423" s="40"/>
      <c r="L3423" s="40"/>
      <c r="M3423" s="40"/>
      <c r="N3423" s="40"/>
      <c r="O3423" s="40"/>
    </row>
    <row r="3424" spans="1:15" s="200" customFormat="1" x14ac:dyDescent="0.2">
      <c r="A3424" s="40"/>
      <c r="B3424" s="40"/>
      <c r="C3424" s="40"/>
      <c r="D3424" s="40"/>
      <c r="E3424" s="115"/>
      <c r="F3424" s="115"/>
      <c r="G3424" s="40"/>
      <c r="H3424" s="40"/>
      <c r="I3424" s="40"/>
      <c r="J3424" s="40"/>
      <c r="K3424" s="40"/>
      <c r="L3424" s="40"/>
      <c r="M3424" s="40"/>
      <c r="N3424" s="40"/>
      <c r="O3424" s="40"/>
    </row>
    <row r="3425" spans="1:15" s="200" customFormat="1" x14ac:dyDescent="0.2">
      <c r="A3425" s="40"/>
      <c r="B3425" s="40"/>
      <c r="C3425" s="40"/>
      <c r="D3425" s="40"/>
      <c r="E3425" s="115"/>
      <c r="F3425" s="115"/>
      <c r="G3425" s="40"/>
      <c r="H3425" s="40"/>
      <c r="I3425" s="40"/>
      <c r="J3425" s="40"/>
      <c r="K3425" s="40"/>
      <c r="L3425" s="40"/>
      <c r="M3425" s="40"/>
      <c r="N3425" s="40"/>
      <c r="O3425" s="40"/>
    </row>
    <row r="3426" spans="1:15" s="200" customFormat="1" x14ac:dyDescent="0.2">
      <c r="A3426" s="40"/>
      <c r="B3426" s="40"/>
      <c r="C3426" s="40"/>
      <c r="D3426" s="40"/>
      <c r="E3426" s="115"/>
      <c r="F3426" s="115"/>
      <c r="G3426" s="40"/>
      <c r="H3426" s="40"/>
      <c r="I3426" s="40"/>
      <c r="J3426" s="40"/>
      <c r="K3426" s="40"/>
      <c r="L3426" s="40"/>
      <c r="M3426" s="40"/>
      <c r="N3426" s="40"/>
      <c r="O3426" s="40"/>
    </row>
    <row r="3427" spans="1:15" s="200" customFormat="1" x14ac:dyDescent="0.2">
      <c r="A3427" s="40"/>
      <c r="B3427" s="40"/>
      <c r="C3427" s="40"/>
      <c r="D3427" s="40"/>
      <c r="E3427" s="115"/>
      <c r="F3427" s="115"/>
      <c r="G3427" s="40"/>
      <c r="H3427" s="40"/>
      <c r="I3427" s="40"/>
      <c r="J3427" s="40"/>
      <c r="K3427" s="40"/>
      <c r="L3427" s="40"/>
      <c r="M3427" s="40"/>
      <c r="N3427" s="40"/>
      <c r="O3427" s="40"/>
    </row>
    <row r="3428" spans="1:15" s="200" customFormat="1" x14ac:dyDescent="0.2">
      <c r="A3428" s="40"/>
      <c r="B3428" s="40"/>
      <c r="C3428" s="40"/>
      <c r="D3428" s="40"/>
      <c r="E3428" s="115"/>
      <c r="F3428" s="115"/>
      <c r="G3428" s="40"/>
      <c r="H3428" s="40"/>
      <c r="I3428" s="40"/>
      <c r="J3428" s="40"/>
      <c r="K3428" s="40"/>
      <c r="L3428" s="40"/>
      <c r="M3428" s="40"/>
      <c r="N3428" s="40"/>
      <c r="O3428" s="40"/>
    </row>
    <row r="3429" spans="1:15" s="200" customFormat="1" x14ac:dyDescent="0.2">
      <c r="A3429" s="40"/>
      <c r="B3429" s="40"/>
      <c r="C3429" s="40"/>
      <c r="D3429" s="40"/>
      <c r="E3429" s="115"/>
      <c r="F3429" s="115"/>
      <c r="G3429" s="40"/>
      <c r="H3429" s="40"/>
      <c r="I3429" s="40"/>
      <c r="J3429" s="40"/>
      <c r="K3429" s="40"/>
      <c r="L3429" s="40"/>
      <c r="M3429" s="40"/>
      <c r="N3429" s="40"/>
      <c r="O3429" s="40"/>
    </row>
    <row r="3430" spans="1:15" s="200" customFormat="1" x14ac:dyDescent="0.2">
      <c r="A3430" s="40"/>
      <c r="B3430" s="40"/>
      <c r="C3430" s="40"/>
      <c r="D3430" s="40"/>
      <c r="E3430" s="115"/>
      <c r="F3430" s="115"/>
      <c r="G3430" s="40"/>
      <c r="H3430" s="40"/>
      <c r="I3430" s="40"/>
      <c r="J3430" s="40"/>
      <c r="K3430" s="40"/>
      <c r="L3430" s="40"/>
      <c r="M3430" s="40"/>
      <c r="N3430" s="40"/>
      <c r="O3430" s="40"/>
    </row>
    <row r="3431" spans="1:15" s="200" customFormat="1" x14ac:dyDescent="0.2">
      <c r="A3431" s="40"/>
      <c r="B3431" s="40"/>
      <c r="C3431" s="40"/>
      <c r="D3431" s="40"/>
      <c r="E3431" s="115"/>
      <c r="F3431" s="115"/>
      <c r="G3431" s="40"/>
      <c r="H3431" s="40"/>
      <c r="I3431" s="40"/>
      <c r="J3431" s="40"/>
      <c r="K3431" s="40"/>
      <c r="L3431" s="40"/>
      <c r="M3431" s="40"/>
      <c r="N3431" s="40"/>
      <c r="O3431" s="40"/>
    </row>
    <row r="3432" spans="1:15" s="200" customFormat="1" x14ac:dyDescent="0.2">
      <c r="A3432" s="40"/>
      <c r="B3432" s="40"/>
      <c r="C3432" s="40"/>
      <c r="D3432" s="40"/>
      <c r="E3432" s="115"/>
      <c r="F3432" s="115"/>
      <c r="G3432" s="40"/>
      <c r="H3432" s="40"/>
      <c r="I3432" s="40"/>
      <c r="J3432" s="40"/>
      <c r="K3432" s="40"/>
      <c r="L3432" s="40"/>
      <c r="M3432" s="40"/>
      <c r="N3432" s="40"/>
      <c r="O3432" s="40"/>
    </row>
    <row r="3433" spans="1:15" s="200" customFormat="1" x14ac:dyDescent="0.2">
      <c r="A3433" s="40"/>
      <c r="B3433" s="40"/>
      <c r="C3433" s="40"/>
      <c r="D3433" s="40"/>
      <c r="E3433" s="115"/>
      <c r="F3433" s="115"/>
      <c r="G3433" s="40"/>
      <c r="H3433" s="40"/>
      <c r="I3433" s="40"/>
      <c r="J3433" s="40"/>
      <c r="K3433" s="40"/>
      <c r="L3433" s="40"/>
      <c r="M3433" s="40"/>
      <c r="N3433" s="40"/>
      <c r="O3433" s="40"/>
    </row>
    <row r="3434" spans="1:15" s="200" customFormat="1" x14ac:dyDescent="0.2">
      <c r="A3434" s="40"/>
      <c r="B3434" s="40"/>
      <c r="C3434" s="40"/>
      <c r="D3434" s="40"/>
      <c r="E3434" s="115"/>
      <c r="F3434" s="115"/>
      <c r="G3434" s="40"/>
      <c r="H3434" s="40"/>
      <c r="I3434" s="40"/>
      <c r="J3434" s="40"/>
      <c r="K3434" s="40"/>
      <c r="L3434" s="40"/>
      <c r="M3434" s="40"/>
      <c r="N3434" s="40"/>
      <c r="O3434" s="40"/>
    </row>
    <row r="3435" spans="1:15" s="200" customFormat="1" x14ac:dyDescent="0.2">
      <c r="A3435" s="40"/>
      <c r="B3435" s="40"/>
      <c r="C3435" s="40"/>
      <c r="D3435" s="40"/>
      <c r="E3435" s="115"/>
      <c r="F3435" s="115"/>
      <c r="G3435" s="40"/>
      <c r="H3435" s="40"/>
      <c r="I3435" s="40"/>
      <c r="J3435" s="40"/>
      <c r="K3435" s="40"/>
      <c r="L3435" s="40"/>
      <c r="M3435" s="40"/>
      <c r="N3435" s="40"/>
      <c r="O3435" s="40"/>
    </row>
    <row r="3436" spans="1:15" s="200" customFormat="1" x14ac:dyDescent="0.2">
      <c r="A3436" s="40"/>
      <c r="B3436" s="40"/>
      <c r="C3436" s="40"/>
      <c r="D3436" s="40"/>
      <c r="E3436" s="115"/>
      <c r="F3436" s="115"/>
      <c r="G3436" s="40"/>
      <c r="H3436" s="40"/>
      <c r="I3436" s="40"/>
      <c r="J3436" s="40"/>
      <c r="K3436" s="40"/>
      <c r="L3436" s="40"/>
      <c r="M3436" s="40"/>
      <c r="N3436" s="40"/>
      <c r="O3436" s="40"/>
    </row>
    <row r="3437" spans="1:15" s="200" customFormat="1" x14ac:dyDescent="0.2">
      <c r="A3437" s="40"/>
      <c r="B3437" s="40"/>
      <c r="C3437" s="40"/>
      <c r="D3437" s="40"/>
      <c r="E3437" s="115"/>
      <c r="F3437" s="115"/>
      <c r="G3437" s="40"/>
      <c r="H3437" s="40"/>
      <c r="I3437" s="40"/>
      <c r="J3437" s="40"/>
      <c r="K3437" s="40"/>
      <c r="L3437" s="40"/>
      <c r="M3437" s="40"/>
      <c r="N3437" s="40"/>
      <c r="O3437" s="40"/>
    </row>
    <row r="3438" spans="1:15" s="200" customFormat="1" x14ac:dyDescent="0.2">
      <c r="A3438" s="40"/>
      <c r="B3438" s="40"/>
      <c r="C3438" s="40"/>
      <c r="D3438" s="40"/>
      <c r="E3438" s="115"/>
      <c r="F3438" s="115"/>
      <c r="G3438" s="40"/>
      <c r="H3438" s="40"/>
      <c r="I3438" s="40"/>
      <c r="J3438" s="40"/>
      <c r="K3438" s="40"/>
      <c r="L3438" s="40"/>
      <c r="M3438" s="40"/>
      <c r="N3438" s="40"/>
      <c r="O3438" s="40"/>
    </row>
    <row r="3439" spans="1:15" s="200" customFormat="1" x14ac:dyDescent="0.2">
      <c r="A3439" s="40"/>
      <c r="B3439" s="40"/>
      <c r="C3439" s="40"/>
      <c r="D3439" s="40"/>
      <c r="E3439" s="115"/>
      <c r="F3439" s="115"/>
      <c r="G3439" s="40"/>
      <c r="H3439" s="40"/>
      <c r="I3439" s="40"/>
      <c r="J3439" s="40"/>
      <c r="K3439" s="40"/>
      <c r="L3439" s="40"/>
      <c r="M3439" s="40"/>
      <c r="N3439" s="40"/>
      <c r="O3439" s="40"/>
    </row>
    <row r="3440" spans="1:15" s="200" customFormat="1" x14ac:dyDescent="0.2">
      <c r="A3440" s="40"/>
      <c r="B3440" s="40"/>
      <c r="C3440" s="40"/>
      <c r="D3440" s="40"/>
      <c r="E3440" s="115"/>
      <c r="F3440" s="115"/>
      <c r="G3440" s="40"/>
      <c r="H3440" s="40"/>
      <c r="I3440" s="40"/>
      <c r="J3440" s="40"/>
      <c r="K3440" s="40"/>
      <c r="L3440" s="40"/>
      <c r="M3440" s="40"/>
      <c r="N3440" s="40"/>
      <c r="O3440" s="40"/>
    </row>
    <row r="3441" spans="1:15" s="200" customFormat="1" x14ac:dyDescent="0.2">
      <c r="A3441" s="40"/>
      <c r="B3441" s="40"/>
      <c r="C3441" s="40"/>
      <c r="D3441" s="40"/>
      <c r="E3441" s="115"/>
      <c r="F3441" s="115"/>
      <c r="G3441" s="40"/>
      <c r="H3441" s="40"/>
      <c r="I3441" s="40"/>
      <c r="J3441" s="40"/>
      <c r="K3441" s="40"/>
      <c r="L3441" s="40"/>
      <c r="M3441" s="40"/>
      <c r="N3441" s="40"/>
      <c r="O3441" s="40"/>
    </row>
    <row r="3442" spans="1:15" s="200" customFormat="1" x14ac:dyDescent="0.2">
      <c r="A3442" s="40"/>
      <c r="B3442" s="40"/>
      <c r="C3442" s="40"/>
      <c r="D3442" s="40"/>
      <c r="E3442" s="115"/>
      <c r="F3442" s="115"/>
      <c r="G3442" s="40"/>
      <c r="H3442" s="40"/>
      <c r="I3442" s="40"/>
      <c r="J3442" s="40"/>
      <c r="K3442" s="40"/>
      <c r="L3442" s="40"/>
      <c r="M3442" s="40"/>
      <c r="N3442" s="40"/>
      <c r="O3442" s="40"/>
    </row>
    <row r="3443" spans="1:15" s="200" customFormat="1" x14ac:dyDescent="0.2">
      <c r="A3443" s="40"/>
      <c r="B3443" s="40"/>
      <c r="C3443" s="40"/>
      <c r="D3443" s="40"/>
      <c r="E3443" s="115"/>
      <c r="F3443" s="115"/>
      <c r="G3443" s="40"/>
      <c r="H3443" s="40"/>
      <c r="I3443" s="40"/>
      <c r="J3443" s="40"/>
      <c r="K3443" s="40"/>
      <c r="L3443" s="40"/>
      <c r="M3443" s="40"/>
      <c r="N3443" s="40"/>
      <c r="O3443" s="40"/>
    </row>
    <row r="3444" spans="1:15" s="200" customFormat="1" x14ac:dyDescent="0.2">
      <c r="A3444" s="40"/>
      <c r="B3444" s="40"/>
      <c r="C3444" s="40"/>
      <c r="D3444" s="40"/>
      <c r="E3444" s="115"/>
      <c r="F3444" s="115"/>
      <c r="G3444" s="40"/>
      <c r="H3444" s="40"/>
      <c r="I3444" s="40"/>
      <c r="J3444" s="40"/>
      <c r="K3444" s="40"/>
      <c r="L3444" s="40"/>
      <c r="M3444" s="40"/>
      <c r="N3444" s="40"/>
      <c r="O3444" s="40"/>
    </row>
    <row r="3445" spans="1:15" s="200" customFormat="1" x14ac:dyDescent="0.2">
      <c r="A3445" s="40"/>
      <c r="B3445" s="40"/>
      <c r="C3445" s="40"/>
      <c r="D3445" s="40"/>
      <c r="E3445" s="115"/>
      <c r="F3445" s="115"/>
      <c r="G3445" s="40"/>
      <c r="H3445" s="40"/>
      <c r="I3445" s="40"/>
      <c r="J3445" s="40"/>
      <c r="K3445" s="40"/>
      <c r="L3445" s="40"/>
      <c r="M3445" s="40"/>
      <c r="N3445" s="40"/>
      <c r="O3445" s="40"/>
    </row>
    <row r="3446" spans="1:15" s="200" customFormat="1" x14ac:dyDescent="0.2">
      <c r="A3446" s="40"/>
      <c r="B3446" s="40"/>
      <c r="C3446" s="40"/>
      <c r="D3446" s="40"/>
      <c r="E3446" s="115"/>
      <c r="F3446" s="115"/>
      <c r="G3446" s="40"/>
      <c r="H3446" s="40"/>
      <c r="I3446" s="40"/>
      <c r="J3446" s="40"/>
      <c r="K3446" s="40"/>
      <c r="L3446" s="40"/>
      <c r="M3446" s="40"/>
      <c r="N3446" s="40"/>
      <c r="O3446" s="40"/>
    </row>
    <row r="3447" spans="1:15" s="200" customFormat="1" x14ac:dyDescent="0.2">
      <c r="A3447" s="40"/>
      <c r="B3447" s="40"/>
      <c r="C3447" s="40"/>
      <c r="D3447" s="40"/>
      <c r="E3447" s="115"/>
      <c r="F3447" s="115"/>
      <c r="G3447" s="40"/>
      <c r="H3447" s="40"/>
      <c r="I3447" s="40"/>
      <c r="J3447" s="40"/>
      <c r="K3447" s="40"/>
      <c r="L3447" s="40"/>
      <c r="M3447" s="40"/>
      <c r="N3447" s="40"/>
      <c r="O3447" s="40"/>
    </row>
    <row r="3448" spans="1:15" s="200" customFormat="1" x14ac:dyDescent="0.2">
      <c r="A3448" s="40"/>
      <c r="B3448" s="40"/>
      <c r="C3448" s="40"/>
      <c r="D3448" s="40"/>
      <c r="E3448" s="115"/>
      <c r="F3448" s="115"/>
      <c r="G3448" s="40"/>
      <c r="H3448" s="40"/>
      <c r="I3448" s="40"/>
      <c r="J3448" s="40"/>
      <c r="K3448" s="40"/>
      <c r="L3448" s="40"/>
      <c r="M3448" s="40"/>
      <c r="N3448" s="40"/>
      <c r="O3448" s="40"/>
    </row>
    <row r="3449" spans="1:15" s="200" customFormat="1" x14ac:dyDescent="0.2">
      <c r="A3449" s="40"/>
      <c r="B3449" s="40"/>
      <c r="C3449" s="40"/>
      <c r="D3449" s="40"/>
      <c r="E3449" s="115"/>
      <c r="F3449" s="115"/>
      <c r="G3449" s="40"/>
      <c r="H3449" s="40"/>
      <c r="I3449" s="40"/>
      <c r="J3449" s="40"/>
      <c r="K3449" s="40"/>
      <c r="L3449" s="40"/>
      <c r="M3449" s="40"/>
      <c r="N3449" s="40"/>
      <c r="O3449" s="40"/>
    </row>
    <row r="3450" spans="1:15" s="200" customFormat="1" x14ac:dyDescent="0.2">
      <c r="A3450" s="40"/>
      <c r="B3450" s="40"/>
      <c r="C3450" s="40"/>
      <c r="D3450" s="40"/>
      <c r="E3450" s="115"/>
      <c r="F3450" s="115"/>
      <c r="G3450" s="40"/>
      <c r="H3450" s="40"/>
      <c r="I3450" s="40"/>
      <c r="J3450" s="40"/>
      <c r="K3450" s="40"/>
      <c r="L3450" s="40"/>
      <c r="M3450" s="40"/>
      <c r="N3450" s="40"/>
      <c r="O3450" s="40"/>
    </row>
    <row r="3451" spans="1:15" s="200" customFormat="1" x14ac:dyDescent="0.2">
      <c r="A3451" s="40"/>
      <c r="B3451" s="40"/>
      <c r="C3451" s="40"/>
      <c r="D3451" s="40"/>
      <c r="E3451" s="115"/>
      <c r="F3451" s="115"/>
      <c r="G3451" s="40"/>
      <c r="H3451" s="40"/>
      <c r="I3451" s="40"/>
      <c r="J3451" s="40"/>
      <c r="K3451" s="40"/>
      <c r="L3451" s="40"/>
      <c r="M3451" s="40"/>
      <c r="N3451" s="40"/>
      <c r="O3451" s="40"/>
    </row>
    <row r="3452" spans="1:15" s="200" customFormat="1" x14ac:dyDescent="0.2">
      <c r="A3452" s="40"/>
      <c r="B3452" s="40"/>
      <c r="C3452" s="40"/>
      <c r="D3452" s="40"/>
      <c r="E3452" s="115"/>
      <c r="F3452" s="115"/>
      <c r="G3452" s="40"/>
      <c r="H3452" s="40"/>
      <c r="I3452" s="40"/>
      <c r="J3452" s="40"/>
      <c r="K3452" s="40"/>
      <c r="L3452" s="40"/>
      <c r="M3452" s="40"/>
      <c r="N3452" s="40"/>
      <c r="O3452" s="40"/>
    </row>
    <row r="3453" spans="1:15" s="200" customFormat="1" x14ac:dyDescent="0.2">
      <c r="A3453" s="40"/>
      <c r="B3453" s="40"/>
      <c r="C3453" s="40"/>
      <c r="D3453" s="40"/>
      <c r="E3453" s="115"/>
      <c r="F3453" s="115"/>
      <c r="G3453" s="40"/>
      <c r="H3453" s="40"/>
      <c r="I3453" s="40"/>
      <c r="J3453" s="40"/>
      <c r="K3453" s="40"/>
      <c r="L3453" s="40"/>
      <c r="M3453" s="40"/>
      <c r="N3453" s="40"/>
      <c r="O3453" s="40"/>
    </row>
    <row r="3454" spans="1:15" s="200" customFormat="1" x14ac:dyDescent="0.2">
      <c r="A3454" s="40"/>
      <c r="B3454" s="40"/>
      <c r="C3454" s="40"/>
      <c r="D3454" s="40"/>
      <c r="E3454" s="115"/>
      <c r="F3454" s="115"/>
      <c r="G3454" s="40"/>
      <c r="H3454" s="40"/>
      <c r="I3454" s="40"/>
      <c r="J3454" s="40"/>
      <c r="K3454" s="40"/>
      <c r="L3454" s="40"/>
      <c r="M3454" s="40"/>
      <c r="N3454" s="40"/>
      <c r="O3454" s="40"/>
    </row>
    <row r="3455" spans="1:15" s="200" customFormat="1" x14ac:dyDescent="0.2">
      <c r="A3455" s="40"/>
      <c r="B3455" s="40"/>
      <c r="C3455" s="40"/>
      <c r="D3455" s="40"/>
      <c r="E3455" s="115"/>
      <c r="F3455" s="115"/>
      <c r="G3455" s="40"/>
      <c r="H3455" s="40"/>
      <c r="I3455" s="40"/>
      <c r="J3455" s="40"/>
      <c r="K3455" s="40"/>
      <c r="L3455" s="40"/>
      <c r="M3455" s="40"/>
      <c r="N3455" s="40"/>
      <c r="O3455" s="40"/>
    </row>
    <row r="3456" spans="1:15" s="200" customFormat="1" x14ac:dyDescent="0.2">
      <c r="A3456" s="40"/>
      <c r="B3456" s="40"/>
      <c r="C3456" s="40"/>
      <c r="D3456" s="40"/>
      <c r="E3456" s="115"/>
      <c r="F3456" s="115"/>
      <c r="G3456" s="40"/>
      <c r="H3456" s="40"/>
      <c r="I3456" s="40"/>
      <c r="J3456" s="40"/>
      <c r="K3456" s="40"/>
      <c r="L3456" s="40"/>
      <c r="M3456" s="40"/>
      <c r="N3456" s="40"/>
      <c r="O3456" s="40"/>
    </row>
    <row r="3457" spans="1:15" s="200" customFormat="1" x14ac:dyDescent="0.2">
      <c r="A3457" s="40"/>
      <c r="B3457" s="40"/>
      <c r="C3457" s="40"/>
      <c r="D3457" s="40"/>
      <c r="E3457" s="115"/>
      <c r="F3457" s="115"/>
      <c r="G3457" s="40"/>
      <c r="H3457" s="40"/>
      <c r="I3457" s="40"/>
      <c r="J3457" s="40"/>
      <c r="K3457" s="40"/>
      <c r="L3457" s="40"/>
      <c r="M3457" s="40"/>
      <c r="N3457" s="40"/>
      <c r="O3457" s="40"/>
    </row>
    <row r="3458" spans="1:15" s="200" customFormat="1" x14ac:dyDescent="0.2">
      <c r="A3458" s="40"/>
      <c r="B3458" s="40"/>
      <c r="C3458" s="40"/>
      <c r="D3458" s="40"/>
      <c r="E3458" s="115"/>
      <c r="F3458" s="115"/>
      <c r="G3458" s="40"/>
      <c r="H3458" s="40"/>
      <c r="I3458" s="40"/>
      <c r="J3458" s="40"/>
      <c r="K3458" s="40"/>
      <c r="L3458" s="40"/>
      <c r="M3458" s="40"/>
      <c r="N3458" s="40"/>
      <c r="O3458" s="40"/>
    </row>
    <row r="3459" spans="1:15" s="200" customFormat="1" x14ac:dyDescent="0.2">
      <c r="A3459" s="40"/>
      <c r="B3459" s="40"/>
      <c r="C3459" s="40"/>
      <c r="D3459" s="40"/>
      <c r="E3459" s="115"/>
      <c r="F3459" s="115"/>
      <c r="G3459" s="40"/>
      <c r="H3459" s="40"/>
      <c r="I3459" s="40"/>
      <c r="J3459" s="40"/>
      <c r="K3459" s="40"/>
      <c r="L3459" s="40"/>
      <c r="M3459" s="40"/>
      <c r="N3459" s="40"/>
      <c r="O3459" s="40"/>
    </row>
    <row r="3460" spans="1:15" s="200" customFormat="1" x14ac:dyDescent="0.2">
      <c r="A3460" s="40"/>
      <c r="B3460" s="40"/>
      <c r="C3460" s="40"/>
      <c r="D3460" s="40"/>
      <c r="E3460" s="115"/>
      <c r="F3460" s="115"/>
      <c r="G3460" s="40"/>
      <c r="H3460" s="40"/>
      <c r="I3460" s="40"/>
      <c r="J3460" s="40"/>
      <c r="K3460" s="40"/>
      <c r="L3460" s="40"/>
      <c r="M3460" s="40"/>
      <c r="N3460" s="40"/>
      <c r="O3460" s="40"/>
    </row>
    <row r="3461" spans="1:15" s="200" customFormat="1" x14ac:dyDescent="0.2">
      <c r="A3461" s="40"/>
      <c r="B3461" s="40"/>
      <c r="C3461" s="40"/>
      <c r="D3461" s="40"/>
      <c r="E3461" s="115"/>
      <c r="F3461" s="115"/>
      <c r="G3461" s="40"/>
      <c r="H3461" s="40"/>
      <c r="I3461" s="40"/>
      <c r="J3461" s="40"/>
      <c r="K3461" s="40"/>
      <c r="L3461" s="40"/>
      <c r="M3461" s="40"/>
      <c r="N3461" s="40"/>
      <c r="O3461" s="40"/>
    </row>
    <row r="3462" spans="1:15" s="200" customFormat="1" x14ac:dyDescent="0.2">
      <c r="A3462" s="40"/>
      <c r="B3462" s="40"/>
      <c r="C3462" s="40"/>
      <c r="D3462" s="40"/>
      <c r="E3462" s="115"/>
      <c r="F3462" s="115"/>
      <c r="G3462" s="40"/>
      <c r="H3462" s="40"/>
      <c r="I3462" s="40"/>
      <c r="J3462" s="40"/>
      <c r="K3462" s="40"/>
      <c r="L3462" s="40"/>
      <c r="M3462" s="40"/>
      <c r="N3462" s="40"/>
      <c r="O3462" s="40"/>
    </row>
    <row r="3463" spans="1:15" s="200" customFormat="1" x14ac:dyDescent="0.2">
      <c r="A3463" s="40"/>
      <c r="B3463" s="40"/>
      <c r="C3463" s="40"/>
      <c r="D3463" s="40"/>
      <c r="E3463" s="115"/>
      <c r="F3463" s="115"/>
      <c r="G3463" s="40"/>
      <c r="H3463" s="40"/>
      <c r="I3463" s="40"/>
      <c r="J3463" s="40"/>
      <c r="K3463" s="40"/>
      <c r="L3463" s="40"/>
      <c r="M3463" s="40"/>
      <c r="N3463" s="40"/>
      <c r="O3463" s="40"/>
    </row>
    <row r="3464" spans="1:15" s="200" customFormat="1" x14ac:dyDescent="0.2">
      <c r="A3464" s="40"/>
      <c r="B3464" s="40"/>
      <c r="C3464" s="40"/>
      <c r="D3464" s="40"/>
      <c r="E3464" s="115"/>
      <c r="F3464" s="115"/>
      <c r="G3464" s="40"/>
      <c r="H3464" s="40"/>
      <c r="I3464" s="40"/>
      <c r="J3464" s="40"/>
      <c r="K3464" s="40"/>
      <c r="L3464" s="40"/>
      <c r="M3464" s="40"/>
      <c r="N3464" s="40"/>
      <c r="O3464" s="40"/>
    </row>
    <row r="3465" spans="1:15" s="200" customFormat="1" x14ac:dyDescent="0.2">
      <c r="A3465" s="40"/>
      <c r="B3465" s="40"/>
      <c r="C3465" s="40"/>
      <c r="D3465" s="40"/>
      <c r="E3465" s="115"/>
      <c r="F3465" s="115"/>
      <c r="G3465" s="40"/>
      <c r="H3465" s="40"/>
      <c r="I3465" s="40"/>
      <c r="J3465" s="40"/>
      <c r="K3465" s="40"/>
      <c r="L3465" s="40"/>
      <c r="M3465" s="40"/>
      <c r="N3465" s="40"/>
      <c r="O3465" s="40"/>
    </row>
    <row r="3466" spans="1:15" s="200" customFormat="1" x14ac:dyDescent="0.2">
      <c r="A3466" s="40"/>
      <c r="B3466" s="40"/>
      <c r="C3466" s="40"/>
      <c r="D3466" s="40"/>
      <c r="E3466" s="115"/>
      <c r="F3466" s="115"/>
      <c r="G3466" s="40"/>
      <c r="H3466" s="40"/>
      <c r="I3466" s="40"/>
      <c r="J3466" s="40"/>
      <c r="K3466" s="40"/>
      <c r="L3466" s="40"/>
      <c r="M3466" s="40"/>
      <c r="N3466" s="40"/>
      <c r="O3466" s="40"/>
    </row>
    <row r="3467" spans="1:15" s="200" customFormat="1" x14ac:dyDescent="0.2">
      <c r="A3467" s="40"/>
      <c r="B3467" s="40"/>
      <c r="C3467" s="40"/>
      <c r="D3467" s="40"/>
      <c r="E3467" s="115"/>
      <c r="F3467" s="115"/>
      <c r="G3467" s="40"/>
      <c r="H3467" s="40"/>
      <c r="I3467" s="40"/>
      <c r="J3467" s="40"/>
      <c r="K3467" s="40"/>
      <c r="L3467" s="40"/>
      <c r="M3467" s="40"/>
      <c r="N3467" s="40"/>
      <c r="O3467" s="40"/>
    </row>
    <row r="3468" spans="1:15" s="200" customFormat="1" x14ac:dyDescent="0.2">
      <c r="A3468" s="40"/>
      <c r="B3468" s="40"/>
      <c r="C3468" s="40"/>
      <c r="D3468" s="40"/>
      <c r="E3468" s="115"/>
      <c r="F3468" s="115"/>
      <c r="G3468" s="40"/>
      <c r="H3468" s="40"/>
      <c r="I3468" s="40"/>
      <c r="J3468" s="40"/>
      <c r="K3468" s="40"/>
      <c r="L3468" s="40"/>
      <c r="M3468" s="40"/>
      <c r="N3468" s="40"/>
      <c r="O3468" s="40"/>
    </row>
    <row r="3469" spans="1:15" s="200" customFormat="1" x14ac:dyDescent="0.2">
      <c r="A3469" s="40"/>
      <c r="B3469" s="40"/>
      <c r="C3469" s="40"/>
      <c r="D3469" s="40"/>
      <c r="E3469" s="115"/>
      <c r="F3469" s="115"/>
      <c r="G3469" s="40"/>
      <c r="H3469" s="40"/>
      <c r="I3469" s="40"/>
      <c r="J3469" s="40"/>
      <c r="K3469" s="40"/>
      <c r="L3469" s="40"/>
      <c r="M3469" s="40"/>
      <c r="N3469" s="40"/>
      <c r="O3469" s="40"/>
    </row>
    <row r="3470" spans="1:15" s="200" customFormat="1" x14ac:dyDescent="0.2">
      <c r="A3470" s="40"/>
      <c r="B3470" s="40"/>
      <c r="C3470" s="40"/>
      <c r="D3470" s="40"/>
      <c r="E3470" s="115"/>
      <c r="F3470" s="115"/>
      <c r="G3470" s="40"/>
      <c r="H3470" s="40"/>
      <c r="I3470" s="40"/>
      <c r="J3470" s="40"/>
      <c r="K3470" s="40"/>
      <c r="L3470" s="40"/>
      <c r="M3470" s="40"/>
      <c r="N3470" s="40"/>
      <c r="O3470" s="40"/>
    </row>
    <row r="3471" spans="1:15" s="200" customFormat="1" x14ac:dyDescent="0.2">
      <c r="A3471" s="40"/>
      <c r="B3471" s="40"/>
      <c r="C3471" s="40"/>
      <c r="D3471" s="40"/>
      <c r="E3471" s="115"/>
      <c r="F3471" s="115"/>
      <c r="G3471" s="40"/>
      <c r="H3471" s="40"/>
      <c r="I3471" s="40"/>
      <c r="J3471" s="40"/>
      <c r="K3471" s="40"/>
      <c r="L3471" s="40"/>
      <c r="M3471" s="40"/>
      <c r="N3471" s="40"/>
      <c r="O3471" s="40"/>
    </row>
    <row r="3472" spans="1:15" s="200" customFormat="1" x14ac:dyDescent="0.2">
      <c r="A3472" s="40"/>
      <c r="B3472" s="40"/>
      <c r="C3472" s="40"/>
      <c r="D3472" s="40"/>
      <c r="E3472" s="115"/>
      <c r="F3472" s="115"/>
      <c r="G3472" s="40"/>
      <c r="H3472" s="40"/>
      <c r="I3472" s="40"/>
      <c r="J3472" s="40"/>
      <c r="K3472" s="40"/>
      <c r="L3472" s="40"/>
      <c r="M3472" s="40"/>
      <c r="N3472" s="40"/>
      <c r="O3472" s="40"/>
    </row>
    <row r="3473" spans="1:15" s="200" customFormat="1" x14ac:dyDescent="0.2">
      <c r="A3473" s="40"/>
      <c r="B3473" s="40"/>
      <c r="C3473" s="40"/>
      <c r="D3473" s="40"/>
      <c r="E3473" s="115"/>
      <c r="F3473" s="115"/>
      <c r="G3473" s="40"/>
      <c r="H3473" s="40"/>
      <c r="I3473" s="40"/>
      <c r="J3473" s="40"/>
      <c r="K3473" s="40"/>
      <c r="L3473" s="40"/>
      <c r="M3473" s="40"/>
      <c r="N3473" s="40"/>
      <c r="O3473" s="40"/>
    </row>
    <row r="3474" spans="1:15" s="200" customFormat="1" x14ac:dyDescent="0.2">
      <c r="A3474" s="40"/>
      <c r="B3474" s="40"/>
      <c r="C3474" s="40"/>
      <c r="D3474" s="40"/>
      <c r="E3474" s="115"/>
      <c r="F3474" s="115"/>
      <c r="G3474" s="40"/>
      <c r="H3474" s="40"/>
      <c r="I3474" s="40"/>
      <c r="J3474" s="40"/>
      <c r="K3474" s="40"/>
      <c r="L3474" s="40"/>
      <c r="M3474" s="40"/>
      <c r="N3474" s="40"/>
      <c r="O3474" s="40"/>
    </row>
    <row r="3475" spans="1:15" s="200" customFormat="1" x14ac:dyDescent="0.2">
      <c r="A3475" s="40"/>
      <c r="B3475" s="40"/>
      <c r="C3475" s="40"/>
      <c r="D3475" s="40"/>
      <c r="E3475" s="115"/>
      <c r="F3475" s="115"/>
      <c r="G3475" s="40"/>
      <c r="H3475" s="40"/>
      <c r="I3475" s="40"/>
      <c r="J3475" s="40"/>
      <c r="K3475" s="40"/>
      <c r="L3475" s="40"/>
      <c r="M3475" s="40"/>
      <c r="N3475" s="40"/>
      <c r="O3475" s="40"/>
    </row>
    <row r="3476" spans="1:15" s="200" customFormat="1" x14ac:dyDescent="0.2">
      <c r="A3476" s="40"/>
      <c r="B3476" s="40"/>
      <c r="C3476" s="40"/>
      <c r="D3476" s="40"/>
      <c r="E3476" s="115"/>
      <c r="F3476" s="115"/>
      <c r="G3476" s="40"/>
      <c r="H3476" s="40"/>
      <c r="I3476" s="40"/>
      <c r="J3476" s="40"/>
      <c r="K3476" s="40"/>
      <c r="L3476" s="40"/>
      <c r="M3476" s="40"/>
      <c r="N3476" s="40"/>
      <c r="O3476" s="40"/>
    </row>
    <row r="3477" spans="1:15" s="200" customFormat="1" x14ac:dyDescent="0.2">
      <c r="A3477" s="40"/>
      <c r="B3477" s="40"/>
      <c r="C3477" s="40"/>
      <c r="D3477" s="40"/>
      <c r="E3477" s="115"/>
      <c r="F3477" s="115"/>
      <c r="G3477" s="40"/>
      <c r="H3477" s="40"/>
      <c r="I3477" s="40"/>
      <c r="J3477" s="40"/>
      <c r="K3477" s="40"/>
      <c r="L3477" s="40"/>
      <c r="M3477" s="40"/>
      <c r="N3477" s="40"/>
      <c r="O3477" s="40"/>
    </row>
    <row r="3478" spans="1:15" s="200" customFormat="1" x14ac:dyDescent="0.2">
      <c r="A3478" s="40"/>
      <c r="B3478" s="40"/>
      <c r="C3478" s="40"/>
      <c r="D3478" s="40"/>
      <c r="E3478" s="115"/>
      <c r="F3478" s="115"/>
      <c r="G3478" s="40"/>
      <c r="H3478" s="40"/>
      <c r="I3478" s="40"/>
      <c r="J3478" s="40"/>
      <c r="K3478" s="40"/>
      <c r="L3478" s="40"/>
      <c r="M3478" s="40"/>
      <c r="N3478" s="40"/>
      <c r="O3478" s="40"/>
    </row>
    <row r="3479" spans="1:15" s="200" customFormat="1" x14ac:dyDescent="0.2">
      <c r="A3479" s="40"/>
      <c r="B3479" s="40"/>
      <c r="C3479" s="40"/>
      <c r="D3479" s="40"/>
      <c r="E3479" s="115"/>
      <c r="F3479" s="115"/>
      <c r="G3479" s="40"/>
      <c r="H3479" s="40"/>
      <c r="I3479" s="40"/>
      <c r="J3479" s="40"/>
      <c r="K3479" s="40"/>
      <c r="L3479" s="40"/>
      <c r="M3479" s="40"/>
      <c r="N3479" s="40"/>
      <c r="O3479" s="40"/>
    </row>
    <row r="3480" spans="1:15" s="200" customFormat="1" x14ac:dyDescent="0.2">
      <c r="A3480" s="40"/>
      <c r="B3480" s="40"/>
      <c r="C3480" s="40"/>
      <c r="D3480" s="40"/>
      <c r="E3480" s="115"/>
      <c r="F3480" s="115"/>
      <c r="G3480" s="40"/>
      <c r="H3480" s="40"/>
      <c r="I3480" s="40"/>
      <c r="J3480" s="40"/>
      <c r="K3480" s="40"/>
      <c r="L3480" s="40"/>
      <c r="M3480" s="40"/>
      <c r="N3480" s="40"/>
      <c r="O3480" s="40"/>
    </row>
    <row r="3481" spans="1:15" s="200" customFormat="1" x14ac:dyDescent="0.2">
      <c r="A3481" s="40"/>
      <c r="B3481" s="40"/>
      <c r="C3481" s="40"/>
      <c r="D3481" s="40"/>
      <c r="E3481" s="115"/>
      <c r="F3481" s="115"/>
      <c r="G3481" s="40"/>
      <c r="H3481" s="40"/>
      <c r="I3481" s="40"/>
      <c r="J3481" s="40"/>
      <c r="K3481" s="40"/>
      <c r="L3481" s="40"/>
      <c r="M3481" s="40"/>
      <c r="N3481" s="40"/>
      <c r="O3481" s="40"/>
    </row>
    <row r="3482" spans="1:15" s="200" customFormat="1" x14ac:dyDescent="0.2">
      <c r="A3482" s="40"/>
      <c r="B3482" s="40"/>
      <c r="C3482" s="40"/>
      <c r="D3482" s="40"/>
      <c r="E3482" s="115"/>
      <c r="F3482" s="115"/>
      <c r="G3482" s="40"/>
      <c r="H3482" s="40"/>
      <c r="I3482" s="40"/>
      <c r="J3482" s="40"/>
      <c r="K3482" s="40"/>
      <c r="L3482" s="40"/>
      <c r="M3482" s="40"/>
      <c r="N3482" s="40"/>
      <c r="O3482" s="40"/>
    </row>
    <row r="3483" spans="1:15" s="200" customFormat="1" x14ac:dyDescent="0.2">
      <c r="A3483" s="40"/>
      <c r="B3483" s="40"/>
      <c r="C3483" s="40"/>
      <c r="D3483" s="40"/>
      <c r="E3483" s="115"/>
      <c r="F3483" s="115"/>
      <c r="G3483" s="40"/>
      <c r="H3483" s="40"/>
      <c r="I3483" s="40"/>
      <c r="J3483" s="40"/>
      <c r="K3483" s="40"/>
      <c r="L3483" s="40"/>
      <c r="M3483" s="40"/>
      <c r="N3483" s="40"/>
      <c r="O3483" s="40"/>
    </row>
    <row r="3484" spans="1:15" s="200" customFormat="1" x14ac:dyDescent="0.2">
      <c r="A3484" s="40"/>
      <c r="B3484" s="40"/>
      <c r="C3484" s="40"/>
      <c r="D3484" s="40"/>
      <c r="E3484" s="115"/>
      <c r="F3484" s="115"/>
      <c r="G3484" s="40"/>
      <c r="H3484" s="40"/>
      <c r="I3484" s="40"/>
      <c r="J3484" s="40"/>
      <c r="K3484" s="40"/>
      <c r="L3484" s="40"/>
      <c r="M3484" s="40"/>
      <c r="N3484" s="40"/>
      <c r="O3484" s="40"/>
    </row>
    <row r="3485" spans="1:15" s="200" customFormat="1" x14ac:dyDescent="0.2">
      <c r="A3485" s="40"/>
      <c r="B3485" s="40"/>
      <c r="C3485" s="40"/>
      <c r="D3485" s="40"/>
      <c r="E3485" s="115"/>
      <c r="F3485" s="115"/>
      <c r="G3485" s="40"/>
      <c r="H3485" s="40"/>
      <c r="I3485" s="40"/>
      <c r="J3485" s="40"/>
      <c r="K3485" s="40"/>
      <c r="L3485" s="40"/>
      <c r="M3485" s="40"/>
      <c r="N3485" s="40"/>
      <c r="O3485" s="40"/>
    </row>
    <row r="3486" spans="1:15" s="200" customFormat="1" x14ac:dyDescent="0.2">
      <c r="A3486" s="40"/>
      <c r="B3486" s="40"/>
      <c r="C3486" s="40"/>
      <c r="D3486" s="40"/>
      <c r="E3486" s="115"/>
      <c r="F3486" s="115"/>
      <c r="G3486" s="40"/>
      <c r="H3486" s="40"/>
      <c r="I3486" s="40"/>
      <c r="J3486" s="40"/>
      <c r="K3486" s="40"/>
      <c r="L3486" s="40"/>
      <c r="M3486" s="40"/>
      <c r="N3486" s="40"/>
      <c r="O3486" s="40"/>
    </row>
    <row r="3487" spans="1:15" s="200" customFormat="1" x14ac:dyDescent="0.2">
      <c r="A3487" s="40"/>
      <c r="B3487" s="40"/>
      <c r="C3487" s="40"/>
      <c r="D3487" s="40"/>
      <c r="E3487" s="115"/>
      <c r="F3487" s="115"/>
      <c r="G3487" s="40"/>
      <c r="H3487" s="40"/>
      <c r="I3487" s="40"/>
      <c r="J3487" s="40"/>
      <c r="K3487" s="40"/>
      <c r="L3487" s="40"/>
      <c r="M3487" s="40"/>
      <c r="N3487" s="40"/>
      <c r="O3487" s="40"/>
    </row>
    <row r="3488" spans="1:15" s="200" customFormat="1" x14ac:dyDescent="0.2">
      <c r="A3488" s="40"/>
      <c r="B3488" s="40"/>
      <c r="C3488" s="40"/>
      <c r="D3488" s="40"/>
      <c r="E3488" s="115"/>
      <c r="F3488" s="115"/>
      <c r="G3488" s="40"/>
      <c r="H3488" s="40"/>
      <c r="I3488" s="40"/>
      <c r="J3488" s="40"/>
      <c r="K3488" s="40"/>
      <c r="L3488" s="40"/>
      <c r="M3488" s="40"/>
      <c r="N3488" s="40"/>
      <c r="O3488" s="40"/>
    </row>
    <row r="3489" spans="1:15" s="200" customFormat="1" x14ac:dyDescent="0.2">
      <c r="A3489" s="40"/>
      <c r="B3489" s="40"/>
      <c r="C3489" s="40"/>
      <c r="D3489" s="40"/>
      <c r="E3489" s="115"/>
      <c r="F3489" s="115"/>
      <c r="G3489" s="40"/>
      <c r="H3489" s="40"/>
      <c r="I3489" s="40"/>
      <c r="J3489" s="40"/>
      <c r="K3489" s="40"/>
      <c r="L3489" s="40"/>
      <c r="M3489" s="40"/>
      <c r="N3489" s="40"/>
      <c r="O3489" s="40"/>
    </row>
    <row r="3490" spans="1:15" s="200" customFormat="1" x14ac:dyDescent="0.2">
      <c r="A3490" s="40"/>
      <c r="B3490" s="40"/>
      <c r="C3490" s="40"/>
      <c r="D3490" s="40"/>
      <c r="E3490" s="115"/>
      <c r="F3490" s="115"/>
      <c r="G3490" s="40"/>
      <c r="H3490" s="40"/>
      <c r="I3490" s="40"/>
      <c r="J3490" s="40"/>
      <c r="K3490" s="40"/>
      <c r="L3490" s="40"/>
      <c r="M3490" s="40"/>
      <c r="N3490" s="40"/>
      <c r="O3490" s="40"/>
    </row>
    <row r="3491" spans="1:15" s="200" customFormat="1" x14ac:dyDescent="0.2">
      <c r="A3491" s="40"/>
      <c r="B3491" s="40"/>
      <c r="C3491" s="40"/>
      <c r="D3491" s="40"/>
      <c r="E3491" s="115"/>
      <c r="F3491" s="115"/>
      <c r="G3491" s="40"/>
      <c r="H3491" s="40"/>
      <c r="I3491" s="40"/>
      <c r="J3491" s="40"/>
      <c r="K3491" s="40"/>
      <c r="L3491" s="40"/>
      <c r="M3491" s="40"/>
      <c r="N3491" s="40"/>
      <c r="O3491" s="40"/>
    </row>
    <row r="3492" spans="1:15" s="200" customFormat="1" x14ac:dyDescent="0.2">
      <c r="A3492" s="40"/>
      <c r="B3492" s="40"/>
      <c r="C3492" s="40"/>
      <c r="D3492" s="40"/>
      <c r="E3492" s="115"/>
      <c r="F3492" s="115"/>
      <c r="G3492" s="40"/>
      <c r="H3492" s="40"/>
      <c r="I3492" s="40"/>
      <c r="J3492" s="40"/>
      <c r="K3492" s="40"/>
      <c r="L3492" s="40"/>
      <c r="M3492" s="40"/>
      <c r="N3492" s="40"/>
      <c r="O3492" s="40"/>
    </row>
    <row r="3493" spans="1:15" s="200" customFormat="1" x14ac:dyDescent="0.2">
      <c r="A3493" s="40"/>
      <c r="B3493" s="40"/>
      <c r="C3493" s="40"/>
      <c r="D3493" s="40"/>
      <c r="E3493" s="115"/>
      <c r="F3493" s="115"/>
      <c r="G3493" s="40"/>
      <c r="H3493" s="40"/>
      <c r="I3493" s="40"/>
      <c r="J3493" s="40"/>
      <c r="K3493" s="40"/>
      <c r="L3493" s="40"/>
      <c r="M3493" s="40"/>
      <c r="N3493" s="40"/>
      <c r="O3493" s="40"/>
    </row>
    <row r="3494" spans="1:15" s="200" customFormat="1" x14ac:dyDescent="0.2">
      <c r="A3494" s="40"/>
      <c r="B3494" s="40"/>
      <c r="C3494" s="40"/>
      <c r="D3494" s="40"/>
      <c r="E3494" s="115"/>
      <c r="F3494" s="115"/>
      <c r="G3494" s="40"/>
      <c r="H3494" s="40"/>
      <c r="I3494" s="40"/>
      <c r="J3494" s="40"/>
      <c r="K3494" s="40"/>
      <c r="L3494" s="40"/>
      <c r="M3494" s="40"/>
      <c r="N3494" s="40"/>
      <c r="O3494" s="40"/>
    </row>
    <row r="3495" spans="1:15" s="200" customFormat="1" x14ac:dyDescent="0.2">
      <c r="A3495" s="40"/>
      <c r="B3495" s="40"/>
      <c r="C3495" s="40"/>
      <c r="D3495" s="40"/>
      <c r="E3495" s="115"/>
      <c r="F3495" s="115"/>
      <c r="G3495" s="40"/>
      <c r="H3495" s="40"/>
      <c r="I3495" s="40"/>
      <c r="J3495" s="40"/>
      <c r="K3495" s="40"/>
      <c r="L3495" s="40"/>
      <c r="M3495" s="40"/>
      <c r="N3495" s="40"/>
      <c r="O3495" s="40"/>
    </row>
    <row r="3496" spans="1:15" s="200" customFormat="1" x14ac:dyDescent="0.2">
      <c r="A3496" s="40"/>
      <c r="B3496" s="40"/>
      <c r="C3496" s="40"/>
      <c r="D3496" s="40"/>
      <c r="E3496" s="115"/>
      <c r="F3496" s="115"/>
      <c r="G3496" s="40"/>
      <c r="H3496" s="40"/>
      <c r="I3496" s="40"/>
      <c r="J3496" s="40"/>
      <c r="K3496" s="40"/>
      <c r="L3496" s="40"/>
      <c r="M3496" s="40"/>
      <c r="N3496" s="40"/>
      <c r="O3496" s="40"/>
    </row>
    <row r="3497" spans="1:15" s="200" customFormat="1" x14ac:dyDescent="0.2">
      <c r="A3497" s="40"/>
      <c r="B3497" s="40"/>
      <c r="C3497" s="40"/>
      <c r="D3497" s="40"/>
      <c r="E3497" s="115"/>
      <c r="F3497" s="115"/>
      <c r="G3497" s="40"/>
      <c r="H3497" s="40"/>
      <c r="I3497" s="40"/>
      <c r="J3497" s="40"/>
      <c r="K3497" s="40"/>
      <c r="L3497" s="40"/>
      <c r="M3497" s="40"/>
      <c r="N3497" s="40"/>
      <c r="O3497" s="40"/>
    </row>
    <row r="3498" spans="1:15" s="200" customFormat="1" x14ac:dyDescent="0.2">
      <c r="A3498" s="40"/>
      <c r="B3498" s="40"/>
      <c r="C3498" s="40"/>
      <c r="D3498" s="40"/>
      <c r="E3498" s="115"/>
      <c r="F3498" s="115"/>
      <c r="G3498" s="40"/>
      <c r="H3498" s="40"/>
      <c r="I3498" s="40"/>
      <c r="J3498" s="40"/>
      <c r="K3498" s="40"/>
      <c r="L3498" s="40"/>
      <c r="M3498" s="40"/>
      <c r="N3498" s="40"/>
      <c r="O3498" s="40"/>
    </row>
    <row r="3499" spans="1:15" s="200" customFormat="1" x14ac:dyDescent="0.2">
      <c r="A3499" s="40"/>
      <c r="B3499" s="40"/>
      <c r="C3499" s="40"/>
      <c r="D3499" s="40"/>
      <c r="E3499" s="115"/>
      <c r="F3499" s="115"/>
      <c r="G3499" s="40"/>
      <c r="H3499" s="40"/>
      <c r="I3499" s="40"/>
      <c r="J3499" s="40"/>
      <c r="K3499" s="40"/>
      <c r="L3499" s="40"/>
      <c r="M3499" s="40"/>
      <c r="N3499" s="40"/>
      <c r="O3499" s="40"/>
    </row>
    <row r="3500" spans="1:15" s="200" customFormat="1" x14ac:dyDescent="0.2">
      <c r="A3500" s="40"/>
      <c r="B3500" s="40"/>
      <c r="C3500" s="40"/>
      <c r="D3500" s="40"/>
      <c r="E3500" s="115"/>
      <c r="F3500" s="115"/>
      <c r="G3500" s="40"/>
      <c r="H3500" s="40"/>
      <c r="I3500" s="40"/>
      <c r="J3500" s="40"/>
      <c r="K3500" s="40"/>
      <c r="L3500" s="40"/>
      <c r="M3500" s="40"/>
      <c r="N3500" s="40"/>
      <c r="O3500" s="40"/>
    </row>
    <row r="3501" spans="1:15" s="200" customFormat="1" x14ac:dyDescent="0.2">
      <c r="A3501" s="40"/>
      <c r="B3501" s="40"/>
      <c r="C3501" s="40"/>
      <c r="D3501" s="40"/>
      <c r="E3501" s="115"/>
      <c r="F3501" s="115"/>
      <c r="G3501" s="40"/>
      <c r="H3501" s="40"/>
      <c r="I3501" s="40"/>
      <c r="J3501" s="40"/>
      <c r="K3501" s="40"/>
      <c r="L3501" s="40"/>
      <c r="M3501" s="40"/>
      <c r="N3501" s="40"/>
      <c r="O3501" s="40"/>
    </row>
    <row r="3502" spans="1:15" s="200" customFormat="1" x14ac:dyDescent="0.2">
      <c r="A3502" s="40"/>
      <c r="B3502" s="40"/>
      <c r="C3502" s="40"/>
      <c r="D3502" s="40"/>
      <c r="E3502" s="115"/>
      <c r="F3502" s="115"/>
      <c r="G3502" s="40"/>
      <c r="H3502" s="40"/>
      <c r="I3502" s="40"/>
      <c r="J3502" s="40"/>
      <c r="K3502" s="40"/>
      <c r="L3502" s="40"/>
      <c r="M3502" s="40"/>
      <c r="N3502" s="40"/>
      <c r="O3502" s="40"/>
    </row>
    <row r="3503" spans="1:15" s="200" customFormat="1" x14ac:dyDescent="0.2">
      <c r="A3503" s="40"/>
      <c r="B3503" s="40"/>
      <c r="C3503" s="40"/>
      <c r="D3503" s="40"/>
      <c r="E3503" s="115"/>
      <c r="F3503" s="115"/>
      <c r="G3503" s="40"/>
      <c r="H3503" s="40"/>
      <c r="I3503" s="40"/>
      <c r="J3503" s="40"/>
      <c r="K3503" s="40"/>
      <c r="L3503" s="40"/>
      <c r="M3503" s="40"/>
      <c r="N3503" s="40"/>
      <c r="O3503" s="40"/>
    </row>
    <row r="3504" spans="1:15" s="200" customFormat="1" x14ac:dyDescent="0.2">
      <c r="A3504" s="40"/>
      <c r="B3504" s="40"/>
      <c r="C3504" s="40"/>
      <c r="D3504" s="40"/>
      <c r="E3504" s="115"/>
      <c r="F3504" s="115"/>
      <c r="G3504" s="40"/>
      <c r="H3504" s="40"/>
      <c r="I3504" s="40"/>
      <c r="J3504" s="40"/>
      <c r="K3504" s="40"/>
      <c r="L3504" s="40"/>
      <c r="M3504" s="40"/>
      <c r="N3504" s="40"/>
      <c r="O3504" s="40"/>
    </row>
    <row r="3505" spans="1:15" s="200" customFormat="1" x14ac:dyDescent="0.2">
      <c r="A3505" s="40"/>
      <c r="B3505" s="40"/>
      <c r="C3505" s="40"/>
      <c r="D3505" s="40"/>
      <c r="E3505" s="115"/>
      <c r="F3505" s="115"/>
      <c r="G3505" s="40"/>
      <c r="H3505" s="40"/>
      <c r="I3505" s="40"/>
      <c r="J3505" s="40"/>
      <c r="K3505" s="40"/>
      <c r="L3505" s="40"/>
      <c r="M3505" s="40"/>
      <c r="N3505" s="40"/>
      <c r="O3505" s="40"/>
    </row>
    <row r="3506" spans="1:15" s="200" customFormat="1" x14ac:dyDescent="0.2">
      <c r="A3506" s="40"/>
      <c r="B3506" s="40"/>
      <c r="C3506" s="40"/>
      <c r="D3506" s="40"/>
      <c r="E3506" s="115"/>
      <c r="F3506" s="115"/>
      <c r="G3506" s="40"/>
      <c r="H3506" s="40"/>
      <c r="I3506" s="40"/>
      <c r="J3506" s="40"/>
      <c r="K3506" s="40"/>
      <c r="L3506" s="40"/>
      <c r="M3506" s="40"/>
      <c r="N3506" s="40"/>
      <c r="O3506" s="40"/>
    </row>
    <row r="3507" spans="1:15" s="200" customFormat="1" x14ac:dyDescent="0.2">
      <c r="A3507" s="40"/>
      <c r="B3507" s="40"/>
      <c r="C3507" s="40"/>
      <c r="D3507" s="40"/>
      <c r="E3507" s="115"/>
      <c r="F3507" s="115"/>
      <c r="G3507" s="40"/>
      <c r="H3507" s="40"/>
      <c r="I3507" s="40"/>
      <c r="J3507" s="40"/>
      <c r="K3507" s="40"/>
      <c r="L3507" s="40"/>
      <c r="M3507" s="40"/>
      <c r="N3507" s="40"/>
      <c r="O3507" s="40"/>
    </row>
    <row r="3508" spans="1:15" s="200" customFormat="1" x14ac:dyDescent="0.2">
      <c r="A3508" s="40"/>
      <c r="B3508" s="40"/>
      <c r="C3508" s="40"/>
      <c r="D3508" s="40"/>
      <c r="E3508" s="115"/>
      <c r="F3508" s="115"/>
      <c r="G3508" s="40"/>
      <c r="H3508" s="40"/>
      <c r="I3508" s="40"/>
      <c r="J3508" s="40"/>
      <c r="K3508" s="40"/>
      <c r="L3508" s="40"/>
      <c r="M3508" s="40"/>
      <c r="N3508" s="40"/>
      <c r="O3508" s="40"/>
    </row>
    <row r="3509" spans="1:15" s="200" customFormat="1" x14ac:dyDescent="0.2">
      <c r="A3509" s="40"/>
      <c r="B3509" s="40"/>
      <c r="C3509" s="40"/>
      <c r="D3509" s="40"/>
      <c r="E3509" s="115"/>
      <c r="F3509" s="115"/>
      <c r="G3509" s="40"/>
      <c r="H3509" s="40"/>
      <c r="I3509" s="40"/>
      <c r="J3509" s="40"/>
      <c r="K3509" s="40"/>
      <c r="L3509" s="40"/>
      <c r="M3509" s="40"/>
      <c r="N3509" s="40"/>
      <c r="O3509" s="40"/>
    </row>
    <row r="3510" spans="1:15" s="200" customFormat="1" x14ac:dyDescent="0.2">
      <c r="A3510" s="40"/>
      <c r="B3510" s="40"/>
      <c r="C3510" s="40"/>
      <c r="D3510" s="40"/>
      <c r="E3510" s="115"/>
      <c r="F3510" s="115"/>
      <c r="G3510" s="40"/>
      <c r="H3510" s="40"/>
      <c r="I3510" s="40"/>
      <c r="J3510" s="40"/>
      <c r="K3510" s="40"/>
      <c r="L3510" s="40"/>
      <c r="M3510" s="40"/>
      <c r="N3510" s="40"/>
      <c r="O3510" s="40"/>
    </row>
    <row r="3511" spans="1:15" s="200" customFormat="1" x14ac:dyDescent="0.2">
      <c r="A3511" s="40"/>
      <c r="B3511" s="40"/>
      <c r="C3511" s="40"/>
      <c r="D3511" s="40"/>
      <c r="E3511" s="115"/>
      <c r="F3511" s="115"/>
      <c r="G3511" s="40"/>
      <c r="H3511" s="40"/>
      <c r="I3511" s="40"/>
      <c r="J3511" s="40"/>
      <c r="K3511" s="40"/>
      <c r="L3511" s="40"/>
      <c r="M3511" s="40"/>
      <c r="N3511" s="40"/>
      <c r="O3511" s="40"/>
    </row>
    <row r="3512" spans="1:15" s="200" customFormat="1" x14ac:dyDescent="0.2">
      <c r="A3512" s="40"/>
      <c r="B3512" s="40"/>
      <c r="C3512" s="40"/>
      <c r="D3512" s="40"/>
      <c r="E3512" s="115"/>
      <c r="F3512" s="115"/>
      <c r="G3512" s="40"/>
      <c r="H3512" s="40"/>
      <c r="I3512" s="40"/>
      <c r="J3512" s="40"/>
      <c r="K3512" s="40"/>
      <c r="L3512" s="40"/>
      <c r="M3512" s="40"/>
      <c r="N3512" s="40"/>
      <c r="O3512" s="40"/>
    </row>
    <row r="3513" spans="1:15" s="200" customFormat="1" x14ac:dyDescent="0.2">
      <c r="A3513" s="40"/>
      <c r="B3513" s="40"/>
      <c r="C3513" s="40"/>
      <c r="D3513" s="40"/>
      <c r="E3513" s="115"/>
      <c r="F3513" s="115"/>
      <c r="G3513" s="40"/>
      <c r="H3513" s="40"/>
      <c r="I3513" s="40"/>
      <c r="J3513" s="40"/>
      <c r="K3513" s="40"/>
      <c r="L3513" s="40"/>
      <c r="M3513" s="40"/>
      <c r="N3513" s="40"/>
      <c r="O3513" s="40"/>
    </row>
    <row r="3514" spans="1:15" s="200" customFormat="1" x14ac:dyDescent="0.2">
      <c r="A3514" s="40"/>
      <c r="B3514" s="40"/>
      <c r="C3514" s="40"/>
      <c r="D3514" s="40"/>
      <c r="E3514" s="115"/>
      <c r="F3514" s="115"/>
      <c r="G3514" s="40"/>
      <c r="H3514" s="40"/>
      <c r="I3514" s="40"/>
      <c r="J3514" s="40"/>
      <c r="K3514" s="40"/>
      <c r="L3514" s="40"/>
      <c r="M3514" s="40"/>
      <c r="N3514" s="40"/>
      <c r="O3514" s="40"/>
    </row>
    <row r="3515" spans="1:15" s="200" customFormat="1" x14ac:dyDescent="0.2">
      <c r="A3515" s="40"/>
      <c r="B3515" s="40"/>
      <c r="C3515" s="40"/>
      <c r="D3515" s="40"/>
      <c r="E3515" s="115"/>
      <c r="F3515" s="115"/>
      <c r="G3515" s="40"/>
      <c r="H3515" s="40"/>
      <c r="I3515" s="40"/>
      <c r="J3515" s="40"/>
      <c r="K3515" s="40"/>
      <c r="L3515" s="40"/>
      <c r="M3515" s="40"/>
      <c r="N3515" s="40"/>
      <c r="O3515" s="40"/>
    </row>
    <row r="3516" spans="1:15" s="200" customFormat="1" x14ac:dyDescent="0.2">
      <c r="A3516" s="40"/>
      <c r="B3516" s="40"/>
      <c r="C3516" s="40"/>
      <c r="D3516" s="40"/>
      <c r="E3516" s="115"/>
      <c r="F3516" s="115"/>
      <c r="G3516" s="40"/>
      <c r="H3516" s="40"/>
      <c r="I3516" s="40"/>
      <c r="J3516" s="40"/>
      <c r="K3516" s="40"/>
      <c r="L3516" s="40"/>
      <c r="M3516" s="40"/>
      <c r="N3516" s="40"/>
      <c r="O3516" s="40"/>
    </row>
    <row r="3517" spans="1:15" s="200" customFormat="1" x14ac:dyDescent="0.2">
      <c r="A3517" s="40"/>
      <c r="B3517" s="40"/>
      <c r="C3517" s="40"/>
      <c r="D3517" s="40"/>
      <c r="E3517" s="115"/>
      <c r="F3517" s="115"/>
      <c r="G3517" s="40"/>
      <c r="H3517" s="40"/>
      <c r="I3517" s="40"/>
      <c r="J3517" s="40"/>
      <c r="K3517" s="40"/>
      <c r="L3517" s="40"/>
      <c r="M3517" s="40"/>
      <c r="N3517" s="40"/>
      <c r="O3517" s="40"/>
    </row>
    <row r="3518" spans="1:15" s="200" customFormat="1" x14ac:dyDescent="0.2">
      <c r="A3518" s="40"/>
      <c r="B3518" s="40"/>
      <c r="C3518" s="40"/>
      <c r="D3518" s="40"/>
      <c r="E3518" s="115"/>
      <c r="F3518" s="115"/>
      <c r="G3518" s="40"/>
      <c r="H3518" s="40"/>
      <c r="I3518" s="40"/>
      <c r="J3518" s="40"/>
      <c r="K3518" s="40"/>
      <c r="L3518" s="40"/>
      <c r="M3518" s="40"/>
      <c r="N3518" s="40"/>
      <c r="O3518" s="40"/>
    </row>
    <row r="3519" spans="1:15" s="200" customFormat="1" x14ac:dyDescent="0.2">
      <c r="A3519" s="40"/>
      <c r="B3519" s="40"/>
      <c r="C3519" s="40"/>
      <c r="D3519" s="40"/>
      <c r="E3519" s="115"/>
      <c r="F3519" s="115"/>
      <c r="G3519" s="40"/>
      <c r="H3519" s="40"/>
      <c r="I3519" s="40"/>
      <c r="J3519" s="40"/>
      <c r="K3519" s="40"/>
      <c r="L3519" s="40"/>
      <c r="M3519" s="40"/>
      <c r="N3519" s="40"/>
      <c r="O3519" s="40"/>
    </row>
    <row r="3520" spans="1:15" s="200" customFormat="1" x14ac:dyDescent="0.2">
      <c r="A3520" s="40"/>
      <c r="B3520" s="40"/>
      <c r="C3520" s="40"/>
      <c r="D3520" s="40"/>
      <c r="E3520" s="115"/>
      <c r="F3520" s="115"/>
      <c r="G3520" s="40"/>
      <c r="H3520" s="40"/>
      <c r="I3520" s="40"/>
      <c r="J3520" s="40"/>
      <c r="K3520" s="40"/>
      <c r="L3520" s="40"/>
      <c r="M3520" s="40"/>
      <c r="N3520" s="40"/>
      <c r="O3520" s="40"/>
    </row>
    <row r="3521" spans="1:15" s="200" customFormat="1" x14ac:dyDescent="0.2">
      <c r="A3521" s="40"/>
      <c r="B3521" s="40"/>
      <c r="C3521" s="40"/>
      <c r="D3521" s="40"/>
      <c r="E3521" s="115"/>
      <c r="F3521" s="115"/>
      <c r="G3521" s="40"/>
      <c r="H3521" s="40"/>
      <c r="I3521" s="40"/>
      <c r="J3521" s="40"/>
      <c r="K3521" s="40"/>
      <c r="L3521" s="40"/>
      <c r="M3521" s="40"/>
      <c r="N3521" s="40"/>
      <c r="O3521" s="40"/>
    </row>
    <row r="3522" spans="1:15" s="200" customFormat="1" x14ac:dyDescent="0.2">
      <c r="A3522" s="40"/>
      <c r="B3522" s="40"/>
      <c r="C3522" s="40"/>
      <c r="D3522" s="40"/>
      <c r="E3522" s="115"/>
      <c r="F3522" s="115"/>
      <c r="G3522" s="40"/>
      <c r="H3522" s="40"/>
      <c r="I3522" s="40"/>
      <c r="J3522" s="40"/>
      <c r="K3522" s="40"/>
      <c r="L3522" s="40"/>
      <c r="M3522" s="40"/>
      <c r="N3522" s="40"/>
      <c r="O3522" s="40"/>
    </row>
    <row r="3523" spans="1:15" s="200" customFormat="1" x14ac:dyDescent="0.2">
      <c r="A3523" s="40"/>
      <c r="B3523" s="40"/>
      <c r="C3523" s="40"/>
      <c r="D3523" s="40"/>
      <c r="E3523" s="115"/>
      <c r="F3523" s="115"/>
      <c r="G3523" s="40"/>
      <c r="H3523" s="40"/>
      <c r="I3523" s="40"/>
      <c r="J3523" s="40"/>
      <c r="K3523" s="40"/>
      <c r="L3523" s="40"/>
      <c r="M3523" s="40"/>
      <c r="N3523" s="40"/>
      <c r="O3523" s="40"/>
    </row>
    <row r="3524" spans="1:15" s="200" customFormat="1" x14ac:dyDescent="0.2">
      <c r="A3524" s="40"/>
      <c r="B3524" s="40"/>
      <c r="C3524" s="40"/>
      <c r="D3524" s="40"/>
      <c r="E3524" s="115"/>
      <c r="F3524" s="115"/>
      <c r="G3524" s="40"/>
      <c r="H3524" s="40"/>
      <c r="I3524" s="40"/>
      <c r="J3524" s="40"/>
      <c r="K3524" s="40"/>
      <c r="L3524" s="40"/>
      <c r="M3524" s="40"/>
      <c r="N3524" s="40"/>
      <c r="O3524" s="40"/>
    </row>
    <row r="3525" spans="1:15" s="200" customFormat="1" x14ac:dyDescent="0.2">
      <c r="A3525" s="40"/>
      <c r="B3525" s="40"/>
      <c r="C3525" s="40"/>
      <c r="D3525" s="40"/>
      <c r="E3525" s="115"/>
      <c r="F3525" s="115"/>
      <c r="G3525" s="40"/>
      <c r="H3525" s="40"/>
      <c r="I3525" s="40"/>
      <c r="J3525" s="40"/>
      <c r="K3525" s="40"/>
      <c r="L3525" s="40"/>
      <c r="M3525" s="40"/>
      <c r="N3525" s="40"/>
      <c r="O3525" s="40"/>
    </row>
    <row r="3526" spans="1:15" s="200" customFormat="1" x14ac:dyDescent="0.2">
      <c r="A3526" s="40"/>
      <c r="B3526" s="40"/>
      <c r="C3526" s="40"/>
      <c r="D3526" s="40"/>
      <c r="E3526" s="115"/>
      <c r="F3526" s="115"/>
      <c r="G3526" s="40"/>
      <c r="H3526" s="40"/>
      <c r="I3526" s="40"/>
      <c r="J3526" s="40"/>
      <c r="K3526" s="40"/>
      <c r="L3526" s="40"/>
      <c r="M3526" s="40"/>
      <c r="N3526" s="40"/>
      <c r="O3526" s="40"/>
    </row>
    <row r="3527" spans="1:15" s="200" customFormat="1" x14ac:dyDescent="0.2">
      <c r="A3527" s="40"/>
      <c r="B3527" s="40"/>
      <c r="C3527" s="40"/>
      <c r="D3527" s="40"/>
      <c r="E3527" s="115"/>
      <c r="F3527" s="115"/>
      <c r="G3527" s="40"/>
      <c r="H3527" s="40"/>
      <c r="I3527" s="40"/>
      <c r="J3527" s="40"/>
      <c r="K3527" s="40"/>
      <c r="L3527" s="40"/>
      <c r="M3527" s="40"/>
      <c r="N3527" s="40"/>
      <c r="O3527" s="40"/>
    </row>
    <row r="3528" spans="1:15" s="200" customFormat="1" x14ac:dyDescent="0.2">
      <c r="A3528" s="40"/>
      <c r="B3528" s="40"/>
      <c r="C3528" s="40"/>
      <c r="D3528" s="40"/>
      <c r="E3528" s="115"/>
      <c r="F3528" s="115"/>
      <c r="G3528" s="40"/>
      <c r="H3528" s="40"/>
      <c r="I3528" s="40"/>
      <c r="J3528" s="40"/>
      <c r="K3528" s="40"/>
      <c r="L3528" s="40"/>
      <c r="M3528" s="40"/>
      <c r="N3528" s="40"/>
      <c r="O3528" s="40"/>
    </row>
    <row r="3529" spans="1:15" s="200" customFormat="1" x14ac:dyDescent="0.2">
      <c r="A3529" s="40"/>
      <c r="B3529" s="40"/>
      <c r="C3529" s="40"/>
      <c r="D3529" s="40"/>
      <c r="E3529" s="115"/>
      <c r="F3529" s="115"/>
      <c r="G3529" s="40"/>
      <c r="H3529" s="40"/>
      <c r="I3529" s="40"/>
      <c r="J3529" s="40"/>
      <c r="K3529" s="40"/>
      <c r="L3529" s="40"/>
      <c r="M3529" s="40"/>
      <c r="N3529" s="40"/>
      <c r="O3529" s="40"/>
    </row>
    <row r="3530" spans="1:15" s="200" customFormat="1" x14ac:dyDescent="0.2">
      <c r="A3530" s="40"/>
      <c r="B3530" s="40"/>
      <c r="C3530" s="40"/>
      <c r="D3530" s="40"/>
      <c r="E3530" s="115"/>
      <c r="F3530" s="115"/>
      <c r="G3530" s="40"/>
      <c r="H3530" s="40"/>
      <c r="I3530" s="40"/>
      <c r="J3530" s="40"/>
      <c r="K3530" s="40"/>
      <c r="L3530" s="40"/>
      <c r="M3530" s="40"/>
      <c r="N3530" s="40"/>
      <c r="O3530" s="40"/>
    </row>
    <row r="3531" spans="1:15" s="200" customFormat="1" x14ac:dyDescent="0.2">
      <c r="A3531" s="40"/>
      <c r="B3531" s="40"/>
      <c r="C3531" s="40"/>
      <c r="D3531" s="40"/>
      <c r="E3531" s="115"/>
      <c r="F3531" s="115"/>
      <c r="G3531" s="40"/>
      <c r="H3531" s="40"/>
      <c r="I3531" s="40"/>
      <c r="J3531" s="40"/>
      <c r="K3531" s="40"/>
      <c r="L3531" s="40"/>
      <c r="M3531" s="40"/>
      <c r="N3531" s="40"/>
      <c r="O3531" s="40"/>
    </row>
    <row r="3532" spans="1:15" s="200" customFormat="1" x14ac:dyDescent="0.2">
      <c r="A3532" s="40"/>
      <c r="B3532" s="40"/>
      <c r="C3532" s="40"/>
      <c r="D3532" s="40"/>
      <c r="E3532" s="115"/>
      <c r="F3532" s="115"/>
      <c r="G3532" s="40"/>
      <c r="H3532" s="40"/>
      <c r="I3532" s="40"/>
      <c r="J3532" s="40"/>
      <c r="K3532" s="40"/>
      <c r="L3532" s="40"/>
      <c r="M3532" s="40"/>
      <c r="N3532" s="40"/>
      <c r="O3532" s="40"/>
    </row>
    <row r="3533" spans="1:15" s="200" customFormat="1" x14ac:dyDescent="0.2">
      <c r="A3533" s="40"/>
      <c r="B3533" s="40"/>
      <c r="C3533" s="40"/>
      <c r="D3533" s="40"/>
      <c r="E3533" s="115"/>
      <c r="F3533" s="115"/>
      <c r="G3533" s="40"/>
      <c r="H3533" s="40"/>
      <c r="I3533" s="40"/>
      <c r="J3533" s="40"/>
      <c r="K3533" s="40"/>
      <c r="L3533" s="40"/>
      <c r="M3533" s="40"/>
      <c r="N3533" s="40"/>
      <c r="O3533" s="40"/>
    </row>
    <row r="3534" spans="1:15" s="200" customFormat="1" x14ac:dyDescent="0.2">
      <c r="A3534" s="40"/>
      <c r="B3534" s="40"/>
      <c r="C3534" s="40"/>
      <c r="D3534" s="40"/>
      <c r="E3534" s="115"/>
      <c r="F3534" s="115"/>
      <c r="G3534" s="40"/>
      <c r="H3534" s="40"/>
      <c r="I3534" s="40"/>
      <c r="J3534" s="40"/>
      <c r="K3534" s="40"/>
      <c r="L3534" s="40"/>
      <c r="M3534" s="40"/>
      <c r="N3534" s="40"/>
      <c r="O3534" s="40"/>
    </row>
    <row r="3535" spans="1:15" s="200" customFormat="1" x14ac:dyDescent="0.2">
      <c r="A3535" s="40"/>
      <c r="B3535" s="40"/>
      <c r="C3535" s="40"/>
      <c r="D3535" s="40"/>
      <c r="E3535" s="115"/>
      <c r="F3535" s="115"/>
      <c r="G3535" s="40"/>
      <c r="H3535" s="40"/>
      <c r="I3535" s="40"/>
      <c r="J3535" s="40"/>
      <c r="K3535" s="40"/>
      <c r="L3535" s="40"/>
      <c r="M3535" s="40"/>
      <c r="N3535" s="40"/>
      <c r="O3535" s="40"/>
    </row>
    <row r="3536" spans="1:15" s="200" customFormat="1" x14ac:dyDescent="0.2">
      <c r="A3536" s="40"/>
      <c r="B3536" s="40"/>
      <c r="C3536" s="40"/>
      <c r="D3536" s="40"/>
      <c r="E3536" s="115"/>
      <c r="F3536" s="115"/>
      <c r="G3536" s="40"/>
      <c r="H3536" s="40"/>
      <c r="I3536" s="40"/>
      <c r="J3536" s="40"/>
      <c r="K3536" s="40"/>
      <c r="L3536" s="40"/>
      <c r="M3536" s="40"/>
      <c r="N3536" s="40"/>
      <c r="O3536" s="40"/>
    </row>
    <row r="3537" spans="1:15" s="200" customFormat="1" x14ac:dyDescent="0.2">
      <c r="A3537" s="40"/>
      <c r="B3537" s="40"/>
      <c r="C3537" s="40"/>
      <c r="D3537" s="40"/>
      <c r="E3537" s="115"/>
      <c r="F3537" s="115"/>
      <c r="G3537" s="40"/>
      <c r="H3537" s="40"/>
      <c r="I3537" s="40"/>
      <c r="J3537" s="40"/>
      <c r="K3537" s="40"/>
      <c r="L3537" s="40"/>
      <c r="M3537" s="40"/>
      <c r="N3537" s="40"/>
      <c r="O3537" s="40"/>
    </row>
    <row r="3538" spans="1:15" s="200" customFormat="1" x14ac:dyDescent="0.2">
      <c r="A3538" s="40"/>
      <c r="B3538" s="40"/>
      <c r="C3538" s="40"/>
      <c r="D3538" s="40"/>
      <c r="E3538" s="115"/>
      <c r="F3538" s="115"/>
      <c r="G3538" s="40"/>
      <c r="H3538" s="40"/>
      <c r="I3538" s="40"/>
      <c r="J3538" s="40"/>
      <c r="K3538" s="40"/>
      <c r="L3538" s="40"/>
      <c r="M3538" s="40"/>
      <c r="N3538" s="40"/>
      <c r="O3538" s="40"/>
    </row>
    <row r="3539" spans="1:15" s="200" customFormat="1" x14ac:dyDescent="0.2">
      <c r="A3539" s="40"/>
      <c r="B3539" s="40"/>
      <c r="C3539" s="40"/>
      <c r="D3539" s="40"/>
      <c r="E3539" s="115"/>
      <c r="F3539" s="115"/>
      <c r="G3539" s="40"/>
      <c r="H3539" s="40"/>
      <c r="I3539" s="40"/>
      <c r="J3539" s="40"/>
      <c r="K3539" s="40"/>
      <c r="L3539" s="40"/>
      <c r="M3539" s="40"/>
      <c r="N3539" s="40"/>
      <c r="O3539" s="40"/>
    </row>
    <row r="3540" spans="1:15" s="200" customFormat="1" x14ac:dyDescent="0.2">
      <c r="A3540" s="40"/>
      <c r="B3540" s="40"/>
      <c r="C3540" s="40"/>
      <c r="D3540" s="40"/>
      <c r="E3540" s="115"/>
      <c r="F3540" s="115"/>
      <c r="G3540" s="40"/>
      <c r="H3540" s="40"/>
      <c r="I3540" s="40"/>
      <c r="J3540" s="40"/>
      <c r="K3540" s="40"/>
      <c r="L3540" s="40"/>
      <c r="M3540" s="40"/>
      <c r="N3540" s="40"/>
      <c r="O3540" s="40"/>
    </row>
    <row r="3541" spans="1:15" s="200" customFormat="1" x14ac:dyDescent="0.2">
      <c r="A3541" s="40"/>
      <c r="B3541" s="40"/>
      <c r="C3541" s="40"/>
      <c r="D3541" s="40"/>
      <c r="E3541" s="115"/>
      <c r="F3541" s="115"/>
      <c r="G3541" s="40"/>
      <c r="H3541" s="40"/>
      <c r="I3541" s="40"/>
      <c r="J3541" s="40"/>
      <c r="K3541" s="40"/>
      <c r="L3541" s="40"/>
      <c r="M3541" s="40"/>
      <c r="N3541" s="40"/>
      <c r="O3541" s="40"/>
    </row>
    <row r="3542" spans="1:15" s="200" customFormat="1" x14ac:dyDescent="0.2">
      <c r="A3542" s="40"/>
      <c r="B3542" s="40"/>
      <c r="C3542" s="40"/>
      <c r="D3542" s="40"/>
      <c r="E3542" s="115"/>
      <c r="F3542" s="115"/>
      <c r="G3542" s="40"/>
      <c r="H3542" s="40"/>
      <c r="I3542" s="40"/>
      <c r="J3542" s="40"/>
      <c r="K3542" s="40"/>
      <c r="L3542" s="40"/>
      <c r="M3542" s="40"/>
      <c r="N3542" s="40"/>
      <c r="O3542" s="40"/>
    </row>
    <row r="3543" spans="1:15" s="200" customFormat="1" x14ac:dyDescent="0.2">
      <c r="A3543" s="40"/>
      <c r="B3543" s="40"/>
      <c r="C3543" s="40"/>
      <c r="D3543" s="40"/>
      <c r="E3543" s="115"/>
      <c r="F3543" s="115"/>
      <c r="G3543" s="40"/>
      <c r="H3543" s="40"/>
      <c r="I3543" s="40"/>
      <c r="J3543" s="40"/>
      <c r="K3543" s="40"/>
      <c r="L3543" s="40"/>
      <c r="M3543" s="40"/>
      <c r="N3543" s="40"/>
      <c r="O3543" s="40"/>
    </row>
    <row r="3544" spans="1:15" s="200" customFormat="1" x14ac:dyDescent="0.2">
      <c r="A3544" s="40"/>
      <c r="B3544" s="40"/>
      <c r="C3544" s="40"/>
      <c r="D3544" s="40"/>
      <c r="E3544" s="115"/>
      <c r="F3544" s="115"/>
      <c r="G3544" s="40"/>
      <c r="H3544" s="40"/>
      <c r="I3544" s="40"/>
      <c r="J3544" s="40"/>
      <c r="K3544" s="40"/>
      <c r="L3544" s="40"/>
      <c r="M3544" s="40"/>
      <c r="N3544" s="40"/>
      <c r="O3544" s="40"/>
    </row>
    <row r="3545" spans="1:15" s="200" customFormat="1" x14ac:dyDescent="0.2">
      <c r="A3545" s="40"/>
      <c r="B3545" s="40"/>
      <c r="C3545" s="40"/>
      <c r="D3545" s="40"/>
      <c r="E3545" s="115"/>
      <c r="F3545" s="115"/>
      <c r="G3545" s="40"/>
      <c r="H3545" s="40"/>
      <c r="I3545" s="40"/>
      <c r="J3545" s="40"/>
      <c r="K3545" s="40"/>
      <c r="L3545" s="40"/>
      <c r="M3545" s="40"/>
      <c r="N3545" s="40"/>
      <c r="O3545" s="40"/>
    </row>
    <row r="3546" spans="1:15" s="200" customFormat="1" x14ac:dyDescent="0.2">
      <c r="A3546" s="40"/>
      <c r="B3546" s="40"/>
      <c r="C3546" s="40"/>
      <c r="D3546" s="40"/>
      <c r="E3546" s="115"/>
      <c r="F3546" s="115"/>
      <c r="G3546" s="40"/>
      <c r="H3546" s="40"/>
      <c r="I3546" s="40"/>
      <c r="J3546" s="40"/>
      <c r="K3546" s="40"/>
      <c r="L3546" s="40"/>
      <c r="M3546" s="40"/>
      <c r="N3546" s="40"/>
      <c r="O3546" s="40"/>
    </row>
    <row r="3547" spans="1:15" s="200" customFormat="1" x14ac:dyDescent="0.2">
      <c r="A3547" s="40"/>
      <c r="B3547" s="40"/>
      <c r="C3547" s="40"/>
      <c r="D3547" s="40"/>
      <c r="E3547" s="115"/>
      <c r="F3547" s="115"/>
      <c r="G3547" s="40"/>
      <c r="H3547" s="40"/>
      <c r="I3547" s="40"/>
      <c r="J3547" s="40"/>
      <c r="K3547" s="40"/>
      <c r="L3547" s="40"/>
      <c r="M3547" s="40"/>
      <c r="N3547" s="40"/>
      <c r="O3547" s="40"/>
    </row>
    <row r="3548" spans="1:15" s="200" customFormat="1" x14ac:dyDescent="0.2">
      <c r="A3548" s="40"/>
      <c r="B3548" s="40"/>
      <c r="C3548" s="40"/>
      <c r="D3548" s="40"/>
      <c r="E3548" s="115"/>
      <c r="F3548" s="115"/>
      <c r="G3548" s="40"/>
      <c r="H3548" s="40"/>
      <c r="I3548" s="40"/>
      <c r="J3548" s="40"/>
      <c r="K3548" s="40"/>
      <c r="L3548" s="40"/>
      <c r="M3548" s="40"/>
      <c r="N3548" s="40"/>
      <c r="O3548" s="40"/>
    </row>
    <row r="3549" spans="1:15" s="200" customFormat="1" x14ac:dyDescent="0.2">
      <c r="A3549" s="40"/>
      <c r="B3549" s="40"/>
      <c r="C3549" s="40"/>
      <c r="D3549" s="40"/>
      <c r="E3549" s="115"/>
      <c r="F3549" s="115"/>
      <c r="G3549" s="40"/>
      <c r="H3549" s="40"/>
      <c r="I3549" s="40"/>
      <c r="J3549" s="40"/>
      <c r="K3549" s="40"/>
      <c r="L3549" s="40"/>
      <c r="M3549" s="40"/>
      <c r="N3549" s="40"/>
      <c r="O3549" s="40"/>
    </row>
    <row r="3550" spans="1:15" s="200" customFormat="1" x14ac:dyDescent="0.2">
      <c r="A3550" s="40"/>
      <c r="B3550" s="40"/>
      <c r="C3550" s="40"/>
      <c r="D3550" s="40"/>
      <c r="E3550" s="115"/>
      <c r="F3550" s="115"/>
      <c r="G3550" s="40"/>
      <c r="H3550" s="40"/>
      <c r="I3550" s="40"/>
      <c r="J3550" s="40"/>
      <c r="K3550" s="40"/>
      <c r="L3550" s="40"/>
      <c r="M3550" s="40"/>
      <c r="N3550" s="40"/>
      <c r="O3550" s="40"/>
    </row>
    <row r="3551" spans="1:15" s="200" customFormat="1" x14ac:dyDescent="0.2">
      <c r="A3551" s="40"/>
      <c r="B3551" s="40"/>
      <c r="C3551" s="40"/>
      <c r="D3551" s="40"/>
      <c r="E3551" s="115"/>
      <c r="F3551" s="115"/>
      <c r="G3551" s="40"/>
      <c r="H3551" s="40"/>
      <c r="I3551" s="40"/>
      <c r="J3551" s="40"/>
      <c r="K3551" s="40"/>
      <c r="L3551" s="40"/>
      <c r="M3551" s="40"/>
      <c r="N3551" s="40"/>
      <c r="O3551" s="40"/>
    </row>
    <row r="3552" spans="1:15" s="200" customFormat="1" x14ac:dyDescent="0.2">
      <c r="A3552" s="40"/>
      <c r="B3552" s="40"/>
      <c r="C3552" s="40"/>
      <c r="D3552" s="40"/>
      <c r="E3552" s="115"/>
      <c r="F3552" s="115"/>
      <c r="G3552" s="40"/>
      <c r="H3552" s="40"/>
      <c r="I3552" s="40"/>
      <c r="J3552" s="40"/>
      <c r="K3552" s="40"/>
      <c r="L3552" s="40"/>
      <c r="M3552" s="40"/>
      <c r="N3552" s="40"/>
      <c r="O3552" s="40"/>
    </row>
    <row r="3553" spans="1:15" s="200" customFormat="1" x14ac:dyDescent="0.2">
      <c r="A3553" s="40"/>
      <c r="B3553" s="40"/>
      <c r="C3553" s="40"/>
      <c r="D3553" s="40"/>
      <c r="E3553" s="115"/>
      <c r="F3553" s="115"/>
      <c r="G3553" s="40"/>
      <c r="H3553" s="40"/>
      <c r="I3553" s="40"/>
      <c r="J3553" s="40"/>
      <c r="K3553" s="40"/>
      <c r="L3553" s="40"/>
      <c r="M3553" s="40"/>
      <c r="N3553" s="40"/>
      <c r="O3553" s="40"/>
    </row>
    <row r="3554" spans="1:15" s="200" customFormat="1" x14ac:dyDescent="0.2">
      <c r="A3554" s="40"/>
      <c r="B3554" s="40"/>
      <c r="C3554" s="40"/>
      <c r="D3554" s="40"/>
      <c r="E3554" s="115"/>
      <c r="F3554" s="115"/>
      <c r="G3554" s="40"/>
      <c r="H3554" s="40"/>
      <c r="I3554" s="40"/>
      <c r="J3554" s="40"/>
      <c r="K3554" s="40"/>
      <c r="L3554" s="40"/>
      <c r="M3554" s="40"/>
      <c r="N3554" s="40"/>
      <c r="O3554" s="40"/>
    </row>
    <row r="3555" spans="1:15" s="200" customFormat="1" x14ac:dyDescent="0.2">
      <c r="A3555" s="40"/>
      <c r="B3555" s="40"/>
      <c r="C3555" s="40"/>
      <c r="D3555" s="40"/>
      <c r="E3555" s="115"/>
      <c r="F3555" s="115"/>
      <c r="G3555" s="40"/>
      <c r="H3555" s="40"/>
      <c r="I3555" s="40"/>
      <c r="J3555" s="40"/>
      <c r="K3555" s="40"/>
      <c r="L3555" s="40"/>
      <c r="M3555" s="40"/>
      <c r="N3555" s="40"/>
      <c r="O3555" s="40"/>
    </row>
    <row r="3556" spans="1:15" s="200" customFormat="1" x14ac:dyDescent="0.2">
      <c r="A3556" s="40"/>
      <c r="B3556" s="40"/>
      <c r="C3556" s="40"/>
      <c r="D3556" s="40"/>
      <c r="E3556" s="115"/>
      <c r="F3556" s="115"/>
      <c r="G3556" s="40"/>
      <c r="H3556" s="40"/>
      <c r="I3556" s="40"/>
      <c r="J3556" s="40"/>
      <c r="K3556" s="40"/>
      <c r="L3556" s="40"/>
      <c r="M3556" s="40"/>
      <c r="N3556" s="40"/>
      <c r="O3556" s="40"/>
    </row>
    <row r="3557" spans="1:15" s="200" customFormat="1" x14ac:dyDescent="0.2">
      <c r="A3557" s="40"/>
      <c r="B3557" s="40"/>
      <c r="C3557" s="40"/>
      <c r="D3557" s="40"/>
      <c r="E3557" s="115"/>
      <c r="F3557" s="115"/>
      <c r="G3557" s="40"/>
      <c r="H3557" s="40"/>
      <c r="I3557" s="40"/>
      <c r="J3557" s="40"/>
      <c r="K3557" s="40"/>
      <c r="L3557" s="40"/>
      <c r="M3557" s="40"/>
      <c r="N3557" s="40"/>
      <c r="O3557" s="40"/>
    </row>
    <row r="3558" spans="1:15" s="200" customFormat="1" x14ac:dyDescent="0.2">
      <c r="A3558" s="40"/>
      <c r="B3558" s="40"/>
      <c r="C3558" s="40"/>
      <c r="D3558" s="40"/>
      <c r="E3558" s="115"/>
      <c r="F3558" s="115"/>
      <c r="G3558" s="40"/>
      <c r="H3558" s="40"/>
      <c r="I3558" s="40"/>
      <c r="J3558" s="40"/>
      <c r="K3558" s="40"/>
      <c r="L3558" s="40"/>
      <c r="M3558" s="40"/>
      <c r="N3558" s="40"/>
      <c r="O3558" s="40"/>
    </row>
    <row r="3559" spans="1:15" s="200" customFormat="1" x14ac:dyDescent="0.2">
      <c r="A3559" s="40"/>
      <c r="B3559" s="40"/>
      <c r="C3559" s="40"/>
      <c r="D3559" s="40"/>
      <c r="E3559" s="115"/>
      <c r="F3559" s="115"/>
      <c r="G3559" s="40"/>
      <c r="H3559" s="40"/>
      <c r="I3559" s="40"/>
      <c r="J3559" s="40"/>
      <c r="K3559" s="40"/>
      <c r="L3559" s="40"/>
      <c r="M3559" s="40"/>
      <c r="N3559" s="40"/>
      <c r="O3559" s="40"/>
    </row>
    <row r="3560" spans="1:15" s="200" customFormat="1" x14ac:dyDescent="0.2">
      <c r="A3560" s="40"/>
      <c r="B3560" s="40"/>
      <c r="C3560" s="40"/>
      <c r="D3560" s="40"/>
      <c r="E3560" s="115"/>
      <c r="F3560" s="115"/>
      <c r="G3560" s="40"/>
      <c r="H3560" s="40"/>
      <c r="I3560" s="40"/>
      <c r="J3560" s="40"/>
      <c r="K3560" s="40"/>
      <c r="L3560" s="40"/>
      <c r="M3560" s="40"/>
      <c r="N3560" s="40"/>
      <c r="O3560" s="40"/>
    </row>
    <row r="3561" spans="1:15" s="200" customFormat="1" x14ac:dyDescent="0.2">
      <c r="A3561" s="40"/>
      <c r="B3561" s="40"/>
      <c r="C3561" s="40"/>
      <c r="D3561" s="40"/>
      <c r="E3561" s="115"/>
      <c r="F3561" s="115"/>
      <c r="G3561" s="40"/>
      <c r="H3561" s="40"/>
      <c r="I3561" s="40"/>
      <c r="J3561" s="40"/>
      <c r="K3561" s="40"/>
      <c r="L3561" s="40"/>
      <c r="M3561" s="40"/>
      <c r="N3561" s="40"/>
      <c r="O3561" s="40"/>
    </row>
    <row r="3562" spans="1:15" s="200" customFormat="1" x14ac:dyDescent="0.2">
      <c r="A3562" s="40"/>
      <c r="B3562" s="40"/>
      <c r="C3562" s="40"/>
      <c r="D3562" s="40"/>
      <c r="E3562" s="115"/>
      <c r="F3562" s="115"/>
      <c r="G3562" s="40"/>
      <c r="H3562" s="40"/>
      <c r="I3562" s="40"/>
      <c r="J3562" s="40"/>
      <c r="K3562" s="40"/>
      <c r="L3562" s="40"/>
      <c r="M3562" s="40"/>
      <c r="N3562" s="40"/>
      <c r="O3562" s="40"/>
    </row>
    <row r="3563" spans="1:15" s="200" customFormat="1" x14ac:dyDescent="0.2">
      <c r="A3563" s="40"/>
      <c r="B3563" s="40"/>
      <c r="C3563" s="40"/>
      <c r="D3563" s="40"/>
      <c r="E3563" s="115"/>
      <c r="F3563" s="115"/>
      <c r="G3563" s="40"/>
      <c r="H3563" s="40"/>
      <c r="I3563" s="40"/>
      <c r="J3563" s="40"/>
      <c r="K3563" s="40"/>
      <c r="L3563" s="40"/>
      <c r="M3563" s="40"/>
      <c r="N3563" s="40"/>
      <c r="O3563" s="40"/>
    </row>
    <row r="3564" spans="1:15" s="200" customFormat="1" x14ac:dyDescent="0.2">
      <c r="A3564" s="40"/>
      <c r="B3564" s="40"/>
      <c r="C3564" s="40"/>
      <c r="D3564" s="40"/>
      <c r="E3564" s="115"/>
      <c r="F3564" s="115"/>
      <c r="G3564" s="40"/>
      <c r="H3564" s="40"/>
      <c r="I3564" s="40"/>
      <c r="J3564" s="40"/>
      <c r="K3564" s="40"/>
      <c r="L3564" s="40"/>
      <c r="M3564" s="40"/>
      <c r="N3564" s="40"/>
      <c r="O3564" s="40"/>
    </row>
    <row r="3565" spans="1:15" s="200" customFormat="1" x14ac:dyDescent="0.2">
      <c r="A3565" s="40"/>
      <c r="B3565" s="40"/>
      <c r="C3565" s="40"/>
      <c r="D3565" s="40"/>
      <c r="E3565" s="115"/>
      <c r="F3565" s="115"/>
      <c r="G3565" s="40"/>
      <c r="H3565" s="40"/>
      <c r="I3565" s="40"/>
      <c r="J3565" s="40"/>
      <c r="K3565" s="40"/>
      <c r="L3565" s="40"/>
      <c r="M3565" s="40"/>
      <c r="N3565" s="40"/>
      <c r="O3565" s="40"/>
    </row>
    <row r="3566" spans="1:15" s="200" customFormat="1" x14ac:dyDescent="0.2">
      <c r="A3566" s="40"/>
      <c r="B3566" s="40"/>
      <c r="C3566" s="40"/>
      <c r="D3566" s="40"/>
      <c r="E3566" s="115"/>
      <c r="F3566" s="115"/>
      <c r="G3566" s="40"/>
      <c r="H3566" s="40"/>
      <c r="I3566" s="40"/>
      <c r="J3566" s="40"/>
      <c r="K3566" s="40"/>
      <c r="L3566" s="40"/>
      <c r="M3566" s="40"/>
      <c r="N3566" s="40"/>
      <c r="O3566" s="40"/>
    </row>
    <row r="3567" spans="1:15" s="200" customFormat="1" x14ac:dyDescent="0.2">
      <c r="A3567" s="40"/>
      <c r="B3567" s="40"/>
      <c r="C3567" s="40"/>
      <c r="D3567" s="40"/>
      <c r="E3567" s="115"/>
      <c r="F3567" s="115"/>
      <c r="G3567" s="40"/>
      <c r="H3567" s="40"/>
      <c r="I3567" s="40"/>
      <c r="J3567" s="40"/>
      <c r="K3567" s="40"/>
      <c r="L3567" s="40"/>
      <c r="M3567" s="40"/>
      <c r="N3567" s="40"/>
      <c r="O3567" s="40"/>
    </row>
    <row r="3568" spans="1:15" s="200" customFormat="1" x14ac:dyDescent="0.2">
      <c r="A3568" s="40"/>
      <c r="B3568" s="40"/>
      <c r="C3568" s="40"/>
      <c r="D3568" s="40"/>
      <c r="E3568" s="115"/>
      <c r="F3568" s="115"/>
      <c r="G3568" s="40"/>
      <c r="H3568" s="40"/>
      <c r="I3568" s="40"/>
      <c r="J3568" s="40"/>
      <c r="K3568" s="40"/>
      <c r="L3568" s="40"/>
      <c r="M3568" s="40"/>
      <c r="N3568" s="40"/>
      <c r="O3568" s="40"/>
    </row>
    <row r="3569" spans="1:15" s="200" customFormat="1" x14ac:dyDescent="0.2">
      <c r="A3569" s="40"/>
      <c r="B3569" s="40"/>
      <c r="C3569" s="40"/>
      <c r="D3569" s="40"/>
      <c r="E3569" s="115"/>
      <c r="F3569" s="115"/>
      <c r="G3569" s="40"/>
      <c r="H3569" s="40"/>
      <c r="I3569" s="40"/>
      <c r="J3569" s="40"/>
      <c r="K3569" s="40"/>
      <c r="L3569" s="40"/>
      <c r="M3569" s="40"/>
      <c r="N3569" s="40"/>
      <c r="O3569" s="40"/>
    </row>
    <row r="3570" spans="1:15" s="200" customFormat="1" x14ac:dyDescent="0.2">
      <c r="A3570" s="40"/>
      <c r="B3570" s="40"/>
      <c r="C3570" s="40"/>
      <c r="D3570" s="40"/>
      <c r="E3570" s="115"/>
      <c r="F3570" s="115"/>
      <c r="G3570" s="40"/>
      <c r="H3570" s="40"/>
      <c r="I3570" s="40"/>
      <c r="J3570" s="40"/>
      <c r="K3570" s="40"/>
      <c r="L3570" s="40"/>
      <c r="M3570" s="40"/>
      <c r="N3570" s="40"/>
      <c r="O3570" s="40"/>
    </row>
    <row r="3571" spans="1:15" s="200" customFormat="1" x14ac:dyDescent="0.2">
      <c r="A3571" s="40"/>
      <c r="B3571" s="40"/>
      <c r="C3571" s="40"/>
      <c r="D3571" s="40"/>
      <c r="E3571" s="115"/>
      <c r="F3571" s="115"/>
      <c r="G3571" s="40"/>
      <c r="H3571" s="40"/>
      <c r="I3571" s="40"/>
      <c r="J3571" s="40"/>
      <c r="K3571" s="40"/>
      <c r="L3571" s="40"/>
      <c r="M3571" s="40"/>
      <c r="N3571" s="40"/>
      <c r="O3571" s="40"/>
    </row>
    <row r="3572" spans="1:15" s="200" customFormat="1" x14ac:dyDescent="0.2">
      <c r="A3572" s="40"/>
      <c r="B3572" s="40"/>
      <c r="C3572" s="40"/>
      <c r="D3572" s="40"/>
      <c r="E3572" s="115"/>
      <c r="F3572" s="115"/>
      <c r="G3572" s="40"/>
      <c r="H3572" s="40"/>
      <c r="I3572" s="40"/>
      <c r="J3572" s="40"/>
      <c r="K3572" s="40"/>
      <c r="L3572" s="40"/>
      <c r="M3572" s="40"/>
      <c r="N3572" s="40"/>
      <c r="O3572" s="40"/>
    </row>
    <row r="3573" spans="1:15" s="200" customFormat="1" x14ac:dyDescent="0.2">
      <c r="A3573" s="40"/>
      <c r="B3573" s="40"/>
      <c r="C3573" s="40"/>
      <c r="D3573" s="40"/>
      <c r="E3573" s="115"/>
      <c r="F3573" s="115"/>
      <c r="G3573" s="40"/>
      <c r="H3573" s="40"/>
      <c r="I3573" s="40"/>
      <c r="J3573" s="40"/>
      <c r="K3573" s="40"/>
      <c r="L3573" s="40"/>
      <c r="M3573" s="40"/>
      <c r="N3573" s="40"/>
      <c r="O3573" s="40"/>
    </row>
    <row r="3574" spans="1:15" s="200" customFormat="1" x14ac:dyDescent="0.2">
      <c r="A3574" s="40"/>
      <c r="B3574" s="40"/>
      <c r="C3574" s="40"/>
      <c r="D3574" s="40"/>
      <c r="E3574" s="115"/>
      <c r="F3574" s="115"/>
      <c r="G3574" s="40"/>
      <c r="H3574" s="40"/>
      <c r="I3574" s="40"/>
      <c r="J3574" s="40"/>
      <c r="K3574" s="40"/>
      <c r="L3574" s="40"/>
      <c r="M3574" s="40"/>
      <c r="N3574" s="40"/>
      <c r="O3574" s="40"/>
    </row>
    <row r="3575" spans="1:15" s="200" customFormat="1" x14ac:dyDescent="0.2">
      <c r="A3575" s="40"/>
      <c r="B3575" s="40"/>
      <c r="C3575" s="40"/>
      <c r="D3575" s="40"/>
      <c r="E3575" s="115"/>
      <c r="F3575" s="115"/>
      <c r="G3575" s="40"/>
      <c r="H3575" s="40"/>
      <c r="I3575" s="40"/>
      <c r="J3575" s="40"/>
      <c r="K3575" s="40"/>
      <c r="L3575" s="40"/>
      <c r="M3575" s="40"/>
      <c r="N3575" s="40"/>
      <c r="O3575" s="40"/>
    </row>
    <row r="3576" spans="1:15" s="200" customFormat="1" x14ac:dyDescent="0.2">
      <c r="A3576" s="40"/>
      <c r="B3576" s="40"/>
      <c r="C3576" s="40"/>
      <c r="D3576" s="40"/>
      <c r="E3576" s="115"/>
      <c r="F3576" s="115"/>
      <c r="G3576" s="40"/>
      <c r="H3576" s="40"/>
      <c r="I3576" s="40"/>
      <c r="J3576" s="40"/>
      <c r="K3576" s="40"/>
      <c r="L3576" s="40"/>
      <c r="M3576" s="40"/>
      <c r="N3576" s="40"/>
      <c r="O3576" s="40"/>
    </row>
    <row r="3577" spans="1:15" s="200" customFormat="1" x14ac:dyDescent="0.2">
      <c r="A3577" s="40"/>
      <c r="B3577" s="40"/>
      <c r="C3577" s="40"/>
      <c r="D3577" s="40"/>
      <c r="E3577" s="115"/>
      <c r="F3577" s="115"/>
      <c r="G3577" s="40"/>
      <c r="H3577" s="40"/>
      <c r="I3577" s="40"/>
      <c r="J3577" s="40"/>
      <c r="K3577" s="40"/>
      <c r="L3577" s="40"/>
      <c r="M3577" s="40"/>
      <c r="N3577" s="40"/>
      <c r="O3577" s="40"/>
    </row>
    <row r="3578" spans="1:15" s="200" customFormat="1" x14ac:dyDescent="0.2">
      <c r="A3578" s="40"/>
      <c r="B3578" s="40"/>
      <c r="C3578" s="40"/>
      <c r="D3578" s="40"/>
      <c r="E3578" s="115"/>
      <c r="F3578" s="115"/>
      <c r="G3578" s="40"/>
      <c r="H3578" s="40"/>
      <c r="I3578" s="40"/>
      <c r="J3578" s="40"/>
      <c r="K3578" s="40"/>
      <c r="L3578" s="40"/>
      <c r="M3578" s="40"/>
      <c r="N3578" s="40"/>
      <c r="O3578" s="40"/>
    </row>
    <row r="3579" spans="1:15" s="200" customFormat="1" x14ac:dyDescent="0.2">
      <c r="A3579" s="40"/>
      <c r="B3579" s="40"/>
      <c r="C3579" s="40"/>
      <c r="D3579" s="40"/>
      <c r="E3579" s="115"/>
      <c r="F3579" s="115"/>
      <c r="G3579" s="40"/>
      <c r="H3579" s="40"/>
      <c r="I3579" s="40"/>
      <c r="J3579" s="40"/>
      <c r="K3579" s="40"/>
      <c r="L3579" s="40"/>
      <c r="M3579" s="40"/>
      <c r="N3579" s="40"/>
      <c r="O3579" s="40"/>
    </row>
    <row r="3580" spans="1:15" s="200" customFormat="1" x14ac:dyDescent="0.2">
      <c r="A3580" s="40"/>
      <c r="B3580" s="40"/>
      <c r="C3580" s="40"/>
      <c r="D3580" s="40"/>
      <c r="E3580" s="115"/>
      <c r="F3580" s="115"/>
      <c r="G3580" s="40"/>
      <c r="H3580" s="40"/>
      <c r="I3580" s="40"/>
      <c r="J3580" s="40"/>
      <c r="K3580" s="40"/>
      <c r="L3580" s="40"/>
      <c r="M3580" s="40"/>
      <c r="N3580" s="40"/>
      <c r="O3580" s="40"/>
    </row>
    <row r="3581" spans="1:15" s="200" customFormat="1" x14ac:dyDescent="0.2">
      <c r="A3581" s="40"/>
      <c r="B3581" s="40"/>
      <c r="C3581" s="40"/>
      <c r="D3581" s="40"/>
      <c r="E3581" s="115"/>
      <c r="F3581" s="115"/>
      <c r="G3581" s="40"/>
      <c r="H3581" s="40"/>
      <c r="I3581" s="40"/>
      <c r="J3581" s="40"/>
      <c r="K3581" s="40"/>
      <c r="L3581" s="40"/>
      <c r="M3581" s="40"/>
      <c r="N3581" s="40"/>
      <c r="O3581" s="40"/>
    </row>
    <row r="3582" spans="1:15" s="200" customFormat="1" x14ac:dyDescent="0.2">
      <c r="A3582" s="40"/>
      <c r="B3582" s="40"/>
      <c r="C3582" s="40"/>
      <c r="D3582" s="40"/>
      <c r="E3582" s="115"/>
      <c r="F3582" s="115"/>
      <c r="G3582" s="40"/>
      <c r="H3582" s="40"/>
      <c r="I3582" s="40"/>
      <c r="J3582" s="40"/>
      <c r="K3582" s="40"/>
      <c r="L3582" s="40"/>
      <c r="M3582" s="40"/>
      <c r="N3582" s="40"/>
      <c r="O3582" s="40"/>
    </row>
    <row r="3583" spans="1:15" s="200" customFormat="1" x14ac:dyDescent="0.2">
      <c r="A3583" s="40"/>
      <c r="B3583" s="40"/>
      <c r="C3583" s="40"/>
      <c r="D3583" s="40"/>
      <c r="E3583" s="115"/>
      <c r="F3583" s="115"/>
      <c r="G3583" s="40"/>
      <c r="H3583" s="40"/>
      <c r="I3583" s="40"/>
      <c r="J3583" s="40"/>
      <c r="K3583" s="40"/>
      <c r="L3583" s="40"/>
      <c r="M3583" s="40"/>
      <c r="N3583" s="40"/>
      <c r="O3583" s="40"/>
    </row>
    <row r="3584" spans="1:15" s="200" customFormat="1" x14ac:dyDescent="0.2">
      <c r="A3584" s="40"/>
      <c r="B3584" s="40"/>
      <c r="C3584" s="40"/>
      <c r="D3584" s="40"/>
      <c r="E3584" s="115"/>
      <c r="F3584" s="115"/>
      <c r="G3584" s="40"/>
      <c r="H3584" s="40"/>
      <c r="I3584" s="40"/>
      <c r="J3584" s="40"/>
      <c r="K3584" s="40"/>
      <c r="L3584" s="40"/>
      <c r="M3584" s="40"/>
      <c r="N3584" s="40"/>
      <c r="O3584" s="40"/>
    </row>
    <row r="3585" spans="1:15" s="200" customFormat="1" x14ac:dyDescent="0.2">
      <c r="A3585" s="40"/>
      <c r="B3585" s="40"/>
      <c r="C3585" s="40"/>
      <c r="D3585" s="40"/>
      <c r="E3585" s="115"/>
      <c r="F3585" s="115"/>
      <c r="G3585" s="40"/>
      <c r="H3585" s="40"/>
      <c r="I3585" s="40"/>
      <c r="J3585" s="40"/>
      <c r="K3585" s="40"/>
      <c r="L3585" s="40"/>
      <c r="M3585" s="40"/>
      <c r="N3585" s="40"/>
      <c r="O3585" s="40"/>
    </row>
    <row r="3586" spans="1:15" s="200" customFormat="1" x14ac:dyDescent="0.2">
      <c r="A3586" s="40"/>
      <c r="B3586" s="40"/>
      <c r="C3586" s="40"/>
      <c r="D3586" s="40"/>
      <c r="E3586" s="115"/>
      <c r="F3586" s="115"/>
      <c r="G3586" s="40"/>
      <c r="H3586" s="40"/>
      <c r="I3586" s="40"/>
      <c r="J3586" s="40"/>
      <c r="K3586" s="40"/>
      <c r="L3586" s="40"/>
      <c r="M3586" s="40"/>
      <c r="N3586" s="40"/>
      <c r="O3586" s="40"/>
    </row>
    <row r="3587" spans="1:15" s="200" customFormat="1" x14ac:dyDescent="0.2">
      <c r="A3587" s="40"/>
      <c r="B3587" s="40"/>
      <c r="C3587" s="40"/>
      <c r="D3587" s="40"/>
      <c r="E3587" s="115"/>
      <c r="F3587" s="115"/>
      <c r="G3587" s="40"/>
      <c r="H3587" s="40"/>
      <c r="I3587" s="40"/>
      <c r="J3587" s="40"/>
      <c r="K3587" s="40"/>
      <c r="L3587" s="40"/>
      <c r="M3587" s="40"/>
      <c r="N3587" s="40"/>
      <c r="O3587" s="40"/>
    </row>
    <row r="3588" spans="1:15" s="200" customFormat="1" x14ac:dyDescent="0.2">
      <c r="A3588" s="40"/>
      <c r="B3588" s="40"/>
      <c r="C3588" s="40"/>
      <c r="D3588" s="40"/>
      <c r="E3588" s="115"/>
      <c r="F3588" s="115"/>
      <c r="G3588" s="40"/>
      <c r="H3588" s="40"/>
      <c r="I3588" s="40"/>
      <c r="J3588" s="40"/>
      <c r="K3588" s="40"/>
      <c r="L3588" s="40"/>
      <c r="M3588" s="40"/>
      <c r="N3588" s="40"/>
      <c r="O3588" s="40"/>
    </row>
    <row r="3589" spans="1:15" s="200" customFormat="1" x14ac:dyDescent="0.2">
      <c r="A3589" s="40"/>
      <c r="B3589" s="40"/>
      <c r="C3589" s="40"/>
      <c r="D3589" s="40"/>
      <c r="E3589" s="115"/>
      <c r="F3589" s="115"/>
      <c r="G3589" s="40"/>
      <c r="H3589" s="40"/>
      <c r="I3589" s="40"/>
      <c r="J3589" s="40"/>
      <c r="K3589" s="40"/>
      <c r="L3589" s="40"/>
      <c r="M3589" s="40"/>
      <c r="N3589" s="40"/>
      <c r="O3589" s="40"/>
    </row>
    <row r="3590" spans="1:15" s="200" customFormat="1" x14ac:dyDescent="0.2">
      <c r="A3590" s="40"/>
      <c r="B3590" s="40"/>
      <c r="C3590" s="40"/>
      <c r="D3590" s="40"/>
      <c r="E3590" s="115"/>
      <c r="F3590" s="115"/>
      <c r="G3590" s="40"/>
      <c r="H3590" s="40"/>
      <c r="I3590" s="40"/>
      <c r="J3590" s="40"/>
      <c r="K3590" s="40"/>
      <c r="L3590" s="40"/>
      <c r="M3590" s="40"/>
      <c r="N3590" s="40"/>
      <c r="O3590" s="40"/>
    </row>
    <row r="3591" spans="1:15" s="200" customFormat="1" x14ac:dyDescent="0.2">
      <c r="A3591" s="40"/>
      <c r="B3591" s="40"/>
      <c r="C3591" s="40"/>
      <c r="D3591" s="40"/>
      <c r="E3591" s="115"/>
      <c r="F3591" s="115"/>
      <c r="G3591" s="40"/>
      <c r="H3591" s="40"/>
      <c r="I3591" s="40"/>
      <c r="J3591" s="40"/>
      <c r="K3591" s="40"/>
      <c r="L3591" s="40"/>
      <c r="M3591" s="40"/>
      <c r="N3591" s="40"/>
      <c r="O3591" s="40"/>
    </row>
    <row r="3592" spans="1:15" s="200" customFormat="1" x14ac:dyDescent="0.2">
      <c r="A3592" s="40"/>
      <c r="B3592" s="40"/>
      <c r="C3592" s="40"/>
      <c r="D3592" s="40"/>
      <c r="E3592" s="115"/>
      <c r="F3592" s="115"/>
      <c r="G3592" s="40"/>
      <c r="H3592" s="40"/>
      <c r="I3592" s="40"/>
      <c r="J3592" s="40"/>
      <c r="K3592" s="40"/>
      <c r="L3592" s="40"/>
      <c r="M3592" s="40"/>
      <c r="N3592" s="40"/>
      <c r="O3592" s="40"/>
    </row>
    <row r="3593" spans="1:15" s="200" customFormat="1" x14ac:dyDescent="0.2">
      <c r="A3593" s="40"/>
      <c r="B3593" s="40"/>
      <c r="C3593" s="40"/>
      <c r="D3593" s="40"/>
      <c r="E3593" s="115"/>
      <c r="F3593" s="115"/>
      <c r="G3593" s="40"/>
      <c r="H3593" s="40"/>
      <c r="I3593" s="40"/>
      <c r="J3593" s="40"/>
      <c r="K3593" s="40"/>
      <c r="L3593" s="40"/>
      <c r="M3593" s="40"/>
      <c r="N3593" s="40"/>
      <c r="O3593" s="40"/>
    </row>
    <row r="3594" spans="1:15" s="200" customFormat="1" x14ac:dyDescent="0.2">
      <c r="A3594" s="40"/>
      <c r="B3594" s="40"/>
      <c r="C3594" s="40"/>
      <c r="D3594" s="40"/>
      <c r="E3594" s="115"/>
      <c r="F3594" s="115"/>
      <c r="G3594" s="40"/>
      <c r="H3594" s="40"/>
      <c r="I3594" s="40"/>
      <c r="J3594" s="40"/>
      <c r="K3594" s="40"/>
      <c r="L3594" s="40"/>
      <c r="M3594" s="40"/>
      <c r="N3594" s="40"/>
      <c r="O3594" s="40"/>
    </row>
    <row r="3595" spans="1:15" s="200" customFormat="1" x14ac:dyDescent="0.2">
      <c r="A3595" s="40"/>
      <c r="B3595" s="40"/>
      <c r="C3595" s="40"/>
      <c r="D3595" s="40"/>
      <c r="E3595" s="115"/>
      <c r="F3595" s="115"/>
      <c r="G3595" s="40"/>
      <c r="H3595" s="40"/>
      <c r="I3595" s="40"/>
      <c r="J3595" s="40"/>
      <c r="K3595" s="40"/>
      <c r="L3595" s="40"/>
      <c r="M3595" s="40"/>
      <c r="N3595" s="40"/>
      <c r="O3595" s="40"/>
    </row>
    <row r="3596" spans="1:15" s="200" customFormat="1" x14ac:dyDescent="0.2">
      <c r="A3596" s="40"/>
      <c r="B3596" s="40"/>
      <c r="C3596" s="40"/>
      <c r="D3596" s="40"/>
      <c r="E3596" s="115"/>
      <c r="F3596" s="115"/>
      <c r="G3596" s="40"/>
      <c r="H3596" s="40"/>
      <c r="I3596" s="40"/>
      <c r="J3596" s="40"/>
      <c r="K3596" s="40"/>
      <c r="L3596" s="40"/>
      <c r="M3596" s="40"/>
      <c r="N3596" s="40"/>
      <c r="O3596" s="40"/>
    </row>
    <row r="3597" spans="1:15" s="200" customFormat="1" x14ac:dyDescent="0.2">
      <c r="A3597" s="40"/>
      <c r="B3597" s="40"/>
      <c r="C3597" s="40"/>
      <c r="D3597" s="40"/>
      <c r="E3597" s="115"/>
      <c r="F3597" s="115"/>
      <c r="G3597" s="40"/>
      <c r="H3597" s="40"/>
      <c r="I3597" s="40"/>
      <c r="J3597" s="40"/>
      <c r="K3597" s="40"/>
      <c r="L3597" s="40"/>
      <c r="M3597" s="40"/>
      <c r="N3597" s="40"/>
      <c r="O3597" s="40"/>
    </row>
    <row r="3598" spans="1:15" s="200" customFormat="1" x14ac:dyDescent="0.2">
      <c r="A3598" s="40"/>
      <c r="B3598" s="40"/>
      <c r="C3598" s="40"/>
      <c r="D3598" s="40"/>
      <c r="E3598" s="115"/>
      <c r="F3598" s="115"/>
      <c r="G3598" s="40"/>
      <c r="H3598" s="40"/>
      <c r="I3598" s="40"/>
      <c r="J3598" s="40"/>
      <c r="K3598" s="40"/>
      <c r="L3598" s="40"/>
      <c r="M3598" s="40"/>
      <c r="N3598" s="40"/>
      <c r="O3598" s="40"/>
    </row>
    <row r="3599" spans="1:15" s="200" customFormat="1" x14ac:dyDescent="0.2">
      <c r="A3599" s="40"/>
      <c r="B3599" s="40"/>
      <c r="C3599" s="40"/>
      <c r="D3599" s="40"/>
      <c r="E3599" s="115"/>
      <c r="F3599" s="115"/>
      <c r="G3599" s="40"/>
      <c r="H3599" s="40"/>
      <c r="I3599" s="40"/>
      <c r="J3599" s="40"/>
      <c r="K3599" s="40"/>
      <c r="L3599" s="40"/>
      <c r="M3599" s="40"/>
      <c r="N3599" s="40"/>
      <c r="O3599" s="40"/>
    </row>
    <row r="3600" spans="1:15" s="200" customFormat="1" x14ac:dyDescent="0.2">
      <c r="A3600" s="40"/>
      <c r="B3600" s="40"/>
      <c r="C3600" s="40"/>
      <c r="D3600" s="40"/>
      <c r="E3600" s="115"/>
      <c r="F3600" s="115"/>
      <c r="G3600" s="40"/>
      <c r="H3600" s="40"/>
      <c r="I3600" s="40"/>
      <c r="J3600" s="40"/>
      <c r="K3600" s="40"/>
      <c r="L3600" s="40"/>
      <c r="M3600" s="40"/>
      <c r="N3600" s="40"/>
      <c r="O3600" s="40"/>
    </row>
    <row r="3601" spans="1:15" s="200" customFormat="1" x14ac:dyDescent="0.2">
      <c r="A3601" s="40"/>
      <c r="B3601" s="40"/>
      <c r="C3601" s="40"/>
      <c r="D3601" s="40"/>
      <c r="E3601" s="115"/>
      <c r="F3601" s="115"/>
      <c r="G3601" s="40"/>
      <c r="H3601" s="40"/>
      <c r="I3601" s="40"/>
      <c r="J3601" s="40"/>
      <c r="K3601" s="40"/>
      <c r="L3601" s="40"/>
      <c r="M3601" s="40"/>
      <c r="N3601" s="40"/>
      <c r="O3601" s="40"/>
    </row>
    <row r="3602" spans="1:15" s="200" customFormat="1" x14ac:dyDescent="0.2">
      <c r="A3602" s="40"/>
      <c r="B3602" s="40"/>
      <c r="C3602" s="40"/>
      <c r="D3602" s="40"/>
      <c r="E3602" s="115"/>
      <c r="F3602" s="115"/>
      <c r="G3602" s="40"/>
      <c r="H3602" s="40"/>
      <c r="I3602" s="40"/>
      <c r="J3602" s="40"/>
      <c r="K3602" s="40"/>
      <c r="L3602" s="40"/>
      <c r="M3602" s="40"/>
      <c r="N3602" s="40"/>
      <c r="O3602" s="40"/>
    </row>
    <row r="3603" spans="1:15" s="200" customFormat="1" x14ac:dyDescent="0.2">
      <c r="A3603" s="40"/>
      <c r="B3603" s="40"/>
      <c r="C3603" s="40"/>
      <c r="D3603" s="40"/>
      <c r="E3603" s="115"/>
      <c r="F3603" s="115"/>
      <c r="G3603" s="40"/>
      <c r="H3603" s="40"/>
      <c r="I3603" s="40"/>
      <c r="J3603" s="40"/>
      <c r="K3603" s="40"/>
      <c r="L3603" s="40"/>
      <c r="M3603" s="40"/>
      <c r="N3603" s="40"/>
      <c r="O3603" s="40"/>
    </row>
    <row r="3604" spans="1:15" s="200" customFormat="1" x14ac:dyDescent="0.2">
      <c r="A3604" s="40"/>
      <c r="B3604" s="40"/>
      <c r="C3604" s="40"/>
      <c r="D3604" s="40"/>
      <c r="E3604" s="115"/>
      <c r="F3604" s="115"/>
      <c r="G3604" s="40"/>
      <c r="H3604" s="40"/>
      <c r="I3604" s="40"/>
      <c r="J3604" s="40"/>
      <c r="K3604" s="40"/>
      <c r="L3604" s="40"/>
      <c r="M3604" s="40"/>
      <c r="N3604" s="40"/>
      <c r="O3604" s="40"/>
    </row>
    <row r="3605" spans="1:15" s="200" customFormat="1" x14ac:dyDescent="0.2">
      <c r="A3605" s="40"/>
      <c r="B3605" s="40"/>
      <c r="C3605" s="40"/>
      <c r="D3605" s="40"/>
      <c r="E3605" s="115"/>
      <c r="F3605" s="115"/>
      <c r="G3605" s="40"/>
      <c r="H3605" s="40"/>
      <c r="I3605" s="40"/>
      <c r="J3605" s="40"/>
      <c r="K3605" s="40"/>
      <c r="L3605" s="40"/>
      <c r="M3605" s="40"/>
      <c r="N3605" s="40"/>
      <c r="O3605" s="40"/>
    </row>
    <row r="3606" spans="1:15" s="200" customFormat="1" x14ac:dyDescent="0.2">
      <c r="A3606" s="40"/>
      <c r="B3606" s="40"/>
      <c r="C3606" s="40"/>
      <c r="D3606" s="40"/>
      <c r="E3606" s="115"/>
      <c r="F3606" s="115"/>
      <c r="G3606" s="40"/>
      <c r="H3606" s="40"/>
      <c r="I3606" s="40"/>
      <c r="J3606" s="40"/>
      <c r="K3606" s="40"/>
      <c r="L3606" s="40"/>
      <c r="M3606" s="40"/>
      <c r="N3606" s="40"/>
      <c r="O3606" s="40"/>
    </row>
    <row r="3607" spans="1:15" s="200" customFormat="1" x14ac:dyDescent="0.2">
      <c r="A3607" s="40"/>
      <c r="B3607" s="40"/>
      <c r="C3607" s="40"/>
      <c r="D3607" s="40"/>
      <c r="E3607" s="115"/>
      <c r="F3607" s="115"/>
      <c r="G3607" s="40"/>
      <c r="H3607" s="40"/>
      <c r="I3607" s="40"/>
      <c r="J3607" s="40"/>
      <c r="K3607" s="40"/>
      <c r="L3607" s="40"/>
      <c r="M3607" s="40"/>
      <c r="N3607" s="40"/>
      <c r="O3607" s="40"/>
    </row>
    <row r="3608" spans="1:15" s="200" customFormat="1" x14ac:dyDescent="0.2">
      <c r="A3608" s="40"/>
      <c r="B3608" s="40"/>
      <c r="C3608" s="40"/>
      <c r="D3608" s="40"/>
      <c r="E3608" s="115"/>
      <c r="F3608" s="115"/>
      <c r="G3608" s="40"/>
      <c r="H3608" s="40"/>
      <c r="I3608" s="40"/>
      <c r="J3608" s="40"/>
      <c r="K3608" s="40"/>
      <c r="L3608" s="40"/>
      <c r="M3608" s="40"/>
      <c r="N3608" s="40"/>
      <c r="O3608" s="40"/>
    </row>
    <row r="3609" spans="1:15" s="200" customFormat="1" x14ac:dyDescent="0.2">
      <c r="A3609" s="40"/>
      <c r="B3609" s="40"/>
      <c r="C3609" s="40"/>
      <c r="D3609" s="40"/>
      <c r="E3609" s="115"/>
      <c r="F3609" s="115"/>
      <c r="G3609" s="40"/>
      <c r="H3609" s="40"/>
      <c r="I3609" s="40"/>
      <c r="J3609" s="40"/>
      <c r="K3609" s="40"/>
      <c r="L3609" s="40"/>
      <c r="M3609" s="40"/>
      <c r="N3609" s="40"/>
      <c r="O3609" s="40"/>
    </row>
    <row r="3610" spans="1:15" s="200" customFormat="1" x14ac:dyDescent="0.2">
      <c r="A3610" s="40"/>
      <c r="B3610" s="40"/>
      <c r="C3610" s="40"/>
      <c r="D3610" s="40"/>
      <c r="E3610" s="115"/>
      <c r="F3610" s="115"/>
      <c r="G3610" s="40"/>
      <c r="H3610" s="40"/>
      <c r="I3610" s="40"/>
      <c r="J3610" s="40"/>
      <c r="K3610" s="40"/>
      <c r="L3610" s="40"/>
      <c r="M3610" s="40"/>
      <c r="N3610" s="40"/>
      <c r="O3610" s="40"/>
    </row>
    <row r="3611" spans="1:15" s="200" customFormat="1" x14ac:dyDescent="0.2">
      <c r="A3611" s="40"/>
      <c r="B3611" s="40"/>
      <c r="C3611" s="40"/>
      <c r="D3611" s="40"/>
      <c r="E3611" s="115"/>
      <c r="F3611" s="115"/>
      <c r="G3611" s="40"/>
      <c r="H3611" s="40"/>
      <c r="I3611" s="40"/>
      <c r="J3611" s="40"/>
      <c r="K3611" s="40"/>
      <c r="L3611" s="40"/>
      <c r="M3611" s="40"/>
      <c r="N3611" s="40"/>
      <c r="O3611" s="40"/>
    </row>
    <row r="3612" spans="1:15" s="200" customFormat="1" x14ac:dyDescent="0.2">
      <c r="A3612" s="40"/>
      <c r="B3612" s="40"/>
      <c r="C3612" s="40"/>
      <c r="D3612" s="40"/>
      <c r="E3612" s="115"/>
      <c r="F3612" s="115"/>
      <c r="G3612" s="40"/>
      <c r="H3612" s="40"/>
      <c r="I3612" s="40"/>
      <c r="J3612" s="40"/>
      <c r="K3612" s="40"/>
      <c r="L3612" s="40"/>
      <c r="M3612" s="40"/>
      <c r="N3612" s="40"/>
      <c r="O3612" s="40"/>
    </row>
    <row r="3613" spans="1:15" s="200" customFormat="1" x14ac:dyDescent="0.2">
      <c r="A3613" s="40"/>
      <c r="B3613" s="40"/>
      <c r="C3613" s="40"/>
      <c r="D3613" s="40"/>
      <c r="E3613" s="115"/>
      <c r="F3613" s="115"/>
      <c r="G3613" s="40"/>
      <c r="H3613" s="40"/>
      <c r="I3613" s="40"/>
      <c r="J3613" s="40"/>
      <c r="K3613" s="40"/>
      <c r="L3613" s="40"/>
      <c r="M3613" s="40"/>
      <c r="N3613" s="40"/>
      <c r="O3613" s="40"/>
    </row>
    <row r="3614" spans="1:15" s="200" customFormat="1" x14ac:dyDescent="0.2">
      <c r="A3614" s="40"/>
      <c r="B3614" s="40"/>
      <c r="C3614" s="40"/>
      <c r="D3614" s="40"/>
      <c r="E3614" s="115"/>
      <c r="F3614" s="115"/>
      <c r="G3614" s="40"/>
      <c r="H3614" s="40"/>
      <c r="I3614" s="40"/>
      <c r="J3614" s="40"/>
      <c r="K3614" s="40"/>
      <c r="L3614" s="40"/>
      <c r="M3614" s="40"/>
      <c r="N3614" s="40"/>
      <c r="O3614" s="40"/>
    </row>
    <row r="3615" spans="1:15" s="200" customFormat="1" x14ac:dyDescent="0.2">
      <c r="A3615" s="40"/>
      <c r="B3615" s="40"/>
      <c r="C3615" s="40"/>
      <c r="D3615" s="40"/>
      <c r="E3615" s="115"/>
      <c r="F3615" s="115"/>
      <c r="G3615" s="40"/>
      <c r="H3615" s="40"/>
      <c r="I3615" s="40"/>
      <c r="J3615" s="40"/>
      <c r="K3615" s="40"/>
      <c r="L3615" s="40"/>
      <c r="M3615" s="40"/>
      <c r="N3615" s="40"/>
      <c r="O3615" s="40"/>
    </row>
    <row r="3616" spans="1:15" s="200" customFormat="1" x14ac:dyDescent="0.2">
      <c r="A3616" s="40"/>
      <c r="B3616" s="40"/>
      <c r="C3616" s="40"/>
      <c r="D3616" s="40"/>
      <c r="E3616" s="115"/>
      <c r="F3616" s="115"/>
      <c r="G3616" s="40"/>
      <c r="H3616" s="40"/>
      <c r="I3616" s="40"/>
      <c r="J3616" s="40"/>
      <c r="K3616" s="40"/>
      <c r="L3616" s="40"/>
      <c r="M3616" s="40"/>
      <c r="N3616" s="40"/>
      <c r="O3616" s="40"/>
    </row>
    <row r="3617" spans="1:15" s="200" customFormat="1" x14ac:dyDescent="0.2">
      <c r="A3617" s="40"/>
      <c r="B3617" s="40"/>
      <c r="C3617" s="40"/>
      <c r="D3617" s="40"/>
      <c r="E3617" s="115"/>
      <c r="F3617" s="115"/>
      <c r="G3617" s="40"/>
      <c r="H3617" s="40"/>
      <c r="I3617" s="40"/>
      <c r="J3617" s="40"/>
      <c r="K3617" s="40"/>
      <c r="L3617" s="40"/>
      <c r="M3617" s="40"/>
      <c r="N3617" s="40"/>
      <c r="O3617" s="40"/>
    </row>
    <row r="3618" spans="1:15" s="200" customFormat="1" x14ac:dyDescent="0.2">
      <c r="A3618" s="40"/>
      <c r="B3618" s="40"/>
      <c r="C3618" s="40"/>
      <c r="D3618" s="40"/>
      <c r="E3618" s="115"/>
      <c r="F3618" s="115"/>
      <c r="G3618" s="40"/>
      <c r="H3618" s="40"/>
      <c r="I3618" s="40"/>
      <c r="J3618" s="40"/>
      <c r="K3618" s="40"/>
      <c r="L3618" s="40"/>
      <c r="M3618" s="40"/>
      <c r="N3618" s="40"/>
      <c r="O3618" s="40"/>
    </row>
    <row r="3619" spans="1:15" s="200" customFormat="1" x14ac:dyDescent="0.2">
      <c r="A3619" s="40"/>
      <c r="B3619" s="40"/>
      <c r="C3619" s="40"/>
      <c r="D3619" s="40"/>
      <c r="E3619" s="115"/>
      <c r="F3619" s="115"/>
      <c r="G3619" s="40"/>
      <c r="H3619" s="40"/>
      <c r="I3619" s="40"/>
      <c r="J3619" s="40"/>
      <c r="K3619" s="40"/>
      <c r="L3619" s="40"/>
      <c r="M3619" s="40"/>
      <c r="N3619" s="40"/>
      <c r="O3619" s="40"/>
    </row>
    <row r="3620" spans="1:15" s="200" customFormat="1" x14ac:dyDescent="0.2">
      <c r="A3620" s="40"/>
      <c r="B3620" s="40"/>
      <c r="C3620" s="40"/>
      <c r="D3620" s="40"/>
      <c r="E3620" s="115"/>
      <c r="F3620" s="115"/>
      <c r="G3620" s="40"/>
      <c r="H3620" s="40"/>
      <c r="I3620" s="40"/>
      <c r="J3620" s="40"/>
      <c r="K3620" s="40"/>
      <c r="L3620" s="40"/>
      <c r="M3620" s="40"/>
      <c r="N3620" s="40"/>
      <c r="O3620" s="40"/>
    </row>
    <row r="3621" spans="1:15" s="200" customFormat="1" x14ac:dyDescent="0.2">
      <c r="A3621" s="40"/>
      <c r="B3621" s="40"/>
      <c r="C3621" s="40"/>
      <c r="D3621" s="40"/>
      <c r="E3621" s="115"/>
      <c r="F3621" s="115"/>
      <c r="G3621" s="40"/>
      <c r="H3621" s="40"/>
      <c r="I3621" s="40"/>
      <c r="J3621" s="40"/>
      <c r="K3621" s="40"/>
      <c r="L3621" s="40"/>
      <c r="M3621" s="40"/>
      <c r="N3621" s="40"/>
      <c r="O3621" s="40"/>
    </row>
    <row r="3622" spans="1:15" s="200" customFormat="1" x14ac:dyDescent="0.2">
      <c r="A3622" s="40"/>
      <c r="B3622" s="40"/>
      <c r="C3622" s="40"/>
      <c r="D3622" s="40"/>
      <c r="E3622" s="115"/>
      <c r="F3622" s="115"/>
      <c r="G3622" s="40"/>
      <c r="H3622" s="40"/>
      <c r="I3622" s="40"/>
      <c r="J3622" s="40"/>
      <c r="K3622" s="40"/>
      <c r="L3622" s="40"/>
      <c r="M3622" s="40"/>
      <c r="N3622" s="40"/>
      <c r="O3622" s="40"/>
    </row>
    <row r="3623" spans="1:15" s="200" customFormat="1" x14ac:dyDescent="0.2">
      <c r="A3623" s="40"/>
      <c r="B3623" s="40"/>
      <c r="C3623" s="40"/>
      <c r="D3623" s="40"/>
      <c r="E3623" s="115"/>
      <c r="F3623" s="115"/>
      <c r="G3623" s="40"/>
      <c r="H3623" s="40"/>
      <c r="I3623" s="40"/>
      <c r="J3623" s="40"/>
      <c r="K3623" s="40"/>
      <c r="L3623" s="40"/>
      <c r="M3623" s="40"/>
      <c r="N3623" s="40"/>
      <c r="O3623" s="40"/>
    </row>
    <row r="3624" spans="1:15" s="200" customFormat="1" x14ac:dyDescent="0.2">
      <c r="A3624" s="40"/>
      <c r="B3624" s="40"/>
      <c r="C3624" s="40"/>
      <c r="D3624" s="40"/>
      <c r="E3624" s="115"/>
      <c r="F3624" s="115"/>
      <c r="G3624" s="40"/>
      <c r="H3624" s="40"/>
      <c r="I3624" s="40"/>
      <c r="J3624" s="40"/>
      <c r="K3624" s="40"/>
      <c r="L3624" s="40"/>
      <c r="M3624" s="40"/>
      <c r="N3624" s="40"/>
      <c r="O3624" s="40"/>
    </row>
    <row r="3625" spans="1:15" s="200" customFormat="1" x14ac:dyDescent="0.2">
      <c r="A3625" s="40"/>
      <c r="B3625" s="40"/>
      <c r="C3625" s="40"/>
      <c r="D3625" s="40"/>
      <c r="E3625" s="115"/>
      <c r="F3625" s="115"/>
      <c r="G3625" s="40"/>
      <c r="H3625" s="40"/>
      <c r="I3625" s="40"/>
      <c r="J3625" s="40"/>
      <c r="K3625" s="40"/>
      <c r="L3625" s="40"/>
      <c r="M3625" s="40"/>
      <c r="N3625" s="40"/>
      <c r="O3625" s="40"/>
    </row>
    <row r="3626" spans="1:15" s="200" customFormat="1" x14ac:dyDescent="0.2">
      <c r="A3626" s="40"/>
      <c r="B3626" s="40"/>
      <c r="C3626" s="40"/>
      <c r="D3626" s="40"/>
      <c r="E3626" s="115"/>
      <c r="F3626" s="115"/>
      <c r="G3626" s="40"/>
      <c r="H3626" s="40"/>
      <c r="I3626" s="40"/>
      <c r="J3626" s="40"/>
      <c r="K3626" s="40"/>
      <c r="L3626" s="40"/>
      <c r="M3626" s="40"/>
      <c r="N3626" s="40"/>
      <c r="O3626" s="40"/>
    </row>
    <row r="3627" spans="1:15" s="200" customFormat="1" x14ac:dyDescent="0.2">
      <c r="A3627" s="40"/>
      <c r="B3627" s="40"/>
      <c r="C3627" s="40"/>
      <c r="D3627" s="40"/>
      <c r="E3627" s="115"/>
      <c r="F3627" s="115"/>
      <c r="G3627" s="40"/>
      <c r="H3627" s="40"/>
      <c r="I3627" s="40"/>
      <c r="J3627" s="40"/>
      <c r="K3627" s="40"/>
      <c r="L3627" s="40"/>
      <c r="M3627" s="40"/>
      <c r="N3627" s="40"/>
      <c r="O3627" s="40"/>
    </row>
    <row r="3628" spans="1:15" s="200" customFormat="1" x14ac:dyDescent="0.2">
      <c r="A3628" s="40"/>
      <c r="B3628" s="40"/>
      <c r="C3628" s="40"/>
      <c r="D3628" s="40"/>
      <c r="E3628" s="115"/>
      <c r="F3628" s="115"/>
      <c r="G3628" s="40"/>
      <c r="H3628" s="40"/>
      <c r="I3628" s="40"/>
      <c r="J3628" s="40"/>
      <c r="K3628" s="40"/>
      <c r="L3628" s="40"/>
      <c r="M3628" s="40"/>
      <c r="N3628" s="40"/>
      <c r="O3628" s="40"/>
    </row>
    <row r="3629" spans="1:15" s="200" customFormat="1" x14ac:dyDescent="0.2">
      <c r="A3629" s="40"/>
      <c r="B3629" s="40"/>
      <c r="C3629" s="40"/>
      <c r="D3629" s="40"/>
      <c r="E3629" s="115"/>
      <c r="F3629" s="115"/>
      <c r="G3629" s="40"/>
      <c r="H3629" s="40"/>
      <c r="I3629" s="40"/>
      <c r="J3629" s="40"/>
      <c r="K3629" s="40"/>
      <c r="L3629" s="40"/>
      <c r="M3629" s="40"/>
      <c r="N3629" s="40"/>
      <c r="O3629" s="40"/>
    </row>
    <row r="3630" spans="1:15" s="200" customFormat="1" x14ac:dyDescent="0.2">
      <c r="A3630" s="40"/>
      <c r="B3630" s="40"/>
      <c r="C3630" s="40"/>
      <c r="D3630" s="40"/>
      <c r="E3630" s="115"/>
      <c r="F3630" s="115"/>
      <c r="G3630" s="40"/>
      <c r="H3630" s="40"/>
      <c r="I3630" s="40"/>
      <c r="J3630" s="40"/>
      <c r="K3630" s="40"/>
      <c r="L3630" s="40"/>
      <c r="M3630" s="40"/>
      <c r="N3630" s="40"/>
      <c r="O3630" s="40"/>
    </row>
    <row r="3631" spans="1:15" s="200" customFormat="1" x14ac:dyDescent="0.2">
      <c r="A3631" s="40"/>
      <c r="B3631" s="40"/>
      <c r="C3631" s="40"/>
      <c r="D3631" s="40"/>
      <c r="E3631" s="115"/>
      <c r="F3631" s="115"/>
      <c r="G3631" s="40"/>
      <c r="H3631" s="40"/>
      <c r="I3631" s="40"/>
      <c r="J3631" s="40"/>
      <c r="K3631" s="40"/>
      <c r="L3631" s="40"/>
      <c r="M3631" s="40"/>
      <c r="N3631" s="40"/>
      <c r="O3631" s="40"/>
    </row>
    <row r="3632" spans="1:15" s="200" customFormat="1" x14ac:dyDescent="0.2">
      <c r="A3632" s="40"/>
      <c r="B3632" s="40"/>
      <c r="C3632" s="40"/>
      <c r="D3632" s="40"/>
      <c r="E3632" s="115"/>
      <c r="F3632" s="115"/>
      <c r="G3632" s="40"/>
      <c r="H3632" s="40"/>
      <c r="I3632" s="40"/>
      <c r="J3632" s="40"/>
      <c r="K3632" s="40"/>
      <c r="L3632" s="40"/>
      <c r="M3632" s="40"/>
      <c r="N3632" s="40"/>
      <c r="O3632" s="40"/>
    </row>
    <row r="3633" spans="1:15" s="200" customFormat="1" x14ac:dyDescent="0.2">
      <c r="A3633" s="40"/>
      <c r="B3633" s="40"/>
      <c r="C3633" s="40"/>
      <c r="D3633" s="40"/>
      <c r="E3633" s="115"/>
      <c r="F3633" s="115"/>
      <c r="G3633" s="40"/>
      <c r="H3633" s="40"/>
      <c r="I3633" s="40"/>
      <c r="J3633" s="40"/>
      <c r="K3633" s="40"/>
      <c r="L3633" s="40"/>
      <c r="M3633" s="40"/>
      <c r="N3633" s="40"/>
      <c r="O3633" s="40"/>
    </row>
    <row r="3634" spans="1:15" s="200" customFormat="1" x14ac:dyDescent="0.2">
      <c r="A3634" s="40"/>
      <c r="B3634" s="40"/>
      <c r="C3634" s="40"/>
      <c r="D3634" s="40"/>
      <c r="E3634" s="115"/>
      <c r="F3634" s="115"/>
      <c r="G3634" s="40"/>
      <c r="H3634" s="40"/>
      <c r="I3634" s="40"/>
      <c r="J3634" s="40"/>
      <c r="K3634" s="40"/>
      <c r="L3634" s="40"/>
      <c r="M3634" s="40"/>
      <c r="N3634" s="40"/>
      <c r="O3634" s="40"/>
    </row>
    <row r="3635" spans="1:15" s="200" customFormat="1" x14ac:dyDescent="0.2">
      <c r="A3635" s="40"/>
      <c r="B3635" s="40"/>
      <c r="C3635" s="40"/>
      <c r="D3635" s="40"/>
      <c r="E3635" s="115"/>
      <c r="F3635" s="115"/>
      <c r="G3635" s="40"/>
      <c r="H3635" s="40"/>
      <c r="I3635" s="40"/>
      <c r="J3635" s="40"/>
      <c r="K3635" s="40"/>
      <c r="L3635" s="40"/>
      <c r="M3635" s="40"/>
      <c r="N3635" s="40"/>
      <c r="O3635" s="40"/>
    </row>
    <row r="3636" spans="1:15" s="200" customFormat="1" x14ac:dyDescent="0.2">
      <c r="A3636" s="40"/>
      <c r="B3636" s="40"/>
      <c r="C3636" s="40"/>
      <c r="D3636" s="40"/>
      <c r="E3636" s="115"/>
      <c r="F3636" s="115"/>
      <c r="G3636" s="40"/>
      <c r="H3636" s="40"/>
      <c r="I3636" s="40"/>
      <c r="J3636" s="40"/>
      <c r="K3636" s="40"/>
      <c r="L3636" s="40"/>
      <c r="M3636" s="40"/>
      <c r="N3636" s="40"/>
      <c r="O3636" s="40"/>
    </row>
    <row r="3637" spans="1:15" s="200" customFormat="1" x14ac:dyDescent="0.2">
      <c r="A3637" s="40"/>
      <c r="B3637" s="40"/>
      <c r="C3637" s="40"/>
      <c r="D3637" s="40"/>
      <c r="E3637" s="115"/>
      <c r="F3637" s="115"/>
      <c r="G3637" s="40"/>
      <c r="H3637" s="40"/>
      <c r="I3637" s="40"/>
      <c r="J3637" s="40"/>
      <c r="K3637" s="40"/>
      <c r="L3637" s="40"/>
      <c r="M3637" s="40"/>
      <c r="N3637" s="40"/>
      <c r="O3637" s="40"/>
    </row>
    <row r="3638" spans="1:15" s="200" customFormat="1" x14ac:dyDescent="0.2">
      <c r="A3638" s="40"/>
      <c r="B3638" s="40"/>
      <c r="C3638" s="40"/>
      <c r="D3638" s="40"/>
      <c r="E3638" s="115"/>
      <c r="F3638" s="115"/>
      <c r="G3638" s="40"/>
      <c r="H3638" s="40"/>
      <c r="I3638" s="40"/>
      <c r="J3638" s="40"/>
      <c r="K3638" s="40"/>
      <c r="L3638" s="40"/>
      <c r="M3638" s="40"/>
      <c r="N3638" s="40"/>
      <c r="O3638" s="40"/>
    </row>
    <row r="3639" spans="1:15" s="200" customFormat="1" x14ac:dyDescent="0.2">
      <c r="A3639" s="40"/>
      <c r="B3639" s="40"/>
      <c r="C3639" s="40"/>
      <c r="D3639" s="40"/>
      <c r="E3639" s="115"/>
      <c r="F3639" s="115"/>
      <c r="G3639" s="40"/>
      <c r="H3639" s="40"/>
      <c r="I3639" s="40"/>
      <c r="J3639" s="40"/>
      <c r="K3639" s="40"/>
      <c r="L3639" s="40"/>
      <c r="M3639" s="40"/>
      <c r="N3639" s="40"/>
      <c r="O3639" s="40"/>
    </row>
    <row r="3640" spans="1:15" s="200" customFormat="1" x14ac:dyDescent="0.2">
      <c r="A3640" s="40"/>
      <c r="B3640" s="40"/>
      <c r="C3640" s="40"/>
      <c r="D3640" s="40"/>
      <c r="E3640" s="115"/>
      <c r="F3640" s="115"/>
      <c r="G3640" s="40"/>
      <c r="H3640" s="40"/>
      <c r="I3640" s="40"/>
      <c r="J3640" s="40"/>
      <c r="K3640" s="40"/>
      <c r="L3640" s="40"/>
      <c r="M3640" s="40"/>
      <c r="N3640" s="40"/>
      <c r="O3640" s="40"/>
    </row>
    <row r="3641" spans="1:15" s="200" customFormat="1" x14ac:dyDescent="0.2">
      <c r="A3641" s="40"/>
      <c r="B3641" s="40"/>
      <c r="C3641" s="40"/>
      <c r="D3641" s="40"/>
      <c r="E3641" s="115"/>
      <c r="F3641" s="115"/>
      <c r="G3641" s="40"/>
      <c r="H3641" s="40"/>
      <c r="I3641" s="40"/>
      <c r="J3641" s="40"/>
      <c r="K3641" s="40"/>
      <c r="L3641" s="40"/>
      <c r="M3641" s="40"/>
      <c r="N3641" s="40"/>
      <c r="O3641" s="40"/>
    </row>
    <row r="3642" spans="1:15" s="200" customFormat="1" x14ac:dyDescent="0.2">
      <c r="A3642" s="40"/>
      <c r="B3642" s="40"/>
      <c r="C3642" s="40"/>
      <c r="D3642" s="40"/>
      <c r="E3642" s="115"/>
      <c r="F3642" s="115"/>
      <c r="G3642" s="40"/>
      <c r="H3642" s="40"/>
      <c r="I3642" s="40"/>
      <c r="J3642" s="40"/>
      <c r="K3642" s="40"/>
      <c r="L3642" s="40"/>
      <c r="M3642" s="40"/>
      <c r="N3642" s="40"/>
      <c r="O3642" s="40"/>
    </row>
    <row r="3643" spans="1:15" s="200" customFormat="1" x14ac:dyDescent="0.2">
      <c r="A3643" s="40"/>
      <c r="B3643" s="40"/>
      <c r="C3643" s="40"/>
      <c r="D3643" s="40"/>
      <c r="E3643" s="115"/>
      <c r="F3643" s="115"/>
      <c r="G3643" s="40"/>
      <c r="H3643" s="40"/>
      <c r="I3643" s="40"/>
      <c r="J3643" s="40"/>
      <c r="K3643" s="40"/>
      <c r="L3643" s="40"/>
      <c r="M3643" s="40"/>
      <c r="N3643" s="40"/>
      <c r="O3643" s="40"/>
    </row>
    <row r="3644" spans="1:15" s="200" customFormat="1" x14ac:dyDescent="0.2">
      <c r="A3644" s="40"/>
      <c r="B3644" s="40"/>
      <c r="C3644" s="40"/>
      <c r="D3644" s="40"/>
      <c r="E3644" s="115"/>
      <c r="F3644" s="115"/>
      <c r="G3644" s="40"/>
      <c r="H3644" s="40"/>
      <c r="I3644" s="40"/>
      <c r="J3644" s="40"/>
      <c r="K3644" s="40"/>
      <c r="L3644" s="40"/>
      <c r="M3644" s="40"/>
      <c r="N3644" s="40"/>
      <c r="O3644" s="40"/>
    </row>
    <row r="3645" spans="1:15" s="200" customFormat="1" x14ac:dyDescent="0.2">
      <c r="A3645" s="40"/>
      <c r="B3645" s="40"/>
      <c r="C3645" s="40"/>
      <c r="D3645" s="40"/>
      <c r="E3645" s="115"/>
      <c r="F3645" s="115"/>
      <c r="G3645" s="40"/>
      <c r="H3645" s="40"/>
      <c r="I3645" s="40"/>
      <c r="J3645" s="40"/>
      <c r="K3645" s="40"/>
      <c r="L3645" s="40"/>
      <c r="M3645" s="40"/>
      <c r="N3645" s="40"/>
      <c r="O3645" s="40"/>
    </row>
    <row r="3646" spans="1:15" s="200" customFormat="1" x14ac:dyDescent="0.2">
      <c r="A3646" s="40"/>
      <c r="B3646" s="40"/>
      <c r="C3646" s="40"/>
      <c r="D3646" s="40"/>
      <c r="E3646" s="115"/>
      <c r="F3646" s="115"/>
      <c r="G3646" s="40"/>
      <c r="H3646" s="40"/>
      <c r="I3646" s="40"/>
      <c r="J3646" s="40"/>
      <c r="K3646" s="40"/>
      <c r="L3646" s="40"/>
      <c r="M3646" s="40"/>
      <c r="N3646" s="40"/>
      <c r="O3646" s="40"/>
    </row>
    <row r="3647" spans="1:15" s="200" customFormat="1" x14ac:dyDescent="0.2">
      <c r="A3647" s="40"/>
      <c r="B3647" s="40"/>
      <c r="C3647" s="40"/>
      <c r="D3647" s="40"/>
      <c r="E3647" s="115"/>
      <c r="F3647" s="115"/>
      <c r="G3647" s="40"/>
      <c r="H3647" s="40"/>
      <c r="I3647" s="40"/>
      <c r="J3647" s="40"/>
      <c r="K3647" s="40"/>
      <c r="L3647" s="40"/>
      <c r="M3647" s="40"/>
      <c r="N3647" s="40"/>
      <c r="O3647" s="40"/>
    </row>
    <row r="3648" spans="1:15" s="200" customFormat="1" x14ac:dyDescent="0.2">
      <c r="A3648" s="40"/>
      <c r="B3648" s="40"/>
      <c r="C3648" s="40"/>
      <c r="D3648" s="40"/>
      <c r="E3648" s="115"/>
      <c r="F3648" s="115"/>
      <c r="G3648" s="40"/>
      <c r="H3648" s="40"/>
      <c r="I3648" s="40"/>
      <c r="J3648" s="40"/>
      <c r="K3648" s="40"/>
      <c r="L3648" s="40"/>
      <c r="M3648" s="40"/>
      <c r="N3648" s="40"/>
      <c r="O3648" s="40"/>
    </row>
    <row r="3649" spans="1:15" s="200" customFormat="1" x14ac:dyDescent="0.2">
      <c r="A3649" s="40"/>
      <c r="B3649" s="40"/>
      <c r="C3649" s="40"/>
      <c r="D3649" s="40"/>
      <c r="E3649" s="115"/>
      <c r="F3649" s="115"/>
      <c r="G3649" s="40"/>
      <c r="H3649" s="40"/>
      <c r="I3649" s="40"/>
      <c r="J3649" s="40"/>
      <c r="K3649" s="40"/>
      <c r="L3649" s="40"/>
      <c r="M3649" s="40"/>
      <c r="N3649" s="40"/>
      <c r="O3649" s="40"/>
    </row>
    <row r="3650" spans="1:15" s="200" customFormat="1" x14ac:dyDescent="0.2">
      <c r="A3650" s="40"/>
      <c r="B3650" s="40"/>
      <c r="C3650" s="40"/>
      <c r="D3650" s="40"/>
      <c r="E3650" s="115"/>
      <c r="F3650" s="115"/>
      <c r="G3650" s="40"/>
      <c r="H3650" s="40"/>
      <c r="I3650" s="40"/>
      <c r="J3650" s="40"/>
      <c r="K3650" s="40"/>
      <c r="L3650" s="40"/>
      <c r="M3650" s="40"/>
      <c r="N3650" s="40"/>
      <c r="O3650" s="40"/>
    </row>
    <row r="3651" spans="1:15" s="200" customFormat="1" x14ac:dyDescent="0.2">
      <c r="A3651" s="40"/>
      <c r="B3651" s="40"/>
      <c r="C3651" s="40"/>
      <c r="D3651" s="40"/>
      <c r="E3651" s="115"/>
      <c r="F3651" s="115"/>
      <c r="G3651" s="40"/>
      <c r="H3651" s="40"/>
      <c r="I3651" s="40"/>
      <c r="J3651" s="40"/>
      <c r="K3651" s="40"/>
      <c r="L3651" s="40"/>
      <c r="M3651" s="40"/>
      <c r="N3651" s="40"/>
      <c r="O3651" s="40"/>
    </row>
    <row r="3652" spans="1:15" s="200" customFormat="1" x14ac:dyDescent="0.2">
      <c r="A3652" s="40"/>
      <c r="B3652" s="40"/>
      <c r="C3652" s="40"/>
      <c r="D3652" s="40"/>
      <c r="E3652" s="115"/>
      <c r="F3652" s="115"/>
      <c r="G3652" s="40"/>
      <c r="H3652" s="40"/>
      <c r="I3652" s="40"/>
      <c r="J3652" s="40"/>
      <c r="K3652" s="40"/>
      <c r="L3652" s="40"/>
      <c r="M3652" s="40"/>
      <c r="N3652" s="40"/>
      <c r="O3652" s="40"/>
    </row>
    <row r="3653" spans="1:15" s="200" customFormat="1" x14ac:dyDescent="0.2">
      <c r="A3653" s="40"/>
      <c r="B3653" s="40"/>
      <c r="C3653" s="40"/>
      <c r="D3653" s="40"/>
      <c r="E3653" s="115"/>
      <c r="F3653" s="115"/>
      <c r="G3653" s="40"/>
      <c r="H3653" s="40"/>
      <c r="I3653" s="40"/>
      <c r="J3653" s="40"/>
      <c r="K3653" s="40"/>
      <c r="L3653" s="40"/>
      <c r="M3653" s="40"/>
      <c r="N3653" s="40"/>
      <c r="O3653" s="40"/>
    </row>
    <row r="3654" spans="1:15" s="200" customFormat="1" x14ac:dyDescent="0.2">
      <c r="A3654" s="40"/>
      <c r="B3654" s="40"/>
      <c r="C3654" s="40"/>
      <c r="D3654" s="40"/>
      <c r="E3654" s="115"/>
      <c r="F3654" s="115"/>
      <c r="G3654" s="40"/>
      <c r="H3654" s="40"/>
      <c r="I3654" s="40"/>
      <c r="J3654" s="40"/>
      <c r="K3654" s="40"/>
      <c r="L3654" s="40"/>
      <c r="M3654" s="40"/>
      <c r="N3654" s="40"/>
      <c r="O3654" s="40"/>
    </row>
    <row r="3655" spans="1:15" s="200" customFormat="1" x14ac:dyDescent="0.2">
      <c r="A3655" s="40"/>
      <c r="B3655" s="40"/>
      <c r="C3655" s="40"/>
      <c r="D3655" s="40"/>
      <c r="E3655" s="115"/>
      <c r="F3655" s="115"/>
      <c r="G3655" s="40"/>
      <c r="H3655" s="40"/>
      <c r="I3655" s="40"/>
      <c r="J3655" s="40"/>
      <c r="K3655" s="40"/>
      <c r="L3655" s="40"/>
      <c r="M3655" s="40"/>
      <c r="N3655" s="40"/>
      <c r="O3655" s="40"/>
    </row>
    <row r="3656" spans="1:15" s="200" customFormat="1" x14ac:dyDescent="0.2">
      <c r="A3656" s="40"/>
      <c r="B3656" s="40"/>
      <c r="C3656" s="40"/>
      <c r="D3656" s="40"/>
      <c r="E3656" s="115"/>
      <c r="F3656" s="115"/>
      <c r="G3656" s="40"/>
      <c r="H3656" s="40"/>
      <c r="I3656" s="40"/>
      <c r="J3656" s="40"/>
      <c r="K3656" s="40"/>
      <c r="L3656" s="40"/>
      <c r="M3656" s="40"/>
      <c r="N3656" s="40"/>
      <c r="O3656" s="40"/>
    </row>
    <row r="3657" spans="1:15" s="200" customFormat="1" x14ac:dyDescent="0.2">
      <c r="A3657" s="40"/>
      <c r="B3657" s="40"/>
      <c r="C3657" s="40"/>
      <c r="D3657" s="40"/>
      <c r="E3657" s="115"/>
      <c r="F3657" s="115"/>
      <c r="G3657" s="40"/>
      <c r="H3657" s="40"/>
      <c r="I3657" s="40"/>
      <c r="J3657" s="40"/>
      <c r="K3657" s="40"/>
      <c r="L3657" s="40"/>
      <c r="M3657" s="40"/>
      <c r="N3657" s="40"/>
      <c r="O3657" s="40"/>
    </row>
    <row r="3658" spans="1:15" s="200" customFormat="1" x14ac:dyDescent="0.2">
      <c r="A3658" s="40"/>
      <c r="B3658" s="40"/>
      <c r="C3658" s="40"/>
      <c r="D3658" s="40"/>
      <c r="E3658" s="115"/>
      <c r="F3658" s="115"/>
      <c r="G3658" s="40"/>
      <c r="H3658" s="40"/>
      <c r="I3658" s="40"/>
      <c r="J3658" s="40"/>
      <c r="K3658" s="40"/>
      <c r="L3658" s="40"/>
      <c r="M3658" s="40"/>
      <c r="N3658" s="40"/>
      <c r="O3658" s="40"/>
    </row>
    <row r="3659" spans="1:15" s="200" customFormat="1" x14ac:dyDescent="0.2">
      <c r="A3659" s="40"/>
      <c r="B3659" s="40"/>
      <c r="C3659" s="40"/>
      <c r="D3659" s="40"/>
      <c r="E3659" s="115"/>
      <c r="F3659" s="115"/>
      <c r="G3659" s="40"/>
      <c r="H3659" s="40"/>
      <c r="I3659" s="40"/>
      <c r="J3659" s="40"/>
      <c r="K3659" s="40"/>
      <c r="L3659" s="40"/>
      <c r="M3659" s="40"/>
      <c r="N3659" s="40"/>
      <c r="O3659" s="40"/>
    </row>
    <row r="3660" spans="1:15" s="200" customFormat="1" x14ac:dyDescent="0.2">
      <c r="A3660" s="40"/>
      <c r="B3660" s="40"/>
      <c r="C3660" s="40"/>
      <c r="D3660" s="40"/>
      <c r="E3660" s="115"/>
      <c r="F3660" s="115"/>
      <c r="G3660" s="40"/>
      <c r="H3660" s="40"/>
      <c r="I3660" s="40"/>
      <c r="J3660" s="40"/>
      <c r="K3660" s="40"/>
      <c r="L3660" s="40"/>
      <c r="M3660" s="40"/>
      <c r="N3660" s="40"/>
      <c r="O3660" s="40"/>
    </row>
    <row r="3661" spans="1:15" s="200" customFormat="1" x14ac:dyDescent="0.2">
      <c r="A3661" s="40"/>
      <c r="B3661" s="40"/>
      <c r="C3661" s="40"/>
      <c r="D3661" s="40"/>
      <c r="E3661" s="115"/>
      <c r="F3661" s="115"/>
      <c r="G3661" s="40"/>
      <c r="H3661" s="40"/>
      <c r="I3661" s="40"/>
      <c r="J3661" s="40"/>
      <c r="K3661" s="40"/>
      <c r="L3661" s="40"/>
      <c r="M3661" s="40"/>
      <c r="N3661" s="40"/>
      <c r="O3661" s="40"/>
    </row>
    <row r="3662" spans="1:15" s="200" customFormat="1" x14ac:dyDescent="0.2">
      <c r="A3662" s="40"/>
      <c r="B3662" s="40"/>
      <c r="C3662" s="40"/>
      <c r="D3662" s="40"/>
      <c r="E3662" s="115"/>
      <c r="F3662" s="115"/>
      <c r="G3662" s="40"/>
      <c r="H3662" s="40"/>
      <c r="I3662" s="40"/>
      <c r="J3662" s="40"/>
      <c r="K3662" s="40"/>
      <c r="L3662" s="40"/>
      <c r="M3662" s="40"/>
      <c r="N3662" s="40"/>
      <c r="O3662" s="40"/>
    </row>
    <row r="3663" spans="1:15" s="200" customFormat="1" x14ac:dyDescent="0.2">
      <c r="A3663" s="40"/>
      <c r="B3663" s="40"/>
      <c r="C3663" s="40"/>
      <c r="D3663" s="40"/>
      <c r="E3663" s="115"/>
      <c r="F3663" s="115"/>
      <c r="G3663" s="40"/>
      <c r="H3663" s="40"/>
      <c r="I3663" s="40"/>
      <c r="J3663" s="40"/>
      <c r="K3663" s="40"/>
      <c r="L3663" s="40"/>
      <c r="M3663" s="40"/>
      <c r="N3663" s="40"/>
      <c r="O3663" s="40"/>
    </row>
    <row r="3664" spans="1:15" s="200" customFormat="1" x14ac:dyDescent="0.2">
      <c r="A3664" s="40"/>
      <c r="B3664" s="40"/>
      <c r="C3664" s="40"/>
      <c r="D3664" s="40"/>
      <c r="E3664" s="115"/>
      <c r="F3664" s="115"/>
      <c r="G3664" s="40"/>
      <c r="H3664" s="40"/>
      <c r="I3664" s="40"/>
      <c r="J3664" s="40"/>
      <c r="K3664" s="40"/>
      <c r="L3664" s="40"/>
      <c r="M3664" s="40"/>
      <c r="N3664" s="40"/>
      <c r="O3664" s="40"/>
    </row>
    <row r="3665" spans="1:15" s="200" customFormat="1" x14ac:dyDescent="0.2">
      <c r="A3665" s="40"/>
      <c r="B3665" s="40"/>
      <c r="C3665" s="40"/>
      <c r="D3665" s="40"/>
      <c r="E3665" s="115"/>
      <c r="F3665" s="115"/>
      <c r="G3665" s="40"/>
      <c r="H3665" s="40"/>
      <c r="I3665" s="40"/>
      <c r="J3665" s="40"/>
      <c r="K3665" s="40"/>
      <c r="L3665" s="40"/>
      <c r="M3665" s="40"/>
      <c r="N3665" s="40"/>
      <c r="O3665" s="40"/>
    </row>
    <row r="3666" spans="1:15" s="200" customFormat="1" x14ac:dyDescent="0.2">
      <c r="A3666" s="40"/>
      <c r="B3666" s="40"/>
      <c r="C3666" s="40"/>
      <c r="D3666" s="40"/>
      <c r="E3666" s="115"/>
      <c r="F3666" s="115"/>
      <c r="G3666" s="40"/>
      <c r="H3666" s="40"/>
      <c r="I3666" s="40"/>
      <c r="J3666" s="40"/>
      <c r="K3666" s="40"/>
      <c r="L3666" s="40"/>
      <c r="M3666" s="40"/>
      <c r="N3666" s="40"/>
      <c r="O3666" s="40"/>
    </row>
    <row r="3667" spans="1:15" s="200" customFormat="1" x14ac:dyDescent="0.2">
      <c r="A3667" s="40"/>
      <c r="B3667" s="40"/>
      <c r="C3667" s="40"/>
      <c r="D3667" s="40"/>
      <c r="E3667" s="115"/>
      <c r="F3667" s="115"/>
      <c r="G3667" s="40"/>
      <c r="H3667" s="40"/>
      <c r="I3667" s="40"/>
      <c r="J3667" s="40"/>
      <c r="K3667" s="40"/>
      <c r="L3667" s="40"/>
      <c r="M3667" s="40"/>
      <c r="N3667" s="40"/>
      <c r="O3667" s="40"/>
    </row>
    <row r="3668" spans="1:15" s="200" customFormat="1" x14ac:dyDescent="0.2">
      <c r="A3668" s="40"/>
      <c r="B3668" s="40"/>
      <c r="C3668" s="40"/>
      <c r="D3668" s="40"/>
      <c r="E3668" s="115"/>
      <c r="F3668" s="115"/>
      <c r="G3668" s="40"/>
      <c r="H3668" s="40"/>
      <c r="I3668" s="40"/>
      <c r="J3668" s="40"/>
      <c r="K3668" s="40"/>
      <c r="L3668" s="40"/>
      <c r="M3668" s="40"/>
      <c r="N3668" s="40"/>
      <c r="O3668" s="40"/>
    </row>
    <row r="3669" spans="1:15" s="200" customFormat="1" x14ac:dyDescent="0.2">
      <c r="A3669" s="40"/>
      <c r="B3669" s="40"/>
      <c r="C3669" s="40"/>
      <c r="D3669" s="40"/>
      <c r="E3669" s="115"/>
      <c r="F3669" s="115"/>
      <c r="G3669" s="40"/>
      <c r="H3669" s="40"/>
      <c r="I3669" s="40"/>
      <c r="J3669" s="40"/>
      <c r="K3669" s="40"/>
      <c r="L3669" s="40"/>
      <c r="M3669" s="40"/>
      <c r="N3669" s="40"/>
      <c r="O3669" s="40"/>
    </row>
    <row r="3670" spans="1:15" s="200" customFormat="1" x14ac:dyDescent="0.2">
      <c r="A3670" s="40"/>
      <c r="B3670" s="40"/>
      <c r="C3670" s="40"/>
      <c r="D3670" s="40"/>
      <c r="E3670" s="115"/>
      <c r="F3670" s="115"/>
      <c r="G3670" s="40"/>
      <c r="H3670" s="40"/>
      <c r="I3670" s="40"/>
      <c r="J3670" s="40"/>
      <c r="K3670" s="40"/>
      <c r="L3670" s="40"/>
      <c r="M3670" s="40"/>
      <c r="N3670" s="40"/>
      <c r="O3670" s="40"/>
    </row>
    <row r="3671" spans="1:15" s="200" customFormat="1" x14ac:dyDescent="0.2">
      <c r="A3671" s="40"/>
      <c r="B3671" s="40"/>
      <c r="C3671" s="40"/>
      <c r="D3671" s="40"/>
      <c r="E3671" s="115"/>
      <c r="F3671" s="115"/>
      <c r="G3671" s="40"/>
      <c r="H3671" s="40"/>
      <c r="I3671" s="40"/>
      <c r="J3671" s="40"/>
      <c r="K3671" s="40"/>
      <c r="L3671" s="40"/>
      <c r="M3671" s="40"/>
      <c r="N3671" s="40"/>
      <c r="O3671" s="40"/>
    </row>
    <row r="3672" spans="1:15" s="200" customFormat="1" x14ac:dyDescent="0.2">
      <c r="A3672" s="40"/>
      <c r="B3672" s="40"/>
      <c r="C3672" s="40"/>
      <c r="D3672" s="40"/>
      <c r="E3672" s="115"/>
      <c r="F3672" s="115"/>
      <c r="G3672" s="40"/>
      <c r="H3672" s="40"/>
      <c r="I3672" s="40"/>
      <c r="J3672" s="40"/>
      <c r="K3672" s="40"/>
      <c r="L3672" s="40"/>
      <c r="M3672" s="40"/>
      <c r="N3672" s="40"/>
      <c r="O3672" s="40"/>
    </row>
    <row r="3673" spans="1:15" s="200" customFormat="1" x14ac:dyDescent="0.2">
      <c r="A3673" s="40"/>
      <c r="B3673" s="40"/>
      <c r="C3673" s="40"/>
      <c r="D3673" s="40"/>
      <c r="E3673" s="115"/>
      <c r="F3673" s="115"/>
      <c r="G3673" s="40"/>
      <c r="H3673" s="40"/>
      <c r="I3673" s="40"/>
      <c r="J3673" s="40"/>
      <c r="K3673" s="40"/>
      <c r="L3673" s="40"/>
      <c r="M3673" s="40"/>
      <c r="N3673" s="40"/>
      <c r="O3673" s="40"/>
    </row>
    <row r="3674" spans="1:15" s="200" customFormat="1" x14ac:dyDescent="0.2">
      <c r="A3674" s="40"/>
      <c r="B3674" s="40"/>
      <c r="C3674" s="40"/>
      <c r="D3674" s="40"/>
      <c r="E3674" s="115"/>
      <c r="F3674" s="115"/>
      <c r="G3674" s="40"/>
      <c r="H3674" s="40"/>
      <c r="I3674" s="40"/>
      <c r="J3674" s="40"/>
      <c r="K3674" s="40"/>
      <c r="L3674" s="40"/>
      <c r="M3674" s="40"/>
      <c r="N3674" s="40"/>
      <c r="O3674" s="40"/>
    </row>
    <row r="3675" spans="1:15" s="200" customFormat="1" x14ac:dyDescent="0.2">
      <c r="A3675" s="40"/>
      <c r="B3675" s="40"/>
      <c r="C3675" s="40"/>
      <c r="D3675" s="40"/>
      <c r="E3675" s="115"/>
      <c r="F3675" s="115"/>
      <c r="G3675" s="40"/>
      <c r="H3675" s="40"/>
      <c r="I3675" s="40"/>
      <c r="J3675" s="40"/>
      <c r="K3675" s="40"/>
      <c r="L3675" s="40"/>
      <c r="M3675" s="40"/>
      <c r="N3675" s="40"/>
      <c r="O3675" s="40"/>
    </row>
    <row r="3676" spans="1:15" s="200" customFormat="1" x14ac:dyDescent="0.2">
      <c r="A3676" s="40"/>
      <c r="B3676" s="40"/>
      <c r="C3676" s="40"/>
      <c r="D3676" s="40"/>
      <c r="E3676" s="115"/>
      <c r="F3676" s="115"/>
      <c r="G3676" s="40"/>
      <c r="H3676" s="40"/>
      <c r="I3676" s="40"/>
      <c r="J3676" s="40"/>
      <c r="K3676" s="40"/>
      <c r="L3676" s="40"/>
      <c r="M3676" s="40"/>
      <c r="N3676" s="40"/>
      <c r="O3676" s="40"/>
    </row>
    <row r="3677" spans="1:15" s="200" customFormat="1" x14ac:dyDescent="0.2">
      <c r="A3677" s="40"/>
      <c r="B3677" s="40"/>
      <c r="C3677" s="40"/>
      <c r="D3677" s="40"/>
      <c r="E3677" s="115"/>
      <c r="F3677" s="115"/>
      <c r="G3677" s="40"/>
      <c r="H3677" s="40"/>
      <c r="I3677" s="40"/>
      <c r="J3677" s="40"/>
      <c r="K3677" s="40"/>
      <c r="L3677" s="40"/>
      <c r="M3677" s="40"/>
      <c r="N3677" s="40"/>
      <c r="O3677" s="40"/>
    </row>
    <row r="3678" spans="1:15" s="200" customFormat="1" x14ac:dyDescent="0.2">
      <c r="A3678" s="40"/>
      <c r="B3678" s="40"/>
      <c r="C3678" s="40"/>
      <c r="D3678" s="40"/>
      <c r="E3678" s="115"/>
      <c r="F3678" s="115"/>
      <c r="G3678" s="40"/>
      <c r="H3678" s="40"/>
      <c r="I3678" s="40"/>
      <c r="J3678" s="40"/>
      <c r="K3678" s="40"/>
      <c r="L3678" s="40"/>
      <c r="M3678" s="40"/>
      <c r="N3678" s="40"/>
      <c r="O3678" s="40"/>
    </row>
    <row r="3679" spans="1:15" s="200" customFormat="1" x14ac:dyDescent="0.2">
      <c r="A3679" s="40"/>
      <c r="B3679" s="40"/>
      <c r="C3679" s="40"/>
      <c r="D3679" s="40"/>
      <c r="E3679" s="115"/>
      <c r="F3679" s="115"/>
      <c r="G3679" s="40"/>
      <c r="H3679" s="40"/>
      <c r="I3679" s="40"/>
      <c r="J3679" s="40"/>
      <c r="K3679" s="40"/>
      <c r="L3679" s="40"/>
      <c r="M3679" s="40"/>
      <c r="N3679" s="40"/>
      <c r="O3679" s="40"/>
    </row>
    <row r="3680" spans="1:15" s="200" customFormat="1" x14ac:dyDescent="0.2">
      <c r="A3680" s="40"/>
      <c r="B3680" s="40"/>
      <c r="C3680" s="40"/>
      <c r="D3680" s="40"/>
      <c r="E3680" s="115"/>
      <c r="F3680" s="115"/>
      <c r="G3680" s="40"/>
      <c r="H3680" s="40"/>
      <c r="I3680" s="40"/>
      <c r="J3680" s="40"/>
      <c r="K3680" s="40"/>
      <c r="L3680" s="40"/>
      <c r="M3680" s="40"/>
      <c r="N3680" s="40"/>
      <c r="O3680" s="40"/>
    </row>
    <row r="3681" spans="1:15" s="200" customFormat="1" x14ac:dyDescent="0.2">
      <c r="A3681" s="40"/>
      <c r="B3681" s="40"/>
      <c r="C3681" s="40"/>
      <c r="D3681" s="40"/>
      <c r="E3681" s="115"/>
      <c r="F3681" s="115"/>
      <c r="G3681" s="40"/>
      <c r="H3681" s="40"/>
      <c r="I3681" s="40"/>
      <c r="J3681" s="40"/>
      <c r="K3681" s="40"/>
      <c r="L3681" s="40"/>
      <c r="M3681" s="40"/>
      <c r="N3681" s="40"/>
      <c r="O3681" s="40"/>
    </row>
    <row r="3682" spans="1:15" s="200" customFormat="1" x14ac:dyDescent="0.2">
      <c r="A3682" s="40"/>
      <c r="B3682" s="40"/>
      <c r="C3682" s="40"/>
      <c r="D3682" s="40"/>
      <c r="E3682" s="115"/>
      <c r="F3682" s="115"/>
      <c r="G3682" s="40"/>
      <c r="H3682" s="40"/>
      <c r="I3682" s="40"/>
      <c r="J3682" s="40"/>
      <c r="K3682" s="40"/>
      <c r="L3682" s="40"/>
      <c r="M3682" s="40"/>
      <c r="N3682" s="40"/>
      <c r="O3682" s="40"/>
    </row>
    <row r="3683" spans="1:15" s="200" customFormat="1" x14ac:dyDescent="0.2">
      <c r="A3683" s="40"/>
      <c r="B3683" s="40"/>
      <c r="C3683" s="40"/>
      <c r="D3683" s="40"/>
      <c r="E3683" s="115"/>
      <c r="F3683" s="115"/>
      <c r="G3683" s="40"/>
      <c r="H3683" s="40"/>
      <c r="I3683" s="40"/>
      <c r="J3683" s="40"/>
      <c r="K3683" s="40"/>
      <c r="L3683" s="40"/>
      <c r="M3683" s="40"/>
      <c r="N3683" s="40"/>
      <c r="O3683" s="40"/>
    </row>
    <row r="3684" spans="1:15" s="200" customFormat="1" x14ac:dyDescent="0.2">
      <c r="A3684" s="40"/>
      <c r="B3684" s="40"/>
      <c r="C3684" s="40"/>
      <c r="D3684" s="40"/>
      <c r="E3684" s="115"/>
      <c r="F3684" s="115"/>
      <c r="G3684" s="40"/>
      <c r="H3684" s="40"/>
      <c r="I3684" s="40"/>
      <c r="J3684" s="40"/>
      <c r="K3684" s="40"/>
      <c r="L3684" s="40"/>
      <c r="M3684" s="40"/>
      <c r="N3684" s="40"/>
      <c r="O3684" s="40"/>
    </row>
    <row r="3685" spans="1:15" s="200" customFormat="1" x14ac:dyDescent="0.2">
      <c r="A3685" s="40"/>
      <c r="B3685" s="40"/>
      <c r="C3685" s="40"/>
      <c r="D3685" s="40"/>
      <c r="E3685" s="115"/>
      <c r="F3685" s="115"/>
      <c r="G3685" s="40"/>
      <c r="H3685" s="40"/>
      <c r="I3685" s="40"/>
      <c r="J3685" s="40"/>
      <c r="K3685" s="40"/>
      <c r="L3685" s="40"/>
      <c r="M3685" s="40"/>
      <c r="N3685" s="40"/>
      <c r="O3685" s="40"/>
    </row>
    <row r="3686" spans="1:15" s="200" customFormat="1" x14ac:dyDescent="0.2">
      <c r="A3686" s="40"/>
      <c r="B3686" s="40"/>
      <c r="C3686" s="40"/>
      <c r="D3686" s="40"/>
      <c r="E3686" s="115"/>
      <c r="F3686" s="115"/>
      <c r="G3686" s="40"/>
      <c r="H3686" s="40"/>
      <c r="I3686" s="40"/>
      <c r="J3686" s="40"/>
      <c r="K3686" s="40"/>
      <c r="L3686" s="40"/>
      <c r="M3686" s="40"/>
      <c r="N3686" s="40"/>
      <c r="O3686" s="40"/>
    </row>
    <row r="3687" spans="1:15" s="200" customFormat="1" x14ac:dyDescent="0.2">
      <c r="A3687" s="40"/>
      <c r="B3687" s="40"/>
      <c r="C3687" s="40"/>
      <c r="D3687" s="40"/>
      <c r="E3687" s="115"/>
      <c r="F3687" s="115"/>
      <c r="G3687" s="40"/>
      <c r="H3687" s="40"/>
      <c r="I3687" s="40"/>
      <c r="J3687" s="40"/>
      <c r="K3687" s="40"/>
      <c r="L3687" s="40"/>
      <c r="M3687" s="40"/>
      <c r="N3687" s="40"/>
      <c r="O3687" s="40"/>
    </row>
    <row r="3688" spans="1:15" s="200" customFormat="1" x14ac:dyDescent="0.2">
      <c r="A3688" s="40"/>
      <c r="B3688" s="40"/>
      <c r="C3688" s="40"/>
      <c r="D3688" s="40"/>
      <c r="E3688" s="115"/>
      <c r="F3688" s="115"/>
      <c r="G3688" s="40"/>
      <c r="H3688" s="40"/>
      <c r="I3688" s="40"/>
      <c r="J3688" s="40"/>
      <c r="K3688" s="40"/>
      <c r="L3688" s="40"/>
      <c r="M3688" s="40"/>
      <c r="N3688" s="40"/>
      <c r="O3688" s="40"/>
    </row>
    <row r="3689" spans="1:15" s="200" customFormat="1" x14ac:dyDescent="0.2">
      <c r="A3689" s="40"/>
      <c r="B3689" s="40"/>
      <c r="C3689" s="40"/>
      <c r="D3689" s="40"/>
      <c r="E3689" s="115"/>
      <c r="F3689" s="115"/>
      <c r="G3689" s="40"/>
      <c r="H3689" s="40"/>
      <c r="I3689" s="40"/>
      <c r="J3689" s="40"/>
      <c r="K3689" s="40"/>
      <c r="L3689" s="40"/>
      <c r="M3689" s="40"/>
      <c r="N3689" s="40"/>
      <c r="O3689" s="40"/>
    </row>
    <row r="3690" spans="1:15" s="200" customFormat="1" x14ac:dyDescent="0.2">
      <c r="A3690" s="40"/>
      <c r="B3690" s="40"/>
      <c r="C3690" s="40"/>
      <c r="D3690" s="40"/>
      <c r="E3690" s="115"/>
      <c r="F3690" s="115"/>
      <c r="G3690" s="40"/>
      <c r="H3690" s="40"/>
      <c r="I3690" s="40"/>
      <c r="J3690" s="40"/>
      <c r="K3690" s="40"/>
      <c r="L3690" s="40"/>
      <c r="M3690" s="40"/>
      <c r="N3690" s="40"/>
      <c r="O3690" s="40"/>
    </row>
    <row r="3691" spans="1:15" s="200" customFormat="1" x14ac:dyDescent="0.2">
      <c r="A3691" s="40"/>
      <c r="B3691" s="40"/>
      <c r="C3691" s="40"/>
      <c r="D3691" s="40"/>
      <c r="E3691" s="115"/>
      <c r="F3691" s="115"/>
      <c r="G3691" s="40"/>
      <c r="H3691" s="40"/>
      <c r="I3691" s="40"/>
      <c r="J3691" s="40"/>
      <c r="K3691" s="40"/>
      <c r="L3691" s="40"/>
      <c r="M3691" s="40"/>
      <c r="N3691" s="40"/>
      <c r="O3691" s="40"/>
    </row>
    <row r="3692" spans="1:15" s="200" customFormat="1" x14ac:dyDescent="0.2">
      <c r="A3692" s="40"/>
      <c r="B3692" s="40"/>
      <c r="C3692" s="40"/>
      <c r="D3692" s="40"/>
      <c r="E3692" s="115"/>
      <c r="F3692" s="115"/>
      <c r="G3692" s="40"/>
      <c r="H3692" s="40"/>
      <c r="I3692" s="40"/>
      <c r="J3692" s="40"/>
      <c r="K3692" s="40"/>
      <c r="L3692" s="40"/>
      <c r="M3692" s="40"/>
      <c r="N3692" s="40"/>
      <c r="O3692" s="40"/>
    </row>
    <row r="3693" spans="1:15" s="200" customFormat="1" x14ac:dyDescent="0.2">
      <c r="A3693" s="40"/>
      <c r="B3693" s="40"/>
      <c r="C3693" s="40"/>
      <c r="D3693" s="40"/>
      <c r="E3693" s="115"/>
      <c r="F3693" s="115"/>
      <c r="G3693" s="40"/>
      <c r="H3693" s="40"/>
      <c r="I3693" s="40"/>
      <c r="J3693" s="40"/>
      <c r="K3693" s="40"/>
      <c r="L3693" s="40"/>
      <c r="M3693" s="40"/>
      <c r="N3693" s="40"/>
      <c r="O3693" s="40"/>
    </row>
    <row r="3694" spans="1:15" s="200" customFormat="1" x14ac:dyDescent="0.2">
      <c r="A3694" s="40"/>
      <c r="B3694" s="40"/>
      <c r="C3694" s="40"/>
      <c r="D3694" s="40"/>
      <c r="E3694" s="115"/>
      <c r="F3694" s="115"/>
      <c r="G3694" s="40"/>
      <c r="H3694" s="40"/>
      <c r="I3694" s="40"/>
      <c r="J3694" s="40"/>
      <c r="K3694" s="40"/>
      <c r="L3694" s="40"/>
      <c r="M3694" s="40"/>
      <c r="N3694" s="40"/>
      <c r="O3694" s="40"/>
    </row>
    <row r="3695" spans="1:15" s="200" customFormat="1" x14ac:dyDescent="0.2">
      <c r="A3695" s="40"/>
      <c r="B3695" s="40"/>
      <c r="C3695" s="40"/>
      <c r="D3695" s="40"/>
      <c r="E3695" s="115"/>
      <c r="F3695" s="115"/>
      <c r="G3695" s="40"/>
      <c r="H3695" s="40"/>
      <c r="I3695" s="40"/>
      <c r="J3695" s="40"/>
      <c r="K3695" s="40"/>
      <c r="L3695" s="40"/>
      <c r="M3695" s="40"/>
      <c r="N3695" s="40"/>
      <c r="O3695" s="40"/>
    </row>
    <row r="3696" spans="1:15" s="200" customFormat="1" x14ac:dyDescent="0.2">
      <c r="A3696" s="40"/>
      <c r="B3696" s="40"/>
      <c r="C3696" s="40"/>
      <c r="D3696" s="40"/>
      <c r="E3696" s="115"/>
      <c r="F3696" s="115"/>
      <c r="G3696" s="40"/>
      <c r="H3696" s="40"/>
      <c r="I3696" s="40"/>
      <c r="J3696" s="40"/>
      <c r="K3696" s="40"/>
      <c r="L3696" s="40"/>
      <c r="M3696" s="40"/>
      <c r="N3696" s="40"/>
      <c r="O3696" s="40"/>
    </row>
    <row r="3697" spans="1:15" s="200" customFormat="1" x14ac:dyDescent="0.2">
      <c r="A3697" s="40"/>
      <c r="B3697" s="40"/>
      <c r="C3697" s="40"/>
      <c r="D3697" s="40"/>
      <c r="E3697" s="115"/>
      <c r="F3697" s="115"/>
      <c r="G3697" s="40"/>
      <c r="H3697" s="40"/>
      <c r="I3697" s="40"/>
      <c r="J3697" s="40"/>
      <c r="K3697" s="40"/>
      <c r="L3697" s="40"/>
      <c r="M3697" s="40"/>
      <c r="N3697" s="40"/>
      <c r="O3697" s="40"/>
    </row>
    <row r="3698" spans="1:15" s="200" customFormat="1" x14ac:dyDescent="0.2">
      <c r="A3698" s="40"/>
      <c r="B3698" s="40"/>
      <c r="C3698" s="40"/>
      <c r="D3698" s="40"/>
      <c r="E3698" s="115"/>
      <c r="F3698" s="115"/>
      <c r="G3698" s="40"/>
      <c r="H3698" s="40"/>
      <c r="I3698" s="40"/>
      <c r="J3698" s="40"/>
      <c r="K3698" s="40"/>
      <c r="L3698" s="40"/>
      <c r="M3698" s="40"/>
      <c r="N3698" s="40"/>
      <c r="O3698" s="40"/>
    </row>
    <row r="3699" spans="1:15" s="200" customFormat="1" x14ac:dyDescent="0.2">
      <c r="A3699" s="40"/>
      <c r="B3699" s="40"/>
      <c r="C3699" s="40"/>
      <c r="D3699" s="40"/>
      <c r="E3699" s="115"/>
      <c r="F3699" s="115"/>
      <c r="G3699" s="40"/>
      <c r="H3699" s="40"/>
      <c r="I3699" s="40"/>
      <c r="J3699" s="40"/>
      <c r="K3699" s="40"/>
      <c r="L3699" s="40"/>
      <c r="M3699" s="40"/>
      <c r="N3699" s="40"/>
      <c r="O3699" s="40"/>
    </row>
    <row r="3700" spans="1:15" s="200" customFormat="1" x14ac:dyDescent="0.2">
      <c r="A3700" s="40"/>
      <c r="B3700" s="40"/>
      <c r="C3700" s="40"/>
      <c r="D3700" s="40"/>
      <c r="E3700" s="115"/>
      <c r="F3700" s="115"/>
      <c r="G3700" s="40"/>
      <c r="H3700" s="40"/>
      <c r="I3700" s="40"/>
      <c r="J3700" s="40"/>
      <c r="K3700" s="40"/>
      <c r="L3700" s="40"/>
      <c r="M3700" s="40"/>
      <c r="N3700" s="40"/>
      <c r="O3700" s="40"/>
    </row>
    <row r="3701" spans="1:15" s="200" customFormat="1" x14ac:dyDescent="0.2">
      <c r="A3701" s="40"/>
      <c r="B3701" s="40"/>
      <c r="C3701" s="40"/>
      <c r="D3701" s="40"/>
      <c r="E3701" s="115"/>
      <c r="F3701" s="115"/>
      <c r="G3701" s="40"/>
      <c r="H3701" s="40"/>
      <c r="I3701" s="40"/>
      <c r="J3701" s="40"/>
      <c r="K3701" s="40"/>
      <c r="L3701" s="40"/>
      <c r="M3701" s="40"/>
      <c r="N3701" s="40"/>
      <c r="O3701" s="40"/>
    </row>
    <row r="3702" spans="1:15" s="200" customFormat="1" x14ac:dyDescent="0.2">
      <c r="A3702" s="40"/>
      <c r="B3702" s="40"/>
      <c r="C3702" s="40"/>
      <c r="D3702" s="40"/>
      <c r="E3702" s="115"/>
      <c r="F3702" s="115"/>
      <c r="G3702" s="40"/>
      <c r="H3702" s="40"/>
      <c r="I3702" s="40"/>
      <c r="J3702" s="40"/>
      <c r="K3702" s="40"/>
      <c r="L3702" s="40"/>
      <c r="M3702" s="40"/>
      <c r="N3702" s="40"/>
      <c r="O3702" s="40"/>
    </row>
    <row r="3703" spans="1:15" s="200" customFormat="1" x14ac:dyDescent="0.2">
      <c r="A3703" s="40"/>
      <c r="B3703" s="40"/>
      <c r="C3703" s="40"/>
      <c r="D3703" s="40"/>
      <c r="E3703" s="115"/>
      <c r="F3703" s="115"/>
      <c r="G3703" s="40"/>
      <c r="H3703" s="40"/>
      <c r="I3703" s="40"/>
      <c r="J3703" s="40"/>
      <c r="K3703" s="40"/>
      <c r="L3703" s="40"/>
      <c r="M3703" s="40"/>
      <c r="N3703" s="40"/>
      <c r="O3703" s="40"/>
    </row>
    <row r="3704" spans="1:15" s="200" customFormat="1" x14ac:dyDescent="0.2">
      <c r="A3704" s="40"/>
      <c r="B3704" s="40"/>
      <c r="C3704" s="40"/>
      <c r="D3704" s="40"/>
      <c r="E3704" s="115"/>
      <c r="F3704" s="115"/>
      <c r="G3704" s="40"/>
      <c r="H3704" s="40"/>
      <c r="I3704" s="40"/>
      <c r="J3704" s="40"/>
      <c r="K3704" s="40"/>
      <c r="L3704" s="40"/>
      <c r="M3704" s="40"/>
      <c r="N3704" s="40"/>
      <c r="O3704" s="40"/>
    </row>
    <row r="3705" spans="1:15" s="200" customFormat="1" x14ac:dyDescent="0.2">
      <c r="A3705" s="40"/>
      <c r="B3705" s="40"/>
      <c r="C3705" s="40"/>
      <c r="D3705" s="40"/>
      <c r="E3705" s="115"/>
      <c r="F3705" s="115"/>
      <c r="G3705" s="40"/>
      <c r="H3705" s="40"/>
      <c r="I3705" s="40"/>
      <c r="J3705" s="40"/>
      <c r="K3705" s="40"/>
      <c r="L3705" s="40"/>
      <c r="M3705" s="40"/>
      <c r="N3705" s="40"/>
      <c r="O3705" s="40"/>
    </row>
    <row r="3706" spans="1:15" s="200" customFormat="1" x14ac:dyDescent="0.2">
      <c r="A3706" s="40"/>
      <c r="B3706" s="40"/>
      <c r="C3706" s="40"/>
      <c r="D3706" s="40"/>
      <c r="E3706" s="115"/>
      <c r="F3706" s="115"/>
      <c r="G3706" s="40"/>
      <c r="H3706" s="40"/>
      <c r="I3706" s="40"/>
      <c r="J3706" s="40"/>
      <c r="K3706" s="40"/>
      <c r="L3706" s="40"/>
      <c r="M3706" s="40"/>
      <c r="N3706" s="40"/>
      <c r="O3706" s="40"/>
    </row>
    <row r="3707" spans="1:15" s="200" customFormat="1" x14ac:dyDescent="0.2">
      <c r="A3707" s="40"/>
      <c r="B3707" s="40"/>
      <c r="C3707" s="40"/>
      <c r="D3707" s="40"/>
      <c r="E3707" s="115"/>
      <c r="F3707" s="115"/>
      <c r="G3707" s="40"/>
      <c r="H3707" s="40"/>
      <c r="I3707" s="40"/>
      <c r="J3707" s="40"/>
      <c r="K3707" s="40"/>
      <c r="L3707" s="40"/>
      <c r="M3707" s="40"/>
      <c r="N3707" s="40"/>
      <c r="O3707" s="40"/>
    </row>
    <row r="3708" spans="1:15" s="200" customFormat="1" x14ac:dyDescent="0.2">
      <c r="A3708" s="40"/>
      <c r="B3708" s="40"/>
      <c r="C3708" s="40"/>
      <c r="D3708" s="40"/>
      <c r="E3708" s="115"/>
      <c r="F3708" s="115"/>
      <c r="G3708" s="40"/>
      <c r="H3708" s="40"/>
      <c r="I3708" s="40"/>
      <c r="J3708" s="40"/>
      <c r="K3708" s="40"/>
      <c r="L3708" s="40"/>
      <c r="M3708" s="40"/>
      <c r="N3708" s="40"/>
      <c r="O3708" s="40"/>
    </row>
    <row r="3709" spans="1:15" s="200" customFormat="1" x14ac:dyDescent="0.2">
      <c r="A3709" s="40"/>
      <c r="B3709" s="40"/>
      <c r="C3709" s="40"/>
      <c r="D3709" s="40"/>
      <c r="E3709" s="115"/>
      <c r="F3709" s="115"/>
      <c r="G3709" s="40"/>
      <c r="H3709" s="40"/>
      <c r="I3709" s="40"/>
      <c r="J3709" s="40"/>
      <c r="K3709" s="40"/>
      <c r="L3709" s="40"/>
      <c r="M3709" s="40"/>
      <c r="N3709" s="40"/>
      <c r="O3709" s="40"/>
    </row>
    <row r="3710" spans="1:15" s="200" customFormat="1" x14ac:dyDescent="0.2">
      <c r="A3710" s="40"/>
      <c r="B3710" s="40"/>
      <c r="C3710" s="40"/>
      <c r="D3710" s="40"/>
      <c r="E3710" s="115"/>
      <c r="F3710" s="115"/>
      <c r="G3710" s="40"/>
      <c r="H3710" s="40"/>
      <c r="I3710" s="40"/>
      <c r="J3710" s="40"/>
      <c r="K3710" s="40"/>
      <c r="L3710" s="40"/>
      <c r="M3710" s="40"/>
      <c r="N3710" s="40"/>
      <c r="O3710" s="40"/>
    </row>
    <row r="3711" spans="1:15" s="200" customFormat="1" x14ac:dyDescent="0.2">
      <c r="A3711" s="40"/>
      <c r="B3711" s="40"/>
      <c r="C3711" s="40"/>
      <c r="D3711" s="40"/>
      <c r="E3711" s="115"/>
      <c r="F3711" s="115"/>
      <c r="G3711" s="40"/>
      <c r="H3711" s="40"/>
      <c r="I3711" s="40"/>
      <c r="J3711" s="40"/>
      <c r="K3711" s="40"/>
      <c r="L3711" s="40"/>
      <c r="M3711" s="40"/>
      <c r="N3711" s="40"/>
      <c r="O3711" s="40"/>
    </row>
    <row r="3712" spans="1:15" s="200" customFormat="1" x14ac:dyDescent="0.2">
      <c r="A3712" s="40"/>
      <c r="B3712" s="40"/>
      <c r="C3712" s="40"/>
      <c r="D3712" s="40"/>
      <c r="E3712" s="115"/>
      <c r="F3712" s="115"/>
      <c r="G3712" s="40"/>
      <c r="H3712" s="40"/>
      <c r="I3712" s="40"/>
      <c r="J3712" s="40"/>
      <c r="K3712" s="40"/>
      <c r="L3712" s="40"/>
      <c r="M3712" s="40"/>
      <c r="N3712" s="40"/>
      <c r="O3712" s="40"/>
    </row>
    <row r="3713" spans="1:15" s="200" customFormat="1" x14ac:dyDescent="0.2">
      <c r="A3713" s="40"/>
      <c r="B3713" s="40"/>
      <c r="C3713" s="40"/>
      <c r="D3713" s="40"/>
      <c r="E3713" s="115"/>
      <c r="F3713" s="115"/>
      <c r="G3713" s="40"/>
      <c r="H3713" s="40"/>
      <c r="I3713" s="40"/>
      <c r="J3713" s="40"/>
      <c r="K3713" s="40"/>
      <c r="L3713" s="40"/>
      <c r="M3713" s="40"/>
      <c r="N3713" s="40"/>
      <c r="O3713" s="40"/>
    </row>
    <row r="3714" spans="1:15" s="200" customFormat="1" x14ac:dyDescent="0.2">
      <c r="A3714" s="40"/>
      <c r="B3714" s="40"/>
      <c r="C3714" s="40"/>
      <c r="D3714" s="40"/>
      <c r="E3714" s="115"/>
      <c r="F3714" s="115"/>
      <c r="G3714" s="40"/>
      <c r="H3714" s="40"/>
      <c r="I3714" s="40"/>
      <c r="J3714" s="40"/>
      <c r="K3714" s="40"/>
      <c r="L3714" s="40"/>
      <c r="M3714" s="40"/>
      <c r="N3714" s="40"/>
      <c r="O3714" s="40"/>
    </row>
    <row r="3715" spans="1:15" s="200" customFormat="1" x14ac:dyDescent="0.2">
      <c r="A3715" s="40"/>
      <c r="B3715" s="40"/>
      <c r="C3715" s="40"/>
      <c r="D3715" s="40"/>
      <c r="E3715" s="115"/>
      <c r="F3715" s="115"/>
      <c r="G3715" s="40"/>
      <c r="H3715" s="40"/>
      <c r="I3715" s="40"/>
      <c r="J3715" s="40"/>
      <c r="K3715" s="40"/>
      <c r="L3715" s="40"/>
      <c r="M3715" s="40"/>
      <c r="N3715" s="40"/>
      <c r="O3715" s="40"/>
    </row>
    <row r="3716" spans="1:15" s="200" customFormat="1" x14ac:dyDescent="0.2">
      <c r="A3716" s="40"/>
      <c r="B3716" s="40"/>
      <c r="C3716" s="40"/>
      <c r="D3716" s="40"/>
      <c r="E3716" s="115"/>
      <c r="F3716" s="115"/>
      <c r="G3716" s="40"/>
      <c r="H3716" s="40"/>
      <c r="I3716" s="40"/>
      <c r="J3716" s="40"/>
      <c r="K3716" s="40"/>
      <c r="L3716" s="40"/>
      <c r="M3716" s="40"/>
      <c r="N3716" s="40"/>
      <c r="O3716" s="40"/>
    </row>
    <row r="3717" spans="1:15" s="200" customFormat="1" x14ac:dyDescent="0.2">
      <c r="A3717" s="40"/>
      <c r="B3717" s="40"/>
      <c r="C3717" s="40"/>
      <c r="D3717" s="40"/>
      <c r="E3717" s="115"/>
      <c r="F3717" s="115"/>
      <c r="G3717" s="40"/>
      <c r="H3717" s="40"/>
      <c r="I3717" s="40"/>
      <c r="J3717" s="40"/>
      <c r="K3717" s="40"/>
      <c r="L3717" s="40"/>
      <c r="M3717" s="40"/>
      <c r="N3717" s="40"/>
      <c r="O3717" s="40"/>
    </row>
    <row r="3718" spans="1:15" s="200" customFormat="1" x14ac:dyDescent="0.2">
      <c r="A3718" s="40"/>
      <c r="B3718" s="40"/>
      <c r="C3718" s="40"/>
      <c r="D3718" s="40"/>
      <c r="E3718" s="115"/>
      <c r="F3718" s="115"/>
      <c r="G3718" s="40"/>
      <c r="H3718" s="40"/>
      <c r="I3718" s="40"/>
      <c r="J3718" s="40"/>
      <c r="K3718" s="40"/>
      <c r="L3718" s="40"/>
      <c r="M3718" s="40"/>
      <c r="N3718" s="40"/>
      <c r="O3718" s="40"/>
    </row>
    <row r="3719" spans="1:15" s="200" customFormat="1" x14ac:dyDescent="0.2">
      <c r="A3719" s="40"/>
      <c r="B3719" s="40"/>
      <c r="C3719" s="40"/>
      <c r="D3719" s="40"/>
      <c r="E3719" s="115"/>
      <c r="F3719" s="115"/>
      <c r="G3719" s="40"/>
      <c r="H3719" s="40"/>
      <c r="I3719" s="40"/>
      <c r="J3719" s="40"/>
      <c r="K3719" s="40"/>
      <c r="L3719" s="40"/>
      <c r="M3719" s="40"/>
      <c r="N3719" s="40"/>
      <c r="O3719" s="40"/>
    </row>
    <row r="3720" spans="1:15" s="200" customFormat="1" x14ac:dyDescent="0.2">
      <c r="A3720" s="40"/>
      <c r="B3720" s="40"/>
      <c r="C3720" s="40"/>
      <c r="D3720" s="40"/>
      <c r="E3720" s="115"/>
      <c r="F3720" s="115"/>
      <c r="G3720" s="40"/>
      <c r="H3720" s="40"/>
      <c r="I3720" s="40"/>
      <c r="J3720" s="40"/>
      <c r="K3720" s="40"/>
      <c r="L3720" s="40"/>
      <c r="M3720" s="40"/>
      <c r="N3720" s="40"/>
      <c r="O3720" s="40"/>
    </row>
    <row r="3721" spans="1:15" s="200" customFormat="1" x14ac:dyDescent="0.2">
      <c r="A3721" s="40"/>
      <c r="B3721" s="40"/>
      <c r="C3721" s="40"/>
      <c r="D3721" s="40"/>
      <c r="E3721" s="115"/>
      <c r="F3721" s="115"/>
      <c r="G3721" s="40"/>
      <c r="H3721" s="40"/>
      <c r="I3721" s="40"/>
      <c r="J3721" s="40"/>
      <c r="K3721" s="40"/>
      <c r="L3721" s="40"/>
      <c r="M3721" s="40"/>
      <c r="N3721" s="40"/>
      <c r="O3721" s="40"/>
    </row>
    <row r="3722" spans="1:15" s="200" customFormat="1" x14ac:dyDescent="0.2">
      <c r="A3722" s="40"/>
      <c r="B3722" s="40"/>
      <c r="C3722" s="40"/>
      <c r="D3722" s="40"/>
      <c r="E3722" s="115"/>
      <c r="F3722" s="115"/>
      <c r="G3722" s="40"/>
      <c r="H3722" s="40"/>
      <c r="I3722" s="40"/>
      <c r="J3722" s="40"/>
      <c r="K3722" s="40"/>
      <c r="L3722" s="40"/>
      <c r="M3722" s="40"/>
      <c r="N3722" s="40"/>
      <c r="O3722" s="40"/>
    </row>
    <row r="3723" spans="1:15" s="200" customFormat="1" x14ac:dyDescent="0.2">
      <c r="A3723" s="40"/>
      <c r="B3723" s="40"/>
      <c r="C3723" s="40"/>
      <c r="D3723" s="40"/>
      <c r="E3723" s="115"/>
      <c r="F3723" s="115"/>
      <c r="G3723" s="40"/>
      <c r="H3723" s="40"/>
      <c r="I3723" s="40"/>
      <c r="J3723" s="40"/>
      <c r="K3723" s="40"/>
      <c r="L3723" s="40"/>
      <c r="M3723" s="40"/>
      <c r="N3723" s="40"/>
      <c r="O3723" s="40"/>
    </row>
    <row r="3724" spans="1:15" s="200" customFormat="1" x14ac:dyDescent="0.2">
      <c r="A3724" s="40"/>
      <c r="B3724" s="40"/>
      <c r="C3724" s="40"/>
      <c r="D3724" s="40"/>
      <c r="E3724" s="115"/>
      <c r="F3724" s="115"/>
      <c r="G3724" s="40"/>
      <c r="H3724" s="40"/>
      <c r="I3724" s="40"/>
      <c r="J3724" s="40"/>
      <c r="K3724" s="40"/>
      <c r="L3724" s="40"/>
      <c r="M3724" s="40"/>
      <c r="N3724" s="40"/>
      <c r="O3724" s="40"/>
    </row>
    <row r="3725" spans="1:15" s="200" customFormat="1" x14ac:dyDescent="0.2">
      <c r="A3725" s="40"/>
      <c r="B3725" s="40"/>
      <c r="C3725" s="40"/>
      <c r="D3725" s="40"/>
      <c r="E3725" s="115"/>
      <c r="F3725" s="115"/>
      <c r="G3725" s="40"/>
      <c r="H3725" s="40"/>
      <c r="I3725" s="40"/>
      <c r="J3725" s="40"/>
      <c r="K3725" s="40"/>
      <c r="L3725" s="40"/>
      <c r="M3725" s="40"/>
      <c r="N3725" s="40"/>
      <c r="O3725" s="40"/>
    </row>
    <row r="3726" spans="1:15" s="200" customFormat="1" x14ac:dyDescent="0.2">
      <c r="A3726" s="40"/>
      <c r="B3726" s="40"/>
      <c r="C3726" s="40"/>
      <c r="D3726" s="40"/>
      <c r="E3726" s="115"/>
      <c r="F3726" s="115"/>
      <c r="G3726" s="40"/>
      <c r="H3726" s="40"/>
      <c r="I3726" s="40"/>
      <c r="J3726" s="40"/>
      <c r="K3726" s="40"/>
      <c r="L3726" s="40"/>
      <c r="M3726" s="40"/>
      <c r="N3726" s="40"/>
      <c r="O3726" s="40"/>
    </row>
    <row r="3727" spans="1:15" s="200" customFormat="1" x14ac:dyDescent="0.2">
      <c r="A3727" s="40"/>
      <c r="B3727" s="40"/>
      <c r="C3727" s="40"/>
      <c r="D3727" s="40"/>
      <c r="E3727" s="115"/>
      <c r="F3727" s="115"/>
      <c r="G3727" s="40"/>
      <c r="H3727" s="40"/>
      <c r="I3727" s="40"/>
      <c r="J3727" s="40"/>
      <c r="K3727" s="40"/>
      <c r="L3727" s="40"/>
      <c r="M3727" s="40"/>
      <c r="N3727" s="40"/>
      <c r="O3727" s="40"/>
    </row>
    <row r="3728" spans="1:15" s="200" customFormat="1" x14ac:dyDescent="0.2">
      <c r="A3728" s="40"/>
      <c r="B3728" s="40"/>
      <c r="C3728" s="40"/>
      <c r="D3728" s="40"/>
      <c r="E3728" s="115"/>
      <c r="F3728" s="115"/>
      <c r="G3728" s="40"/>
      <c r="H3728" s="40"/>
      <c r="I3728" s="40"/>
      <c r="J3728" s="40"/>
      <c r="K3728" s="40"/>
      <c r="L3728" s="40"/>
      <c r="M3728" s="40"/>
      <c r="N3728" s="40"/>
      <c r="O3728" s="40"/>
    </row>
    <row r="3729" spans="1:15" s="200" customFormat="1" x14ac:dyDescent="0.2">
      <c r="A3729" s="40"/>
      <c r="B3729" s="40"/>
      <c r="C3729" s="40"/>
      <c r="D3729" s="40"/>
      <c r="E3729" s="115"/>
      <c r="F3729" s="115"/>
      <c r="G3729" s="40"/>
      <c r="H3729" s="40"/>
      <c r="I3729" s="40"/>
      <c r="J3729" s="40"/>
      <c r="K3729" s="40"/>
      <c r="L3729" s="40"/>
      <c r="M3729" s="40"/>
      <c r="N3729" s="40"/>
      <c r="O3729" s="40"/>
    </row>
    <row r="3730" spans="1:15" s="200" customFormat="1" x14ac:dyDescent="0.2">
      <c r="A3730" s="40"/>
      <c r="B3730" s="40"/>
      <c r="C3730" s="40"/>
      <c r="D3730" s="40"/>
      <c r="E3730" s="115"/>
      <c r="F3730" s="115"/>
      <c r="G3730" s="40"/>
      <c r="H3730" s="40"/>
      <c r="I3730" s="40"/>
      <c r="J3730" s="40"/>
      <c r="K3730" s="40"/>
      <c r="L3730" s="40"/>
      <c r="M3730" s="40"/>
      <c r="N3730" s="40"/>
      <c r="O3730" s="40"/>
    </row>
    <row r="3731" spans="1:15" s="200" customFormat="1" x14ac:dyDescent="0.2">
      <c r="A3731" s="40"/>
      <c r="B3731" s="40"/>
      <c r="C3731" s="40"/>
      <c r="D3731" s="40"/>
      <c r="E3731" s="115"/>
      <c r="F3731" s="115"/>
      <c r="G3731" s="40"/>
      <c r="H3731" s="40"/>
      <c r="I3731" s="40"/>
      <c r="J3731" s="40"/>
      <c r="K3731" s="40"/>
      <c r="L3731" s="40"/>
      <c r="M3731" s="40"/>
      <c r="N3731" s="40"/>
      <c r="O3731" s="40"/>
    </row>
    <row r="3732" spans="1:15" s="200" customFormat="1" x14ac:dyDescent="0.2">
      <c r="A3732" s="40"/>
      <c r="B3732" s="40"/>
      <c r="C3732" s="40"/>
      <c r="D3732" s="40"/>
      <c r="E3732" s="115"/>
      <c r="F3732" s="115"/>
      <c r="G3732" s="40"/>
      <c r="H3732" s="40"/>
      <c r="I3732" s="40"/>
      <c r="J3732" s="40"/>
      <c r="K3732" s="40"/>
      <c r="L3732" s="40"/>
      <c r="M3732" s="40"/>
      <c r="N3732" s="40"/>
      <c r="O3732" s="40"/>
    </row>
    <row r="3733" spans="1:15" s="200" customFormat="1" x14ac:dyDescent="0.2">
      <c r="A3733" s="40"/>
      <c r="B3733" s="40"/>
      <c r="C3733" s="40"/>
      <c r="D3733" s="40"/>
      <c r="E3733" s="115"/>
      <c r="F3733" s="115"/>
      <c r="G3733" s="40"/>
      <c r="H3733" s="40"/>
      <c r="I3733" s="40"/>
      <c r="J3733" s="40"/>
      <c r="K3733" s="40"/>
      <c r="L3733" s="40"/>
      <c r="M3733" s="40"/>
      <c r="N3733" s="40"/>
      <c r="O3733" s="40"/>
    </row>
    <row r="3734" spans="1:15" s="200" customFormat="1" x14ac:dyDescent="0.2">
      <c r="A3734" s="40"/>
      <c r="B3734" s="40"/>
      <c r="C3734" s="40"/>
      <c r="D3734" s="40"/>
      <c r="E3734" s="115"/>
      <c r="F3734" s="115"/>
      <c r="G3734" s="40"/>
      <c r="H3734" s="40"/>
      <c r="I3734" s="40"/>
      <c r="J3734" s="40"/>
      <c r="K3734" s="40"/>
      <c r="L3734" s="40"/>
      <c r="M3734" s="40"/>
      <c r="N3734" s="40"/>
      <c r="O3734" s="40"/>
    </row>
    <row r="3735" spans="1:15" s="200" customFormat="1" x14ac:dyDescent="0.2">
      <c r="A3735" s="40"/>
      <c r="B3735" s="40"/>
      <c r="C3735" s="40"/>
      <c r="D3735" s="40"/>
      <c r="E3735" s="115"/>
      <c r="F3735" s="115"/>
      <c r="G3735" s="40"/>
      <c r="H3735" s="40"/>
      <c r="I3735" s="40"/>
      <c r="J3735" s="40"/>
      <c r="K3735" s="40"/>
      <c r="L3735" s="40"/>
      <c r="M3735" s="40"/>
      <c r="N3735" s="40"/>
      <c r="O3735" s="40"/>
    </row>
    <row r="3736" spans="1:15" s="200" customFormat="1" x14ac:dyDescent="0.2">
      <c r="A3736" s="40"/>
      <c r="B3736" s="40"/>
      <c r="C3736" s="40"/>
      <c r="D3736" s="40"/>
      <c r="E3736" s="115"/>
      <c r="F3736" s="115"/>
      <c r="G3736" s="40"/>
      <c r="H3736" s="40"/>
      <c r="I3736" s="40"/>
      <c r="J3736" s="40"/>
      <c r="K3736" s="40"/>
      <c r="L3736" s="40"/>
      <c r="M3736" s="40"/>
      <c r="N3736" s="40"/>
      <c r="O3736" s="40"/>
    </row>
    <row r="3737" spans="1:15" s="200" customFormat="1" x14ac:dyDescent="0.2">
      <c r="A3737" s="40"/>
      <c r="B3737" s="40"/>
      <c r="C3737" s="40"/>
      <c r="D3737" s="40"/>
      <c r="E3737" s="115"/>
      <c r="F3737" s="115"/>
      <c r="G3737" s="40"/>
      <c r="H3737" s="40"/>
      <c r="I3737" s="40"/>
      <c r="J3737" s="40"/>
      <c r="K3737" s="40"/>
      <c r="L3737" s="40"/>
      <c r="M3737" s="40"/>
      <c r="N3737" s="40"/>
      <c r="O3737" s="40"/>
    </row>
    <row r="3738" spans="1:15" s="200" customFormat="1" x14ac:dyDescent="0.2">
      <c r="A3738" s="40"/>
      <c r="B3738" s="40"/>
      <c r="C3738" s="40"/>
      <c r="D3738" s="40"/>
      <c r="E3738" s="115"/>
      <c r="F3738" s="115"/>
      <c r="G3738" s="40"/>
      <c r="H3738" s="40"/>
      <c r="I3738" s="40"/>
      <c r="J3738" s="40"/>
      <c r="K3738" s="40"/>
      <c r="L3738" s="40"/>
      <c r="M3738" s="40"/>
      <c r="N3738" s="40"/>
      <c r="O3738" s="40"/>
    </row>
    <row r="3739" spans="1:15" s="200" customFormat="1" x14ac:dyDescent="0.2">
      <c r="A3739" s="40"/>
      <c r="B3739" s="40"/>
      <c r="C3739" s="40"/>
      <c r="D3739" s="40"/>
      <c r="E3739" s="115"/>
      <c r="F3739" s="115"/>
      <c r="G3739" s="40"/>
      <c r="H3739" s="40"/>
      <c r="I3739" s="40"/>
      <c r="J3739" s="40"/>
      <c r="K3739" s="40"/>
      <c r="L3739" s="40"/>
      <c r="M3739" s="40"/>
      <c r="N3739" s="40"/>
      <c r="O3739" s="40"/>
    </row>
    <row r="3740" spans="1:15" s="200" customFormat="1" x14ac:dyDescent="0.2">
      <c r="A3740" s="40"/>
      <c r="B3740" s="40"/>
      <c r="C3740" s="40"/>
      <c r="D3740" s="40"/>
      <c r="E3740" s="115"/>
      <c r="F3740" s="115"/>
      <c r="G3740" s="40"/>
      <c r="H3740" s="40"/>
      <c r="I3740" s="40"/>
      <c r="J3740" s="40"/>
      <c r="K3740" s="40"/>
      <c r="L3740" s="40"/>
      <c r="M3740" s="40"/>
      <c r="N3740" s="40"/>
      <c r="O3740" s="40"/>
    </row>
    <row r="3741" spans="1:15" s="200" customFormat="1" x14ac:dyDescent="0.2">
      <c r="A3741" s="40"/>
      <c r="B3741" s="40"/>
      <c r="C3741" s="40"/>
      <c r="D3741" s="40"/>
      <c r="E3741" s="115"/>
      <c r="F3741" s="115"/>
      <c r="G3741" s="40"/>
      <c r="H3741" s="40"/>
      <c r="I3741" s="40"/>
      <c r="J3741" s="40"/>
      <c r="K3741" s="40"/>
      <c r="L3741" s="40"/>
      <c r="M3741" s="40"/>
      <c r="N3741" s="40"/>
      <c r="O3741" s="40"/>
    </row>
    <row r="3742" spans="1:15" s="200" customFormat="1" x14ac:dyDescent="0.2">
      <c r="A3742" s="40"/>
      <c r="B3742" s="40"/>
      <c r="C3742" s="40"/>
      <c r="D3742" s="40"/>
      <c r="E3742" s="115"/>
      <c r="F3742" s="115"/>
      <c r="G3742" s="40"/>
      <c r="H3742" s="40"/>
      <c r="I3742" s="40"/>
      <c r="J3742" s="40"/>
      <c r="K3742" s="40"/>
      <c r="L3742" s="40"/>
      <c r="M3742" s="40"/>
      <c r="N3742" s="40"/>
      <c r="O3742" s="40"/>
    </row>
    <row r="3743" spans="1:15" s="200" customFormat="1" x14ac:dyDescent="0.2">
      <c r="A3743" s="40"/>
      <c r="B3743" s="40"/>
      <c r="C3743" s="40"/>
      <c r="D3743" s="40"/>
      <c r="E3743" s="115"/>
      <c r="F3743" s="115"/>
      <c r="G3743" s="40"/>
      <c r="H3743" s="40"/>
      <c r="I3743" s="40"/>
      <c r="J3743" s="40"/>
      <c r="K3743" s="40"/>
      <c r="L3743" s="40"/>
      <c r="M3743" s="40"/>
      <c r="N3743" s="40"/>
      <c r="O3743" s="40"/>
    </row>
    <row r="3744" spans="1:15" s="200" customFormat="1" x14ac:dyDescent="0.2">
      <c r="A3744" s="40"/>
      <c r="B3744" s="40"/>
      <c r="C3744" s="40"/>
      <c r="D3744" s="40"/>
      <c r="E3744" s="115"/>
      <c r="F3744" s="115"/>
      <c r="G3744" s="40"/>
      <c r="H3744" s="40"/>
      <c r="I3744" s="40"/>
      <c r="J3744" s="40"/>
      <c r="K3744" s="40"/>
      <c r="L3744" s="40"/>
      <c r="M3744" s="40"/>
      <c r="N3744" s="40"/>
      <c r="O3744" s="40"/>
    </row>
    <row r="3745" spans="1:15" s="200" customFormat="1" x14ac:dyDescent="0.2">
      <c r="A3745" s="40"/>
      <c r="B3745" s="40"/>
      <c r="C3745" s="40"/>
      <c r="D3745" s="40"/>
      <c r="E3745" s="115"/>
      <c r="F3745" s="115"/>
      <c r="G3745" s="40"/>
      <c r="H3745" s="40"/>
      <c r="I3745" s="40"/>
      <c r="J3745" s="40"/>
      <c r="K3745" s="40"/>
      <c r="L3745" s="40"/>
      <c r="M3745" s="40"/>
      <c r="N3745" s="40"/>
      <c r="O3745" s="40"/>
    </row>
    <row r="3746" spans="1:15" s="200" customFormat="1" x14ac:dyDescent="0.2">
      <c r="A3746" s="40"/>
      <c r="B3746" s="40"/>
      <c r="C3746" s="40"/>
      <c r="D3746" s="40"/>
      <c r="E3746" s="115"/>
      <c r="F3746" s="115"/>
      <c r="G3746" s="40"/>
      <c r="H3746" s="40"/>
      <c r="I3746" s="40"/>
      <c r="J3746" s="40"/>
      <c r="K3746" s="40"/>
      <c r="L3746" s="40"/>
      <c r="M3746" s="40"/>
      <c r="N3746" s="40"/>
      <c r="O3746" s="40"/>
    </row>
    <row r="3747" spans="1:15" s="200" customFormat="1" x14ac:dyDescent="0.2">
      <c r="A3747" s="40"/>
      <c r="B3747" s="40"/>
      <c r="C3747" s="40"/>
      <c r="D3747" s="40"/>
      <c r="E3747" s="115"/>
      <c r="F3747" s="115"/>
      <c r="G3747" s="40"/>
      <c r="H3747" s="40"/>
      <c r="I3747" s="40"/>
      <c r="J3747" s="40"/>
      <c r="K3747" s="40"/>
      <c r="L3747" s="40"/>
      <c r="M3747" s="40"/>
      <c r="N3747" s="40"/>
      <c r="O3747" s="40"/>
    </row>
    <row r="3748" spans="1:15" s="200" customFormat="1" x14ac:dyDescent="0.2">
      <c r="A3748" s="40"/>
      <c r="B3748" s="40"/>
      <c r="C3748" s="40"/>
      <c r="D3748" s="40"/>
      <c r="E3748" s="115"/>
      <c r="F3748" s="115"/>
      <c r="G3748" s="40"/>
      <c r="H3748" s="40"/>
      <c r="I3748" s="40"/>
      <c r="J3748" s="40"/>
      <c r="K3748" s="40"/>
      <c r="L3748" s="40"/>
      <c r="M3748" s="40"/>
      <c r="N3748" s="40"/>
      <c r="O3748" s="40"/>
    </row>
    <row r="3749" spans="1:15" s="200" customFormat="1" x14ac:dyDescent="0.2">
      <c r="A3749" s="40"/>
      <c r="B3749" s="40"/>
      <c r="C3749" s="40"/>
      <c r="D3749" s="40"/>
      <c r="E3749" s="115"/>
      <c r="F3749" s="115"/>
      <c r="G3749" s="40"/>
      <c r="H3749" s="40"/>
      <c r="I3749" s="40"/>
      <c r="J3749" s="40"/>
      <c r="K3749" s="40"/>
      <c r="L3749" s="40"/>
      <c r="M3749" s="40"/>
      <c r="N3749" s="40"/>
      <c r="O3749" s="40"/>
    </row>
    <row r="3750" spans="1:15" s="200" customFormat="1" x14ac:dyDescent="0.2">
      <c r="A3750" s="40"/>
      <c r="B3750" s="40"/>
      <c r="C3750" s="40"/>
      <c r="D3750" s="40"/>
      <c r="E3750" s="115"/>
      <c r="F3750" s="115"/>
      <c r="G3750" s="40"/>
      <c r="H3750" s="40"/>
      <c r="I3750" s="40"/>
      <c r="J3750" s="40"/>
      <c r="K3750" s="40"/>
      <c r="L3750" s="40"/>
      <c r="M3750" s="40"/>
      <c r="N3750" s="40"/>
      <c r="O3750" s="40"/>
    </row>
    <row r="3751" spans="1:15" s="200" customFormat="1" x14ac:dyDescent="0.2">
      <c r="A3751" s="40"/>
      <c r="B3751" s="40"/>
      <c r="C3751" s="40"/>
      <c r="D3751" s="40"/>
      <c r="E3751" s="115"/>
      <c r="F3751" s="115"/>
      <c r="G3751" s="40"/>
      <c r="H3751" s="40"/>
      <c r="I3751" s="40"/>
      <c r="J3751" s="40"/>
      <c r="K3751" s="40"/>
      <c r="L3751" s="40"/>
      <c r="M3751" s="40"/>
      <c r="N3751" s="40"/>
      <c r="O3751" s="40"/>
    </row>
    <row r="3752" spans="1:15" s="200" customFormat="1" x14ac:dyDescent="0.2">
      <c r="A3752" s="40"/>
      <c r="B3752" s="40"/>
      <c r="C3752" s="40"/>
      <c r="D3752" s="40"/>
      <c r="E3752" s="115"/>
      <c r="F3752" s="115"/>
      <c r="G3752" s="40"/>
      <c r="H3752" s="40"/>
      <c r="I3752" s="40"/>
      <c r="J3752" s="40"/>
      <c r="K3752" s="40"/>
      <c r="L3752" s="40"/>
      <c r="M3752" s="40"/>
      <c r="N3752" s="40"/>
      <c r="O3752" s="40"/>
    </row>
    <row r="3753" spans="1:15" s="200" customFormat="1" x14ac:dyDescent="0.2">
      <c r="A3753" s="40"/>
      <c r="B3753" s="40"/>
      <c r="C3753" s="40"/>
      <c r="D3753" s="40"/>
      <c r="E3753" s="115"/>
      <c r="F3753" s="115"/>
      <c r="G3753" s="40"/>
      <c r="H3753" s="40"/>
      <c r="I3753" s="40"/>
      <c r="J3753" s="40"/>
      <c r="K3753" s="40"/>
      <c r="L3753" s="40"/>
      <c r="M3753" s="40"/>
      <c r="N3753" s="40"/>
      <c r="O3753" s="40"/>
    </row>
    <row r="3754" spans="1:15" s="200" customFormat="1" x14ac:dyDescent="0.2">
      <c r="A3754" s="40"/>
      <c r="B3754" s="40"/>
      <c r="C3754" s="40"/>
      <c r="D3754" s="40"/>
      <c r="E3754" s="115"/>
      <c r="F3754" s="115"/>
      <c r="G3754" s="40"/>
      <c r="H3754" s="40"/>
      <c r="I3754" s="40"/>
      <c r="J3754" s="40"/>
      <c r="K3754" s="40"/>
      <c r="L3754" s="40"/>
      <c r="M3754" s="40"/>
      <c r="N3754" s="40"/>
      <c r="O3754" s="40"/>
    </row>
    <row r="3755" spans="1:15" s="200" customFormat="1" x14ac:dyDescent="0.2">
      <c r="A3755" s="40"/>
      <c r="B3755" s="40"/>
      <c r="C3755" s="40"/>
      <c r="D3755" s="40"/>
      <c r="E3755" s="115"/>
      <c r="F3755" s="115"/>
      <c r="G3755" s="40"/>
      <c r="H3755" s="40"/>
      <c r="I3755" s="40"/>
      <c r="J3755" s="40"/>
      <c r="K3755" s="40"/>
      <c r="L3755" s="40"/>
      <c r="M3755" s="40"/>
      <c r="N3755" s="40"/>
      <c r="O3755" s="40"/>
    </row>
    <row r="3756" spans="1:15" s="200" customFormat="1" x14ac:dyDescent="0.2">
      <c r="A3756" s="40"/>
      <c r="B3756" s="40"/>
      <c r="C3756" s="40"/>
      <c r="D3756" s="40"/>
      <c r="E3756" s="115"/>
      <c r="F3756" s="115"/>
      <c r="G3756" s="40"/>
      <c r="H3756" s="40"/>
      <c r="I3756" s="40"/>
      <c r="J3756" s="40"/>
      <c r="K3756" s="40"/>
      <c r="L3756" s="40"/>
      <c r="M3756" s="40"/>
      <c r="N3756" s="40"/>
      <c r="O3756" s="40"/>
    </row>
    <row r="3757" spans="1:15" s="200" customFormat="1" x14ac:dyDescent="0.2">
      <c r="A3757" s="40"/>
      <c r="B3757" s="40"/>
      <c r="C3757" s="40"/>
      <c r="D3757" s="40"/>
      <c r="E3757" s="115"/>
      <c r="F3757" s="115"/>
      <c r="G3757" s="40"/>
      <c r="H3757" s="40"/>
      <c r="I3757" s="40"/>
      <c r="J3757" s="40"/>
      <c r="K3757" s="40"/>
      <c r="L3757" s="40"/>
      <c r="M3757" s="40"/>
      <c r="N3757" s="40"/>
      <c r="O3757" s="40"/>
    </row>
    <row r="3758" spans="1:15" s="200" customFormat="1" x14ac:dyDescent="0.2">
      <c r="A3758" s="40"/>
      <c r="B3758" s="40"/>
      <c r="C3758" s="40"/>
      <c r="D3758" s="40"/>
      <c r="E3758" s="115"/>
      <c r="F3758" s="115"/>
      <c r="G3758" s="40"/>
      <c r="H3758" s="40"/>
      <c r="I3758" s="40"/>
      <c r="J3758" s="40"/>
      <c r="K3758" s="40"/>
      <c r="L3758" s="40"/>
      <c r="M3758" s="40"/>
      <c r="N3758" s="40"/>
      <c r="O3758" s="40"/>
    </row>
    <row r="3759" spans="1:15" s="200" customFormat="1" x14ac:dyDescent="0.2">
      <c r="A3759" s="40"/>
      <c r="B3759" s="40"/>
      <c r="C3759" s="40"/>
      <c r="D3759" s="40"/>
      <c r="E3759" s="115"/>
      <c r="F3759" s="115"/>
      <c r="G3759" s="40"/>
      <c r="H3759" s="40"/>
      <c r="I3759" s="40"/>
      <c r="J3759" s="40"/>
      <c r="K3759" s="40"/>
      <c r="L3759" s="40"/>
      <c r="M3759" s="40"/>
      <c r="N3759" s="40"/>
      <c r="O3759" s="40"/>
    </row>
    <row r="3760" spans="1:15" s="200" customFormat="1" x14ac:dyDescent="0.2">
      <c r="A3760" s="40"/>
      <c r="B3760" s="40"/>
      <c r="C3760" s="40"/>
      <c r="D3760" s="40"/>
      <c r="E3760" s="115"/>
      <c r="F3760" s="115"/>
      <c r="G3760" s="40"/>
      <c r="H3760" s="40"/>
      <c r="I3760" s="40"/>
      <c r="J3760" s="40"/>
      <c r="K3760" s="40"/>
      <c r="L3760" s="40"/>
      <c r="M3760" s="40"/>
      <c r="N3760" s="40"/>
      <c r="O3760" s="40"/>
    </row>
    <row r="3761" spans="1:15" s="200" customFormat="1" x14ac:dyDescent="0.2">
      <c r="A3761" s="40"/>
      <c r="B3761" s="40"/>
      <c r="C3761" s="40"/>
      <c r="D3761" s="40"/>
      <c r="E3761" s="115"/>
      <c r="F3761" s="115"/>
      <c r="G3761" s="40"/>
      <c r="H3761" s="40"/>
      <c r="I3761" s="40"/>
      <c r="J3761" s="40"/>
      <c r="K3761" s="40"/>
      <c r="L3761" s="40"/>
      <c r="M3761" s="40"/>
      <c r="N3761" s="40"/>
      <c r="O3761" s="40"/>
    </row>
    <row r="3762" spans="1:15" s="200" customFormat="1" x14ac:dyDescent="0.2">
      <c r="A3762" s="40"/>
      <c r="B3762" s="40"/>
      <c r="C3762" s="40"/>
      <c r="D3762" s="40"/>
      <c r="E3762" s="115"/>
      <c r="F3762" s="115"/>
      <c r="G3762" s="40"/>
      <c r="H3762" s="40"/>
      <c r="I3762" s="40"/>
      <c r="J3762" s="40"/>
      <c r="K3762" s="40"/>
      <c r="L3762" s="40"/>
      <c r="M3762" s="40"/>
      <c r="N3762" s="40"/>
      <c r="O3762" s="40"/>
    </row>
    <row r="3763" spans="1:15" s="200" customFormat="1" x14ac:dyDescent="0.2">
      <c r="A3763" s="40"/>
      <c r="B3763" s="40"/>
      <c r="C3763" s="40"/>
      <c r="D3763" s="40"/>
      <c r="E3763" s="115"/>
      <c r="F3763" s="115"/>
      <c r="G3763" s="40"/>
      <c r="H3763" s="40"/>
      <c r="I3763" s="40"/>
      <c r="J3763" s="40"/>
      <c r="K3763" s="40"/>
      <c r="L3763" s="40"/>
      <c r="M3763" s="40"/>
      <c r="N3763" s="40"/>
      <c r="O3763" s="40"/>
    </row>
    <row r="3764" spans="1:15" s="200" customFormat="1" x14ac:dyDescent="0.2">
      <c r="A3764" s="40"/>
      <c r="B3764" s="40"/>
      <c r="C3764" s="40"/>
      <c r="D3764" s="40"/>
      <c r="E3764" s="115"/>
      <c r="F3764" s="115"/>
      <c r="G3764" s="40"/>
      <c r="H3764" s="40"/>
      <c r="I3764" s="40"/>
      <c r="J3764" s="40"/>
      <c r="K3764" s="40"/>
      <c r="L3764" s="40"/>
      <c r="M3764" s="40"/>
      <c r="N3764" s="40"/>
      <c r="O3764" s="40"/>
    </row>
    <row r="3765" spans="1:15" s="200" customFormat="1" x14ac:dyDescent="0.2">
      <c r="A3765" s="40"/>
      <c r="B3765" s="40"/>
      <c r="C3765" s="40"/>
      <c r="D3765" s="40"/>
      <c r="E3765" s="115"/>
      <c r="F3765" s="115"/>
      <c r="G3765" s="40"/>
      <c r="H3765" s="40"/>
      <c r="I3765" s="40"/>
      <c r="J3765" s="40"/>
      <c r="K3765" s="40"/>
      <c r="L3765" s="40"/>
      <c r="M3765" s="40"/>
      <c r="N3765" s="40"/>
      <c r="O3765" s="40"/>
    </row>
    <row r="3766" spans="1:15" s="200" customFormat="1" x14ac:dyDescent="0.2">
      <c r="A3766" s="40"/>
      <c r="B3766" s="40"/>
      <c r="C3766" s="40"/>
      <c r="D3766" s="40"/>
      <c r="E3766" s="115"/>
      <c r="F3766" s="115"/>
      <c r="G3766" s="40"/>
      <c r="H3766" s="40"/>
      <c r="I3766" s="40"/>
      <c r="J3766" s="40"/>
      <c r="K3766" s="40"/>
      <c r="L3766" s="40"/>
      <c r="M3766" s="40"/>
      <c r="N3766" s="40"/>
      <c r="O3766" s="40"/>
    </row>
    <row r="3767" spans="1:15" s="200" customFormat="1" x14ac:dyDescent="0.2">
      <c r="A3767" s="40"/>
      <c r="B3767" s="40"/>
      <c r="C3767" s="40"/>
      <c r="D3767" s="40"/>
      <c r="E3767" s="115"/>
      <c r="F3767" s="115"/>
      <c r="G3767" s="40"/>
      <c r="H3767" s="40"/>
      <c r="I3767" s="40"/>
      <c r="J3767" s="40"/>
      <c r="K3767" s="40"/>
      <c r="L3767" s="40"/>
      <c r="M3767" s="40"/>
      <c r="N3767" s="40"/>
      <c r="O3767" s="40"/>
    </row>
    <row r="3768" spans="1:15" s="200" customFormat="1" x14ac:dyDescent="0.2">
      <c r="A3768" s="40"/>
      <c r="B3768" s="40"/>
      <c r="C3768" s="40"/>
      <c r="D3768" s="40"/>
      <c r="E3768" s="115"/>
      <c r="F3768" s="115"/>
      <c r="G3768" s="40"/>
      <c r="H3768" s="40"/>
      <c r="I3768" s="40"/>
      <c r="J3768" s="40"/>
      <c r="K3768" s="40"/>
      <c r="L3768" s="40"/>
      <c r="M3768" s="40"/>
      <c r="N3768" s="40"/>
      <c r="O3768" s="40"/>
    </row>
    <row r="3769" spans="1:15" s="200" customFormat="1" x14ac:dyDescent="0.2">
      <c r="A3769" s="40"/>
      <c r="B3769" s="40"/>
      <c r="C3769" s="40"/>
      <c r="D3769" s="40"/>
      <c r="E3769" s="115"/>
      <c r="F3769" s="115"/>
      <c r="G3769" s="40"/>
      <c r="H3769" s="40"/>
      <c r="I3769" s="40"/>
      <c r="J3769" s="40"/>
      <c r="K3769" s="40"/>
      <c r="L3769" s="40"/>
      <c r="M3769" s="40"/>
      <c r="N3769" s="40"/>
      <c r="O3769" s="40"/>
    </row>
    <row r="3770" spans="1:15" s="200" customFormat="1" x14ac:dyDescent="0.2">
      <c r="A3770" s="40"/>
      <c r="B3770" s="40"/>
      <c r="C3770" s="40"/>
      <c r="D3770" s="40"/>
      <c r="E3770" s="115"/>
      <c r="F3770" s="115"/>
      <c r="G3770" s="40"/>
      <c r="H3770" s="40"/>
      <c r="I3770" s="40"/>
      <c r="J3770" s="40"/>
      <c r="K3770" s="40"/>
      <c r="L3770" s="40"/>
      <c r="M3770" s="40"/>
      <c r="N3770" s="40"/>
      <c r="O3770" s="40"/>
    </row>
    <row r="3771" spans="1:15" s="200" customFormat="1" x14ac:dyDescent="0.2">
      <c r="A3771" s="40"/>
      <c r="B3771" s="40"/>
      <c r="C3771" s="40"/>
      <c r="D3771" s="40"/>
      <c r="E3771" s="115"/>
      <c r="F3771" s="115"/>
      <c r="G3771" s="40"/>
      <c r="H3771" s="40"/>
      <c r="I3771" s="40"/>
      <c r="J3771" s="40"/>
      <c r="K3771" s="40"/>
      <c r="L3771" s="40"/>
      <c r="M3771" s="40"/>
      <c r="N3771" s="40"/>
      <c r="O3771" s="40"/>
    </row>
    <row r="3772" spans="1:15" s="200" customFormat="1" x14ac:dyDescent="0.2">
      <c r="A3772" s="40"/>
      <c r="B3772" s="40"/>
      <c r="C3772" s="40"/>
      <c r="D3772" s="40"/>
      <c r="E3772" s="115"/>
      <c r="F3772" s="115"/>
      <c r="G3772" s="40"/>
      <c r="H3772" s="40"/>
      <c r="I3772" s="40"/>
      <c r="J3772" s="40"/>
      <c r="K3772" s="40"/>
      <c r="L3772" s="40"/>
      <c r="M3772" s="40"/>
      <c r="N3772" s="40"/>
      <c r="O3772" s="40"/>
    </row>
    <row r="3773" spans="1:15" s="200" customFormat="1" x14ac:dyDescent="0.2">
      <c r="A3773" s="40"/>
      <c r="B3773" s="40"/>
      <c r="C3773" s="40"/>
      <c r="D3773" s="40"/>
      <c r="E3773" s="115"/>
      <c r="F3773" s="115"/>
      <c r="G3773" s="40"/>
      <c r="H3773" s="40"/>
      <c r="I3773" s="40"/>
      <c r="J3773" s="40"/>
      <c r="K3773" s="40"/>
      <c r="L3773" s="40"/>
      <c r="M3773" s="40"/>
      <c r="N3773" s="40"/>
      <c r="O3773" s="40"/>
    </row>
    <row r="3774" spans="1:15" s="200" customFormat="1" x14ac:dyDescent="0.2">
      <c r="A3774" s="40"/>
      <c r="B3774" s="40"/>
      <c r="C3774" s="40"/>
      <c r="D3774" s="40"/>
      <c r="E3774" s="115"/>
      <c r="F3774" s="115"/>
      <c r="G3774" s="40"/>
      <c r="H3774" s="40"/>
      <c r="I3774" s="40"/>
      <c r="J3774" s="40"/>
      <c r="K3774" s="40"/>
      <c r="L3774" s="40"/>
      <c r="M3774" s="40"/>
      <c r="N3774" s="40"/>
      <c r="O3774" s="40"/>
    </row>
    <row r="3775" spans="1:15" s="200" customFormat="1" x14ac:dyDescent="0.2">
      <c r="A3775" s="40"/>
      <c r="B3775" s="40"/>
      <c r="C3775" s="40"/>
      <c r="D3775" s="40"/>
      <c r="E3775" s="115"/>
      <c r="F3775" s="115"/>
      <c r="G3775" s="40"/>
      <c r="H3775" s="40"/>
      <c r="I3775" s="40"/>
      <c r="J3775" s="40"/>
      <c r="K3775" s="40"/>
      <c r="L3775" s="40"/>
      <c r="M3775" s="40"/>
      <c r="N3775" s="40"/>
      <c r="O3775" s="40"/>
    </row>
    <row r="3776" spans="1:15" s="200" customFormat="1" x14ac:dyDescent="0.2">
      <c r="A3776" s="40"/>
      <c r="B3776" s="40"/>
      <c r="C3776" s="40"/>
      <c r="D3776" s="40"/>
      <c r="E3776" s="115"/>
      <c r="F3776" s="115"/>
      <c r="G3776" s="40"/>
      <c r="H3776" s="40"/>
      <c r="I3776" s="40"/>
      <c r="J3776" s="40"/>
      <c r="K3776" s="40"/>
      <c r="L3776" s="40"/>
      <c r="M3776" s="40"/>
      <c r="N3776" s="40"/>
      <c r="O3776" s="40"/>
    </row>
    <row r="3777" spans="1:15" s="200" customFormat="1" x14ac:dyDescent="0.2">
      <c r="A3777" s="40"/>
      <c r="B3777" s="40"/>
      <c r="C3777" s="40"/>
      <c r="D3777" s="40"/>
      <c r="E3777" s="115"/>
      <c r="F3777" s="115"/>
      <c r="G3777" s="40"/>
      <c r="H3777" s="40"/>
      <c r="I3777" s="40"/>
      <c r="J3777" s="40"/>
      <c r="K3777" s="40"/>
      <c r="L3777" s="40"/>
      <c r="M3777" s="40"/>
      <c r="N3777" s="40"/>
      <c r="O3777" s="40"/>
    </row>
    <row r="3778" spans="1:15" s="200" customFormat="1" x14ac:dyDescent="0.2">
      <c r="A3778" s="40"/>
      <c r="B3778" s="40"/>
      <c r="C3778" s="40"/>
      <c r="D3778" s="40"/>
      <c r="E3778" s="115"/>
      <c r="F3778" s="115"/>
      <c r="G3778" s="40"/>
      <c r="H3778" s="40"/>
      <c r="I3778" s="40"/>
      <c r="J3778" s="40"/>
      <c r="K3778" s="40"/>
      <c r="L3778" s="40"/>
      <c r="M3778" s="40"/>
      <c r="N3778" s="40"/>
      <c r="O3778" s="40"/>
    </row>
    <row r="3779" spans="1:15" s="200" customFormat="1" x14ac:dyDescent="0.2">
      <c r="A3779" s="40"/>
      <c r="B3779" s="40"/>
      <c r="C3779" s="40"/>
      <c r="D3779" s="40"/>
      <c r="E3779" s="115"/>
      <c r="F3779" s="115"/>
      <c r="G3779" s="40"/>
      <c r="H3779" s="40"/>
      <c r="I3779" s="40"/>
      <c r="J3779" s="40"/>
      <c r="K3779" s="40"/>
      <c r="L3779" s="40"/>
      <c r="M3779" s="40"/>
      <c r="N3779" s="40"/>
      <c r="O3779" s="40"/>
    </row>
    <row r="3780" spans="1:15" s="200" customFormat="1" x14ac:dyDescent="0.2">
      <c r="A3780" s="40"/>
      <c r="B3780" s="40"/>
      <c r="C3780" s="40"/>
      <c r="D3780" s="40"/>
      <c r="E3780" s="115"/>
      <c r="F3780" s="115"/>
      <c r="G3780" s="40"/>
      <c r="H3780" s="40"/>
      <c r="I3780" s="40"/>
      <c r="J3780" s="40"/>
      <c r="K3780" s="40"/>
      <c r="L3780" s="40"/>
      <c r="M3780" s="40"/>
      <c r="N3780" s="40"/>
      <c r="O3780" s="40"/>
    </row>
    <row r="3781" spans="1:15" s="200" customFormat="1" x14ac:dyDescent="0.2">
      <c r="A3781" s="40"/>
      <c r="B3781" s="40"/>
      <c r="C3781" s="40"/>
      <c r="D3781" s="40"/>
      <c r="E3781" s="115"/>
      <c r="F3781" s="115"/>
      <c r="G3781" s="40"/>
      <c r="H3781" s="40"/>
      <c r="I3781" s="40"/>
      <c r="J3781" s="40"/>
      <c r="K3781" s="40"/>
      <c r="L3781" s="40"/>
      <c r="M3781" s="40"/>
      <c r="N3781" s="40"/>
      <c r="O3781" s="40"/>
    </row>
    <row r="3782" spans="1:15" s="200" customFormat="1" x14ac:dyDescent="0.2">
      <c r="A3782" s="40"/>
      <c r="B3782" s="40"/>
      <c r="C3782" s="40"/>
      <c r="D3782" s="40"/>
      <c r="E3782" s="115"/>
      <c r="F3782" s="115"/>
      <c r="G3782" s="40"/>
      <c r="H3782" s="40"/>
      <c r="I3782" s="40"/>
      <c r="J3782" s="40"/>
      <c r="K3782" s="40"/>
      <c r="L3782" s="40"/>
      <c r="M3782" s="40"/>
      <c r="N3782" s="40"/>
      <c r="O3782" s="40"/>
    </row>
    <row r="3783" spans="1:15" s="200" customFormat="1" x14ac:dyDescent="0.2">
      <c r="A3783" s="40"/>
      <c r="B3783" s="40"/>
      <c r="C3783" s="40"/>
      <c r="D3783" s="40"/>
      <c r="E3783" s="115"/>
      <c r="F3783" s="115"/>
      <c r="G3783" s="40"/>
      <c r="H3783" s="40"/>
      <c r="I3783" s="40"/>
      <c r="J3783" s="40"/>
      <c r="K3783" s="40"/>
      <c r="L3783" s="40"/>
      <c r="M3783" s="40"/>
      <c r="N3783" s="40"/>
      <c r="O3783" s="40"/>
    </row>
    <row r="3784" spans="1:15" s="200" customFormat="1" x14ac:dyDescent="0.2">
      <c r="A3784" s="40"/>
      <c r="B3784" s="40"/>
      <c r="C3784" s="40"/>
      <c r="D3784" s="40"/>
      <c r="E3784" s="115"/>
      <c r="F3784" s="115"/>
      <c r="G3784" s="40"/>
      <c r="H3784" s="40"/>
      <c r="I3784" s="40"/>
      <c r="J3784" s="40"/>
      <c r="K3784" s="40"/>
      <c r="L3784" s="40"/>
      <c r="M3784" s="40"/>
      <c r="N3784" s="40"/>
      <c r="O3784" s="40"/>
    </row>
    <row r="3785" spans="1:15" s="200" customFormat="1" x14ac:dyDescent="0.2">
      <c r="A3785" s="40"/>
      <c r="B3785" s="40"/>
      <c r="C3785" s="40"/>
      <c r="D3785" s="40"/>
      <c r="E3785" s="115"/>
      <c r="F3785" s="115"/>
      <c r="G3785" s="40"/>
      <c r="H3785" s="40"/>
      <c r="I3785" s="40"/>
      <c r="J3785" s="40"/>
      <c r="K3785" s="40"/>
      <c r="L3785" s="40"/>
      <c r="M3785" s="40"/>
      <c r="N3785" s="40"/>
      <c r="O3785" s="40"/>
    </row>
    <row r="3786" spans="1:15" s="200" customFormat="1" x14ac:dyDescent="0.2">
      <c r="A3786" s="40"/>
      <c r="B3786" s="40"/>
      <c r="C3786" s="40"/>
      <c r="D3786" s="40"/>
      <c r="E3786" s="115"/>
      <c r="F3786" s="115"/>
      <c r="G3786" s="40"/>
      <c r="H3786" s="40"/>
      <c r="I3786" s="40"/>
      <c r="J3786" s="40"/>
      <c r="K3786" s="40"/>
      <c r="L3786" s="40"/>
      <c r="M3786" s="40"/>
      <c r="N3786" s="40"/>
      <c r="O3786" s="40"/>
    </row>
    <row r="3787" spans="1:15" s="200" customFormat="1" x14ac:dyDescent="0.2">
      <c r="A3787" s="40"/>
      <c r="B3787" s="40"/>
      <c r="C3787" s="40"/>
      <c r="D3787" s="40"/>
      <c r="E3787" s="115"/>
      <c r="F3787" s="115"/>
      <c r="G3787" s="40"/>
      <c r="H3787" s="40"/>
      <c r="I3787" s="40"/>
      <c r="J3787" s="40"/>
      <c r="K3787" s="40"/>
      <c r="L3787" s="40"/>
      <c r="M3787" s="40"/>
      <c r="N3787" s="40"/>
      <c r="O3787" s="40"/>
    </row>
    <row r="3788" spans="1:15" s="200" customFormat="1" x14ac:dyDescent="0.2">
      <c r="A3788" s="40"/>
      <c r="B3788" s="40"/>
      <c r="C3788" s="40"/>
      <c r="D3788" s="40"/>
      <c r="E3788" s="115"/>
      <c r="F3788" s="115"/>
      <c r="G3788" s="40"/>
      <c r="H3788" s="40"/>
      <c r="I3788" s="40"/>
      <c r="J3788" s="40"/>
      <c r="K3788" s="40"/>
      <c r="L3788" s="40"/>
      <c r="M3788" s="40"/>
      <c r="N3788" s="40"/>
      <c r="O3788" s="40"/>
    </row>
    <row r="3789" spans="1:15" s="200" customFormat="1" x14ac:dyDescent="0.2">
      <c r="A3789" s="40"/>
      <c r="B3789" s="40"/>
      <c r="C3789" s="40"/>
      <c r="D3789" s="40"/>
      <c r="E3789" s="115"/>
      <c r="F3789" s="115"/>
      <c r="G3789" s="40"/>
      <c r="H3789" s="40"/>
      <c r="I3789" s="40"/>
      <c r="J3789" s="40"/>
      <c r="K3789" s="40"/>
      <c r="L3789" s="40"/>
      <c r="M3789" s="40"/>
      <c r="N3789" s="40"/>
      <c r="O3789" s="40"/>
    </row>
    <row r="3790" spans="1:15" s="200" customFormat="1" x14ac:dyDescent="0.2">
      <c r="A3790" s="40"/>
      <c r="B3790" s="40"/>
      <c r="C3790" s="40"/>
      <c r="D3790" s="40"/>
      <c r="E3790" s="115"/>
      <c r="F3790" s="115"/>
      <c r="G3790" s="40"/>
      <c r="H3790" s="40"/>
      <c r="I3790" s="40"/>
      <c r="J3790" s="40"/>
      <c r="K3790" s="40"/>
      <c r="L3790" s="40"/>
      <c r="M3790" s="40"/>
      <c r="N3790" s="40"/>
      <c r="O3790" s="40"/>
    </row>
    <row r="3791" spans="1:15" s="200" customFormat="1" x14ac:dyDescent="0.2">
      <c r="A3791" s="40"/>
      <c r="B3791" s="40"/>
      <c r="C3791" s="40"/>
      <c r="D3791" s="40"/>
      <c r="E3791" s="115"/>
      <c r="F3791" s="115"/>
      <c r="G3791" s="40"/>
      <c r="H3791" s="40"/>
      <c r="I3791" s="40"/>
      <c r="J3791" s="40"/>
      <c r="K3791" s="40"/>
      <c r="L3791" s="40"/>
      <c r="M3791" s="40"/>
      <c r="N3791" s="40"/>
      <c r="O3791" s="40"/>
    </row>
    <row r="3792" spans="1:15" s="200" customFormat="1" x14ac:dyDescent="0.2">
      <c r="A3792" s="40"/>
      <c r="B3792" s="40"/>
      <c r="C3792" s="40"/>
      <c r="D3792" s="40"/>
      <c r="E3792" s="115"/>
      <c r="F3792" s="115"/>
      <c r="G3792" s="40"/>
      <c r="H3792" s="40"/>
      <c r="I3792" s="40"/>
      <c r="J3792" s="40"/>
      <c r="K3792" s="40"/>
      <c r="L3792" s="40"/>
      <c r="M3792" s="40"/>
      <c r="N3792" s="40"/>
      <c r="O3792" s="40"/>
    </row>
    <row r="3793" spans="1:15" s="200" customFormat="1" x14ac:dyDescent="0.2">
      <c r="A3793" s="40"/>
      <c r="B3793" s="40"/>
      <c r="C3793" s="40"/>
      <c r="D3793" s="40"/>
      <c r="E3793" s="115"/>
      <c r="F3793" s="115"/>
      <c r="G3793" s="40"/>
      <c r="H3793" s="40"/>
      <c r="I3793" s="40"/>
      <c r="J3793" s="40"/>
      <c r="K3793" s="40"/>
      <c r="L3793" s="40"/>
      <c r="M3793" s="40"/>
      <c r="N3793" s="40"/>
      <c r="O3793" s="40"/>
    </row>
    <row r="3794" spans="1:15" s="200" customFormat="1" x14ac:dyDescent="0.2">
      <c r="A3794" s="40"/>
      <c r="B3794" s="40"/>
      <c r="C3794" s="40"/>
      <c r="D3794" s="40"/>
      <c r="E3794" s="115"/>
      <c r="F3794" s="115"/>
      <c r="G3794" s="40"/>
      <c r="H3794" s="40"/>
      <c r="I3794" s="40"/>
      <c r="J3794" s="40"/>
      <c r="K3794" s="40"/>
      <c r="L3794" s="40"/>
      <c r="M3794" s="40"/>
      <c r="N3794" s="40"/>
      <c r="O3794" s="40"/>
    </row>
    <row r="3795" spans="1:15" s="200" customFormat="1" x14ac:dyDescent="0.2">
      <c r="A3795" s="40"/>
      <c r="B3795" s="40"/>
      <c r="C3795" s="40"/>
      <c r="D3795" s="40"/>
      <c r="E3795" s="115"/>
      <c r="F3795" s="115"/>
      <c r="G3795" s="40"/>
      <c r="H3795" s="40"/>
      <c r="I3795" s="40"/>
      <c r="J3795" s="40"/>
      <c r="K3795" s="40"/>
      <c r="L3795" s="40"/>
      <c r="M3795" s="40"/>
      <c r="N3795" s="40"/>
      <c r="O3795" s="40"/>
    </row>
    <row r="3796" spans="1:15" s="200" customFormat="1" x14ac:dyDescent="0.2">
      <c r="A3796" s="40"/>
      <c r="B3796" s="40"/>
      <c r="C3796" s="40"/>
      <c r="D3796" s="40"/>
      <c r="E3796" s="115"/>
      <c r="F3796" s="115"/>
      <c r="G3796" s="40"/>
      <c r="H3796" s="40"/>
      <c r="I3796" s="40"/>
      <c r="J3796" s="40"/>
      <c r="K3796" s="40"/>
      <c r="L3796" s="40"/>
      <c r="M3796" s="40"/>
      <c r="N3796" s="40"/>
      <c r="O3796" s="40"/>
    </row>
    <row r="3797" spans="1:15" s="200" customFormat="1" x14ac:dyDescent="0.2">
      <c r="A3797" s="40"/>
      <c r="B3797" s="40"/>
      <c r="C3797" s="40"/>
      <c r="D3797" s="40"/>
      <c r="E3797" s="115"/>
      <c r="F3797" s="115"/>
      <c r="G3797" s="40"/>
      <c r="H3797" s="40"/>
      <c r="I3797" s="40"/>
      <c r="J3797" s="40"/>
      <c r="K3797" s="40"/>
      <c r="L3797" s="40"/>
      <c r="M3797" s="40"/>
      <c r="N3797" s="40"/>
      <c r="O3797" s="40"/>
    </row>
    <row r="3798" spans="1:15" s="200" customFormat="1" x14ac:dyDescent="0.2">
      <c r="A3798" s="40"/>
      <c r="B3798" s="40"/>
      <c r="C3798" s="40"/>
      <c r="D3798" s="40"/>
      <c r="E3798" s="115"/>
      <c r="F3798" s="115"/>
      <c r="G3798" s="40"/>
      <c r="H3798" s="40"/>
      <c r="I3798" s="40"/>
      <c r="J3798" s="40"/>
      <c r="K3798" s="40"/>
      <c r="L3798" s="40"/>
      <c r="M3798" s="40"/>
      <c r="N3798" s="40"/>
      <c r="O3798" s="40"/>
    </row>
    <row r="3799" spans="1:15" s="200" customFormat="1" x14ac:dyDescent="0.2">
      <c r="A3799" s="40"/>
      <c r="B3799" s="40"/>
      <c r="C3799" s="40"/>
      <c r="D3799" s="40"/>
      <c r="E3799" s="115"/>
      <c r="F3799" s="115"/>
      <c r="G3799" s="40"/>
      <c r="H3799" s="40"/>
      <c r="I3799" s="40"/>
      <c r="J3799" s="40"/>
      <c r="K3799" s="40"/>
      <c r="L3799" s="40"/>
      <c r="M3799" s="40"/>
      <c r="N3799" s="40"/>
      <c r="O3799" s="40"/>
    </row>
    <row r="3800" spans="1:15" s="200" customFormat="1" x14ac:dyDescent="0.2">
      <c r="A3800" s="40"/>
      <c r="B3800" s="40"/>
      <c r="C3800" s="40"/>
      <c r="D3800" s="40"/>
      <c r="E3800" s="115"/>
      <c r="F3800" s="115"/>
      <c r="G3800" s="40"/>
      <c r="H3800" s="40"/>
      <c r="I3800" s="40"/>
      <c r="J3800" s="40"/>
      <c r="K3800" s="40"/>
      <c r="L3800" s="40"/>
      <c r="M3800" s="40"/>
      <c r="N3800" s="40"/>
      <c r="O3800" s="40"/>
    </row>
    <row r="3801" spans="1:15" s="200" customFormat="1" x14ac:dyDescent="0.2">
      <c r="A3801" s="40"/>
      <c r="B3801" s="40"/>
      <c r="C3801" s="40"/>
      <c r="D3801" s="40"/>
      <c r="E3801" s="115"/>
      <c r="F3801" s="115"/>
      <c r="G3801" s="40"/>
      <c r="H3801" s="40"/>
      <c r="I3801" s="40"/>
      <c r="J3801" s="40"/>
      <c r="K3801" s="40"/>
      <c r="L3801" s="40"/>
      <c r="M3801" s="40"/>
      <c r="N3801" s="40"/>
      <c r="O3801" s="40"/>
    </row>
    <row r="3802" spans="1:15" s="200" customFormat="1" x14ac:dyDescent="0.2">
      <c r="A3802" s="40"/>
      <c r="B3802" s="40"/>
      <c r="C3802" s="40"/>
      <c r="D3802" s="40"/>
      <c r="E3802" s="115"/>
      <c r="F3802" s="115"/>
      <c r="G3802" s="40"/>
      <c r="H3802" s="40"/>
      <c r="I3802" s="40"/>
      <c r="J3802" s="40"/>
      <c r="K3802" s="40"/>
      <c r="L3802" s="40"/>
      <c r="M3802" s="40"/>
      <c r="N3802" s="40"/>
      <c r="O3802" s="40"/>
    </row>
    <row r="3803" spans="1:15" s="200" customFormat="1" x14ac:dyDescent="0.2">
      <c r="A3803" s="40"/>
      <c r="B3803" s="40"/>
      <c r="C3803" s="40"/>
      <c r="D3803" s="40"/>
      <c r="E3803" s="115"/>
      <c r="F3803" s="115"/>
      <c r="G3803" s="40"/>
      <c r="H3803" s="40"/>
      <c r="I3803" s="40"/>
      <c r="J3803" s="40"/>
      <c r="K3803" s="40"/>
      <c r="L3803" s="40"/>
      <c r="M3803" s="40"/>
      <c r="N3803" s="40"/>
      <c r="O3803" s="40"/>
    </row>
    <row r="3804" spans="1:15" s="200" customFormat="1" x14ac:dyDescent="0.2">
      <c r="A3804" s="40"/>
      <c r="B3804" s="40"/>
      <c r="C3804" s="40"/>
      <c r="D3804" s="40"/>
      <c r="E3804" s="115"/>
      <c r="F3804" s="115"/>
      <c r="G3804" s="40"/>
      <c r="H3804" s="40"/>
      <c r="I3804" s="40"/>
      <c r="J3804" s="40"/>
      <c r="K3804" s="40"/>
      <c r="L3804" s="40"/>
      <c r="M3804" s="40"/>
      <c r="N3804" s="40"/>
      <c r="O3804" s="40"/>
    </row>
    <row r="3805" spans="1:15" s="200" customFormat="1" x14ac:dyDescent="0.2">
      <c r="A3805" s="40"/>
      <c r="B3805" s="40"/>
      <c r="C3805" s="40"/>
      <c r="D3805" s="40"/>
      <c r="E3805" s="115"/>
      <c r="F3805" s="115"/>
      <c r="G3805" s="40"/>
      <c r="H3805" s="40"/>
      <c r="I3805" s="40"/>
      <c r="J3805" s="40"/>
      <c r="K3805" s="40"/>
      <c r="L3805" s="40"/>
      <c r="M3805" s="40"/>
      <c r="N3805" s="40"/>
      <c r="O3805" s="40"/>
    </row>
    <row r="3806" spans="1:15" s="200" customFormat="1" x14ac:dyDescent="0.2">
      <c r="A3806" s="40"/>
      <c r="B3806" s="40"/>
      <c r="C3806" s="40"/>
      <c r="D3806" s="40"/>
      <c r="E3806" s="115"/>
      <c r="F3806" s="115"/>
      <c r="G3806" s="40"/>
      <c r="H3806" s="40"/>
      <c r="I3806" s="40"/>
      <c r="J3806" s="40"/>
      <c r="K3806" s="40"/>
      <c r="L3806" s="40"/>
      <c r="M3806" s="40"/>
      <c r="N3806" s="40"/>
      <c r="O3806" s="40"/>
    </row>
    <row r="3807" spans="1:15" s="200" customFormat="1" x14ac:dyDescent="0.2">
      <c r="A3807" s="40"/>
      <c r="B3807" s="40"/>
      <c r="C3807" s="40"/>
      <c r="D3807" s="40"/>
      <c r="E3807" s="115"/>
      <c r="F3807" s="115"/>
      <c r="G3807" s="40"/>
      <c r="H3807" s="40"/>
      <c r="I3807" s="40"/>
      <c r="J3807" s="40"/>
      <c r="K3807" s="40"/>
      <c r="L3807" s="40"/>
      <c r="M3807" s="40"/>
      <c r="N3807" s="40"/>
      <c r="O3807" s="40"/>
    </row>
    <row r="3808" spans="1:15" s="200" customFormat="1" x14ac:dyDescent="0.2">
      <c r="A3808" s="40"/>
      <c r="B3808" s="40"/>
      <c r="C3808" s="40"/>
      <c r="D3808" s="40"/>
      <c r="E3808" s="115"/>
      <c r="F3808" s="115"/>
      <c r="G3808" s="40"/>
      <c r="H3808" s="40"/>
      <c r="I3808" s="40"/>
      <c r="J3808" s="40"/>
      <c r="K3808" s="40"/>
      <c r="L3808" s="40"/>
      <c r="M3808" s="40"/>
      <c r="N3808" s="40"/>
      <c r="O3808" s="40"/>
    </row>
    <row r="3809" spans="1:15" s="200" customFormat="1" x14ac:dyDescent="0.2">
      <c r="A3809" s="40"/>
      <c r="B3809" s="40"/>
      <c r="C3809" s="40"/>
      <c r="D3809" s="40"/>
      <c r="E3809" s="115"/>
      <c r="F3809" s="115"/>
      <c r="G3809" s="40"/>
      <c r="H3809" s="40"/>
      <c r="I3809" s="40"/>
      <c r="J3809" s="40"/>
      <c r="K3809" s="40"/>
      <c r="L3809" s="40"/>
      <c r="M3809" s="40"/>
      <c r="N3809" s="40"/>
      <c r="O3809" s="40"/>
    </row>
    <row r="3810" spans="1:15" s="200" customFormat="1" x14ac:dyDescent="0.2">
      <c r="A3810" s="40"/>
      <c r="B3810" s="40"/>
      <c r="C3810" s="40"/>
      <c r="D3810" s="40"/>
      <c r="E3810" s="115"/>
      <c r="F3810" s="115"/>
      <c r="G3810" s="40"/>
      <c r="H3810" s="40"/>
      <c r="I3810" s="40"/>
      <c r="J3810" s="40"/>
      <c r="K3810" s="40"/>
      <c r="L3810" s="40"/>
      <c r="M3810" s="40"/>
      <c r="N3810" s="40"/>
      <c r="O3810" s="40"/>
    </row>
    <row r="3811" spans="1:15" s="200" customFormat="1" x14ac:dyDescent="0.2">
      <c r="A3811" s="40"/>
      <c r="B3811" s="40"/>
      <c r="C3811" s="40"/>
      <c r="D3811" s="40"/>
      <c r="E3811" s="115"/>
      <c r="F3811" s="115"/>
      <c r="G3811" s="40"/>
      <c r="H3811" s="40"/>
      <c r="I3811" s="40"/>
      <c r="J3811" s="40"/>
      <c r="K3811" s="40"/>
      <c r="L3811" s="40"/>
      <c r="M3811" s="40"/>
      <c r="N3811" s="40"/>
      <c r="O3811" s="40"/>
    </row>
    <row r="3812" spans="1:15" s="200" customFormat="1" x14ac:dyDescent="0.2">
      <c r="A3812" s="40"/>
      <c r="B3812" s="40"/>
      <c r="C3812" s="40"/>
      <c r="D3812" s="40"/>
      <c r="E3812" s="115"/>
      <c r="F3812" s="115"/>
      <c r="G3812" s="40"/>
      <c r="H3812" s="40"/>
      <c r="I3812" s="40"/>
      <c r="J3812" s="40"/>
      <c r="K3812" s="40"/>
      <c r="L3812" s="40"/>
      <c r="M3812" s="40"/>
      <c r="N3812" s="40"/>
      <c r="O3812" s="40"/>
    </row>
    <row r="3813" spans="1:15" s="200" customFormat="1" x14ac:dyDescent="0.2">
      <c r="A3813" s="40"/>
      <c r="B3813" s="40"/>
      <c r="C3813" s="40"/>
      <c r="D3813" s="40"/>
      <c r="E3813" s="115"/>
      <c r="F3813" s="115"/>
      <c r="G3813" s="40"/>
      <c r="H3813" s="40"/>
      <c r="I3813" s="40"/>
      <c r="J3813" s="40"/>
      <c r="K3813" s="40"/>
      <c r="L3813" s="40"/>
      <c r="M3813" s="40"/>
      <c r="N3813" s="40"/>
      <c r="O3813" s="40"/>
    </row>
    <row r="3814" spans="1:15" s="200" customFormat="1" x14ac:dyDescent="0.2">
      <c r="A3814" s="40"/>
      <c r="B3814" s="40"/>
      <c r="C3814" s="40"/>
      <c r="D3814" s="40"/>
      <c r="E3814" s="115"/>
      <c r="F3814" s="115"/>
      <c r="G3814" s="40"/>
      <c r="H3814" s="40"/>
      <c r="I3814" s="40"/>
      <c r="J3814" s="40"/>
      <c r="K3814" s="40"/>
      <c r="L3814" s="40"/>
      <c r="M3814" s="40"/>
      <c r="N3814" s="40"/>
      <c r="O3814" s="40"/>
    </row>
    <row r="3815" spans="1:15" s="200" customFormat="1" x14ac:dyDescent="0.2">
      <c r="A3815" s="40"/>
      <c r="B3815" s="40"/>
      <c r="C3815" s="40"/>
      <c r="D3815" s="40"/>
      <c r="E3815" s="115"/>
      <c r="F3815" s="115"/>
      <c r="G3815" s="40"/>
      <c r="H3815" s="40"/>
      <c r="I3815" s="40"/>
      <c r="J3815" s="40"/>
      <c r="K3815" s="40"/>
      <c r="L3815" s="40"/>
      <c r="M3815" s="40"/>
      <c r="N3815" s="40"/>
      <c r="O3815" s="40"/>
    </row>
    <row r="3816" spans="1:15" s="200" customFormat="1" x14ac:dyDescent="0.2">
      <c r="A3816" s="40"/>
      <c r="B3816" s="40"/>
      <c r="C3816" s="40"/>
      <c r="D3816" s="40"/>
      <c r="E3816" s="115"/>
      <c r="F3816" s="115"/>
      <c r="G3816" s="40"/>
      <c r="H3816" s="40"/>
      <c r="I3816" s="40"/>
      <c r="J3816" s="40"/>
      <c r="K3816" s="40"/>
      <c r="L3816" s="40"/>
      <c r="M3816" s="40"/>
      <c r="N3816" s="40"/>
      <c r="O3816" s="40"/>
    </row>
    <row r="3817" spans="1:15" s="200" customFormat="1" x14ac:dyDescent="0.2">
      <c r="A3817" s="40"/>
      <c r="B3817" s="40"/>
      <c r="C3817" s="40"/>
      <c r="D3817" s="40"/>
      <c r="E3817" s="115"/>
      <c r="F3817" s="115"/>
      <c r="G3817" s="40"/>
      <c r="H3817" s="40"/>
      <c r="I3817" s="40"/>
      <c r="J3817" s="40"/>
      <c r="K3817" s="40"/>
      <c r="L3817" s="40"/>
      <c r="M3817" s="40"/>
      <c r="N3817" s="40"/>
      <c r="O3817" s="40"/>
    </row>
    <row r="3818" spans="1:15" s="200" customFormat="1" x14ac:dyDescent="0.2">
      <c r="A3818" s="40"/>
      <c r="B3818" s="40"/>
      <c r="C3818" s="40"/>
      <c r="D3818" s="40"/>
      <c r="E3818" s="115"/>
      <c r="F3818" s="115"/>
      <c r="G3818" s="40"/>
      <c r="H3818" s="40"/>
      <c r="I3818" s="40"/>
      <c r="J3818" s="40"/>
      <c r="K3818" s="40"/>
      <c r="L3818" s="40"/>
      <c r="M3818" s="40"/>
      <c r="N3818" s="40"/>
      <c r="O3818" s="40"/>
    </row>
    <row r="3819" spans="1:15" s="200" customFormat="1" x14ac:dyDescent="0.2">
      <c r="A3819" s="40"/>
      <c r="B3819" s="40"/>
      <c r="C3819" s="40"/>
      <c r="D3819" s="40"/>
      <c r="E3819" s="115"/>
      <c r="F3819" s="115"/>
      <c r="G3819" s="40"/>
      <c r="H3819" s="40"/>
      <c r="I3819" s="40"/>
      <c r="J3819" s="40"/>
      <c r="K3819" s="40"/>
      <c r="L3819" s="40"/>
      <c r="M3819" s="40"/>
      <c r="N3819" s="40"/>
      <c r="O3819" s="40"/>
    </row>
    <row r="3820" spans="1:15" s="200" customFormat="1" x14ac:dyDescent="0.2">
      <c r="A3820" s="40"/>
      <c r="B3820" s="40"/>
      <c r="C3820" s="40"/>
      <c r="D3820" s="40"/>
      <c r="E3820" s="115"/>
      <c r="F3820" s="115"/>
      <c r="G3820" s="40"/>
      <c r="H3820" s="40"/>
      <c r="I3820" s="40"/>
      <c r="J3820" s="40"/>
      <c r="K3820" s="40"/>
      <c r="L3820" s="40"/>
      <c r="M3820" s="40"/>
      <c r="N3820" s="40"/>
      <c r="O3820" s="40"/>
    </row>
    <row r="3821" spans="1:15" s="200" customFormat="1" x14ac:dyDescent="0.2">
      <c r="A3821" s="40"/>
      <c r="B3821" s="40"/>
      <c r="C3821" s="40"/>
      <c r="D3821" s="40"/>
      <c r="E3821" s="115"/>
      <c r="F3821" s="115"/>
      <c r="G3821" s="40"/>
      <c r="H3821" s="40"/>
      <c r="I3821" s="40"/>
      <c r="J3821" s="40"/>
      <c r="K3821" s="40"/>
      <c r="L3821" s="40"/>
      <c r="M3821" s="40"/>
      <c r="N3821" s="40"/>
      <c r="O3821" s="40"/>
    </row>
    <row r="3822" spans="1:15" s="200" customFormat="1" x14ac:dyDescent="0.2">
      <c r="A3822" s="40"/>
      <c r="B3822" s="40"/>
      <c r="C3822" s="40"/>
      <c r="D3822" s="40"/>
      <c r="E3822" s="115"/>
      <c r="F3822" s="115"/>
      <c r="G3822" s="40"/>
      <c r="H3822" s="40"/>
      <c r="I3822" s="40"/>
      <c r="J3822" s="40"/>
      <c r="K3822" s="40"/>
      <c r="L3822" s="40"/>
      <c r="M3822" s="40"/>
      <c r="N3822" s="40"/>
      <c r="O3822" s="40"/>
    </row>
    <row r="3823" spans="1:15" s="200" customFormat="1" x14ac:dyDescent="0.2">
      <c r="A3823" s="40"/>
      <c r="B3823" s="40"/>
      <c r="C3823" s="40"/>
      <c r="D3823" s="40"/>
      <c r="E3823" s="115"/>
      <c r="F3823" s="115"/>
      <c r="G3823" s="40"/>
      <c r="H3823" s="40"/>
      <c r="I3823" s="40"/>
      <c r="J3823" s="40"/>
      <c r="K3823" s="40"/>
      <c r="L3823" s="40"/>
      <c r="M3823" s="40"/>
      <c r="N3823" s="40"/>
      <c r="O3823" s="40"/>
    </row>
    <row r="3824" spans="1:15" s="200" customFormat="1" x14ac:dyDescent="0.2">
      <c r="A3824" s="40"/>
      <c r="B3824" s="40"/>
      <c r="C3824" s="40"/>
      <c r="D3824" s="40"/>
      <c r="E3824" s="115"/>
      <c r="F3824" s="115"/>
      <c r="G3824" s="40"/>
      <c r="H3824" s="40"/>
      <c r="I3824" s="40"/>
      <c r="J3824" s="40"/>
      <c r="K3824" s="40"/>
      <c r="L3824" s="40"/>
      <c r="M3824" s="40"/>
      <c r="N3824" s="40"/>
      <c r="O3824" s="40"/>
    </row>
    <row r="3825" spans="1:15" s="200" customFormat="1" x14ac:dyDescent="0.2">
      <c r="A3825" s="40"/>
      <c r="B3825" s="40"/>
      <c r="C3825" s="40"/>
      <c r="D3825" s="40"/>
      <c r="E3825" s="115"/>
      <c r="F3825" s="115"/>
      <c r="G3825" s="40"/>
      <c r="H3825" s="40"/>
      <c r="I3825" s="40"/>
      <c r="J3825" s="40"/>
      <c r="K3825" s="40"/>
      <c r="L3825" s="40"/>
      <c r="M3825" s="40"/>
      <c r="N3825" s="40"/>
      <c r="O3825" s="40"/>
    </row>
    <row r="3826" spans="1:15" s="200" customFormat="1" x14ac:dyDescent="0.2">
      <c r="A3826" s="40"/>
      <c r="B3826" s="40"/>
      <c r="C3826" s="40"/>
      <c r="D3826" s="40"/>
      <c r="E3826" s="115"/>
      <c r="F3826" s="115"/>
      <c r="G3826" s="40"/>
      <c r="H3826" s="40"/>
      <c r="I3826" s="40"/>
      <c r="J3826" s="40"/>
      <c r="K3826" s="40"/>
      <c r="L3826" s="40"/>
      <c r="M3826" s="40"/>
      <c r="N3826" s="40"/>
      <c r="O3826" s="40"/>
    </row>
    <row r="3827" spans="1:15" s="200" customFormat="1" x14ac:dyDescent="0.2">
      <c r="A3827" s="40"/>
      <c r="B3827" s="40"/>
      <c r="C3827" s="40"/>
      <c r="D3827" s="40"/>
      <c r="E3827" s="115"/>
      <c r="F3827" s="115"/>
      <c r="G3827" s="40"/>
      <c r="H3827" s="40"/>
      <c r="I3827" s="40"/>
      <c r="J3827" s="40"/>
      <c r="K3827" s="40"/>
      <c r="L3827" s="40"/>
      <c r="M3827" s="40"/>
      <c r="N3827" s="40"/>
      <c r="O3827" s="40"/>
    </row>
    <row r="3828" spans="1:15" s="200" customFormat="1" x14ac:dyDescent="0.2">
      <c r="A3828" s="40"/>
      <c r="B3828" s="40"/>
      <c r="C3828" s="40"/>
      <c r="D3828" s="40"/>
      <c r="E3828" s="115"/>
      <c r="F3828" s="115"/>
      <c r="G3828" s="40"/>
      <c r="H3828" s="40"/>
      <c r="I3828" s="40"/>
      <c r="J3828" s="40"/>
      <c r="K3828" s="40"/>
      <c r="L3828" s="40"/>
      <c r="M3828" s="40"/>
      <c r="N3828" s="40"/>
      <c r="O3828" s="40"/>
    </row>
    <row r="3829" spans="1:15" s="200" customFormat="1" x14ac:dyDescent="0.2">
      <c r="A3829" s="40"/>
      <c r="B3829" s="40"/>
      <c r="C3829" s="40"/>
      <c r="D3829" s="40"/>
      <c r="E3829" s="115"/>
      <c r="F3829" s="115"/>
      <c r="G3829" s="40"/>
      <c r="H3829" s="40"/>
      <c r="I3829" s="40"/>
      <c r="J3829" s="40"/>
      <c r="K3829" s="40"/>
      <c r="L3829" s="40"/>
      <c r="M3829" s="40"/>
      <c r="N3829" s="40"/>
      <c r="O3829" s="40"/>
    </row>
    <row r="3830" spans="1:15" s="200" customFormat="1" x14ac:dyDescent="0.2">
      <c r="A3830" s="40"/>
      <c r="B3830" s="40"/>
      <c r="C3830" s="40"/>
      <c r="D3830" s="40"/>
      <c r="E3830" s="115"/>
      <c r="F3830" s="115"/>
      <c r="G3830" s="40"/>
      <c r="H3830" s="40"/>
      <c r="I3830" s="40"/>
      <c r="J3830" s="40"/>
      <c r="K3830" s="40"/>
      <c r="L3830" s="40"/>
      <c r="M3830" s="40"/>
      <c r="N3830" s="40"/>
      <c r="O3830" s="40"/>
    </row>
    <row r="3831" spans="1:15" s="200" customFormat="1" x14ac:dyDescent="0.2">
      <c r="A3831" s="40"/>
      <c r="B3831" s="40"/>
      <c r="C3831" s="40"/>
      <c r="D3831" s="40"/>
      <c r="E3831" s="115"/>
      <c r="F3831" s="115"/>
      <c r="G3831" s="40"/>
      <c r="H3831" s="40"/>
      <c r="I3831" s="40"/>
      <c r="J3831" s="40"/>
      <c r="K3831" s="40"/>
      <c r="L3831" s="40"/>
      <c r="M3831" s="40"/>
      <c r="N3831" s="40"/>
      <c r="O3831" s="40"/>
    </row>
    <row r="3832" spans="1:15" s="200" customFormat="1" x14ac:dyDescent="0.2">
      <c r="A3832" s="40"/>
      <c r="B3832" s="40"/>
      <c r="C3832" s="40"/>
      <c r="D3832" s="40"/>
      <c r="E3832" s="115"/>
      <c r="F3832" s="115"/>
      <c r="G3832" s="40"/>
      <c r="H3832" s="40"/>
      <c r="I3832" s="40"/>
      <c r="J3832" s="40"/>
      <c r="K3832" s="40"/>
      <c r="L3832" s="40"/>
      <c r="M3832" s="40"/>
      <c r="N3832" s="40"/>
      <c r="O3832" s="40"/>
    </row>
    <row r="3833" spans="1:15" s="200" customFormat="1" x14ac:dyDescent="0.2">
      <c r="A3833" s="40"/>
      <c r="B3833" s="40"/>
      <c r="C3833" s="40"/>
      <c r="D3833" s="40"/>
      <c r="E3833" s="115"/>
      <c r="F3833" s="115"/>
      <c r="G3833" s="40"/>
      <c r="H3833" s="40"/>
      <c r="I3833" s="40"/>
      <c r="J3833" s="40"/>
      <c r="K3833" s="40"/>
      <c r="L3833" s="40"/>
      <c r="M3833" s="40"/>
      <c r="N3833" s="40"/>
      <c r="O3833" s="40"/>
    </row>
    <row r="3834" spans="1:15" s="200" customFormat="1" x14ac:dyDescent="0.2">
      <c r="A3834" s="40"/>
      <c r="B3834" s="40"/>
      <c r="C3834" s="40"/>
      <c r="D3834" s="40"/>
      <c r="E3834" s="115"/>
      <c r="F3834" s="115"/>
      <c r="G3834" s="40"/>
      <c r="H3834" s="40"/>
      <c r="I3834" s="40"/>
      <c r="J3834" s="40"/>
      <c r="K3834" s="40"/>
      <c r="L3834" s="40"/>
      <c r="M3834" s="40"/>
      <c r="N3834" s="40"/>
      <c r="O3834" s="40"/>
    </row>
    <row r="3835" spans="1:15" s="200" customFormat="1" x14ac:dyDescent="0.2">
      <c r="A3835" s="40"/>
      <c r="B3835" s="40"/>
      <c r="C3835" s="40"/>
      <c r="D3835" s="40"/>
      <c r="E3835" s="115"/>
      <c r="F3835" s="115"/>
      <c r="G3835" s="40"/>
      <c r="H3835" s="40"/>
      <c r="I3835" s="40"/>
      <c r="J3835" s="40"/>
      <c r="K3835" s="40"/>
      <c r="L3835" s="40"/>
      <c r="M3835" s="40"/>
      <c r="N3835" s="40"/>
      <c r="O3835" s="40"/>
    </row>
    <row r="3836" spans="1:15" s="200" customFormat="1" x14ac:dyDescent="0.2">
      <c r="A3836" s="40"/>
      <c r="B3836" s="40"/>
      <c r="C3836" s="40"/>
      <c r="D3836" s="40"/>
      <c r="E3836" s="115"/>
      <c r="F3836" s="115"/>
      <c r="G3836" s="40"/>
      <c r="H3836" s="40"/>
      <c r="I3836" s="40"/>
      <c r="J3836" s="40"/>
      <c r="K3836" s="40"/>
      <c r="L3836" s="40"/>
      <c r="M3836" s="40"/>
      <c r="N3836" s="40"/>
      <c r="O3836" s="40"/>
    </row>
    <row r="3837" spans="1:15" s="200" customFormat="1" x14ac:dyDescent="0.2">
      <c r="A3837" s="40"/>
      <c r="B3837" s="40"/>
      <c r="C3837" s="40"/>
      <c r="D3837" s="40"/>
      <c r="E3837" s="115"/>
      <c r="F3837" s="115"/>
      <c r="G3837" s="40"/>
      <c r="H3837" s="40"/>
      <c r="I3837" s="40"/>
      <c r="J3837" s="40"/>
      <c r="K3837" s="40"/>
      <c r="L3837" s="40"/>
      <c r="M3837" s="40"/>
      <c r="N3837" s="40"/>
      <c r="O3837" s="40"/>
    </row>
    <row r="3838" spans="1:15" s="200" customFormat="1" x14ac:dyDescent="0.2">
      <c r="A3838" s="40"/>
      <c r="B3838" s="40"/>
      <c r="C3838" s="40"/>
      <c r="D3838" s="40"/>
      <c r="E3838" s="115"/>
      <c r="F3838" s="115"/>
      <c r="G3838" s="40"/>
      <c r="H3838" s="40"/>
      <c r="I3838" s="40"/>
      <c r="J3838" s="40"/>
      <c r="K3838" s="40"/>
      <c r="L3838" s="40"/>
      <c r="M3838" s="40"/>
      <c r="N3838" s="40"/>
      <c r="O3838" s="40"/>
    </row>
    <row r="3839" spans="1:15" s="200" customFormat="1" x14ac:dyDescent="0.2">
      <c r="A3839" s="40"/>
      <c r="B3839" s="40"/>
      <c r="C3839" s="40"/>
      <c r="D3839" s="40"/>
      <c r="E3839" s="115"/>
      <c r="F3839" s="115"/>
      <c r="G3839" s="40"/>
      <c r="H3839" s="40"/>
      <c r="I3839" s="40"/>
      <c r="J3839" s="40"/>
      <c r="K3839" s="40"/>
      <c r="L3839" s="40"/>
      <c r="M3839" s="40"/>
      <c r="N3839" s="40"/>
      <c r="O3839" s="40"/>
    </row>
    <row r="3840" spans="1:15" s="200" customFormat="1" x14ac:dyDescent="0.2">
      <c r="A3840" s="40"/>
      <c r="B3840" s="40"/>
      <c r="C3840" s="40"/>
      <c r="D3840" s="40"/>
      <c r="E3840" s="115"/>
      <c r="F3840" s="115"/>
      <c r="G3840" s="40"/>
      <c r="H3840" s="40"/>
      <c r="I3840" s="40"/>
      <c r="J3840" s="40"/>
      <c r="K3840" s="40"/>
      <c r="L3840" s="40"/>
      <c r="M3840" s="40"/>
      <c r="N3840" s="40"/>
      <c r="O3840" s="40"/>
    </row>
    <row r="3841" spans="1:15" s="200" customFormat="1" x14ac:dyDescent="0.2">
      <c r="A3841" s="40"/>
      <c r="B3841" s="40"/>
      <c r="C3841" s="40"/>
      <c r="D3841" s="40"/>
      <c r="E3841" s="115"/>
      <c r="F3841" s="115"/>
      <c r="G3841" s="40"/>
      <c r="H3841" s="40"/>
      <c r="I3841" s="40"/>
      <c r="J3841" s="40"/>
      <c r="K3841" s="40"/>
      <c r="L3841" s="40"/>
      <c r="M3841" s="40"/>
      <c r="N3841" s="40"/>
      <c r="O3841" s="40"/>
    </row>
    <row r="3842" spans="1:15" s="200" customFormat="1" x14ac:dyDescent="0.2">
      <c r="A3842" s="40"/>
      <c r="B3842" s="40"/>
      <c r="C3842" s="40"/>
      <c r="D3842" s="40"/>
      <c r="E3842" s="115"/>
      <c r="F3842" s="115"/>
      <c r="G3842" s="40"/>
      <c r="H3842" s="40"/>
      <c r="I3842" s="40"/>
      <c r="J3842" s="40"/>
      <c r="K3842" s="40"/>
      <c r="L3842" s="40"/>
      <c r="M3842" s="40"/>
      <c r="N3842" s="40"/>
      <c r="O3842" s="40"/>
    </row>
    <row r="3843" spans="1:15" s="200" customFormat="1" x14ac:dyDescent="0.2">
      <c r="A3843" s="40"/>
      <c r="B3843" s="40"/>
      <c r="C3843" s="40"/>
      <c r="D3843" s="40"/>
      <c r="E3843" s="115"/>
      <c r="F3843" s="115"/>
      <c r="G3843" s="40"/>
      <c r="H3843" s="40"/>
      <c r="I3843" s="40"/>
      <c r="J3843" s="40"/>
      <c r="K3843" s="40"/>
      <c r="L3843" s="40"/>
      <c r="M3843" s="40"/>
      <c r="N3843" s="40"/>
      <c r="O3843" s="40"/>
    </row>
    <row r="3844" spans="1:15" s="200" customFormat="1" x14ac:dyDescent="0.2">
      <c r="A3844" s="40"/>
      <c r="B3844" s="40"/>
      <c r="C3844" s="40"/>
      <c r="D3844" s="40"/>
      <c r="E3844" s="115"/>
      <c r="F3844" s="115"/>
      <c r="G3844" s="40"/>
      <c r="H3844" s="40"/>
      <c r="I3844" s="40"/>
      <c r="J3844" s="40"/>
      <c r="K3844" s="40"/>
      <c r="L3844" s="40"/>
      <c r="M3844" s="40"/>
      <c r="N3844" s="40"/>
      <c r="O3844" s="40"/>
    </row>
    <row r="3845" spans="1:15" s="200" customFormat="1" x14ac:dyDescent="0.2">
      <c r="A3845" s="40"/>
      <c r="B3845" s="40"/>
      <c r="C3845" s="40"/>
      <c r="D3845" s="40"/>
      <c r="E3845" s="115"/>
      <c r="F3845" s="115"/>
      <c r="G3845" s="40"/>
      <c r="H3845" s="40"/>
      <c r="I3845" s="40"/>
      <c r="J3845" s="40"/>
      <c r="K3845" s="40"/>
      <c r="L3845" s="40"/>
      <c r="M3845" s="40"/>
      <c r="N3845" s="40"/>
      <c r="O3845" s="40"/>
    </row>
    <row r="3846" spans="1:15" s="200" customFormat="1" x14ac:dyDescent="0.2">
      <c r="A3846" s="40"/>
      <c r="B3846" s="40"/>
      <c r="C3846" s="40"/>
      <c r="D3846" s="40"/>
      <c r="E3846" s="115"/>
      <c r="F3846" s="115"/>
      <c r="G3846" s="40"/>
      <c r="H3846" s="40"/>
      <c r="I3846" s="40"/>
      <c r="J3846" s="40"/>
      <c r="K3846" s="40"/>
      <c r="L3846" s="40"/>
      <c r="M3846" s="40"/>
      <c r="N3846" s="40"/>
      <c r="O3846" s="40"/>
    </row>
    <row r="3847" spans="1:15" s="200" customFormat="1" x14ac:dyDescent="0.2">
      <c r="A3847" s="40"/>
      <c r="B3847" s="40"/>
      <c r="C3847" s="40"/>
      <c r="D3847" s="40"/>
      <c r="E3847" s="115"/>
      <c r="F3847" s="115"/>
      <c r="G3847" s="40"/>
      <c r="H3847" s="40"/>
      <c r="I3847" s="40"/>
      <c r="J3847" s="40"/>
      <c r="K3847" s="40"/>
      <c r="L3847" s="40"/>
      <c r="M3847" s="40"/>
      <c r="N3847" s="40"/>
      <c r="O3847" s="40"/>
    </row>
    <row r="3848" spans="1:15" s="200" customFormat="1" x14ac:dyDescent="0.2">
      <c r="A3848" s="40"/>
      <c r="B3848" s="40"/>
      <c r="C3848" s="40"/>
      <c r="D3848" s="40"/>
      <c r="E3848" s="115"/>
      <c r="F3848" s="115"/>
      <c r="G3848" s="40"/>
      <c r="H3848" s="40"/>
      <c r="I3848" s="40"/>
      <c r="J3848" s="40"/>
      <c r="K3848" s="40"/>
      <c r="L3848" s="40"/>
      <c r="M3848" s="40"/>
      <c r="N3848" s="40"/>
      <c r="O3848" s="40"/>
    </row>
    <row r="3849" spans="1:15" s="200" customFormat="1" x14ac:dyDescent="0.2">
      <c r="A3849" s="40"/>
      <c r="B3849" s="40"/>
      <c r="C3849" s="40"/>
      <c r="D3849" s="40"/>
      <c r="E3849" s="115"/>
      <c r="F3849" s="115"/>
      <c r="G3849" s="40"/>
      <c r="H3849" s="40"/>
      <c r="I3849" s="40"/>
      <c r="J3849" s="40"/>
      <c r="K3849" s="40"/>
      <c r="L3849" s="40"/>
      <c r="M3849" s="40"/>
      <c r="N3849" s="40"/>
      <c r="O3849" s="40"/>
    </row>
    <row r="3850" spans="1:15" s="200" customFormat="1" x14ac:dyDescent="0.2">
      <c r="A3850" s="40"/>
      <c r="B3850" s="40"/>
      <c r="C3850" s="40"/>
      <c r="D3850" s="40"/>
      <c r="E3850" s="115"/>
      <c r="F3850" s="115"/>
      <c r="G3850" s="40"/>
      <c r="H3850" s="40"/>
      <c r="I3850" s="40"/>
      <c r="J3850" s="40"/>
      <c r="K3850" s="40"/>
      <c r="L3850" s="40"/>
      <c r="M3850" s="40"/>
      <c r="N3850" s="40"/>
      <c r="O3850" s="40"/>
    </row>
    <row r="3851" spans="1:15" s="200" customFormat="1" x14ac:dyDescent="0.2">
      <c r="A3851" s="40"/>
      <c r="B3851" s="40"/>
      <c r="C3851" s="40"/>
      <c r="D3851" s="40"/>
      <c r="E3851" s="115"/>
      <c r="F3851" s="115"/>
      <c r="G3851" s="40"/>
      <c r="H3851" s="40"/>
      <c r="I3851" s="40"/>
      <c r="J3851" s="40"/>
      <c r="K3851" s="40"/>
      <c r="L3851" s="40"/>
      <c r="M3851" s="40"/>
      <c r="N3851" s="40"/>
      <c r="O3851" s="40"/>
    </row>
    <row r="3852" spans="1:15" s="200" customFormat="1" x14ac:dyDescent="0.2">
      <c r="A3852" s="40"/>
      <c r="B3852" s="40"/>
      <c r="C3852" s="40"/>
      <c r="D3852" s="40"/>
      <c r="E3852" s="115"/>
      <c r="F3852" s="115"/>
      <c r="G3852" s="40"/>
      <c r="H3852" s="40"/>
      <c r="I3852" s="40"/>
      <c r="J3852" s="40"/>
      <c r="K3852" s="40"/>
      <c r="L3852" s="40"/>
      <c r="M3852" s="40"/>
      <c r="N3852" s="40"/>
      <c r="O3852" s="40"/>
    </row>
    <row r="3853" spans="1:15" s="200" customFormat="1" x14ac:dyDescent="0.2">
      <c r="A3853" s="40"/>
      <c r="B3853" s="40"/>
      <c r="C3853" s="40"/>
      <c r="D3853" s="40"/>
      <c r="E3853" s="115"/>
      <c r="F3853" s="115"/>
      <c r="G3853" s="40"/>
      <c r="H3853" s="40"/>
      <c r="I3853" s="40"/>
      <c r="J3853" s="40"/>
      <c r="K3853" s="40"/>
      <c r="L3853" s="40"/>
      <c r="M3853" s="40"/>
      <c r="N3853" s="40"/>
      <c r="O3853" s="40"/>
    </row>
    <row r="3854" spans="1:15" s="200" customFormat="1" x14ac:dyDescent="0.2">
      <c r="A3854" s="40"/>
      <c r="B3854" s="40"/>
      <c r="C3854" s="40"/>
      <c r="D3854" s="40"/>
      <c r="E3854" s="115"/>
      <c r="F3854" s="115"/>
      <c r="G3854" s="40"/>
      <c r="H3854" s="40"/>
      <c r="I3854" s="40"/>
      <c r="J3854" s="40"/>
      <c r="K3854" s="40"/>
      <c r="L3854" s="40"/>
      <c r="M3854" s="40"/>
      <c r="N3854" s="40"/>
      <c r="O3854" s="40"/>
    </row>
    <row r="3855" spans="1:15" s="200" customFormat="1" x14ac:dyDescent="0.2">
      <c r="A3855" s="40"/>
      <c r="B3855" s="40"/>
      <c r="C3855" s="40"/>
      <c r="D3855" s="40"/>
      <c r="E3855" s="115"/>
      <c r="F3855" s="115"/>
      <c r="G3855" s="40"/>
      <c r="H3855" s="40"/>
      <c r="I3855" s="40"/>
      <c r="J3855" s="40"/>
      <c r="K3855" s="40"/>
      <c r="L3855" s="40"/>
      <c r="M3855" s="40"/>
      <c r="N3855" s="40"/>
      <c r="O3855" s="40"/>
    </row>
    <row r="3856" spans="1:15" s="200" customFormat="1" x14ac:dyDescent="0.2">
      <c r="A3856" s="40"/>
      <c r="B3856" s="40"/>
      <c r="C3856" s="40"/>
      <c r="D3856" s="40"/>
      <c r="E3856" s="115"/>
      <c r="F3856" s="115"/>
      <c r="G3856" s="40"/>
      <c r="H3856" s="40"/>
      <c r="I3856" s="40"/>
      <c r="J3856" s="40"/>
      <c r="K3856" s="40"/>
      <c r="L3856" s="40"/>
      <c r="M3856" s="40"/>
      <c r="N3856" s="40"/>
      <c r="O3856" s="40"/>
    </row>
    <row r="3857" spans="1:15" s="200" customFormat="1" x14ac:dyDescent="0.2">
      <c r="A3857" s="40"/>
      <c r="B3857" s="40"/>
      <c r="C3857" s="40"/>
      <c r="D3857" s="40"/>
      <c r="E3857" s="115"/>
      <c r="F3857" s="115"/>
      <c r="G3857" s="40"/>
      <c r="H3857" s="40"/>
      <c r="I3857" s="40"/>
      <c r="J3857" s="40"/>
      <c r="K3857" s="40"/>
      <c r="L3857" s="40"/>
      <c r="M3857" s="40"/>
      <c r="N3857" s="40"/>
      <c r="O3857" s="40"/>
    </row>
    <row r="3858" spans="1:15" s="200" customFormat="1" x14ac:dyDescent="0.2">
      <c r="A3858" s="40"/>
      <c r="B3858" s="40"/>
      <c r="C3858" s="40"/>
      <c r="D3858" s="40"/>
      <c r="E3858" s="115"/>
      <c r="F3858" s="115"/>
      <c r="G3858" s="40"/>
      <c r="H3858" s="40"/>
      <c r="I3858" s="40"/>
      <c r="J3858" s="40"/>
      <c r="K3858" s="40"/>
      <c r="L3858" s="40"/>
      <c r="M3858" s="40"/>
      <c r="N3858" s="40"/>
      <c r="O3858" s="40"/>
    </row>
    <row r="3859" spans="1:15" s="200" customFormat="1" x14ac:dyDescent="0.2">
      <c r="A3859" s="40"/>
      <c r="B3859" s="40"/>
      <c r="C3859" s="40"/>
      <c r="D3859" s="40"/>
      <c r="E3859" s="115"/>
      <c r="F3859" s="115"/>
      <c r="G3859" s="40"/>
      <c r="H3859" s="40"/>
      <c r="I3859" s="40"/>
      <c r="J3859" s="40"/>
      <c r="K3859" s="40"/>
      <c r="L3859" s="40"/>
      <c r="M3859" s="40"/>
      <c r="N3859" s="40"/>
      <c r="O3859" s="40"/>
    </row>
    <row r="3860" spans="1:15" s="200" customFormat="1" x14ac:dyDescent="0.2">
      <c r="A3860" s="40"/>
      <c r="B3860" s="40"/>
      <c r="C3860" s="40"/>
      <c r="D3860" s="40"/>
      <c r="E3860" s="115"/>
      <c r="F3860" s="115"/>
      <c r="G3860" s="40"/>
      <c r="H3860" s="40"/>
      <c r="I3860" s="40"/>
      <c r="J3860" s="40"/>
      <c r="K3860" s="40"/>
      <c r="L3860" s="40"/>
      <c r="M3860" s="40"/>
      <c r="N3860" s="40"/>
      <c r="O3860" s="40"/>
    </row>
    <row r="3861" spans="1:15" s="200" customFormat="1" x14ac:dyDescent="0.2">
      <c r="A3861" s="40"/>
      <c r="B3861" s="40"/>
      <c r="C3861" s="40"/>
      <c r="D3861" s="40"/>
      <c r="E3861" s="115"/>
      <c r="F3861" s="115"/>
      <c r="G3861" s="40"/>
      <c r="H3861" s="40"/>
      <c r="I3861" s="40"/>
      <c r="J3861" s="40"/>
      <c r="K3861" s="40"/>
      <c r="L3861" s="40"/>
      <c r="M3861" s="40"/>
      <c r="N3861" s="40"/>
      <c r="O3861" s="40"/>
    </row>
    <row r="3862" spans="1:15" s="200" customFormat="1" x14ac:dyDescent="0.2">
      <c r="A3862" s="40"/>
      <c r="B3862" s="40"/>
      <c r="C3862" s="40"/>
      <c r="D3862" s="40"/>
      <c r="E3862" s="115"/>
      <c r="F3862" s="115"/>
      <c r="G3862" s="40"/>
      <c r="H3862" s="40"/>
      <c r="I3862" s="40"/>
      <c r="J3862" s="40"/>
      <c r="K3862" s="40"/>
      <c r="L3862" s="40"/>
      <c r="M3862" s="40"/>
      <c r="N3862" s="40"/>
      <c r="O3862" s="40"/>
    </row>
    <row r="3863" spans="1:15" s="200" customFormat="1" x14ac:dyDescent="0.2">
      <c r="A3863" s="40"/>
      <c r="B3863" s="40"/>
      <c r="C3863" s="40"/>
      <c r="D3863" s="40"/>
      <c r="E3863" s="115"/>
      <c r="F3863" s="115"/>
      <c r="G3863" s="40"/>
      <c r="H3863" s="40"/>
      <c r="I3863" s="40"/>
      <c r="J3863" s="40"/>
      <c r="K3863" s="40"/>
      <c r="L3863" s="40"/>
      <c r="M3863" s="40"/>
      <c r="N3863" s="40"/>
      <c r="O3863" s="40"/>
    </row>
    <row r="3864" spans="1:15" s="200" customFormat="1" x14ac:dyDescent="0.2">
      <c r="A3864" s="40"/>
      <c r="B3864" s="40"/>
      <c r="C3864" s="40"/>
      <c r="D3864" s="40"/>
      <c r="E3864" s="115"/>
      <c r="F3864" s="115"/>
      <c r="G3864" s="40"/>
      <c r="H3864" s="40"/>
      <c r="I3864" s="40"/>
      <c r="J3864" s="40"/>
      <c r="K3864" s="40"/>
      <c r="L3864" s="40"/>
      <c r="M3864" s="40"/>
      <c r="N3864" s="40"/>
      <c r="O3864" s="40"/>
    </row>
    <row r="3865" spans="1:15" s="200" customFormat="1" x14ac:dyDescent="0.2">
      <c r="A3865" s="40"/>
      <c r="B3865" s="40"/>
      <c r="C3865" s="40"/>
      <c r="D3865" s="40"/>
      <c r="E3865" s="115"/>
      <c r="F3865" s="115"/>
      <c r="G3865" s="40"/>
      <c r="H3865" s="40"/>
      <c r="I3865" s="40"/>
      <c r="J3865" s="40"/>
      <c r="K3865" s="40"/>
      <c r="L3865" s="40"/>
      <c r="M3865" s="40"/>
      <c r="N3865" s="40"/>
      <c r="O3865" s="40"/>
    </row>
    <row r="3866" spans="1:15" s="200" customFormat="1" x14ac:dyDescent="0.2">
      <c r="A3866" s="40"/>
      <c r="B3866" s="40"/>
      <c r="C3866" s="40"/>
      <c r="D3866" s="40"/>
      <c r="E3866" s="115"/>
      <c r="F3866" s="115"/>
      <c r="G3866" s="40"/>
      <c r="H3866" s="40"/>
      <c r="I3866" s="40"/>
      <c r="J3866" s="40"/>
      <c r="K3866" s="40"/>
      <c r="L3866" s="40"/>
      <c r="M3866" s="40"/>
      <c r="N3866" s="40"/>
      <c r="O3866" s="40"/>
    </row>
    <row r="3867" spans="1:15" s="200" customFormat="1" x14ac:dyDescent="0.2">
      <c r="A3867" s="40"/>
      <c r="B3867" s="40"/>
      <c r="C3867" s="40"/>
      <c r="D3867" s="40"/>
      <c r="E3867" s="115"/>
      <c r="F3867" s="115"/>
      <c r="G3867" s="40"/>
      <c r="H3867" s="40"/>
      <c r="I3867" s="40"/>
      <c r="J3867" s="40"/>
      <c r="K3867" s="40"/>
      <c r="L3867" s="40"/>
      <c r="M3867" s="40"/>
      <c r="N3867" s="40"/>
      <c r="O3867" s="40"/>
    </row>
    <row r="3868" spans="1:15" s="200" customFormat="1" x14ac:dyDescent="0.2">
      <c r="A3868" s="40"/>
      <c r="B3868" s="40"/>
      <c r="C3868" s="40"/>
      <c r="D3868" s="40"/>
      <c r="E3868" s="115"/>
      <c r="F3868" s="115"/>
      <c r="G3868" s="40"/>
      <c r="H3868" s="40"/>
      <c r="I3868" s="40"/>
      <c r="J3868" s="40"/>
      <c r="K3868" s="40"/>
      <c r="L3868" s="40"/>
      <c r="M3868" s="40"/>
      <c r="N3868" s="40"/>
      <c r="O3868" s="40"/>
    </row>
    <row r="3869" spans="1:15" s="200" customFormat="1" x14ac:dyDescent="0.2">
      <c r="A3869" s="40"/>
      <c r="B3869" s="40"/>
      <c r="C3869" s="40"/>
      <c r="D3869" s="40"/>
      <c r="E3869" s="115"/>
      <c r="F3869" s="115"/>
      <c r="G3869" s="40"/>
      <c r="H3869" s="40"/>
      <c r="I3869" s="40"/>
      <c r="J3869" s="40"/>
      <c r="K3869" s="40"/>
      <c r="L3869" s="40"/>
      <c r="M3869" s="40"/>
      <c r="N3869" s="40"/>
      <c r="O3869" s="40"/>
    </row>
    <row r="3870" spans="1:15" s="200" customFormat="1" x14ac:dyDescent="0.2">
      <c r="A3870" s="40"/>
      <c r="B3870" s="40"/>
      <c r="C3870" s="40"/>
      <c r="D3870" s="40"/>
      <c r="E3870" s="115"/>
      <c r="F3870" s="115"/>
      <c r="G3870" s="40"/>
      <c r="H3870" s="40"/>
      <c r="I3870" s="40"/>
      <c r="J3870" s="40"/>
      <c r="K3870" s="40"/>
      <c r="L3870" s="40"/>
      <c r="M3870" s="40"/>
      <c r="N3870" s="40"/>
      <c r="O3870" s="40"/>
    </row>
    <row r="3871" spans="1:15" s="200" customFormat="1" x14ac:dyDescent="0.2">
      <c r="A3871" s="40"/>
      <c r="B3871" s="40"/>
      <c r="C3871" s="40"/>
      <c r="D3871" s="40"/>
      <c r="E3871" s="115"/>
      <c r="F3871" s="115"/>
      <c r="G3871" s="40"/>
      <c r="H3871" s="40"/>
      <c r="I3871" s="40"/>
      <c r="J3871" s="40"/>
      <c r="K3871" s="40"/>
      <c r="L3871" s="40"/>
      <c r="M3871" s="40"/>
      <c r="N3871" s="40"/>
      <c r="O3871" s="40"/>
    </row>
    <row r="3872" spans="1:15" s="200" customFormat="1" x14ac:dyDescent="0.2">
      <c r="A3872" s="40"/>
      <c r="B3872" s="40"/>
      <c r="C3872" s="40"/>
      <c r="D3872" s="40"/>
      <c r="E3872" s="115"/>
      <c r="F3872" s="115"/>
      <c r="G3872" s="40"/>
      <c r="H3872" s="40"/>
      <c r="I3872" s="40"/>
      <c r="J3872" s="40"/>
      <c r="K3872" s="40"/>
      <c r="L3872" s="40"/>
      <c r="M3872" s="40"/>
      <c r="N3872" s="40"/>
      <c r="O3872" s="40"/>
    </row>
    <row r="3873" spans="1:15" s="200" customFormat="1" x14ac:dyDescent="0.2">
      <c r="A3873" s="40"/>
      <c r="B3873" s="40"/>
      <c r="C3873" s="40"/>
      <c r="D3873" s="40"/>
      <c r="E3873" s="115"/>
      <c r="F3873" s="115"/>
      <c r="G3873" s="40"/>
      <c r="H3873" s="40"/>
      <c r="I3873" s="40"/>
      <c r="J3873" s="40"/>
      <c r="K3873" s="40"/>
      <c r="L3873" s="40"/>
      <c r="M3873" s="40"/>
      <c r="N3873" s="40"/>
      <c r="O3873" s="40"/>
    </row>
    <row r="3874" spans="1:15" s="200" customFormat="1" x14ac:dyDescent="0.2">
      <c r="A3874" s="40"/>
      <c r="B3874" s="40"/>
      <c r="C3874" s="40"/>
      <c r="D3874" s="40"/>
      <c r="E3874" s="115"/>
      <c r="F3874" s="115"/>
      <c r="G3874" s="40"/>
      <c r="H3874" s="40"/>
      <c r="I3874" s="40"/>
      <c r="J3874" s="40"/>
      <c r="K3874" s="40"/>
      <c r="L3874" s="40"/>
      <c r="M3874" s="40"/>
      <c r="N3874" s="40"/>
      <c r="O3874" s="40"/>
    </row>
    <row r="3875" spans="1:15" s="200" customFormat="1" x14ac:dyDescent="0.2">
      <c r="A3875" s="40"/>
      <c r="B3875" s="40"/>
      <c r="C3875" s="40"/>
      <c r="D3875" s="40"/>
      <c r="E3875" s="115"/>
      <c r="F3875" s="115"/>
      <c r="G3875" s="40"/>
      <c r="H3875" s="40"/>
      <c r="I3875" s="40"/>
      <c r="J3875" s="40"/>
      <c r="K3875" s="40"/>
      <c r="L3875" s="40"/>
      <c r="M3875" s="40"/>
      <c r="N3875" s="40"/>
      <c r="O3875" s="40"/>
    </row>
    <row r="3876" spans="1:15" s="200" customFormat="1" x14ac:dyDescent="0.2">
      <c r="A3876" s="40"/>
      <c r="B3876" s="40"/>
      <c r="C3876" s="40"/>
      <c r="D3876" s="40"/>
      <c r="E3876" s="115"/>
      <c r="F3876" s="115"/>
      <c r="G3876" s="40"/>
      <c r="H3876" s="40"/>
      <c r="I3876" s="40"/>
      <c r="J3876" s="40"/>
      <c r="K3876" s="40"/>
      <c r="L3876" s="40"/>
      <c r="M3876" s="40"/>
      <c r="N3876" s="40"/>
      <c r="O3876" s="40"/>
    </row>
    <row r="3877" spans="1:15" s="200" customFormat="1" x14ac:dyDescent="0.2">
      <c r="A3877" s="40"/>
      <c r="B3877" s="40"/>
      <c r="C3877" s="40"/>
      <c r="D3877" s="40"/>
      <c r="E3877" s="115"/>
      <c r="F3877" s="115"/>
      <c r="G3877" s="40"/>
      <c r="H3877" s="40"/>
      <c r="I3877" s="40"/>
      <c r="J3877" s="40"/>
      <c r="K3877" s="40"/>
      <c r="L3877" s="40"/>
      <c r="M3877" s="40"/>
      <c r="N3877" s="40"/>
      <c r="O3877" s="40"/>
    </row>
    <row r="3878" spans="1:15" s="200" customFormat="1" x14ac:dyDescent="0.2">
      <c r="A3878" s="40"/>
      <c r="B3878" s="40"/>
      <c r="C3878" s="40"/>
      <c r="D3878" s="40"/>
      <c r="E3878" s="115"/>
      <c r="F3878" s="115"/>
      <c r="G3878" s="40"/>
      <c r="H3878" s="40"/>
      <c r="I3878" s="40"/>
      <c r="J3878" s="40"/>
      <c r="K3878" s="40"/>
      <c r="L3878" s="40"/>
      <c r="M3878" s="40"/>
      <c r="N3878" s="40"/>
      <c r="O3878" s="40"/>
    </row>
    <row r="3879" spans="1:15" s="200" customFormat="1" x14ac:dyDescent="0.2">
      <c r="A3879" s="40"/>
      <c r="B3879" s="40"/>
      <c r="C3879" s="40"/>
      <c r="D3879" s="40"/>
      <c r="E3879" s="115"/>
      <c r="F3879" s="115"/>
      <c r="G3879" s="40"/>
      <c r="H3879" s="40"/>
      <c r="I3879" s="40"/>
      <c r="J3879" s="40"/>
      <c r="K3879" s="40"/>
      <c r="L3879" s="40"/>
      <c r="M3879" s="40"/>
      <c r="N3879" s="40"/>
      <c r="O3879" s="40"/>
    </row>
    <row r="3880" spans="1:15" s="200" customFormat="1" x14ac:dyDescent="0.2">
      <c r="A3880" s="40"/>
      <c r="B3880" s="40"/>
      <c r="C3880" s="40"/>
      <c r="D3880" s="40"/>
      <c r="E3880" s="115"/>
      <c r="F3880" s="115"/>
      <c r="G3880" s="40"/>
      <c r="H3880" s="40"/>
      <c r="I3880" s="40"/>
      <c r="J3880" s="40"/>
      <c r="K3880" s="40"/>
      <c r="L3880" s="40"/>
      <c r="M3880" s="40"/>
      <c r="N3880" s="40"/>
      <c r="O3880" s="40"/>
    </row>
    <row r="3881" spans="1:15" s="200" customFormat="1" x14ac:dyDescent="0.2">
      <c r="A3881" s="40"/>
      <c r="B3881" s="40"/>
      <c r="C3881" s="40"/>
      <c r="D3881" s="40"/>
      <c r="E3881" s="115"/>
      <c r="F3881" s="115"/>
      <c r="G3881" s="40"/>
      <c r="H3881" s="40"/>
      <c r="I3881" s="40"/>
      <c r="J3881" s="40"/>
      <c r="K3881" s="40"/>
      <c r="L3881" s="40"/>
      <c r="M3881" s="40"/>
      <c r="N3881" s="40"/>
      <c r="O3881" s="40"/>
    </row>
    <row r="3882" spans="1:15" s="200" customFormat="1" x14ac:dyDescent="0.2">
      <c r="A3882" s="40"/>
      <c r="B3882" s="40"/>
      <c r="C3882" s="40"/>
      <c r="D3882" s="40"/>
      <c r="E3882" s="115"/>
      <c r="F3882" s="115"/>
      <c r="G3882" s="40"/>
      <c r="H3882" s="40"/>
      <c r="I3882" s="40"/>
      <c r="J3882" s="40"/>
      <c r="K3882" s="40"/>
      <c r="L3882" s="40"/>
      <c r="M3882" s="40"/>
      <c r="N3882" s="40"/>
      <c r="O3882" s="40"/>
    </row>
    <row r="3883" spans="1:15" s="200" customFormat="1" x14ac:dyDescent="0.2">
      <c r="A3883" s="40"/>
      <c r="B3883" s="40"/>
      <c r="C3883" s="40"/>
      <c r="D3883" s="40"/>
      <c r="E3883" s="115"/>
      <c r="F3883" s="115"/>
      <c r="G3883" s="40"/>
      <c r="H3883" s="40"/>
      <c r="I3883" s="40"/>
      <c r="J3883" s="40"/>
      <c r="K3883" s="40"/>
      <c r="L3883" s="40"/>
      <c r="M3883" s="40"/>
      <c r="N3883" s="40"/>
      <c r="O3883" s="40"/>
    </row>
    <row r="3884" spans="1:15" s="200" customFormat="1" x14ac:dyDescent="0.2">
      <c r="A3884" s="40"/>
      <c r="B3884" s="40"/>
      <c r="C3884" s="40"/>
      <c r="D3884" s="40"/>
      <c r="E3884" s="115"/>
      <c r="F3884" s="115"/>
      <c r="G3884" s="40"/>
      <c r="H3884" s="40"/>
      <c r="I3884" s="40"/>
      <c r="J3884" s="40"/>
      <c r="K3884" s="40"/>
      <c r="L3884" s="40"/>
      <c r="M3884" s="40"/>
      <c r="N3884" s="40"/>
      <c r="O3884" s="40"/>
    </row>
    <row r="3885" spans="1:15" s="200" customFormat="1" x14ac:dyDescent="0.2">
      <c r="A3885" s="40"/>
      <c r="B3885" s="40"/>
      <c r="C3885" s="40"/>
      <c r="D3885" s="40"/>
      <c r="E3885" s="115"/>
      <c r="F3885" s="115"/>
      <c r="G3885" s="40"/>
      <c r="H3885" s="40"/>
      <c r="I3885" s="40"/>
      <c r="J3885" s="40"/>
      <c r="K3885" s="40"/>
      <c r="L3885" s="40"/>
      <c r="M3885" s="40"/>
      <c r="N3885" s="40"/>
      <c r="O3885" s="40"/>
    </row>
    <row r="3886" spans="1:15" s="200" customFormat="1" x14ac:dyDescent="0.2">
      <c r="A3886" s="40"/>
      <c r="B3886" s="40"/>
      <c r="C3886" s="40"/>
      <c r="D3886" s="40"/>
      <c r="E3886" s="115"/>
      <c r="F3886" s="115"/>
      <c r="G3886" s="40"/>
      <c r="H3886" s="40"/>
      <c r="I3886" s="40"/>
      <c r="J3886" s="40"/>
      <c r="K3886" s="40"/>
      <c r="L3886" s="40"/>
      <c r="M3886" s="40"/>
      <c r="N3886" s="40"/>
      <c r="O3886" s="40"/>
    </row>
    <row r="3887" spans="1:15" s="200" customFormat="1" x14ac:dyDescent="0.2">
      <c r="A3887" s="40"/>
      <c r="B3887" s="40"/>
      <c r="C3887" s="40"/>
      <c r="D3887" s="40"/>
      <c r="E3887" s="115"/>
      <c r="F3887" s="115"/>
      <c r="G3887" s="40"/>
      <c r="H3887" s="40"/>
      <c r="I3887" s="40"/>
      <c r="J3887" s="40"/>
      <c r="K3887" s="40"/>
      <c r="L3887" s="40"/>
      <c r="M3887" s="40"/>
      <c r="N3887" s="40"/>
      <c r="O3887" s="40"/>
    </row>
    <row r="3888" spans="1:15" s="200" customFormat="1" x14ac:dyDescent="0.2">
      <c r="A3888" s="40"/>
      <c r="B3888" s="40"/>
      <c r="C3888" s="40"/>
      <c r="D3888" s="40"/>
      <c r="E3888" s="115"/>
      <c r="F3888" s="115"/>
      <c r="G3888" s="40"/>
      <c r="H3888" s="40"/>
      <c r="I3888" s="40"/>
      <c r="J3888" s="40"/>
      <c r="K3888" s="40"/>
      <c r="L3888" s="40"/>
      <c r="M3888" s="40"/>
      <c r="N3888" s="40"/>
      <c r="O3888" s="40"/>
    </row>
    <row r="3889" spans="1:15" s="200" customFormat="1" x14ac:dyDescent="0.2">
      <c r="A3889" s="40"/>
      <c r="B3889" s="40"/>
      <c r="C3889" s="40"/>
      <c r="D3889" s="40"/>
      <c r="E3889" s="115"/>
      <c r="F3889" s="115"/>
      <c r="G3889" s="40"/>
      <c r="H3889" s="40"/>
      <c r="I3889" s="40"/>
      <c r="J3889" s="40"/>
      <c r="K3889" s="40"/>
      <c r="L3889" s="40"/>
      <c r="M3889" s="40"/>
      <c r="N3889" s="40"/>
      <c r="O3889" s="40"/>
    </row>
    <row r="3890" spans="1:15" s="200" customFormat="1" x14ac:dyDescent="0.2">
      <c r="A3890" s="40"/>
      <c r="B3890" s="40"/>
      <c r="C3890" s="40"/>
      <c r="D3890" s="40"/>
      <c r="E3890" s="115"/>
      <c r="F3890" s="115"/>
      <c r="G3890" s="40"/>
      <c r="H3890" s="40"/>
      <c r="I3890" s="40"/>
      <c r="J3890" s="40"/>
      <c r="K3890" s="40"/>
      <c r="L3890" s="40"/>
      <c r="M3890" s="40"/>
      <c r="N3890" s="40"/>
      <c r="O3890" s="40"/>
    </row>
    <row r="3891" spans="1:15" s="200" customFormat="1" x14ac:dyDescent="0.2">
      <c r="A3891" s="40"/>
      <c r="B3891" s="40"/>
      <c r="C3891" s="40"/>
      <c r="D3891" s="40"/>
      <c r="E3891" s="115"/>
      <c r="F3891" s="115"/>
      <c r="G3891" s="40"/>
      <c r="H3891" s="40"/>
      <c r="I3891" s="40"/>
      <c r="J3891" s="40"/>
      <c r="K3891" s="40"/>
      <c r="L3891" s="40"/>
      <c r="M3891" s="40"/>
      <c r="N3891" s="40"/>
      <c r="O3891" s="40"/>
    </row>
    <row r="3892" spans="1:15" s="200" customFormat="1" x14ac:dyDescent="0.2">
      <c r="A3892" s="40"/>
      <c r="B3892" s="40"/>
      <c r="C3892" s="40"/>
      <c r="D3892" s="40"/>
      <c r="E3892" s="115"/>
      <c r="F3892" s="115"/>
      <c r="G3892" s="40"/>
      <c r="H3892" s="40"/>
      <c r="I3892" s="40"/>
      <c r="J3892" s="40"/>
      <c r="K3892" s="40"/>
      <c r="L3892" s="40"/>
      <c r="M3892" s="40"/>
      <c r="N3892" s="40"/>
      <c r="O3892" s="40"/>
    </row>
    <row r="3893" spans="1:15" s="200" customFormat="1" x14ac:dyDescent="0.2">
      <c r="A3893" s="40"/>
      <c r="B3893" s="40"/>
      <c r="C3893" s="40"/>
      <c r="D3893" s="40"/>
      <c r="E3893" s="115"/>
      <c r="F3893" s="115"/>
      <c r="G3893" s="40"/>
      <c r="H3893" s="40"/>
      <c r="I3893" s="40"/>
      <c r="J3893" s="40"/>
      <c r="K3893" s="40"/>
      <c r="L3893" s="40"/>
      <c r="M3893" s="40"/>
      <c r="N3893" s="40"/>
      <c r="O3893" s="40"/>
    </row>
    <row r="3894" spans="1:15" s="200" customFormat="1" x14ac:dyDescent="0.2">
      <c r="A3894" s="40"/>
      <c r="B3894" s="40"/>
      <c r="C3894" s="40"/>
      <c r="D3894" s="40"/>
      <c r="E3894" s="115"/>
      <c r="F3894" s="115"/>
      <c r="G3894" s="40"/>
      <c r="H3894" s="40"/>
      <c r="I3894" s="40"/>
      <c r="J3894" s="40"/>
      <c r="K3894" s="40"/>
      <c r="L3894" s="40"/>
      <c r="M3894" s="40"/>
      <c r="N3894" s="40"/>
      <c r="O3894" s="40"/>
    </row>
    <row r="3895" spans="1:15" s="200" customFormat="1" x14ac:dyDescent="0.2">
      <c r="A3895" s="40"/>
      <c r="B3895" s="40"/>
      <c r="C3895" s="40"/>
      <c r="D3895" s="40"/>
      <c r="E3895" s="115"/>
      <c r="F3895" s="115"/>
      <c r="G3895" s="40"/>
      <c r="H3895" s="40"/>
      <c r="I3895" s="40"/>
      <c r="J3895" s="40"/>
      <c r="K3895" s="40"/>
      <c r="L3895" s="40"/>
      <c r="M3895" s="40"/>
      <c r="N3895" s="40"/>
      <c r="O3895" s="40"/>
    </row>
    <row r="3896" spans="1:15" s="200" customFormat="1" x14ac:dyDescent="0.2">
      <c r="A3896" s="40"/>
      <c r="B3896" s="40"/>
      <c r="C3896" s="40"/>
      <c r="D3896" s="40"/>
      <c r="E3896" s="115"/>
      <c r="F3896" s="115"/>
      <c r="G3896" s="40"/>
      <c r="H3896" s="40"/>
      <c r="I3896" s="40"/>
      <c r="J3896" s="40"/>
      <c r="K3896" s="40"/>
      <c r="L3896" s="40"/>
      <c r="M3896" s="40"/>
      <c r="N3896" s="40"/>
      <c r="O3896" s="40"/>
    </row>
    <row r="3897" spans="1:15" s="200" customFormat="1" x14ac:dyDescent="0.2">
      <c r="A3897" s="40"/>
      <c r="B3897" s="40"/>
      <c r="C3897" s="40"/>
      <c r="D3897" s="40"/>
      <c r="E3897" s="115"/>
      <c r="F3897" s="115"/>
      <c r="G3897" s="40"/>
      <c r="H3897" s="40"/>
      <c r="I3897" s="40"/>
      <c r="J3897" s="40"/>
      <c r="K3897" s="40"/>
      <c r="L3897" s="40"/>
      <c r="M3897" s="40"/>
      <c r="N3897" s="40"/>
      <c r="O3897" s="40"/>
    </row>
    <row r="3898" spans="1:15" s="200" customFormat="1" x14ac:dyDescent="0.2">
      <c r="A3898" s="40"/>
      <c r="B3898" s="40"/>
      <c r="C3898" s="40"/>
      <c r="D3898" s="40"/>
      <c r="E3898" s="115"/>
      <c r="F3898" s="115"/>
      <c r="G3898" s="40"/>
      <c r="H3898" s="40"/>
      <c r="I3898" s="40"/>
      <c r="J3898" s="40"/>
      <c r="K3898" s="40"/>
      <c r="L3898" s="40"/>
      <c r="M3898" s="40"/>
      <c r="N3898" s="40"/>
      <c r="O3898" s="40"/>
    </row>
    <row r="3899" spans="1:15" s="200" customFormat="1" x14ac:dyDescent="0.2">
      <c r="A3899" s="40"/>
      <c r="B3899" s="40"/>
      <c r="C3899" s="40"/>
      <c r="D3899" s="40"/>
      <c r="E3899" s="115"/>
      <c r="F3899" s="115"/>
      <c r="G3899" s="40"/>
      <c r="H3899" s="40"/>
      <c r="I3899" s="40"/>
      <c r="J3899" s="40"/>
      <c r="K3899" s="40"/>
      <c r="L3899" s="40"/>
      <c r="M3899" s="40"/>
      <c r="N3899" s="40"/>
      <c r="O3899" s="40"/>
    </row>
    <row r="3900" spans="1:15" s="200" customFormat="1" x14ac:dyDescent="0.2">
      <c r="A3900" s="40"/>
      <c r="B3900" s="40"/>
      <c r="C3900" s="40"/>
      <c r="D3900" s="40"/>
      <c r="E3900" s="115"/>
      <c r="F3900" s="115"/>
      <c r="G3900" s="40"/>
      <c r="H3900" s="40"/>
      <c r="I3900" s="40"/>
      <c r="J3900" s="40"/>
      <c r="K3900" s="40"/>
      <c r="L3900" s="40"/>
      <c r="M3900" s="40"/>
      <c r="N3900" s="40"/>
      <c r="O3900" s="40"/>
    </row>
    <row r="3901" spans="1:15" s="200" customFormat="1" x14ac:dyDescent="0.2">
      <c r="A3901" s="40"/>
      <c r="B3901" s="40"/>
      <c r="C3901" s="40"/>
      <c r="D3901" s="40"/>
      <c r="E3901" s="115"/>
      <c r="F3901" s="115"/>
      <c r="G3901" s="40"/>
      <c r="H3901" s="40"/>
      <c r="I3901" s="40"/>
      <c r="J3901" s="40"/>
      <c r="K3901" s="40"/>
      <c r="L3901" s="40"/>
      <c r="M3901" s="40"/>
      <c r="N3901" s="40"/>
      <c r="O3901" s="40"/>
    </row>
    <row r="3902" spans="1:15" s="200" customFormat="1" x14ac:dyDescent="0.2">
      <c r="A3902" s="40"/>
      <c r="B3902" s="40"/>
      <c r="C3902" s="40"/>
      <c r="D3902" s="40"/>
      <c r="E3902" s="115"/>
      <c r="F3902" s="115"/>
      <c r="G3902" s="40"/>
      <c r="H3902" s="40"/>
      <c r="I3902" s="40"/>
      <c r="J3902" s="40"/>
      <c r="K3902" s="40"/>
      <c r="L3902" s="40"/>
      <c r="M3902" s="40"/>
      <c r="N3902" s="40"/>
      <c r="O3902" s="40"/>
    </row>
    <row r="3903" spans="1:15" s="200" customFormat="1" x14ac:dyDescent="0.2">
      <c r="A3903" s="40"/>
      <c r="B3903" s="40"/>
      <c r="C3903" s="40"/>
      <c r="D3903" s="40"/>
      <c r="E3903" s="115"/>
      <c r="F3903" s="115"/>
      <c r="G3903" s="40"/>
      <c r="H3903" s="40"/>
      <c r="I3903" s="40"/>
      <c r="J3903" s="40"/>
      <c r="K3903" s="40"/>
      <c r="L3903" s="40"/>
      <c r="M3903" s="40"/>
      <c r="N3903" s="40"/>
      <c r="O3903" s="40"/>
    </row>
    <row r="3904" spans="1:15" s="200" customFormat="1" x14ac:dyDescent="0.2">
      <c r="A3904" s="40"/>
      <c r="B3904" s="40"/>
      <c r="C3904" s="40"/>
      <c r="D3904" s="40"/>
      <c r="E3904" s="115"/>
      <c r="F3904" s="115"/>
      <c r="G3904" s="40"/>
      <c r="H3904" s="40"/>
      <c r="I3904" s="40"/>
      <c r="J3904" s="40"/>
      <c r="K3904" s="40"/>
      <c r="L3904" s="40"/>
      <c r="M3904" s="40"/>
      <c r="N3904" s="40"/>
      <c r="O3904" s="40"/>
    </row>
    <row r="3905" spans="1:15" s="200" customFormat="1" x14ac:dyDescent="0.2">
      <c r="A3905" s="40"/>
      <c r="B3905" s="40"/>
      <c r="C3905" s="40"/>
      <c r="D3905" s="40"/>
      <c r="E3905" s="115"/>
      <c r="F3905" s="115"/>
      <c r="G3905" s="40"/>
      <c r="H3905" s="40"/>
      <c r="I3905" s="40"/>
      <c r="J3905" s="40"/>
      <c r="K3905" s="40"/>
      <c r="L3905" s="40"/>
      <c r="M3905" s="40"/>
      <c r="N3905" s="40"/>
      <c r="O3905" s="40"/>
    </row>
    <row r="3906" spans="1:15" s="200" customFormat="1" x14ac:dyDescent="0.2">
      <c r="A3906" s="40"/>
      <c r="B3906" s="40"/>
      <c r="C3906" s="40"/>
      <c r="D3906" s="40"/>
      <c r="E3906" s="115"/>
      <c r="F3906" s="115"/>
      <c r="G3906" s="40"/>
      <c r="H3906" s="40"/>
      <c r="I3906" s="40"/>
      <c r="J3906" s="40"/>
      <c r="K3906" s="40"/>
      <c r="L3906" s="40"/>
      <c r="M3906" s="40"/>
      <c r="N3906" s="40"/>
      <c r="O3906" s="40"/>
    </row>
    <row r="3907" spans="1:15" s="200" customFormat="1" x14ac:dyDescent="0.2">
      <c r="A3907" s="40"/>
      <c r="B3907" s="40"/>
      <c r="C3907" s="40"/>
      <c r="D3907" s="40"/>
      <c r="E3907" s="115"/>
      <c r="F3907" s="115"/>
      <c r="G3907" s="40"/>
      <c r="H3907" s="40"/>
      <c r="I3907" s="40"/>
      <c r="J3907" s="40"/>
      <c r="K3907" s="40"/>
      <c r="L3907" s="40"/>
      <c r="M3907" s="40"/>
      <c r="N3907" s="40"/>
      <c r="O3907" s="40"/>
    </row>
    <row r="3908" spans="1:15" s="200" customFormat="1" x14ac:dyDescent="0.2">
      <c r="A3908" s="40"/>
      <c r="B3908" s="40"/>
      <c r="C3908" s="40"/>
      <c r="D3908" s="40"/>
      <c r="E3908" s="115"/>
      <c r="F3908" s="115"/>
      <c r="G3908" s="40"/>
      <c r="H3908" s="40"/>
      <c r="I3908" s="40"/>
      <c r="J3908" s="40"/>
      <c r="K3908" s="40"/>
      <c r="L3908" s="40"/>
      <c r="M3908" s="40"/>
      <c r="N3908" s="40"/>
      <c r="O3908" s="40"/>
    </row>
    <row r="3909" spans="1:15" s="200" customFormat="1" x14ac:dyDescent="0.2">
      <c r="A3909" s="40"/>
      <c r="B3909" s="40"/>
      <c r="C3909" s="40"/>
      <c r="D3909" s="40"/>
      <c r="E3909" s="115"/>
      <c r="F3909" s="115"/>
      <c r="G3909" s="40"/>
      <c r="H3909" s="40"/>
      <c r="I3909" s="40"/>
      <c r="J3909" s="40"/>
      <c r="K3909" s="40"/>
      <c r="L3909" s="40"/>
      <c r="M3909" s="40"/>
      <c r="N3909" s="40"/>
      <c r="O3909" s="40"/>
    </row>
    <row r="3910" spans="1:15" s="200" customFormat="1" x14ac:dyDescent="0.2">
      <c r="A3910" s="40"/>
      <c r="B3910" s="40"/>
      <c r="C3910" s="40"/>
      <c r="D3910" s="40"/>
      <c r="E3910" s="115"/>
      <c r="F3910" s="115"/>
      <c r="G3910" s="40"/>
      <c r="H3910" s="40"/>
      <c r="I3910" s="40"/>
      <c r="J3910" s="40"/>
      <c r="K3910" s="40"/>
      <c r="L3910" s="40"/>
      <c r="M3910" s="40"/>
      <c r="N3910" s="40"/>
      <c r="O3910" s="40"/>
    </row>
    <row r="3911" spans="1:15" s="200" customFormat="1" x14ac:dyDescent="0.2">
      <c r="A3911" s="40"/>
      <c r="B3911" s="40"/>
      <c r="C3911" s="40"/>
      <c r="D3911" s="40"/>
      <c r="E3911" s="115"/>
      <c r="F3911" s="115"/>
      <c r="G3911" s="40"/>
      <c r="H3911" s="40"/>
      <c r="I3911" s="40"/>
      <c r="J3911" s="40"/>
      <c r="K3911" s="40"/>
      <c r="L3911" s="40"/>
      <c r="M3911" s="40"/>
      <c r="N3911" s="40"/>
      <c r="O3911" s="40"/>
    </row>
    <row r="3912" spans="1:15" s="200" customFormat="1" x14ac:dyDescent="0.2">
      <c r="A3912" s="40"/>
      <c r="B3912" s="40"/>
      <c r="C3912" s="40"/>
      <c r="D3912" s="40"/>
      <c r="E3912" s="115"/>
      <c r="F3912" s="115"/>
      <c r="G3912" s="40"/>
      <c r="H3912" s="40"/>
      <c r="I3912" s="40"/>
      <c r="J3912" s="40"/>
      <c r="K3912" s="40"/>
      <c r="L3912" s="40"/>
      <c r="M3912" s="40"/>
      <c r="N3912" s="40"/>
      <c r="O3912" s="40"/>
    </row>
    <row r="3913" spans="1:15" s="200" customFormat="1" x14ac:dyDescent="0.2">
      <c r="A3913" s="40"/>
      <c r="B3913" s="40"/>
      <c r="C3913" s="40"/>
      <c r="D3913" s="40"/>
      <c r="E3913" s="115"/>
      <c r="F3913" s="115"/>
      <c r="G3913" s="40"/>
      <c r="H3913" s="40"/>
      <c r="I3913" s="40"/>
      <c r="J3913" s="40"/>
      <c r="K3913" s="40"/>
      <c r="L3913" s="40"/>
      <c r="M3913" s="40"/>
      <c r="N3913" s="40"/>
      <c r="O3913" s="40"/>
    </row>
    <row r="3914" spans="1:15" s="200" customFormat="1" x14ac:dyDescent="0.2">
      <c r="A3914" s="40"/>
      <c r="B3914" s="40"/>
      <c r="C3914" s="40"/>
      <c r="D3914" s="40"/>
      <c r="E3914" s="115"/>
      <c r="F3914" s="115"/>
      <c r="G3914" s="40"/>
      <c r="H3914" s="40"/>
      <c r="I3914" s="40"/>
      <c r="J3914" s="40"/>
      <c r="K3914" s="40"/>
      <c r="L3914" s="40"/>
      <c r="M3914" s="40"/>
      <c r="N3914" s="40"/>
      <c r="O3914" s="40"/>
    </row>
    <row r="3915" spans="1:15" s="200" customFormat="1" x14ac:dyDescent="0.2">
      <c r="A3915" s="40"/>
      <c r="B3915" s="40"/>
      <c r="C3915" s="40"/>
      <c r="D3915" s="40"/>
      <c r="E3915" s="115"/>
      <c r="F3915" s="115"/>
      <c r="G3915" s="40"/>
      <c r="H3915" s="40"/>
      <c r="I3915" s="40"/>
      <c r="J3915" s="40"/>
      <c r="K3915" s="40"/>
      <c r="L3915" s="40"/>
      <c r="M3915" s="40"/>
      <c r="N3915" s="40"/>
      <c r="O3915" s="40"/>
    </row>
    <row r="3916" spans="1:15" s="200" customFormat="1" x14ac:dyDescent="0.2">
      <c r="A3916" s="40"/>
      <c r="B3916" s="40"/>
      <c r="C3916" s="40"/>
      <c r="D3916" s="40"/>
      <c r="E3916" s="115"/>
      <c r="F3916" s="115"/>
      <c r="G3916" s="40"/>
      <c r="H3916" s="40"/>
      <c r="I3916" s="40"/>
      <c r="J3916" s="40"/>
      <c r="K3916" s="40"/>
      <c r="L3916" s="40"/>
      <c r="M3916" s="40"/>
      <c r="N3916" s="40"/>
      <c r="O3916" s="40"/>
    </row>
    <row r="3917" spans="1:15" s="200" customFormat="1" x14ac:dyDescent="0.2">
      <c r="A3917" s="40"/>
      <c r="B3917" s="40"/>
      <c r="C3917" s="40"/>
      <c r="D3917" s="40"/>
      <c r="E3917" s="115"/>
      <c r="F3917" s="115"/>
      <c r="G3917" s="40"/>
      <c r="H3917" s="40"/>
      <c r="I3917" s="40"/>
      <c r="J3917" s="40"/>
      <c r="K3917" s="40"/>
      <c r="L3917" s="40"/>
      <c r="M3917" s="40"/>
      <c r="N3917" s="40"/>
      <c r="O3917" s="40"/>
    </row>
    <row r="3918" spans="1:15" s="200" customFormat="1" x14ac:dyDescent="0.2">
      <c r="A3918" s="40"/>
      <c r="B3918" s="40"/>
      <c r="C3918" s="40"/>
      <c r="D3918" s="40"/>
      <c r="E3918" s="115"/>
      <c r="F3918" s="115"/>
      <c r="G3918" s="40"/>
      <c r="H3918" s="40"/>
      <c r="I3918" s="40"/>
      <c r="J3918" s="40"/>
      <c r="K3918" s="40"/>
      <c r="L3918" s="40"/>
      <c r="M3918" s="40"/>
      <c r="N3918" s="40"/>
      <c r="O3918" s="40"/>
    </row>
    <row r="3919" spans="1:15" s="200" customFormat="1" x14ac:dyDescent="0.2">
      <c r="A3919" s="40"/>
      <c r="B3919" s="40"/>
      <c r="C3919" s="40"/>
      <c r="D3919" s="40"/>
      <c r="E3919" s="115"/>
      <c r="F3919" s="115"/>
      <c r="G3919" s="40"/>
      <c r="H3919" s="40"/>
      <c r="I3919" s="40"/>
      <c r="J3919" s="40"/>
      <c r="K3919" s="40"/>
      <c r="L3919" s="40"/>
      <c r="M3919" s="40"/>
      <c r="N3919" s="40"/>
      <c r="O3919" s="40"/>
    </row>
    <row r="3920" spans="1:15" s="200" customFormat="1" x14ac:dyDescent="0.2">
      <c r="A3920" s="40"/>
      <c r="B3920" s="40"/>
      <c r="C3920" s="40"/>
      <c r="D3920" s="40"/>
      <c r="E3920" s="115"/>
      <c r="F3920" s="115"/>
      <c r="G3920" s="40"/>
      <c r="H3920" s="40"/>
      <c r="I3920" s="40"/>
      <c r="J3920" s="40"/>
      <c r="K3920" s="40"/>
      <c r="L3920" s="40"/>
      <c r="M3920" s="40"/>
      <c r="N3920" s="40"/>
      <c r="O3920" s="40"/>
    </row>
    <row r="3921" spans="1:15" s="200" customFormat="1" x14ac:dyDescent="0.2">
      <c r="A3921" s="40"/>
      <c r="B3921" s="40"/>
      <c r="C3921" s="40"/>
      <c r="D3921" s="40"/>
      <c r="E3921" s="115"/>
      <c r="F3921" s="115"/>
      <c r="G3921" s="40"/>
      <c r="H3921" s="40"/>
      <c r="I3921" s="40"/>
      <c r="J3921" s="40"/>
      <c r="K3921" s="40"/>
      <c r="L3921" s="40"/>
      <c r="M3921" s="40"/>
      <c r="N3921" s="40"/>
      <c r="O3921" s="40"/>
    </row>
    <row r="3922" spans="1:15" s="200" customFormat="1" x14ac:dyDescent="0.2">
      <c r="A3922" s="40"/>
      <c r="B3922" s="40"/>
      <c r="C3922" s="40"/>
      <c r="D3922" s="40"/>
      <c r="E3922" s="115"/>
      <c r="F3922" s="115"/>
      <c r="G3922" s="40"/>
      <c r="H3922" s="40"/>
      <c r="I3922" s="40"/>
      <c r="J3922" s="40"/>
      <c r="K3922" s="40"/>
      <c r="L3922" s="40"/>
      <c r="M3922" s="40"/>
      <c r="N3922" s="40"/>
      <c r="O3922" s="40"/>
    </row>
    <row r="3923" spans="1:15" s="200" customFormat="1" x14ac:dyDescent="0.2">
      <c r="A3923" s="40"/>
      <c r="B3923" s="40"/>
      <c r="C3923" s="40"/>
      <c r="D3923" s="40"/>
      <c r="E3923" s="115"/>
      <c r="F3923" s="115"/>
      <c r="G3923" s="40"/>
      <c r="H3923" s="40"/>
      <c r="I3923" s="40"/>
      <c r="J3923" s="40"/>
      <c r="K3923" s="40"/>
      <c r="L3923" s="40"/>
      <c r="M3923" s="40"/>
      <c r="N3923" s="40"/>
      <c r="O3923" s="40"/>
    </row>
    <row r="3924" spans="1:15" s="200" customFormat="1" x14ac:dyDescent="0.2">
      <c r="A3924" s="40"/>
      <c r="B3924" s="40"/>
      <c r="C3924" s="40"/>
      <c r="D3924" s="40"/>
      <c r="E3924" s="115"/>
      <c r="F3924" s="115"/>
      <c r="G3924" s="40"/>
      <c r="H3924" s="40"/>
      <c r="I3924" s="40"/>
      <c r="J3924" s="40"/>
      <c r="K3924" s="40"/>
      <c r="L3924" s="40"/>
      <c r="M3924" s="40"/>
      <c r="N3924" s="40"/>
      <c r="O3924" s="40"/>
    </row>
    <row r="3925" spans="1:15" s="200" customFormat="1" x14ac:dyDescent="0.2">
      <c r="A3925" s="40"/>
      <c r="B3925" s="40"/>
      <c r="C3925" s="40"/>
      <c r="D3925" s="40"/>
      <c r="E3925" s="115"/>
      <c r="F3925" s="115"/>
      <c r="G3925" s="40"/>
      <c r="H3925" s="40"/>
      <c r="I3925" s="40"/>
      <c r="J3925" s="40"/>
      <c r="K3925" s="40"/>
      <c r="L3925" s="40"/>
      <c r="M3925" s="40"/>
      <c r="N3925" s="40"/>
      <c r="O3925" s="40"/>
    </row>
    <row r="3926" spans="1:15" s="200" customFormat="1" x14ac:dyDescent="0.2">
      <c r="A3926" s="40"/>
      <c r="B3926" s="40"/>
      <c r="C3926" s="40"/>
      <c r="D3926" s="40"/>
      <c r="E3926" s="115"/>
      <c r="F3926" s="115"/>
      <c r="G3926" s="40"/>
      <c r="H3926" s="40"/>
      <c r="I3926" s="40"/>
      <c r="J3926" s="40"/>
      <c r="K3926" s="40"/>
      <c r="L3926" s="40"/>
      <c r="M3926" s="40"/>
      <c r="N3926" s="40"/>
      <c r="O3926" s="40"/>
    </row>
    <row r="3927" spans="1:15" s="200" customFormat="1" x14ac:dyDescent="0.2">
      <c r="A3927" s="40"/>
      <c r="B3927" s="40"/>
      <c r="C3927" s="40"/>
      <c r="D3927" s="40"/>
      <c r="E3927" s="115"/>
      <c r="F3927" s="115"/>
      <c r="G3927" s="40"/>
      <c r="H3927" s="40"/>
      <c r="I3927" s="40"/>
      <c r="J3927" s="40"/>
      <c r="K3927" s="40"/>
      <c r="L3927" s="40"/>
      <c r="M3927" s="40"/>
      <c r="N3927" s="40"/>
      <c r="O3927" s="40"/>
    </row>
    <row r="3928" spans="1:15" s="200" customFormat="1" x14ac:dyDescent="0.2">
      <c r="A3928" s="40"/>
      <c r="B3928" s="40"/>
      <c r="C3928" s="40"/>
      <c r="D3928" s="40"/>
      <c r="E3928" s="115"/>
      <c r="F3928" s="115"/>
      <c r="G3928" s="40"/>
      <c r="H3928" s="40"/>
      <c r="I3928" s="40"/>
      <c r="J3928" s="40"/>
      <c r="K3928" s="40"/>
      <c r="L3928" s="40"/>
      <c r="M3928" s="40"/>
      <c r="N3928" s="40"/>
      <c r="O3928" s="40"/>
    </row>
    <row r="3929" spans="1:15" s="200" customFormat="1" x14ac:dyDescent="0.2">
      <c r="A3929" s="40"/>
      <c r="B3929" s="40"/>
      <c r="C3929" s="40"/>
      <c r="D3929" s="40"/>
      <c r="E3929" s="115"/>
      <c r="F3929" s="115"/>
      <c r="G3929" s="40"/>
      <c r="H3929" s="40"/>
      <c r="I3929" s="40"/>
      <c r="J3929" s="40"/>
      <c r="K3929" s="40"/>
      <c r="L3929" s="40"/>
      <c r="M3929" s="40"/>
      <c r="N3929" s="40"/>
      <c r="O3929" s="40"/>
    </row>
    <row r="3930" spans="1:15" s="200" customFormat="1" x14ac:dyDescent="0.2">
      <c r="A3930" s="40"/>
      <c r="B3930" s="40"/>
      <c r="C3930" s="40"/>
      <c r="D3930" s="40"/>
      <c r="E3930" s="115"/>
      <c r="F3930" s="115"/>
      <c r="G3930" s="40"/>
      <c r="H3930" s="40"/>
      <c r="I3930" s="40"/>
      <c r="J3930" s="40"/>
      <c r="K3930" s="40"/>
      <c r="L3930" s="40"/>
      <c r="M3930" s="40"/>
      <c r="N3930" s="40"/>
      <c r="O3930" s="40"/>
    </row>
    <row r="3931" spans="1:15" s="200" customFormat="1" x14ac:dyDescent="0.2">
      <c r="A3931" s="40"/>
      <c r="B3931" s="40"/>
      <c r="C3931" s="40"/>
      <c r="D3931" s="40"/>
      <c r="E3931" s="115"/>
      <c r="F3931" s="115"/>
      <c r="G3931" s="40"/>
      <c r="H3931" s="40"/>
      <c r="I3931" s="40"/>
      <c r="J3931" s="40"/>
      <c r="K3931" s="40"/>
      <c r="L3931" s="40"/>
      <c r="M3931" s="40"/>
      <c r="N3931" s="40"/>
      <c r="O3931" s="40"/>
    </row>
    <row r="3932" spans="1:15" s="200" customFormat="1" x14ac:dyDescent="0.2">
      <c r="A3932" s="40"/>
      <c r="B3932" s="40"/>
      <c r="C3932" s="40"/>
      <c r="D3932" s="40"/>
      <c r="E3932" s="115"/>
      <c r="F3932" s="115"/>
      <c r="G3932" s="40"/>
      <c r="H3932" s="40"/>
      <c r="I3932" s="40"/>
      <c r="J3932" s="40"/>
      <c r="K3932" s="40"/>
      <c r="L3932" s="40"/>
      <c r="M3932" s="40"/>
      <c r="N3932" s="40"/>
      <c r="O3932" s="40"/>
    </row>
    <row r="3933" spans="1:15" s="200" customFormat="1" x14ac:dyDescent="0.2">
      <c r="A3933" s="40"/>
      <c r="B3933" s="40"/>
      <c r="C3933" s="40"/>
      <c r="D3933" s="40"/>
      <c r="E3933" s="115"/>
      <c r="F3933" s="115"/>
      <c r="G3933" s="40"/>
      <c r="H3933" s="40"/>
      <c r="I3933" s="40"/>
      <c r="J3933" s="40"/>
      <c r="K3933" s="40"/>
      <c r="L3933" s="40"/>
      <c r="M3933" s="40"/>
      <c r="N3933" s="40"/>
      <c r="O3933" s="40"/>
    </row>
    <row r="3934" spans="1:15" s="200" customFormat="1" x14ac:dyDescent="0.2">
      <c r="A3934" s="40"/>
      <c r="B3934" s="40"/>
      <c r="C3934" s="40"/>
      <c r="D3934" s="40"/>
      <c r="E3934" s="115"/>
      <c r="F3934" s="115"/>
      <c r="G3934" s="40"/>
      <c r="H3934" s="40"/>
      <c r="I3934" s="40"/>
      <c r="J3934" s="40"/>
      <c r="K3934" s="40"/>
      <c r="L3934" s="40"/>
      <c r="M3934" s="40"/>
      <c r="N3934" s="40"/>
      <c r="O3934" s="40"/>
    </row>
    <row r="3935" spans="1:15" s="200" customFormat="1" x14ac:dyDescent="0.2">
      <c r="A3935" s="40"/>
      <c r="B3935" s="40"/>
      <c r="C3935" s="40"/>
      <c r="D3935" s="40"/>
      <c r="E3935" s="115"/>
      <c r="F3935" s="115"/>
      <c r="G3935" s="40"/>
      <c r="H3935" s="40"/>
      <c r="I3935" s="40"/>
      <c r="J3935" s="40"/>
      <c r="K3935" s="40"/>
      <c r="L3935" s="40"/>
      <c r="M3935" s="40"/>
      <c r="N3935" s="40"/>
      <c r="O3935" s="40"/>
    </row>
    <row r="3936" spans="1:15" s="200" customFormat="1" x14ac:dyDescent="0.2">
      <c r="A3936" s="40"/>
      <c r="B3936" s="40"/>
      <c r="C3936" s="40"/>
      <c r="D3936" s="40"/>
      <c r="E3936" s="115"/>
      <c r="F3936" s="115"/>
      <c r="G3936" s="40"/>
      <c r="H3936" s="40"/>
      <c r="I3936" s="40"/>
      <c r="J3936" s="40"/>
      <c r="K3936" s="40"/>
      <c r="L3936" s="40"/>
      <c r="M3936" s="40"/>
      <c r="N3936" s="40"/>
      <c r="O3936" s="40"/>
    </row>
    <row r="3937" spans="1:15" s="200" customFormat="1" x14ac:dyDescent="0.2">
      <c r="A3937" s="40"/>
      <c r="B3937" s="40"/>
      <c r="C3937" s="40"/>
      <c r="D3937" s="40"/>
      <c r="E3937" s="115"/>
      <c r="F3937" s="115"/>
      <c r="G3937" s="40"/>
      <c r="H3937" s="40"/>
      <c r="I3937" s="40"/>
      <c r="J3937" s="40"/>
      <c r="K3937" s="40"/>
      <c r="L3937" s="40"/>
      <c r="M3937" s="40"/>
      <c r="N3937" s="40"/>
      <c r="O3937" s="40"/>
    </row>
    <row r="3938" spans="1:15" s="200" customFormat="1" x14ac:dyDescent="0.2">
      <c r="A3938" s="40"/>
      <c r="B3938" s="40"/>
      <c r="C3938" s="40"/>
      <c r="D3938" s="40"/>
      <c r="E3938" s="115"/>
      <c r="F3938" s="115"/>
      <c r="G3938" s="40"/>
      <c r="H3938" s="40"/>
      <c r="I3938" s="40"/>
      <c r="J3938" s="40"/>
      <c r="K3938" s="40"/>
      <c r="L3938" s="40"/>
      <c r="M3938" s="40"/>
      <c r="N3938" s="40"/>
      <c r="O3938" s="40"/>
    </row>
    <row r="3939" spans="1:15" s="200" customFormat="1" x14ac:dyDescent="0.2">
      <c r="A3939" s="40"/>
      <c r="B3939" s="40"/>
      <c r="C3939" s="40"/>
      <c r="D3939" s="40"/>
      <c r="E3939" s="115"/>
      <c r="F3939" s="115"/>
      <c r="G3939" s="40"/>
      <c r="H3939" s="40"/>
      <c r="I3939" s="40"/>
      <c r="J3939" s="40"/>
      <c r="K3939" s="40"/>
      <c r="L3939" s="40"/>
      <c r="M3939" s="40"/>
      <c r="N3939" s="40"/>
      <c r="O3939" s="40"/>
    </row>
    <row r="3940" spans="1:15" s="200" customFormat="1" x14ac:dyDescent="0.2">
      <c r="A3940" s="40"/>
      <c r="B3940" s="40"/>
      <c r="C3940" s="40"/>
      <c r="D3940" s="40"/>
      <c r="E3940" s="115"/>
      <c r="F3940" s="115"/>
      <c r="G3940" s="40"/>
      <c r="H3940" s="40"/>
      <c r="I3940" s="40"/>
      <c r="J3940" s="40"/>
      <c r="K3940" s="40"/>
      <c r="L3940" s="40"/>
      <c r="M3940" s="40"/>
      <c r="N3940" s="40"/>
      <c r="O3940" s="40"/>
    </row>
    <row r="3941" spans="1:15" s="200" customFormat="1" x14ac:dyDescent="0.2">
      <c r="A3941" s="40"/>
      <c r="B3941" s="40"/>
      <c r="C3941" s="40"/>
      <c r="D3941" s="40"/>
      <c r="E3941" s="115"/>
      <c r="F3941" s="115"/>
      <c r="G3941" s="40"/>
      <c r="H3941" s="40"/>
      <c r="I3941" s="40"/>
      <c r="J3941" s="40"/>
      <c r="K3941" s="40"/>
      <c r="L3941" s="40"/>
      <c r="M3941" s="40"/>
      <c r="N3941" s="40"/>
      <c r="O3941" s="40"/>
    </row>
    <row r="3942" spans="1:15" s="200" customFormat="1" x14ac:dyDescent="0.2">
      <c r="A3942" s="40"/>
      <c r="B3942" s="40"/>
      <c r="C3942" s="40"/>
      <c r="D3942" s="40"/>
      <c r="E3942" s="115"/>
      <c r="F3942" s="115"/>
      <c r="G3942" s="40"/>
      <c r="H3942" s="40"/>
      <c r="I3942" s="40"/>
      <c r="J3942" s="40"/>
      <c r="K3942" s="40"/>
      <c r="L3942" s="40"/>
      <c r="M3942" s="40"/>
      <c r="N3942" s="40"/>
      <c r="O3942" s="40"/>
    </row>
    <row r="3943" spans="1:15" s="200" customFormat="1" x14ac:dyDescent="0.2">
      <c r="A3943" s="40"/>
      <c r="B3943" s="40"/>
      <c r="C3943" s="40"/>
      <c r="D3943" s="40"/>
      <c r="E3943" s="115"/>
      <c r="F3943" s="115"/>
      <c r="G3943" s="40"/>
      <c r="H3943" s="40"/>
      <c r="I3943" s="40"/>
      <c r="J3943" s="40"/>
      <c r="K3943" s="40"/>
      <c r="L3943" s="40"/>
      <c r="M3943" s="40"/>
      <c r="N3943" s="40"/>
      <c r="O3943" s="40"/>
    </row>
    <row r="3944" spans="1:15" s="200" customFormat="1" x14ac:dyDescent="0.2">
      <c r="A3944" s="40"/>
      <c r="B3944" s="40"/>
      <c r="C3944" s="40"/>
      <c r="D3944" s="40"/>
      <c r="E3944" s="115"/>
      <c r="F3944" s="115"/>
      <c r="G3944" s="40"/>
      <c r="H3944" s="40"/>
      <c r="I3944" s="40"/>
      <c r="J3944" s="40"/>
      <c r="K3944" s="40"/>
      <c r="L3944" s="40"/>
      <c r="M3944" s="40"/>
      <c r="N3944" s="40"/>
      <c r="O3944" s="40"/>
    </row>
    <row r="3945" spans="1:15" s="200" customFormat="1" x14ac:dyDescent="0.2">
      <c r="A3945" s="40"/>
      <c r="B3945" s="40"/>
      <c r="C3945" s="40"/>
      <c r="D3945" s="40"/>
      <c r="E3945" s="115"/>
      <c r="F3945" s="115"/>
      <c r="G3945" s="40"/>
      <c r="H3945" s="40"/>
      <c r="I3945" s="40"/>
      <c r="J3945" s="40"/>
      <c r="K3945" s="40"/>
      <c r="L3945" s="40"/>
      <c r="M3945" s="40"/>
      <c r="N3945" s="40"/>
      <c r="O3945" s="40"/>
    </row>
    <row r="3946" spans="1:15" s="200" customFormat="1" x14ac:dyDescent="0.2">
      <c r="A3946" s="40"/>
      <c r="B3946" s="40"/>
      <c r="C3946" s="40"/>
      <c r="D3946" s="40"/>
      <c r="E3946" s="115"/>
      <c r="F3946" s="115"/>
      <c r="G3946" s="40"/>
      <c r="H3946" s="40"/>
      <c r="I3946" s="40"/>
      <c r="J3946" s="40"/>
      <c r="K3946" s="40"/>
      <c r="L3946" s="40"/>
      <c r="M3946" s="40"/>
      <c r="N3946" s="40"/>
      <c r="O3946" s="40"/>
    </row>
    <row r="3947" spans="1:15" s="200" customFormat="1" x14ac:dyDescent="0.2">
      <c r="A3947" s="40"/>
      <c r="B3947" s="40"/>
      <c r="C3947" s="40"/>
      <c r="D3947" s="40"/>
      <c r="E3947" s="115"/>
      <c r="F3947" s="115"/>
      <c r="G3947" s="40"/>
      <c r="H3947" s="40"/>
      <c r="I3947" s="40"/>
      <c r="J3947" s="40"/>
      <c r="K3947" s="40"/>
      <c r="L3947" s="40"/>
      <c r="M3947" s="40"/>
      <c r="N3947" s="40"/>
      <c r="O3947" s="40"/>
    </row>
    <row r="3948" spans="1:15" s="200" customFormat="1" x14ac:dyDescent="0.2">
      <c r="A3948" s="40"/>
      <c r="B3948" s="40"/>
      <c r="C3948" s="40"/>
      <c r="D3948" s="40"/>
      <c r="E3948" s="115"/>
      <c r="F3948" s="115"/>
      <c r="G3948" s="40"/>
      <c r="H3948" s="40"/>
      <c r="I3948" s="40"/>
      <c r="J3948" s="40"/>
      <c r="K3948" s="40"/>
      <c r="L3948" s="40"/>
      <c r="M3948" s="40"/>
      <c r="N3948" s="40"/>
      <c r="O3948" s="40"/>
    </row>
    <row r="3949" spans="1:15" s="200" customFormat="1" x14ac:dyDescent="0.2">
      <c r="A3949" s="40"/>
      <c r="B3949" s="40"/>
      <c r="C3949" s="40"/>
      <c r="D3949" s="40"/>
      <c r="E3949" s="115"/>
      <c r="F3949" s="115"/>
      <c r="G3949" s="40"/>
      <c r="H3949" s="40"/>
      <c r="I3949" s="40"/>
      <c r="J3949" s="40"/>
      <c r="K3949" s="40"/>
      <c r="L3949" s="40"/>
      <c r="M3949" s="40"/>
      <c r="N3949" s="40"/>
      <c r="O3949" s="40"/>
    </row>
    <row r="3950" spans="1:15" s="200" customFormat="1" x14ac:dyDescent="0.2">
      <c r="A3950" s="40"/>
      <c r="B3950" s="40"/>
      <c r="C3950" s="40"/>
      <c r="D3950" s="40"/>
      <c r="E3950" s="115"/>
      <c r="F3950" s="115"/>
      <c r="G3950" s="40"/>
      <c r="H3950" s="40"/>
      <c r="I3950" s="40"/>
      <c r="J3950" s="40"/>
      <c r="K3950" s="40"/>
      <c r="L3950" s="40"/>
      <c r="M3950" s="40"/>
      <c r="N3950" s="40"/>
      <c r="O3950" s="40"/>
    </row>
    <row r="3951" spans="1:15" s="200" customFormat="1" x14ac:dyDescent="0.2">
      <c r="A3951" s="40"/>
      <c r="B3951" s="40"/>
      <c r="C3951" s="40"/>
      <c r="D3951" s="40"/>
      <c r="E3951" s="115"/>
      <c r="F3951" s="115"/>
      <c r="G3951" s="40"/>
      <c r="H3951" s="40"/>
      <c r="I3951" s="40"/>
      <c r="J3951" s="40"/>
      <c r="K3951" s="40"/>
      <c r="L3951" s="40"/>
      <c r="M3951" s="40"/>
      <c r="N3951" s="40"/>
      <c r="O3951" s="40"/>
    </row>
    <row r="3952" spans="1:15" s="200" customFormat="1" x14ac:dyDescent="0.2">
      <c r="A3952" s="40"/>
      <c r="B3952" s="40"/>
      <c r="C3952" s="40"/>
      <c r="D3952" s="40"/>
      <c r="E3952" s="115"/>
      <c r="F3952" s="115"/>
      <c r="G3952" s="40"/>
      <c r="H3952" s="40"/>
      <c r="I3952" s="40"/>
      <c r="J3952" s="40"/>
      <c r="K3952" s="40"/>
      <c r="L3952" s="40"/>
      <c r="M3952" s="40"/>
      <c r="N3952" s="40"/>
      <c r="O3952" s="40"/>
    </row>
    <row r="3953" spans="1:15" s="200" customFormat="1" x14ac:dyDescent="0.2">
      <c r="A3953" s="40"/>
      <c r="B3953" s="40"/>
      <c r="C3953" s="40"/>
      <c r="D3953" s="40"/>
      <c r="E3953" s="115"/>
      <c r="F3953" s="115"/>
      <c r="G3953" s="40"/>
      <c r="H3953" s="40"/>
      <c r="I3953" s="40"/>
      <c r="J3953" s="40"/>
      <c r="K3953" s="40"/>
      <c r="L3953" s="40"/>
      <c r="M3953" s="40"/>
      <c r="N3953" s="40"/>
      <c r="O3953" s="40"/>
    </row>
    <row r="3954" spans="1:15" s="200" customFormat="1" x14ac:dyDescent="0.2">
      <c r="A3954" s="40"/>
      <c r="B3954" s="40"/>
      <c r="C3954" s="40"/>
      <c r="D3954" s="40"/>
      <c r="E3954" s="115"/>
      <c r="F3954" s="115"/>
      <c r="G3954" s="40"/>
      <c r="H3954" s="40"/>
      <c r="I3954" s="40"/>
      <c r="J3954" s="40"/>
      <c r="K3954" s="40"/>
      <c r="L3954" s="40"/>
      <c r="M3954" s="40"/>
      <c r="N3954" s="40"/>
      <c r="O3954" s="40"/>
    </row>
    <row r="3955" spans="1:15" s="200" customFormat="1" x14ac:dyDescent="0.2">
      <c r="A3955" s="40"/>
      <c r="B3955" s="40"/>
      <c r="C3955" s="40"/>
      <c r="D3955" s="40"/>
      <c r="E3955" s="115"/>
      <c r="F3955" s="115"/>
      <c r="G3955" s="40"/>
      <c r="H3955" s="40"/>
      <c r="I3955" s="40"/>
      <c r="J3955" s="40"/>
      <c r="K3955" s="40"/>
      <c r="L3955" s="40"/>
      <c r="M3955" s="40"/>
      <c r="N3955" s="40"/>
      <c r="O3955" s="40"/>
    </row>
    <row r="3956" spans="1:15" s="200" customFormat="1" x14ac:dyDescent="0.2">
      <c r="A3956" s="40"/>
      <c r="B3956" s="40"/>
      <c r="C3956" s="40"/>
      <c r="D3956" s="40"/>
      <c r="E3956" s="115"/>
      <c r="F3956" s="115"/>
      <c r="G3956" s="40"/>
      <c r="H3956" s="40"/>
      <c r="I3956" s="40"/>
      <c r="J3956" s="40"/>
      <c r="K3956" s="40"/>
      <c r="L3956" s="40"/>
      <c r="M3956" s="40"/>
      <c r="N3956" s="40"/>
      <c r="O3956" s="40"/>
    </row>
    <row r="3957" spans="1:15" s="200" customFormat="1" x14ac:dyDescent="0.2">
      <c r="A3957" s="40"/>
      <c r="B3957" s="40"/>
      <c r="C3957" s="40"/>
      <c r="D3957" s="40"/>
      <c r="E3957" s="115"/>
      <c r="F3957" s="115"/>
      <c r="G3957" s="40"/>
      <c r="H3957" s="40"/>
      <c r="I3957" s="40"/>
      <c r="J3957" s="40"/>
      <c r="K3957" s="40"/>
      <c r="L3957" s="40"/>
      <c r="M3957" s="40"/>
      <c r="N3957" s="40"/>
      <c r="O3957" s="40"/>
    </row>
    <row r="3958" spans="1:15" s="200" customFormat="1" x14ac:dyDescent="0.2">
      <c r="A3958" s="40"/>
      <c r="B3958" s="40"/>
      <c r="C3958" s="40"/>
      <c r="D3958" s="40"/>
      <c r="E3958" s="115"/>
      <c r="F3958" s="115"/>
      <c r="G3958" s="40"/>
      <c r="H3958" s="40"/>
      <c r="I3958" s="40"/>
      <c r="J3958" s="40"/>
      <c r="K3958" s="40"/>
      <c r="L3958" s="40"/>
      <c r="M3958" s="40"/>
      <c r="N3958" s="40"/>
      <c r="O3958" s="40"/>
    </row>
    <row r="3959" spans="1:15" s="200" customFormat="1" x14ac:dyDescent="0.2">
      <c r="A3959" s="40"/>
      <c r="B3959" s="40"/>
      <c r="C3959" s="40"/>
      <c r="D3959" s="40"/>
      <c r="E3959" s="115"/>
      <c r="F3959" s="115"/>
      <c r="G3959" s="40"/>
      <c r="H3959" s="40"/>
      <c r="I3959" s="40"/>
      <c r="J3959" s="40"/>
      <c r="K3959" s="40"/>
      <c r="L3959" s="40"/>
      <c r="M3959" s="40"/>
      <c r="N3959" s="40"/>
      <c r="O3959" s="40"/>
    </row>
    <row r="3960" spans="1:15" s="200" customFormat="1" x14ac:dyDescent="0.2">
      <c r="A3960" s="40"/>
      <c r="B3960" s="40"/>
      <c r="C3960" s="40"/>
      <c r="D3960" s="40"/>
      <c r="E3960" s="115"/>
      <c r="F3960" s="115"/>
      <c r="G3960" s="40"/>
      <c r="H3960" s="40"/>
      <c r="I3960" s="40"/>
      <c r="J3960" s="40"/>
      <c r="K3960" s="40"/>
      <c r="L3960" s="40"/>
      <c r="M3960" s="40"/>
      <c r="N3960" s="40"/>
      <c r="O3960" s="40"/>
    </row>
    <row r="3961" spans="1:15" s="200" customFormat="1" x14ac:dyDescent="0.2">
      <c r="A3961" s="40"/>
      <c r="B3961" s="40"/>
      <c r="C3961" s="40"/>
      <c r="D3961" s="40"/>
      <c r="E3961" s="115"/>
      <c r="F3961" s="115"/>
      <c r="G3961" s="40"/>
      <c r="H3961" s="40"/>
      <c r="I3961" s="40"/>
      <c r="J3961" s="40"/>
      <c r="K3961" s="40"/>
      <c r="L3961" s="40"/>
      <c r="M3961" s="40"/>
      <c r="N3961" s="40"/>
      <c r="O3961" s="40"/>
    </row>
    <row r="3962" spans="1:15" s="200" customFormat="1" x14ac:dyDescent="0.2">
      <c r="A3962" s="40"/>
      <c r="B3962" s="40"/>
      <c r="C3962" s="40"/>
      <c r="D3962" s="40"/>
      <c r="E3962" s="115"/>
      <c r="F3962" s="115"/>
      <c r="G3962" s="40"/>
      <c r="H3962" s="40"/>
      <c r="I3962" s="40"/>
      <c r="J3962" s="40"/>
      <c r="K3962" s="40"/>
      <c r="L3962" s="40"/>
      <c r="M3962" s="40"/>
      <c r="N3962" s="40"/>
      <c r="O3962" s="40"/>
    </row>
    <row r="3963" spans="1:15" s="200" customFormat="1" x14ac:dyDescent="0.2">
      <c r="A3963" s="40"/>
      <c r="B3963" s="40"/>
      <c r="C3963" s="40"/>
      <c r="D3963" s="40"/>
      <c r="E3963" s="115"/>
      <c r="F3963" s="115"/>
      <c r="G3963" s="40"/>
      <c r="H3963" s="40"/>
      <c r="I3963" s="40"/>
      <c r="J3963" s="40"/>
      <c r="K3963" s="40"/>
      <c r="L3963" s="40"/>
      <c r="M3963" s="40"/>
      <c r="N3963" s="40"/>
      <c r="O3963" s="40"/>
    </row>
    <row r="3964" spans="1:15" s="200" customFormat="1" x14ac:dyDescent="0.2">
      <c r="A3964" s="40"/>
      <c r="B3964" s="40"/>
      <c r="C3964" s="40"/>
      <c r="D3964" s="40"/>
      <c r="E3964" s="115"/>
      <c r="F3964" s="115"/>
      <c r="G3964" s="40"/>
      <c r="H3964" s="40"/>
      <c r="I3964" s="40"/>
      <c r="J3964" s="40"/>
      <c r="K3964" s="40"/>
      <c r="L3964" s="40"/>
      <c r="M3964" s="40"/>
      <c r="N3964" s="40"/>
      <c r="O3964" s="40"/>
    </row>
    <row r="3965" spans="1:15" s="200" customFormat="1" x14ac:dyDescent="0.2">
      <c r="A3965" s="40"/>
      <c r="B3965" s="40"/>
      <c r="C3965" s="40"/>
      <c r="D3965" s="40"/>
      <c r="E3965" s="115"/>
      <c r="F3965" s="115"/>
      <c r="G3965" s="40"/>
      <c r="H3965" s="40"/>
      <c r="I3965" s="40"/>
      <c r="J3965" s="40"/>
      <c r="K3965" s="40"/>
      <c r="L3965" s="40"/>
      <c r="M3965" s="40"/>
      <c r="N3965" s="40"/>
      <c r="O3965" s="40"/>
    </row>
    <row r="3966" spans="1:15" s="200" customFormat="1" x14ac:dyDescent="0.2">
      <c r="A3966" s="40"/>
      <c r="B3966" s="40"/>
      <c r="C3966" s="40"/>
      <c r="D3966" s="40"/>
      <c r="E3966" s="115"/>
      <c r="F3966" s="115"/>
      <c r="G3966" s="40"/>
      <c r="H3966" s="40"/>
      <c r="I3966" s="40"/>
      <c r="J3966" s="40"/>
      <c r="K3966" s="40"/>
      <c r="L3966" s="40"/>
      <c r="M3966" s="40"/>
      <c r="N3966" s="40"/>
      <c r="O3966" s="40"/>
    </row>
    <row r="3967" spans="1:15" s="200" customFormat="1" x14ac:dyDescent="0.2">
      <c r="A3967" s="40"/>
      <c r="B3967" s="40"/>
      <c r="C3967" s="40"/>
      <c r="D3967" s="40"/>
      <c r="E3967" s="115"/>
      <c r="F3967" s="115"/>
      <c r="G3967" s="40"/>
      <c r="H3967" s="40"/>
      <c r="I3967" s="40"/>
      <c r="J3967" s="40"/>
      <c r="K3967" s="40"/>
      <c r="L3967" s="40"/>
      <c r="M3967" s="40"/>
      <c r="N3967" s="40"/>
      <c r="O3967" s="40"/>
    </row>
    <row r="3968" spans="1:15" s="200" customFormat="1" x14ac:dyDescent="0.2">
      <c r="A3968" s="40"/>
      <c r="B3968" s="40"/>
      <c r="C3968" s="40"/>
      <c r="D3968" s="40"/>
      <c r="E3968" s="115"/>
      <c r="F3968" s="115"/>
      <c r="G3968" s="40"/>
      <c r="H3968" s="40"/>
      <c r="I3968" s="40"/>
      <c r="J3968" s="40"/>
      <c r="K3968" s="40"/>
      <c r="L3968" s="40"/>
      <c r="M3968" s="40"/>
      <c r="N3968" s="40"/>
      <c r="O3968" s="40"/>
    </row>
    <row r="3969" spans="1:15" s="200" customFormat="1" x14ac:dyDescent="0.2">
      <c r="A3969" s="40"/>
      <c r="B3969" s="40"/>
      <c r="C3969" s="40"/>
      <c r="D3969" s="40"/>
      <c r="E3969" s="115"/>
      <c r="F3969" s="115"/>
      <c r="G3969" s="40"/>
      <c r="H3969" s="40"/>
      <c r="I3969" s="40"/>
      <c r="J3969" s="40"/>
      <c r="K3969" s="40"/>
      <c r="L3969" s="40"/>
      <c r="M3969" s="40"/>
      <c r="N3969" s="40"/>
      <c r="O3969" s="40"/>
    </row>
    <row r="3970" spans="1:15" s="200" customFormat="1" x14ac:dyDescent="0.2">
      <c r="A3970" s="40"/>
      <c r="B3970" s="40"/>
      <c r="C3970" s="40"/>
      <c r="D3970" s="40"/>
      <c r="E3970" s="115"/>
      <c r="F3970" s="115"/>
      <c r="G3970" s="40"/>
      <c r="H3970" s="40"/>
      <c r="I3970" s="40"/>
      <c r="J3970" s="40"/>
      <c r="K3970" s="40"/>
      <c r="L3970" s="40"/>
      <c r="M3970" s="40"/>
      <c r="N3970" s="40"/>
      <c r="O3970" s="40"/>
    </row>
    <row r="3971" spans="1:15" s="200" customFormat="1" x14ac:dyDescent="0.2">
      <c r="A3971" s="40"/>
      <c r="B3971" s="40"/>
      <c r="C3971" s="40"/>
      <c r="D3971" s="40"/>
      <c r="E3971" s="115"/>
      <c r="F3971" s="115"/>
      <c r="G3971" s="40"/>
      <c r="H3971" s="40"/>
      <c r="I3971" s="40"/>
      <c r="J3971" s="40"/>
      <c r="K3971" s="40"/>
      <c r="L3971" s="40"/>
      <c r="M3971" s="40"/>
      <c r="N3971" s="40"/>
      <c r="O3971" s="40"/>
    </row>
    <row r="3972" spans="1:15" s="200" customFormat="1" x14ac:dyDescent="0.2">
      <c r="A3972" s="40"/>
      <c r="B3972" s="40"/>
      <c r="C3972" s="40"/>
      <c r="D3972" s="40"/>
      <c r="E3972" s="115"/>
      <c r="F3972" s="115"/>
      <c r="G3972" s="40"/>
      <c r="H3972" s="40"/>
      <c r="I3972" s="40"/>
      <c r="J3972" s="40"/>
      <c r="K3972" s="40"/>
      <c r="L3972" s="40"/>
      <c r="M3972" s="40"/>
      <c r="N3972" s="40"/>
      <c r="O3972" s="40"/>
    </row>
    <row r="3973" spans="1:15" s="200" customFormat="1" x14ac:dyDescent="0.2">
      <c r="A3973" s="40"/>
      <c r="B3973" s="40"/>
      <c r="C3973" s="40"/>
      <c r="D3973" s="40"/>
      <c r="E3973" s="115"/>
      <c r="F3973" s="115"/>
      <c r="G3973" s="40"/>
      <c r="H3973" s="40"/>
      <c r="I3973" s="40"/>
      <c r="J3973" s="40"/>
      <c r="K3973" s="40"/>
      <c r="L3973" s="40"/>
      <c r="M3973" s="40"/>
      <c r="N3973" s="40"/>
      <c r="O3973" s="40"/>
    </row>
    <row r="3974" spans="1:15" s="200" customFormat="1" x14ac:dyDescent="0.2">
      <c r="A3974" s="40"/>
      <c r="B3974" s="40"/>
      <c r="C3974" s="40"/>
      <c r="D3974" s="40"/>
      <c r="E3974" s="115"/>
      <c r="F3974" s="115"/>
      <c r="G3974" s="40"/>
      <c r="H3974" s="40"/>
      <c r="I3974" s="40"/>
      <c r="J3974" s="40"/>
      <c r="K3974" s="40"/>
      <c r="L3974" s="40"/>
      <c r="M3974" s="40"/>
      <c r="N3974" s="40"/>
      <c r="O3974" s="40"/>
    </row>
    <row r="3975" spans="1:15" s="200" customFormat="1" x14ac:dyDescent="0.2">
      <c r="A3975" s="40"/>
      <c r="B3975" s="40"/>
      <c r="C3975" s="40"/>
      <c r="D3975" s="40"/>
      <c r="E3975" s="115"/>
      <c r="F3975" s="115"/>
      <c r="G3975" s="40"/>
      <c r="H3975" s="40"/>
      <c r="I3975" s="40"/>
      <c r="J3975" s="40"/>
      <c r="K3975" s="40"/>
      <c r="L3975" s="40"/>
      <c r="M3975" s="40"/>
      <c r="N3975" s="40"/>
      <c r="O3975" s="40"/>
    </row>
    <row r="3976" spans="1:15" s="200" customFormat="1" x14ac:dyDescent="0.2">
      <c r="A3976" s="40"/>
      <c r="B3976" s="40"/>
      <c r="C3976" s="40"/>
      <c r="D3976" s="40"/>
      <c r="E3976" s="115"/>
      <c r="F3976" s="115"/>
      <c r="G3976" s="40"/>
      <c r="H3976" s="40"/>
      <c r="I3976" s="40"/>
      <c r="J3976" s="40"/>
      <c r="K3976" s="40"/>
      <c r="L3976" s="40"/>
      <c r="M3976" s="40"/>
      <c r="N3976" s="40"/>
      <c r="O3976" s="40"/>
    </row>
    <row r="3977" spans="1:15" s="200" customFormat="1" x14ac:dyDescent="0.2">
      <c r="A3977" s="40"/>
      <c r="B3977" s="40"/>
      <c r="C3977" s="40"/>
      <c r="D3977" s="40"/>
      <c r="E3977" s="115"/>
      <c r="F3977" s="115"/>
      <c r="G3977" s="40"/>
      <c r="H3977" s="40"/>
      <c r="I3977" s="40"/>
      <c r="J3977" s="40"/>
      <c r="K3977" s="40"/>
      <c r="L3977" s="40"/>
      <c r="M3977" s="40"/>
      <c r="N3977" s="40"/>
      <c r="O3977" s="40"/>
    </row>
    <row r="3978" spans="1:15" s="200" customFormat="1" x14ac:dyDescent="0.2">
      <c r="A3978" s="40"/>
      <c r="B3978" s="40"/>
      <c r="C3978" s="40"/>
      <c r="D3978" s="40"/>
      <c r="E3978" s="115"/>
      <c r="F3978" s="115"/>
      <c r="G3978" s="40"/>
      <c r="H3978" s="40"/>
      <c r="I3978" s="40"/>
      <c r="J3978" s="40"/>
      <c r="K3978" s="40"/>
      <c r="L3978" s="40"/>
      <c r="M3978" s="40"/>
      <c r="N3978" s="40"/>
      <c r="O3978" s="40"/>
    </row>
    <row r="3979" spans="1:15" s="200" customFormat="1" x14ac:dyDescent="0.2">
      <c r="A3979" s="40"/>
      <c r="B3979" s="40"/>
      <c r="C3979" s="40"/>
      <c r="D3979" s="40"/>
      <c r="E3979" s="115"/>
      <c r="F3979" s="115"/>
      <c r="G3979" s="40"/>
      <c r="H3979" s="40"/>
      <c r="I3979" s="40"/>
      <c r="J3979" s="40"/>
      <c r="K3979" s="40"/>
      <c r="L3979" s="40"/>
      <c r="M3979" s="40"/>
      <c r="N3979" s="40"/>
      <c r="O3979" s="40"/>
    </row>
    <row r="3980" spans="1:15" s="200" customFormat="1" x14ac:dyDescent="0.2">
      <c r="A3980" s="40"/>
      <c r="B3980" s="40"/>
      <c r="C3980" s="40"/>
      <c r="D3980" s="40"/>
      <c r="E3980" s="115"/>
      <c r="F3980" s="115"/>
      <c r="G3980" s="40"/>
      <c r="H3980" s="40"/>
      <c r="I3980" s="40"/>
      <c r="J3980" s="40"/>
      <c r="K3980" s="40"/>
      <c r="L3980" s="40"/>
      <c r="M3980" s="40"/>
      <c r="N3980" s="40"/>
      <c r="O3980" s="40"/>
    </row>
    <row r="3981" spans="1:15" s="200" customFormat="1" x14ac:dyDescent="0.2">
      <c r="A3981" s="40"/>
      <c r="B3981" s="40"/>
      <c r="C3981" s="40"/>
      <c r="D3981" s="40"/>
      <c r="E3981" s="115"/>
      <c r="F3981" s="115"/>
      <c r="G3981" s="40"/>
      <c r="H3981" s="40"/>
      <c r="I3981" s="40"/>
      <c r="J3981" s="40"/>
      <c r="K3981" s="40"/>
      <c r="L3981" s="40"/>
      <c r="M3981" s="40"/>
      <c r="N3981" s="40"/>
      <c r="O3981" s="40"/>
    </row>
    <row r="3982" spans="1:15" s="200" customFormat="1" x14ac:dyDescent="0.2">
      <c r="A3982" s="40"/>
      <c r="B3982" s="40"/>
      <c r="C3982" s="40"/>
      <c r="D3982" s="40"/>
      <c r="E3982" s="115"/>
      <c r="F3982" s="115"/>
      <c r="G3982" s="40"/>
      <c r="H3982" s="40"/>
      <c r="I3982" s="40"/>
      <c r="J3982" s="40"/>
      <c r="K3982" s="40"/>
      <c r="L3982" s="40"/>
      <c r="M3982" s="40"/>
      <c r="N3982" s="40"/>
      <c r="O3982" s="40"/>
    </row>
    <row r="3983" spans="1:15" s="200" customFormat="1" x14ac:dyDescent="0.2">
      <c r="A3983" s="40"/>
      <c r="B3983" s="40"/>
      <c r="C3983" s="40"/>
      <c r="D3983" s="40"/>
      <c r="E3983" s="115"/>
      <c r="F3983" s="115"/>
      <c r="G3983" s="40"/>
      <c r="H3983" s="40"/>
      <c r="I3983" s="40"/>
      <c r="J3983" s="40"/>
      <c r="K3983" s="40"/>
      <c r="L3983" s="40"/>
      <c r="M3983" s="40"/>
      <c r="N3983" s="40"/>
      <c r="O3983" s="40"/>
    </row>
    <row r="3984" spans="1:15" s="200" customFormat="1" x14ac:dyDescent="0.2">
      <c r="A3984" s="40"/>
      <c r="B3984" s="40"/>
      <c r="C3984" s="40"/>
      <c r="D3984" s="40"/>
      <c r="E3984" s="115"/>
      <c r="F3984" s="115"/>
      <c r="G3984" s="40"/>
      <c r="H3984" s="40"/>
      <c r="I3984" s="40"/>
      <c r="J3984" s="40"/>
      <c r="K3984" s="40"/>
      <c r="L3984" s="40"/>
      <c r="M3984" s="40"/>
      <c r="N3984" s="40"/>
      <c r="O3984" s="40"/>
    </row>
    <row r="3985" spans="1:15" s="200" customFormat="1" x14ac:dyDescent="0.2">
      <c r="A3985" s="40"/>
      <c r="B3985" s="40"/>
      <c r="C3985" s="40"/>
      <c r="D3985" s="40"/>
      <c r="E3985" s="115"/>
      <c r="F3985" s="115"/>
      <c r="G3985" s="40"/>
      <c r="H3985" s="40"/>
      <c r="I3985" s="40"/>
      <c r="J3985" s="40"/>
      <c r="K3985" s="40"/>
      <c r="L3985" s="40"/>
      <c r="M3985" s="40"/>
      <c r="N3985" s="40"/>
      <c r="O3985" s="40"/>
    </row>
    <row r="3986" spans="1:15" s="200" customFormat="1" x14ac:dyDescent="0.2">
      <c r="A3986" s="40"/>
      <c r="B3986" s="40"/>
      <c r="C3986" s="40"/>
      <c r="D3986" s="40"/>
      <c r="E3986" s="115"/>
      <c r="F3986" s="115"/>
      <c r="G3986" s="40"/>
      <c r="H3986" s="40"/>
      <c r="I3986" s="40"/>
      <c r="J3986" s="40"/>
      <c r="K3986" s="40"/>
      <c r="L3986" s="40"/>
      <c r="M3986" s="40"/>
      <c r="N3986" s="40"/>
      <c r="O3986" s="40"/>
    </row>
    <row r="3987" spans="1:15" s="200" customFormat="1" x14ac:dyDescent="0.2">
      <c r="A3987" s="40"/>
      <c r="B3987" s="40"/>
      <c r="C3987" s="40"/>
      <c r="D3987" s="40"/>
      <c r="E3987" s="115"/>
      <c r="F3987" s="115"/>
      <c r="G3987" s="40"/>
      <c r="H3987" s="40"/>
      <c r="I3987" s="40"/>
      <c r="J3987" s="40"/>
      <c r="K3987" s="40"/>
      <c r="L3987" s="40"/>
      <c r="M3987" s="40"/>
      <c r="N3987" s="40"/>
      <c r="O3987" s="40"/>
    </row>
    <row r="3988" spans="1:15" s="200" customFormat="1" x14ac:dyDescent="0.2">
      <c r="A3988" s="40"/>
      <c r="B3988" s="40"/>
      <c r="C3988" s="40"/>
      <c r="D3988" s="40"/>
      <c r="E3988" s="115"/>
      <c r="F3988" s="115"/>
      <c r="G3988" s="40"/>
      <c r="H3988" s="40"/>
      <c r="I3988" s="40"/>
      <c r="J3988" s="40"/>
      <c r="K3988" s="40"/>
      <c r="L3988" s="40"/>
      <c r="M3988" s="40"/>
      <c r="N3988" s="40"/>
      <c r="O3988" s="40"/>
    </row>
    <row r="3989" spans="1:15" s="200" customFormat="1" x14ac:dyDescent="0.2">
      <c r="A3989" s="40"/>
      <c r="B3989" s="40"/>
      <c r="C3989" s="40"/>
      <c r="D3989" s="40"/>
      <c r="E3989" s="115"/>
      <c r="F3989" s="115"/>
      <c r="G3989" s="40"/>
      <c r="H3989" s="40"/>
      <c r="I3989" s="40"/>
      <c r="J3989" s="40"/>
      <c r="K3989" s="40"/>
      <c r="L3989" s="40"/>
      <c r="M3989" s="40"/>
      <c r="N3989" s="40"/>
      <c r="O3989" s="40"/>
    </row>
    <row r="3990" spans="1:15" s="200" customFormat="1" x14ac:dyDescent="0.2">
      <c r="A3990" s="40"/>
      <c r="B3990" s="40"/>
      <c r="C3990" s="40"/>
      <c r="D3990" s="40"/>
      <c r="E3990" s="115"/>
      <c r="F3990" s="115"/>
      <c r="G3990" s="40"/>
      <c r="H3990" s="40"/>
      <c r="I3990" s="40"/>
      <c r="J3990" s="40"/>
      <c r="K3990" s="40"/>
      <c r="L3990" s="40"/>
      <c r="M3990" s="40"/>
      <c r="N3990" s="40"/>
      <c r="O3990" s="40"/>
    </row>
    <row r="3991" spans="1:15" s="200" customFormat="1" x14ac:dyDescent="0.2">
      <c r="A3991" s="40"/>
      <c r="B3991" s="40"/>
      <c r="C3991" s="40"/>
      <c r="D3991" s="40"/>
      <c r="E3991" s="115"/>
      <c r="F3991" s="115"/>
      <c r="G3991" s="40"/>
      <c r="H3991" s="40"/>
      <c r="I3991" s="40"/>
      <c r="J3991" s="40"/>
      <c r="K3991" s="40"/>
      <c r="L3991" s="40"/>
      <c r="M3991" s="40"/>
      <c r="N3991" s="40"/>
      <c r="O3991" s="40"/>
    </row>
    <row r="3992" spans="1:15" s="200" customFormat="1" x14ac:dyDescent="0.2">
      <c r="A3992" s="40"/>
      <c r="B3992" s="40"/>
      <c r="C3992" s="40"/>
      <c r="D3992" s="40"/>
      <c r="E3992" s="115"/>
      <c r="F3992" s="115"/>
      <c r="G3992" s="40"/>
      <c r="H3992" s="40"/>
      <c r="I3992" s="40"/>
      <c r="J3992" s="40"/>
      <c r="K3992" s="40"/>
      <c r="L3992" s="40"/>
      <c r="M3992" s="40"/>
      <c r="N3992" s="40"/>
      <c r="O3992" s="40"/>
    </row>
    <row r="3993" spans="1:15" s="200" customFormat="1" x14ac:dyDescent="0.2">
      <c r="A3993" s="40"/>
      <c r="B3993" s="40"/>
      <c r="C3993" s="40"/>
      <c r="D3993" s="40"/>
      <c r="E3993" s="115"/>
      <c r="F3993" s="115"/>
      <c r="G3993" s="40"/>
      <c r="H3993" s="40"/>
      <c r="I3993" s="40"/>
      <c r="J3993" s="40"/>
      <c r="K3993" s="40"/>
      <c r="L3993" s="40"/>
      <c r="M3993" s="40"/>
      <c r="N3993" s="40"/>
      <c r="O3993" s="40"/>
    </row>
    <row r="3994" spans="1:15" s="200" customFormat="1" x14ac:dyDescent="0.2">
      <c r="A3994" s="40"/>
      <c r="B3994" s="40"/>
      <c r="C3994" s="40"/>
      <c r="D3994" s="40"/>
      <c r="E3994" s="115"/>
      <c r="F3994" s="115"/>
      <c r="G3994" s="40"/>
      <c r="H3994" s="40"/>
      <c r="I3994" s="40"/>
      <c r="J3994" s="40"/>
      <c r="K3994" s="40"/>
      <c r="L3994" s="40"/>
      <c r="M3994" s="40"/>
      <c r="N3994" s="40"/>
      <c r="O3994" s="40"/>
    </row>
    <row r="3995" spans="1:15" s="200" customFormat="1" x14ac:dyDescent="0.2">
      <c r="A3995" s="40"/>
      <c r="B3995" s="40"/>
      <c r="C3995" s="40"/>
      <c r="D3995" s="40"/>
      <c r="E3995" s="115"/>
      <c r="F3995" s="115"/>
      <c r="G3995" s="40"/>
      <c r="H3995" s="40"/>
      <c r="I3995" s="40"/>
      <c r="J3995" s="40"/>
      <c r="K3995" s="40"/>
      <c r="L3995" s="40"/>
      <c r="M3995" s="40"/>
      <c r="N3995" s="40"/>
      <c r="O3995" s="40"/>
    </row>
    <row r="3996" spans="1:15" s="200" customFormat="1" x14ac:dyDescent="0.2">
      <c r="A3996" s="40"/>
      <c r="B3996" s="40"/>
      <c r="C3996" s="40"/>
      <c r="D3996" s="40"/>
      <c r="E3996" s="115"/>
      <c r="F3996" s="115"/>
      <c r="G3996" s="40"/>
      <c r="H3996" s="40"/>
      <c r="I3996" s="40"/>
      <c r="J3996" s="40"/>
      <c r="K3996" s="40"/>
      <c r="L3996" s="40"/>
      <c r="M3996" s="40"/>
      <c r="N3996" s="40"/>
      <c r="O3996" s="40"/>
    </row>
    <row r="3997" spans="1:15" s="200" customFormat="1" x14ac:dyDescent="0.2">
      <c r="A3997" s="40"/>
      <c r="B3997" s="40"/>
      <c r="C3997" s="40"/>
      <c r="D3997" s="40"/>
      <c r="E3997" s="115"/>
      <c r="F3997" s="115"/>
      <c r="G3997" s="40"/>
      <c r="H3997" s="40"/>
      <c r="I3997" s="40"/>
      <c r="J3997" s="40"/>
      <c r="K3997" s="40"/>
      <c r="L3997" s="40"/>
      <c r="M3997" s="40"/>
      <c r="N3997" s="40"/>
      <c r="O3997" s="40"/>
    </row>
    <row r="3998" spans="1:15" s="200" customFormat="1" x14ac:dyDescent="0.2">
      <c r="A3998" s="40"/>
      <c r="B3998" s="40"/>
      <c r="C3998" s="40"/>
      <c r="D3998" s="40"/>
      <c r="E3998" s="115"/>
      <c r="F3998" s="115"/>
      <c r="G3998" s="40"/>
      <c r="H3998" s="40"/>
      <c r="I3998" s="40"/>
      <c r="J3998" s="40"/>
      <c r="K3998" s="40"/>
      <c r="L3998" s="40"/>
      <c r="M3998" s="40"/>
      <c r="N3998" s="40"/>
      <c r="O3998" s="40"/>
    </row>
    <row r="3999" spans="1:15" s="200" customFormat="1" x14ac:dyDescent="0.2">
      <c r="A3999" s="40"/>
      <c r="B3999" s="40"/>
      <c r="C3999" s="40"/>
      <c r="D3999" s="40"/>
      <c r="E3999" s="115"/>
      <c r="F3999" s="115"/>
      <c r="G3999" s="40"/>
      <c r="H3999" s="40"/>
      <c r="I3999" s="40"/>
      <c r="J3999" s="40"/>
      <c r="K3999" s="40"/>
      <c r="L3999" s="40"/>
      <c r="M3999" s="40"/>
      <c r="N3999" s="40"/>
      <c r="O3999" s="40"/>
    </row>
    <row r="4000" spans="1:15" s="200" customFormat="1" x14ac:dyDescent="0.2">
      <c r="A4000" s="40"/>
      <c r="B4000" s="40"/>
      <c r="C4000" s="40"/>
      <c r="D4000" s="40"/>
      <c r="E4000" s="115"/>
      <c r="F4000" s="115"/>
      <c r="G4000" s="40"/>
      <c r="H4000" s="40"/>
      <c r="I4000" s="40"/>
      <c r="J4000" s="40"/>
      <c r="K4000" s="40"/>
      <c r="L4000" s="40"/>
      <c r="M4000" s="40"/>
      <c r="N4000" s="40"/>
      <c r="O4000" s="40"/>
    </row>
    <row r="4001" spans="1:15" s="200" customFormat="1" x14ac:dyDescent="0.2">
      <c r="A4001" s="40"/>
      <c r="B4001" s="40"/>
      <c r="C4001" s="40"/>
      <c r="D4001" s="40"/>
      <c r="E4001" s="115"/>
      <c r="F4001" s="115"/>
      <c r="G4001" s="40"/>
      <c r="H4001" s="40"/>
      <c r="I4001" s="40"/>
      <c r="J4001" s="40"/>
      <c r="K4001" s="40"/>
      <c r="L4001" s="40"/>
      <c r="M4001" s="40"/>
      <c r="N4001" s="40"/>
      <c r="O4001" s="40"/>
    </row>
    <row r="4002" spans="1:15" s="200" customFormat="1" x14ac:dyDescent="0.2">
      <c r="A4002" s="40"/>
      <c r="B4002" s="40"/>
      <c r="C4002" s="40"/>
      <c r="D4002" s="40"/>
      <c r="E4002" s="115"/>
      <c r="F4002" s="115"/>
      <c r="G4002" s="40"/>
      <c r="H4002" s="40"/>
      <c r="I4002" s="40"/>
      <c r="J4002" s="40"/>
      <c r="K4002" s="40"/>
      <c r="L4002" s="40"/>
      <c r="M4002" s="40"/>
      <c r="N4002" s="40"/>
      <c r="O4002" s="40"/>
    </row>
    <row r="4003" spans="1:15" s="200" customFormat="1" x14ac:dyDescent="0.2">
      <c r="A4003" s="40"/>
      <c r="B4003" s="40"/>
      <c r="C4003" s="40"/>
      <c r="D4003" s="40"/>
      <c r="E4003" s="115"/>
      <c r="F4003" s="115"/>
      <c r="G4003" s="40"/>
      <c r="H4003" s="40"/>
      <c r="I4003" s="40"/>
      <c r="J4003" s="40"/>
      <c r="K4003" s="40"/>
      <c r="L4003" s="40"/>
      <c r="M4003" s="40"/>
      <c r="N4003" s="40"/>
      <c r="O4003" s="40"/>
    </row>
    <row r="4004" spans="1:15" s="200" customFormat="1" x14ac:dyDescent="0.2">
      <c r="A4004" s="40"/>
      <c r="B4004" s="40"/>
      <c r="C4004" s="40"/>
      <c r="D4004" s="40"/>
      <c r="E4004" s="115"/>
      <c r="F4004" s="115"/>
      <c r="G4004" s="40"/>
      <c r="H4004" s="40"/>
      <c r="I4004" s="40"/>
      <c r="J4004" s="40"/>
      <c r="K4004" s="40"/>
      <c r="L4004" s="40"/>
      <c r="M4004" s="40"/>
      <c r="N4004" s="40"/>
      <c r="O4004" s="40"/>
    </row>
    <row r="4005" spans="1:15" s="200" customFormat="1" x14ac:dyDescent="0.2">
      <c r="A4005" s="40"/>
      <c r="B4005" s="40"/>
      <c r="C4005" s="40"/>
      <c r="D4005" s="40"/>
      <c r="E4005" s="115"/>
      <c r="F4005" s="115"/>
      <c r="G4005" s="40"/>
      <c r="H4005" s="40"/>
      <c r="I4005" s="40"/>
      <c r="J4005" s="40"/>
      <c r="K4005" s="40"/>
      <c r="L4005" s="40"/>
      <c r="M4005" s="40"/>
      <c r="N4005" s="40"/>
      <c r="O4005" s="40"/>
    </row>
    <row r="4006" spans="1:15" s="200" customFormat="1" x14ac:dyDescent="0.2">
      <c r="A4006" s="40"/>
      <c r="B4006" s="40"/>
      <c r="C4006" s="40"/>
      <c r="D4006" s="40"/>
      <c r="E4006" s="115"/>
      <c r="F4006" s="115"/>
      <c r="G4006" s="40"/>
      <c r="H4006" s="40"/>
      <c r="I4006" s="40"/>
      <c r="J4006" s="40"/>
      <c r="K4006" s="40"/>
      <c r="L4006" s="40"/>
      <c r="M4006" s="40"/>
      <c r="N4006" s="40"/>
      <c r="O4006" s="40"/>
    </row>
    <row r="4007" spans="1:15" s="200" customFormat="1" x14ac:dyDescent="0.2">
      <c r="A4007" s="40"/>
      <c r="B4007" s="40"/>
      <c r="C4007" s="40"/>
      <c r="D4007" s="40"/>
      <c r="E4007" s="115"/>
      <c r="F4007" s="115"/>
      <c r="G4007" s="40"/>
      <c r="H4007" s="40"/>
      <c r="I4007" s="40"/>
      <c r="J4007" s="40"/>
      <c r="K4007" s="40"/>
      <c r="L4007" s="40"/>
      <c r="M4007" s="40"/>
      <c r="N4007" s="40"/>
      <c r="O4007" s="40"/>
    </row>
    <row r="4008" spans="1:15" s="200" customFormat="1" x14ac:dyDescent="0.2">
      <c r="A4008" s="40"/>
      <c r="B4008" s="40"/>
      <c r="C4008" s="40"/>
      <c r="D4008" s="40"/>
      <c r="E4008" s="115"/>
      <c r="F4008" s="115"/>
      <c r="G4008" s="40"/>
      <c r="H4008" s="40"/>
      <c r="I4008" s="40"/>
      <c r="J4008" s="40"/>
      <c r="K4008" s="40"/>
      <c r="L4008" s="40"/>
      <c r="M4008" s="40"/>
      <c r="N4008" s="40"/>
      <c r="O4008" s="40"/>
    </row>
    <row r="4009" spans="1:15" s="200" customFormat="1" x14ac:dyDescent="0.2">
      <c r="A4009" s="40"/>
      <c r="B4009" s="40"/>
      <c r="C4009" s="40"/>
      <c r="D4009" s="40"/>
      <c r="E4009" s="115"/>
      <c r="F4009" s="115"/>
      <c r="G4009" s="40"/>
      <c r="H4009" s="40"/>
      <c r="I4009" s="40"/>
      <c r="J4009" s="40"/>
      <c r="K4009" s="40"/>
      <c r="L4009" s="40"/>
      <c r="M4009" s="40"/>
      <c r="N4009" s="40"/>
      <c r="O4009" s="40"/>
    </row>
    <row r="4010" spans="1:15" s="200" customFormat="1" x14ac:dyDescent="0.2">
      <c r="A4010" s="40"/>
      <c r="B4010" s="40"/>
      <c r="C4010" s="40"/>
      <c r="D4010" s="40"/>
      <c r="E4010" s="115"/>
      <c r="F4010" s="115"/>
      <c r="G4010" s="40"/>
      <c r="H4010" s="40"/>
      <c r="I4010" s="40"/>
      <c r="J4010" s="40"/>
      <c r="K4010" s="40"/>
      <c r="L4010" s="40"/>
      <c r="M4010" s="40"/>
      <c r="N4010" s="40"/>
      <c r="O4010" s="40"/>
    </row>
    <row r="4011" spans="1:15" s="200" customFormat="1" x14ac:dyDescent="0.2">
      <c r="A4011" s="40"/>
      <c r="B4011" s="40"/>
      <c r="C4011" s="40"/>
      <c r="D4011" s="40"/>
      <c r="E4011" s="115"/>
      <c r="F4011" s="115"/>
      <c r="G4011" s="40"/>
      <c r="H4011" s="40"/>
      <c r="I4011" s="40"/>
      <c r="J4011" s="40"/>
      <c r="K4011" s="40"/>
      <c r="L4011" s="40"/>
      <c r="M4011" s="40"/>
      <c r="N4011" s="40"/>
      <c r="O4011" s="40"/>
    </row>
    <row r="4012" spans="1:15" s="200" customFormat="1" x14ac:dyDescent="0.2">
      <c r="A4012" s="40"/>
      <c r="B4012" s="40"/>
      <c r="C4012" s="40"/>
      <c r="D4012" s="40"/>
      <c r="E4012" s="115"/>
      <c r="F4012" s="115"/>
      <c r="G4012" s="40"/>
      <c r="H4012" s="40"/>
      <c r="I4012" s="40"/>
      <c r="J4012" s="40"/>
      <c r="K4012" s="40"/>
      <c r="L4012" s="40"/>
      <c r="M4012" s="40"/>
      <c r="N4012" s="40"/>
      <c r="O4012" s="40"/>
    </row>
    <row r="4013" spans="1:15" s="200" customFormat="1" x14ac:dyDescent="0.2">
      <c r="A4013" s="40"/>
      <c r="B4013" s="40"/>
      <c r="C4013" s="40"/>
      <c r="D4013" s="40"/>
      <c r="E4013" s="115"/>
      <c r="F4013" s="115"/>
      <c r="G4013" s="40"/>
      <c r="H4013" s="40"/>
      <c r="I4013" s="40"/>
      <c r="J4013" s="40"/>
      <c r="K4013" s="40"/>
      <c r="L4013" s="40"/>
      <c r="M4013" s="40"/>
      <c r="N4013" s="40"/>
      <c r="O4013" s="40"/>
    </row>
    <row r="4014" spans="1:15" s="200" customFormat="1" x14ac:dyDescent="0.2">
      <c r="A4014" s="40"/>
      <c r="B4014" s="40"/>
      <c r="C4014" s="40"/>
      <c r="D4014" s="40"/>
      <c r="E4014" s="115"/>
      <c r="F4014" s="115"/>
      <c r="G4014" s="40"/>
      <c r="H4014" s="40"/>
      <c r="I4014" s="40"/>
      <c r="J4014" s="40"/>
      <c r="K4014" s="40"/>
      <c r="L4014" s="40"/>
      <c r="M4014" s="40"/>
      <c r="N4014" s="40"/>
      <c r="O4014" s="40"/>
    </row>
    <row r="4015" spans="1:15" s="200" customFormat="1" x14ac:dyDescent="0.2">
      <c r="A4015" s="40"/>
      <c r="B4015" s="40"/>
      <c r="C4015" s="40"/>
      <c r="D4015" s="40"/>
      <c r="E4015" s="115"/>
      <c r="F4015" s="115"/>
      <c r="G4015" s="40"/>
      <c r="H4015" s="40"/>
      <c r="I4015" s="40"/>
      <c r="J4015" s="40"/>
      <c r="K4015" s="40"/>
      <c r="L4015" s="40"/>
      <c r="M4015" s="40"/>
      <c r="N4015" s="40"/>
      <c r="O4015" s="40"/>
    </row>
    <row r="4016" spans="1:15" s="200" customFormat="1" x14ac:dyDescent="0.2">
      <c r="A4016" s="40"/>
      <c r="B4016" s="40"/>
      <c r="C4016" s="40"/>
      <c r="D4016" s="40"/>
      <c r="E4016" s="115"/>
      <c r="F4016" s="115"/>
      <c r="G4016" s="40"/>
      <c r="H4016" s="40"/>
      <c r="I4016" s="40"/>
      <c r="J4016" s="40"/>
      <c r="K4016" s="40"/>
      <c r="L4016" s="40"/>
      <c r="M4016" s="40"/>
      <c r="N4016" s="40"/>
      <c r="O4016" s="40"/>
    </row>
    <row r="4017" spans="1:15" s="200" customFormat="1" x14ac:dyDescent="0.2">
      <c r="A4017" s="40"/>
      <c r="B4017" s="40"/>
      <c r="C4017" s="40"/>
      <c r="D4017" s="40"/>
      <c r="E4017" s="115"/>
      <c r="F4017" s="115"/>
      <c r="G4017" s="40"/>
      <c r="H4017" s="40"/>
      <c r="I4017" s="40"/>
      <c r="J4017" s="40"/>
      <c r="K4017" s="40"/>
      <c r="L4017" s="40"/>
      <c r="M4017" s="40"/>
      <c r="N4017" s="40"/>
      <c r="O4017" s="40"/>
    </row>
    <row r="4018" spans="1:15" s="200" customFormat="1" x14ac:dyDescent="0.2">
      <c r="A4018" s="40"/>
      <c r="B4018" s="40"/>
      <c r="C4018" s="40"/>
      <c r="D4018" s="40"/>
      <c r="E4018" s="115"/>
      <c r="F4018" s="115"/>
      <c r="G4018" s="40"/>
      <c r="H4018" s="40"/>
      <c r="I4018" s="40"/>
      <c r="J4018" s="40"/>
      <c r="K4018" s="40"/>
      <c r="L4018" s="40"/>
      <c r="M4018" s="40"/>
      <c r="N4018" s="40"/>
      <c r="O4018" s="40"/>
    </row>
    <row r="4019" spans="1:15" s="200" customFormat="1" x14ac:dyDescent="0.2">
      <c r="A4019" s="40"/>
      <c r="B4019" s="40"/>
      <c r="C4019" s="40"/>
      <c r="D4019" s="40"/>
      <c r="E4019" s="115"/>
      <c r="F4019" s="115"/>
      <c r="G4019" s="40"/>
      <c r="H4019" s="40"/>
      <c r="I4019" s="40"/>
      <c r="J4019" s="40"/>
      <c r="K4019" s="40"/>
      <c r="L4019" s="40"/>
      <c r="M4019" s="40"/>
      <c r="N4019" s="40"/>
      <c r="O4019" s="40"/>
    </row>
    <row r="4020" spans="1:15" s="200" customFormat="1" x14ac:dyDescent="0.2">
      <c r="A4020" s="40"/>
      <c r="B4020" s="40"/>
      <c r="C4020" s="40"/>
      <c r="D4020" s="40"/>
      <c r="E4020" s="115"/>
      <c r="F4020" s="115"/>
      <c r="G4020" s="40"/>
      <c r="H4020" s="40"/>
      <c r="I4020" s="40"/>
      <c r="J4020" s="40"/>
      <c r="K4020" s="40"/>
      <c r="L4020" s="40"/>
      <c r="M4020" s="40"/>
      <c r="N4020" s="40"/>
      <c r="O4020" s="40"/>
    </row>
    <row r="4021" spans="1:15" s="200" customFormat="1" x14ac:dyDescent="0.2">
      <c r="A4021" s="40"/>
      <c r="B4021" s="40"/>
      <c r="C4021" s="40"/>
      <c r="D4021" s="40"/>
      <c r="E4021" s="115"/>
      <c r="F4021" s="115"/>
      <c r="G4021" s="40"/>
      <c r="H4021" s="40"/>
      <c r="I4021" s="40"/>
      <c r="J4021" s="40"/>
      <c r="K4021" s="40"/>
      <c r="L4021" s="40"/>
      <c r="M4021" s="40"/>
      <c r="N4021" s="40"/>
      <c r="O4021" s="40"/>
    </row>
    <row r="4022" spans="1:15" s="200" customFormat="1" x14ac:dyDescent="0.2">
      <c r="A4022" s="40"/>
      <c r="B4022" s="40"/>
      <c r="C4022" s="40"/>
      <c r="D4022" s="40"/>
      <c r="E4022" s="115"/>
      <c r="F4022" s="115"/>
      <c r="G4022" s="40"/>
      <c r="H4022" s="40"/>
      <c r="I4022" s="40"/>
      <c r="J4022" s="40"/>
      <c r="K4022" s="40"/>
      <c r="L4022" s="40"/>
      <c r="M4022" s="40"/>
      <c r="N4022" s="40"/>
      <c r="O4022" s="40"/>
    </row>
    <row r="4023" spans="1:15" s="200" customFormat="1" x14ac:dyDescent="0.2">
      <c r="A4023" s="40"/>
      <c r="B4023" s="40"/>
      <c r="C4023" s="40"/>
      <c r="D4023" s="40"/>
      <c r="E4023" s="115"/>
      <c r="F4023" s="115"/>
      <c r="G4023" s="40"/>
      <c r="H4023" s="40"/>
      <c r="I4023" s="40"/>
      <c r="J4023" s="40"/>
      <c r="K4023" s="40"/>
      <c r="L4023" s="40"/>
      <c r="M4023" s="40"/>
      <c r="N4023" s="40"/>
      <c r="O4023" s="40"/>
    </row>
    <row r="4024" spans="1:15" s="200" customFormat="1" x14ac:dyDescent="0.2">
      <c r="A4024" s="40"/>
      <c r="B4024" s="40"/>
      <c r="C4024" s="40"/>
      <c r="D4024" s="40"/>
      <c r="E4024" s="115"/>
      <c r="F4024" s="115"/>
      <c r="G4024" s="40"/>
      <c r="H4024" s="40"/>
      <c r="I4024" s="40"/>
      <c r="J4024" s="40"/>
      <c r="K4024" s="40"/>
      <c r="L4024" s="40"/>
      <c r="M4024" s="40"/>
      <c r="N4024" s="40"/>
      <c r="O4024" s="40"/>
    </row>
    <row r="4025" spans="1:15" s="200" customFormat="1" x14ac:dyDescent="0.2">
      <c r="A4025" s="40"/>
      <c r="B4025" s="40"/>
      <c r="C4025" s="40"/>
      <c r="D4025" s="40"/>
      <c r="E4025" s="115"/>
      <c r="F4025" s="115"/>
      <c r="G4025" s="40"/>
      <c r="H4025" s="40"/>
      <c r="I4025" s="40"/>
      <c r="J4025" s="40"/>
      <c r="K4025" s="40"/>
      <c r="L4025" s="40"/>
      <c r="M4025" s="40"/>
      <c r="N4025" s="40"/>
      <c r="O4025" s="40"/>
    </row>
    <row r="4026" spans="1:15" s="200" customFormat="1" x14ac:dyDescent="0.2">
      <c r="A4026" s="40"/>
      <c r="B4026" s="40"/>
      <c r="C4026" s="40"/>
      <c r="D4026" s="40"/>
      <c r="E4026" s="115"/>
      <c r="F4026" s="115"/>
      <c r="G4026" s="40"/>
      <c r="H4026" s="40"/>
      <c r="I4026" s="40"/>
      <c r="J4026" s="40"/>
      <c r="K4026" s="40"/>
      <c r="L4026" s="40"/>
      <c r="M4026" s="40"/>
      <c r="N4026" s="40"/>
      <c r="O4026" s="40"/>
    </row>
    <row r="4027" spans="1:15" s="200" customFormat="1" x14ac:dyDescent="0.2">
      <c r="A4027" s="40"/>
      <c r="B4027" s="40"/>
      <c r="C4027" s="40"/>
      <c r="D4027" s="40"/>
      <c r="E4027" s="115"/>
      <c r="F4027" s="115"/>
      <c r="G4027" s="40"/>
      <c r="H4027" s="40"/>
      <c r="I4027" s="40"/>
      <c r="J4027" s="40"/>
      <c r="K4027" s="40"/>
      <c r="L4027" s="40"/>
      <c r="M4027" s="40"/>
      <c r="N4027" s="40"/>
      <c r="O4027" s="40"/>
    </row>
    <row r="4028" spans="1:15" s="200" customFormat="1" x14ac:dyDescent="0.2">
      <c r="A4028" s="40"/>
      <c r="B4028" s="40"/>
      <c r="C4028" s="40"/>
      <c r="D4028" s="40"/>
      <c r="E4028" s="115"/>
      <c r="F4028" s="115"/>
      <c r="G4028" s="40"/>
      <c r="H4028" s="40"/>
      <c r="I4028" s="40"/>
      <c r="J4028" s="40"/>
      <c r="K4028" s="40"/>
      <c r="L4028" s="40"/>
      <c r="M4028" s="40"/>
      <c r="N4028" s="40"/>
      <c r="O4028" s="40"/>
    </row>
    <row r="4029" spans="1:15" s="200" customFormat="1" x14ac:dyDescent="0.2">
      <c r="A4029" s="40"/>
      <c r="B4029" s="40"/>
      <c r="C4029" s="40"/>
      <c r="D4029" s="40"/>
      <c r="E4029" s="115"/>
      <c r="F4029" s="115"/>
      <c r="G4029" s="40"/>
      <c r="H4029" s="40"/>
      <c r="I4029" s="40"/>
      <c r="J4029" s="40"/>
      <c r="K4029" s="40"/>
      <c r="L4029" s="40"/>
      <c r="M4029" s="40"/>
      <c r="N4029" s="40"/>
      <c r="O4029" s="40"/>
    </row>
    <row r="4030" spans="1:15" s="200" customFormat="1" x14ac:dyDescent="0.2">
      <c r="A4030" s="40"/>
      <c r="B4030" s="40"/>
      <c r="C4030" s="40"/>
      <c r="D4030" s="40"/>
      <c r="E4030" s="115"/>
      <c r="F4030" s="115"/>
      <c r="G4030" s="40"/>
      <c r="H4030" s="40"/>
      <c r="I4030" s="40"/>
      <c r="J4030" s="40"/>
      <c r="K4030" s="40"/>
      <c r="L4030" s="40"/>
      <c r="M4030" s="40"/>
      <c r="N4030" s="40"/>
      <c r="O4030" s="40"/>
    </row>
    <row r="4031" spans="1:15" s="200" customFormat="1" x14ac:dyDescent="0.2">
      <c r="A4031" s="40"/>
      <c r="B4031" s="40"/>
      <c r="C4031" s="40"/>
      <c r="D4031" s="40"/>
      <c r="E4031" s="115"/>
      <c r="F4031" s="115"/>
      <c r="G4031" s="40"/>
      <c r="H4031" s="40"/>
      <c r="I4031" s="40"/>
      <c r="J4031" s="40"/>
      <c r="K4031" s="40"/>
      <c r="L4031" s="40"/>
      <c r="M4031" s="40"/>
      <c r="N4031" s="40"/>
      <c r="O4031" s="40"/>
    </row>
    <row r="4032" spans="1:15" s="200" customFormat="1" x14ac:dyDescent="0.2">
      <c r="A4032" s="40"/>
      <c r="B4032" s="40"/>
      <c r="C4032" s="40"/>
      <c r="D4032" s="40"/>
      <c r="E4032" s="115"/>
      <c r="F4032" s="115"/>
      <c r="G4032" s="40"/>
      <c r="H4032" s="40"/>
      <c r="I4032" s="40"/>
      <c r="J4032" s="40"/>
      <c r="K4032" s="40"/>
      <c r="L4032" s="40"/>
      <c r="M4032" s="40"/>
      <c r="N4032" s="40"/>
      <c r="O4032" s="40"/>
    </row>
    <row r="4033" spans="1:15" s="200" customFormat="1" x14ac:dyDescent="0.2">
      <c r="A4033" s="40"/>
      <c r="B4033" s="40"/>
      <c r="C4033" s="40"/>
      <c r="D4033" s="40"/>
      <c r="E4033" s="115"/>
      <c r="F4033" s="115"/>
      <c r="G4033" s="40"/>
      <c r="H4033" s="40"/>
      <c r="I4033" s="40"/>
      <c r="J4033" s="40"/>
      <c r="K4033" s="40"/>
      <c r="L4033" s="40"/>
      <c r="M4033" s="40"/>
      <c r="N4033" s="40"/>
      <c r="O4033" s="40"/>
    </row>
    <row r="4034" spans="1:15" s="200" customFormat="1" x14ac:dyDescent="0.2">
      <c r="A4034" s="40"/>
      <c r="B4034" s="40"/>
      <c r="C4034" s="40"/>
      <c r="D4034" s="40"/>
      <c r="E4034" s="115"/>
      <c r="F4034" s="115"/>
      <c r="G4034" s="40"/>
      <c r="H4034" s="40"/>
      <c r="I4034" s="40"/>
      <c r="J4034" s="40"/>
      <c r="K4034" s="40"/>
      <c r="L4034" s="40"/>
      <c r="M4034" s="40"/>
      <c r="N4034" s="40"/>
      <c r="O4034" s="40"/>
    </row>
    <row r="4035" spans="1:15" s="200" customFormat="1" x14ac:dyDescent="0.2">
      <c r="A4035" s="40"/>
      <c r="B4035" s="40"/>
      <c r="C4035" s="40"/>
      <c r="D4035" s="40"/>
      <c r="E4035" s="115"/>
      <c r="F4035" s="115"/>
      <c r="G4035" s="40"/>
      <c r="H4035" s="40"/>
      <c r="I4035" s="40"/>
      <c r="J4035" s="40"/>
      <c r="K4035" s="40"/>
      <c r="L4035" s="40"/>
      <c r="M4035" s="40"/>
      <c r="N4035" s="40"/>
      <c r="O4035" s="40"/>
    </row>
    <row r="4036" spans="1:15" s="200" customFormat="1" x14ac:dyDescent="0.2">
      <c r="A4036" s="40"/>
      <c r="B4036" s="40"/>
      <c r="C4036" s="40"/>
      <c r="D4036" s="40"/>
      <c r="E4036" s="115"/>
      <c r="F4036" s="115"/>
      <c r="G4036" s="40"/>
      <c r="H4036" s="40"/>
      <c r="I4036" s="40"/>
      <c r="J4036" s="40"/>
      <c r="K4036" s="40"/>
      <c r="L4036" s="40"/>
      <c r="M4036" s="40"/>
      <c r="N4036" s="40"/>
      <c r="O4036" s="40"/>
    </row>
    <row r="4037" spans="1:15" s="200" customFormat="1" x14ac:dyDescent="0.2">
      <c r="A4037" s="40"/>
      <c r="B4037" s="40"/>
      <c r="C4037" s="40"/>
      <c r="D4037" s="40"/>
      <c r="E4037" s="115"/>
      <c r="F4037" s="115"/>
      <c r="G4037" s="40"/>
      <c r="H4037" s="40"/>
      <c r="I4037" s="40"/>
      <c r="J4037" s="40"/>
      <c r="K4037" s="40"/>
      <c r="L4037" s="40"/>
      <c r="M4037" s="40"/>
      <c r="N4037" s="40"/>
      <c r="O4037" s="40"/>
    </row>
    <row r="4038" spans="1:15" s="200" customFormat="1" x14ac:dyDescent="0.2">
      <c r="A4038" s="40"/>
      <c r="B4038" s="40"/>
      <c r="C4038" s="40"/>
      <c r="D4038" s="40"/>
      <c r="E4038" s="115"/>
      <c r="F4038" s="115"/>
      <c r="G4038" s="40"/>
      <c r="H4038" s="40"/>
      <c r="I4038" s="40"/>
      <c r="J4038" s="40"/>
      <c r="K4038" s="40"/>
      <c r="L4038" s="40"/>
      <c r="M4038" s="40"/>
      <c r="N4038" s="40"/>
      <c r="O4038" s="40"/>
    </row>
    <row r="4039" spans="1:15" s="200" customFormat="1" x14ac:dyDescent="0.2">
      <c r="A4039" s="40"/>
      <c r="B4039" s="40"/>
      <c r="C4039" s="40"/>
      <c r="D4039" s="40"/>
      <c r="E4039" s="115"/>
      <c r="F4039" s="115"/>
      <c r="G4039" s="40"/>
      <c r="H4039" s="40"/>
      <c r="I4039" s="40"/>
      <c r="J4039" s="40"/>
      <c r="K4039" s="40"/>
      <c r="L4039" s="40"/>
      <c r="M4039" s="40"/>
      <c r="N4039" s="40"/>
      <c r="O4039" s="40"/>
    </row>
    <row r="4040" spans="1:15" s="200" customFormat="1" x14ac:dyDescent="0.2">
      <c r="A4040" s="40"/>
      <c r="B4040" s="40"/>
      <c r="C4040" s="40"/>
      <c r="D4040" s="40"/>
      <c r="E4040" s="115"/>
      <c r="F4040" s="115"/>
      <c r="G4040" s="40"/>
      <c r="H4040" s="40"/>
      <c r="I4040" s="40"/>
      <c r="J4040" s="40"/>
      <c r="K4040" s="40"/>
      <c r="L4040" s="40"/>
      <c r="M4040" s="40"/>
      <c r="N4040" s="40"/>
      <c r="O4040" s="40"/>
    </row>
    <row r="4041" spans="1:15" s="200" customFormat="1" x14ac:dyDescent="0.2">
      <c r="A4041" s="40"/>
      <c r="B4041" s="40"/>
      <c r="C4041" s="40"/>
      <c r="D4041" s="40"/>
      <c r="E4041" s="115"/>
      <c r="F4041" s="115"/>
      <c r="G4041" s="40"/>
      <c r="H4041" s="40"/>
      <c r="I4041" s="40"/>
      <c r="J4041" s="40"/>
      <c r="K4041" s="40"/>
      <c r="L4041" s="40"/>
      <c r="M4041" s="40"/>
      <c r="N4041" s="40"/>
      <c r="O4041" s="40"/>
    </row>
    <row r="4042" spans="1:15" s="200" customFormat="1" x14ac:dyDescent="0.2">
      <c r="A4042" s="40"/>
      <c r="B4042" s="40"/>
      <c r="C4042" s="40"/>
      <c r="D4042" s="40"/>
      <c r="E4042" s="115"/>
      <c r="F4042" s="115"/>
      <c r="G4042" s="40"/>
      <c r="H4042" s="40"/>
      <c r="I4042" s="40"/>
      <c r="J4042" s="40"/>
      <c r="K4042" s="40"/>
      <c r="L4042" s="40"/>
      <c r="M4042" s="40"/>
      <c r="N4042" s="40"/>
      <c r="O4042" s="40"/>
    </row>
    <row r="4043" spans="1:15" s="200" customFormat="1" x14ac:dyDescent="0.2">
      <c r="A4043" s="40"/>
      <c r="B4043" s="40"/>
      <c r="C4043" s="40"/>
      <c r="D4043" s="40"/>
      <c r="E4043" s="115"/>
      <c r="F4043" s="115"/>
      <c r="G4043" s="40"/>
      <c r="H4043" s="40"/>
      <c r="I4043" s="40"/>
      <c r="J4043" s="40"/>
      <c r="K4043" s="40"/>
      <c r="L4043" s="40"/>
      <c r="M4043" s="40"/>
      <c r="N4043" s="40"/>
      <c r="O4043" s="40"/>
    </row>
    <row r="4044" spans="1:15" s="200" customFormat="1" x14ac:dyDescent="0.2">
      <c r="A4044" s="40"/>
      <c r="B4044" s="40"/>
      <c r="C4044" s="40"/>
      <c r="D4044" s="40"/>
      <c r="E4044" s="115"/>
      <c r="F4044" s="115"/>
      <c r="G4044" s="40"/>
      <c r="H4044" s="40"/>
      <c r="I4044" s="40"/>
      <c r="J4044" s="40"/>
      <c r="K4044" s="40"/>
      <c r="L4044" s="40"/>
      <c r="M4044" s="40"/>
      <c r="N4044" s="40"/>
      <c r="O4044" s="40"/>
    </row>
    <row r="4045" spans="1:15" s="200" customFormat="1" x14ac:dyDescent="0.2">
      <c r="A4045" s="40"/>
      <c r="B4045" s="40"/>
      <c r="C4045" s="40"/>
      <c r="D4045" s="40"/>
      <c r="E4045" s="115"/>
      <c r="F4045" s="115"/>
      <c r="G4045" s="40"/>
      <c r="H4045" s="40"/>
      <c r="I4045" s="40"/>
      <c r="J4045" s="40"/>
      <c r="K4045" s="40"/>
      <c r="L4045" s="40"/>
      <c r="M4045" s="40"/>
      <c r="N4045" s="40"/>
      <c r="O4045" s="40"/>
    </row>
    <row r="4046" spans="1:15" s="200" customFormat="1" x14ac:dyDescent="0.2">
      <c r="A4046" s="40"/>
      <c r="B4046" s="40"/>
      <c r="C4046" s="40"/>
      <c r="D4046" s="40"/>
      <c r="E4046" s="115"/>
      <c r="F4046" s="115"/>
      <c r="G4046" s="40"/>
      <c r="H4046" s="40"/>
      <c r="I4046" s="40"/>
      <c r="J4046" s="40"/>
      <c r="K4046" s="40"/>
      <c r="L4046" s="40"/>
      <c r="M4046" s="40"/>
      <c r="N4046" s="40"/>
      <c r="O4046" s="40"/>
    </row>
    <row r="4047" spans="1:15" s="200" customFormat="1" x14ac:dyDescent="0.2">
      <c r="A4047" s="40"/>
      <c r="B4047" s="40"/>
      <c r="C4047" s="40"/>
      <c r="D4047" s="40"/>
      <c r="E4047" s="115"/>
      <c r="F4047" s="115"/>
      <c r="G4047" s="40"/>
      <c r="H4047" s="40"/>
      <c r="I4047" s="40"/>
      <c r="J4047" s="40"/>
      <c r="K4047" s="40"/>
      <c r="L4047" s="40"/>
      <c r="M4047" s="40"/>
      <c r="N4047" s="40"/>
      <c r="O4047" s="40"/>
    </row>
    <row r="4048" spans="1:15" s="200" customFormat="1" x14ac:dyDescent="0.2">
      <c r="A4048" s="40"/>
      <c r="B4048" s="40"/>
      <c r="C4048" s="40"/>
      <c r="D4048" s="40"/>
      <c r="E4048" s="115"/>
      <c r="F4048" s="115"/>
      <c r="G4048" s="40"/>
      <c r="H4048" s="40"/>
      <c r="I4048" s="40"/>
      <c r="J4048" s="40"/>
      <c r="K4048" s="40"/>
      <c r="L4048" s="40"/>
      <c r="M4048" s="40"/>
      <c r="N4048" s="40"/>
      <c r="O4048" s="40"/>
    </row>
    <row r="4049" spans="1:15" s="200" customFormat="1" x14ac:dyDescent="0.2">
      <c r="A4049" s="40"/>
      <c r="B4049" s="40"/>
      <c r="C4049" s="40"/>
      <c r="D4049" s="40"/>
      <c r="E4049" s="115"/>
      <c r="F4049" s="115"/>
      <c r="G4049" s="40"/>
      <c r="H4049" s="40"/>
      <c r="I4049" s="40"/>
      <c r="J4049" s="40"/>
      <c r="K4049" s="40"/>
      <c r="L4049" s="40"/>
      <c r="M4049" s="40"/>
      <c r="N4049" s="40"/>
      <c r="O4049" s="40"/>
    </row>
    <row r="4050" spans="1:15" s="200" customFormat="1" x14ac:dyDescent="0.2">
      <c r="A4050" s="40"/>
      <c r="B4050" s="40"/>
      <c r="C4050" s="40"/>
      <c r="D4050" s="40"/>
      <c r="E4050" s="115"/>
      <c r="F4050" s="115"/>
      <c r="G4050" s="40"/>
      <c r="H4050" s="40"/>
      <c r="I4050" s="40"/>
      <c r="J4050" s="40"/>
      <c r="K4050" s="40"/>
      <c r="L4050" s="40"/>
      <c r="M4050" s="40"/>
      <c r="N4050" s="40"/>
      <c r="O4050" s="40"/>
    </row>
    <row r="4051" spans="1:15" s="200" customFormat="1" x14ac:dyDescent="0.2">
      <c r="A4051" s="40"/>
      <c r="B4051" s="40"/>
      <c r="C4051" s="40"/>
      <c r="D4051" s="40"/>
      <c r="E4051" s="115"/>
      <c r="F4051" s="115"/>
      <c r="G4051" s="40"/>
      <c r="H4051" s="40"/>
      <c r="I4051" s="40"/>
      <c r="J4051" s="40"/>
      <c r="K4051" s="40"/>
      <c r="L4051" s="40"/>
      <c r="M4051" s="40"/>
      <c r="N4051" s="40"/>
      <c r="O4051" s="40"/>
    </row>
    <row r="4052" spans="1:15" s="200" customFormat="1" x14ac:dyDescent="0.2">
      <c r="A4052" s="40"/>
      <c r="B4052" s="40"/>
      <c r="C4052" s="40"/>
      <c r="D4052" s="40"/>
      <c r="E4052" s="115"/>
      <c r="F4052" s="115"/>
      <c r="G4052" s="40"/>
      <c r="H4052" s="40"/>
      <c r="I4052" s="40"/>
      <c r="J4052" s="40"/>
      <c r="K4052" s="40"/>
      <c r="L4052" s="40"/>
      <c r="M4052" s="40"/>
      <c r="N4052" s="40"/>
      <c r="O4052" s="40"/>
    </row>
    <row r="4053" spans="1:15" s="200" customFormat="1" x14ac:dyDescent="0.2">
      <c r="A4053" s="40"/>
      <c r="B4053" s="40"/>
      <c r="C4053" s="40"/>
      <c r="D4053" s="40"/>
      <c r="E4053" s="115"/>
      <c r="F4053" s="115"/>
      <c r="G4053" s="40"/>
      <c r="H4053" s="40"/>
      <c r="I4053" s="40"/>
      <c r="J4053" s="40"/>
      <c r="K4053" s="40"/>
      <c r="L4053" s="40"/>
      <c r="M4053" s="40"/>
      <c r="N4053" s="40"/>
      <c r="O4053" s="40"/>
    </row>
    <row r="4054" spans="1:15" s="200" customFormat="1" x14ac:dyDescent="0.2">
      <c r="A4054" s="40"/>
      <c r="B4054" s="40"/>
      <c r="C4054" s="40"/>
      <c r="D4054" s="40"/>
      <c r="E4054" s="115"/>
      <c r="F4054" s="115"/>
      <c r="G4054" s="40"/>
      <c r="H4054" s="40"/>
      <c r="I4054" s="40"/>
      <c r="J4054" s="40"/>
      <c r="K4054" s="40"/>
      <c r="L4054" s="40"/>
      <c r="M4054" s="40"/>
      <c r="N4054" s="40"/>
      <c r="O4054" s="40"/>
    </row>
    <row r="4055" spans="1:15" s="200" customFormat="1" x14ac:dyDescent="0.2">
      <c r="A4055" s="40"/>
      <c r="B4055" s="40"/>
      <c r="C4055" s="40"/>
      <c r="D4055" s="40"/>
      <c r="E4055" s="115"/>
      <c r="F4055" s="115"/>
      <c r="G4055" s="40"/>
      <c r="H4055" s="40"/>
      <c r="I4055" s="40"/>
      <c r="J4055" s="40"/>
      <c r="K4055" s="40"/>
      <c r="L4055" s="40"/>
      <c r="M4055" s="40"/>
      <c r="N4055" s="40"/>
      <c r="O4055" s="40"/>
    </row>
    <row r="4056" spans="1:15" s="200" customFormat="1" x14ac:dyDescent="0.2">
      <c r="A4056" s="40"/>
      <c r="B4056" s="40"/>
      <c r="C4056" s="40"/>
      <c r="D4056" s="40"/>
      <c r="E4056" s="115"/>
      <c r="F4056" s="115"/>
      <c r="G4056" s="40"/>
      <c r="H4056" s="40"/>
      <c r="I4056" s="40"/>
      <c r="J4056" s="40"/>
      <c r="K4056" s="40"/>
      <c r="L4056" s="40"/>
      <c r="M4056" s="40"/>
      <c r="N4056" s="40"/>
      <c r="O4056" s="40"/>
    </row>
    <row r="4057" spans="1:15" s="200" customFormat="1" x14ac:dyDescent="0.2">
      <c r="A4057" s="40"/>
      <c r="B4057" s="40"/>
      <c r="C4057" s="40"/>
      <c r="D4057" s="40"/>
      <c r="E4057" s="115"/>
      <c r="F4057" s="115"/>
      <c r="G4057" s="40"/>
      <c r="H4057" s="40"/>
      <c r="I4057" s="40"/>
      <c r="J4057" s="40"/>
      <c r="K4057" s="40"/>
      <c r="L4057" s="40"/>
      <c r="M4057" s="40"/>
      <c r="N4057" s="40"/>
      <c r="O4057" s="40"/>
    </row>
    <row r="4058" spans="1:15" s="200" customFormat="1" x14ac:dyDescent="0.2">
      <c r="A4058" s="40"/>
      <c r="B4058" s="40"/>
      <c r="C4058" s="40"/>
      <c r="D4058" s="40"/>
      <c r="E4058" s="115"/>
      <c r="F4058" s="115"/>
      <c r="G4058" s="40"/>
      <c r="H4058" s="40"/>
      <c r="I4058" s="40"/>
      <c r="J4058" s="40"/>
      <c r="K4058" s="40"/>
      <c r="L4058" s="40"/>
      <c r="M4058" s="40"/>
      <c r="N4058" s="40"/>
      <c r="O4058" s="40"/>
    </row>
    <row r="4059" spans="1:15" s="200" customFormat="1" x14ac:dyDescent="0.2">
      <c r="A4059" s="40"/>
      <c r="B4059" s="40"/>
      <c r="C4059" s="40"/>
      <c r="D4059" s="40"/>
      <c r="E4059" s="115"/>
      <c r="F4059" s="115"/>
      <c r="G4059" s="40"/>
      <c r="H4059" s="40"/>
      <c r="I4059" s="40"/>
      <c r="J4059" s="40"/>
      <c r="K4059" s="40"/>
      <c r="L4059" s="40"/>
      <c r="M4059" s="40"/>
      <c r="N4059" s="40"/>
      <c r="O4059" s="40"/>
    </row>
    <row r="4060" spans="1:15" s="200" customFormat="1" x14ac:dyDescent="0.2">
      <c r="A4060" s="40"/>
      <c r="B4060" s="40"/>
      <c r="C4060" s="40"/>
      <c r="D4060" s="40"/>
      <c r="E4060" s="115"/>
      <c r="F4060" s="115"/>
      <c r="G4060" s="40"/>
      <c r="H4060" s="40"/>
      <c r="I4060" s="40"/>
      <c r="J4060" s="40"/>
      <c r="K4060" s="40"/>
      <c r="L4060" s="40"/>
      <c r="M4060" s="40"/>
      <c r="N4060" s="40"/>
      <c r="O4060" s="40"/>
    </row>
    <row r="4061" spans="1:15" s="200" customFormat="1" x14ac:dyDescent="0.2">
      <c r="A4061" s="40"/>
      <c r="B4061" s="40"/>
      <c r="C4061" s="40"/>
      <c r="D4061" s="40"/>
      <c r="E4061" s="115"/>
      <c r="F4061" s="115"/>
      <c r="G4061" s="40"/>
      <c r="H4061" s="40"/>
      <c r="I4061" s="40"/>
      <c r="J4061" s="40"/>
      <c r="K4061" s="40"/>
      <c r="L4061" s="40"/>
      <c r="M4061" s="40"/>
      <c r="N4061" s="40"/>
      <c r="O4061" s="40"/>
    </row>
    <row r="4062" spans="1:15" s="200" customFormat="1" x14ac:dyDescent="0.2">
      <c r="A4062" s="40"/>
      <c r="B4062" s="40"/>
      <c r="C4062" s="40"/>
      <c r="D4062" s="40"/>
      <c r="E4062" s="115"/>
      <c r="F4062" s="115"/>
      <c r="G4062" s="40"/>
      <c r="H4062" s="40"/>
      <c r="I4062" s="40"/>
      <c r="J4062" s="40"/>
      <c r="K4062" s="40"/>
      <c r="L4062" s="40"/>
      <c r="M4062" s="40"/>
      <c r="N4062" s="40"/>
      <c r="O4062" s="40"/>
    </row>
    <row r="4063" spans="1:15" s="200" customFormat="1" x14ac:dyDescent="0.2">
      <c r="A4063" s="40"/>
      <c r="B4063" s="40"/>
      <c r="C4063" s="40"/>
      <c r="D4063" s="40"/>
      <c r="E4063" s="115"/>
      <c r="F4063" s="115"/>
      <c r="G4063" s="40"/>
      <c r="H4063" s="40"/>
      <c r="I4063" s="40"/>
      <c r="J4063" s="40"/>
      <c r="K4063" s="40"/>
      <c r="L4063" s="40"/>
      <c r="M4063" s="40"/>
      <c r="N4063" s="40"/>
      <c r="O4063" s="40"/>
    </row>
    <row r="4064" spans="1:15" s="200" customFormat="1" x14ac:dyDescent="0.2">
      <c r="A4064" s="40"/>
      <c r="B4064" s="40"/>
      <c r="C4064" s="40"/>
      <c r="D4064" s="40"/>
      <c r="E4064" s="115"/>
      <c r="F4064" s="115"/>
      <c r="G4064" s="40"/>
      <c r="H4064" s="40"/>
      <c r="I4064" s="40"/>
      <c r="J4064" s="40"/>
      <c r="K4064" s="40"/>
      <c r="L4064" s="40"/>
      <c r="M4064" s="40"/>
      <c r="N4064" s="40"/>
      <c r="O4064" s="40"/>
    </row>
    <row r="4065" spans="1:15" s="200" customFormat="1" x14ac:dyDescent="0.2">
      <c r="A4065" s="40"/>
      <c r="B4065" s="40"/>
      <c r="C4065" s="40"/>
      <c r="D4065" s="40"/>
      <c r="E4065" s="115"/>
      <c r="F4065" s="115"/>
      <c r="G4065" s="40"/>
      <c r="H4065" s="40"/>
      <c r="I4065" s="40"/>
      <c r="J4065" s="40"/>
      <c r="K4065" s="40"/>
      <c r="L4065" s="40"/>
      <c r="M4065" s="40"/>
      <c r="N4065" s="40"/>
      <c r="O4065" s="40"/>
    </row>
    <row r="4066" spans="1:15" s="200" customFormat="1" x14ac:dyDescent="0.2">
      <c r="A4066" s="40"/>
      <c r="B4066" s="40"/>
      <c r="C4066" s="40"/>
      <c r="D4066" s="40"/>
      <c r="E4066" s="115"/>
      <c r="F4066" s="115"/>
      <c r="G4066" s="40"/>
      <c r="H4066" s="40"/>
      <c r="I4066" s="40"/>
      <c r="J4066" s="40"/>
      <c r="K4066" s="40"/>
      <c r="L4066" s="40"/>
      <c r="M4066" s="40"/>
      <c r="N4066" s="40"/>
      <c r="O4066" s="40"/>
    </row>
    <row r="4067" spans="1:15" s="200" customFormat="1" x14ac:dyDescent="0.2">
      <c r="A4067" s="40"/>
      <c r="B4067" s="40"/>
      <c r="C4067" s="40"/>
      <c r="D4067" s="40"/>
      <c r="E4067" s="115"/>
      <c r="F4067" s="115"/>
      <c r="G4067" s="40"/>
      <c r="H4067" s="40"/>
      <c r="I4067" s="40"/>
      <c r="J4067" s="40"/>
      <c r="K4067" s="40"/>
      <c r="L4067" s="40"/>
      <c r="M4067" s="40"/>
      <c r="N4067" s="40"/>
      <c r="O4067" s="40"/>
    </row>
    <row r="4068" spans="1:15" s="200" customFormat="1" x14ac:dyDescent="0.2">
      <c r="A4068" s="40"/>
      <c r="B4068" s="40"/>
      <c r="C4068" s="40"/>
      <c r="D4068" s="40"/>
      <c r="E4068" s="115"/>
      <c r="F4068" s="115"/>
      <c r="G4068" s="40"/>
      <c r="H4068" s="40"/>
      <c r="I4068" s="40"/>
      <c r="J4068" s="40"/>
      <c r="K4068" s="40"/>
      <c r="L4068" s="40"/>
      <c r="M4068" s="40"/>
      <c r="N4068" s="40"/>
      <c r="O4068" s="40"/>
    </row>
    <row r="4069" spans="1:15" s="200" customFormat="1" x14ac:dyDescent="0.2">
      <c r="A4069" s="40"/>
      <c r="B4069" s="40"/>
      <c r="C4069" s="40"/>
      <c r="D4069" s="40"/>
      <c r="E4069" s="115"/>
      <c r="F4069" s="115"/>
      <c r="G4069" s="40"/>
      <c r="H4069" s="40"/>
      <c r="I4069" s="40"/>
      <c r="J4069" s="40"/>
      <c r="K4069" s="40"/>
      <c r="L4069" s="40"/>
      <c r="M4069" s="40"/>
      <c r="N4069" s="40"/>
      <c r="O4069" s="40"/>
    </row>
    <row r="4070" spans="1:15" s="200" customFormat="1" x14ac:dyDescent="0.2">
      <c r="A4070" s="40"/>
      <c r="B4070" s="40"/>
      <c r="C4070" s="40"/>
      <c r="D4070" s="40"/>
      <c r="E4070" s="115"/>
      <c r="F4070" s="115"/>
      <c r="G4070" s="40"/>
      <c r="H4070" s="40"/>
      <c r="I4070" s="40"/>
      <c r="J4070" s="40"/>
      <c r="K4070" s="40"/>
      <c r="L4070" s="40"/>
      <c r="M4070" s="40"/>
      <c r="N4070" s="40"/>
      <c r="O4070" s="40"/>
    </row>
    <row r="4071" spans="1:15" s="200" customFormat="1" x14ac:dyDescent="0.2">
      <c r="A4071" s="40"/>
      <c r="B4071" s="40"/>
      <c r="C4071" s="40"/>
      <c r="D4071" s="40"/>
      <c r="E4071" s="115"/>
      <c r="F4071" s="115"/>
      <c r="G4071" s="40"/>
      <c r="H4071" s="40"/>
      <c r="I4071" s="40"/>
      <c r="J4071" s="40"/>
      <c r="K4071" s="40"/>
      <c r="L4071" s="40"/>
      <c r="M4071" s="40"/>
      <c r="N4071" s="40"/>
      <c r="O4071" s="40"/>
    </row>
    <row r="4072" spans="1:15" s="200" customFormat="1" x14ac:dyDescent="0.2">
      <c r="A4072" s="40"/>
      <c r="B4072" s="40"/>
      <c r="C4072" s="40"/>
      <c r="D4072" s="40"/>
      <c r="E4072" s="115"/>
      <c r="F4072" s="115"/>
      <c r="G4072" s="40"/>
      <c r="H4072" s="40"/>
      <c r="I4072" s="40"/>
      <c r="J4072" s="40"/>
      <c r="K4072" s="40"/>
      <c r="L4072" s="40"/>
      <c r="M4072" s="40"/>
      <c r="N4072" s="40"/>
      <c r="O4072" s="40"/>
    </row>
    <row r="4073" spans="1:15" s="200" customFormat="1" x14ac:dyDescent="0.2">
      <c r="A4073" s="40"/>
      <c r="B4073" s="40"/>
      <c r="C4073" s="40"/>
      <c r="D4073" s="40"/>
      <c r="E4073" s="115"/>
      <c r="F4073" s="115"/>
      <c r="G4073" s="40"/>
      <c r="H4073" s="40"/>
      <c r="I4073" s="40"/>
      <c r="J4073" s="40"/>
      <c r="K4073" s="40"/>
      <c r="L4073" s="40"/>
      <c r="M4073" s="40"/>
      <c r="N4073" s="40"/>
      <c r="O4073" s="40"/>
    </row>
    <row r="4074" spans="1:15" s="200" customFormat="1" x14ac:dyDescent="0.2">
      <c r="A4074" s="40"/>
      <c r="B4074" s="40"/>
      <c r="C4074" s="40"/>
      <c r="D4074" s="40"/>
      <c r="E4074" s="115"/>
      <c r="F4074" s="115"/>
      <c r="G4074" s="40"/>
      <c r="H4074" s="40"/>
      <c r="I4074" s="40"/>
      <c r="J4074" s="40"/>
      <c r="K4074" s="40"/>
      <c r="L4074" s="40"/>
      <c r="M4074" s="40"/>
      <c r="N4074" s="40"/>
      <c r="O4074" s="40"/>
    </row>
    <row r="4075" spans="1:15" s="200" customFormat="1" x14ac:dyDescent="0.2">
      <c r="A4075" s="40"/>
      <c r="B4075" s="40"/>
      <c r="C4075" s="40"/>
      <c r="D4075" s="40"/>
      <c r="E4075" s="115"/>
      <c r="F4075" s="115"/>
      <c r="G4075" s="40"/>
      <c r="H4075" s="40"/>
      <c r="I4075" s="40"/>
      <c r="J4075" s="40"/>
      <c r="K4075" s="40"/>
      <c r="L4075" s="40"/>
      <c r="M4075" s="40"/>
      <c r="N4075" s="40"/>
      <c r="O4075" s="40"/>
    </row>
    <row r="4076" spans="1:15" s="200" customFormat="1" x14ac:dyDescent="0.2">
      <c r="A4076" s="40"/>
      <c r="B4076" s="40"/>
      <c r="C4076" s="40"/>
      <c r="D4076" s="40"/>
      <c r="E4076" s="115"/>
      <c r="F4076" s="115"/>
      <c r="G4076" s="40"/>
      <c r="H4076" s="40"/>
      <c r="I4076" s="40"/>
      <c r="J4076" s="40"/>
      <c r="K4076" s="40"/>
      <c r="L4076" s="40"/>
      <c r="M4076" s="40"/>
      <c r="N4076" s="40"/>
      <c r="O4076" s="40"/>
    </row>
    <row r="4077" spans="1:15" s="200" customFormat="1" x14ac:dyDescent="0.2">
      <c r="A4077" s="40"/>
      <c r="B4077" s="40"/>
      <c r="C4077" s="40"/>
      <c r="D4077" s="40"/>
      <c r="E4077" s="115"/>
      <c r="F4077" s="115"/>
      <c r="G4077" s="40"/>
      <c r="H4077" s="40"/>
      <c r="I4077" s="40"/>
      <c r="J4077" s="40"/>
      <c r="K4077" s="40"/>
      <c r="L4077" s="40"/>
      <c r="M4077" s="40"/>
      <c r="N4077" s="40"/>
      <c r="O4077" s="40"/>
    </row>
    <row r="4078" spans="1:15" s="200" customFormat="1" x14ac:dyDescent="0.2">
      <c r="A4078" s="40"/>
      <c r="B4078" s="40"/>
      <c r="C4078" s="40"/>
      <c r="D4078" s="40"/>
      <c r="E4078" s="115"/>
      <c r="F4078" s="115"/>
      <c r="G4078" s="40"/>
      <c r="H4078" s="40"/>
      <c r="I4078" s="40"/>
      <c r="J4078" s="40"/>
      <c r="K4078" s="40"/>
      <c r="L4078" s="40"/>
      <c r="M4078" s="40"/>
      <c r="N4078" s="40"/>
      <c r="O4078" s="40"/>
    </row>
    <row r="4079" spans="1:15" s="200" customFormat="1" x14ac:dyDescent="0.2">
      <c r="A4079" s="40"/>
      <c r="B4079" s="40"/>
      <c r="C4079" s="40"/>
      <c r="D4079" s="40"/>
      <c r="E4079" s="115"/>
      <c r="F4079" s="115"/>
      <c r="G4079" s="40"/>
      <c r="H4079" s="40"/>
      <c r="I4079" s="40"/>
      <c r="J4079" s="40"/>
      <c r="K4079" s="40"/>
      <c r="L4079" s="40"/>
      <c r="M4079" s="40"/>
      <c r="N4079" s="40"/>
      <c r="O4079" s="40"/>
    </row>
    <row r="4080" spans="1:15" s="200" customFormat="1" x14ac:dyDescent="0.2">
      <c r="A4080" s="40"/>
      <c r="B4080" s="40"/>
      <c r="C4080" s="40"/>
      <c r="D4080" s="40"/>
      <c r="E4080" s="115"/>
      <c r="F4080" s="115"/>
      <c r="G4080" s="40"/>
      <c r="H4080" s="40"/>
      <c r="I4080" s="40"/>
      <c r="J4080" s="40"/>
      <c r="K4080" s="40"/>
      <c r="L4080" s="40"/>
      <c r="M4080" s="40"/>
      <c r="N4080" s="40"/>
      <c r="O4080" s="40"/>
    </row>
    <row r="4081" spans="1:15" s="200" customFormat="1" x14ac:dyDescent="0.2">
      <c r="A4081" s="40"/>
      <c r="B4081" s="40"/>
      <c r="C4081" s="40"/>
      <c r="D4081" s="40"/>
      <c r="E4081" s="115"/>
      <c r="F4081" s="115"/>
      <c r="G4081" s="40"/>
      <c r="H4081" s="40"/>
      <c r="I4081" s="40"/>
      <c r="J4081" s="40"/>
      <c r="K4081" s="40"/>
      <c r="L4081" s="40"/>
      <c r="M4081" s="40"/>
      <c r="N4081" s="40"/>
      <c r="O4081" s="40"/>
    </row>
    <row r="4082" spans="1:15" s="200" customFormat="1" x14ac:dyDescent="0.2">
      <c r="A4082" s="40"/>
      <c r="B4082" s="40"/>
      <c r="C4082" s="40"/>
      <c r="D4082" s="40"/>
      <c r="E4082" s="115"/>
      <c r="F4082" s="115"/>
      <c r="G4082" s="40"/>
      <c r="H4082" s="40"/>
      <c r="I4082" s="40"/>
      <c r="J4082" s="40"/>
      <c r="K4082" s="40"/>
      <c r="L4082" s="40"/>
      <c r="M4082" s="40"/>
      <c r="N4082" s="40"/>
      <c r="O4082" s="40"/>
    </row>
    <row r="4083" spans="1:15" s="200" customFormat="1" x14ac:dyDescent="0.2">
      <c r="A4083" s="40"/>
      <c r="B4083" s="40"/>
      <c r="C4083" s="40"/>
      <c r="D4083" s="40"/>
      <c r="E4083" s="115"/>
      <c r="F4083" s="115"/>
      <c r="G4083" s="40"/>
      <c r="H4083" s="40"/>
      <c r="I4083" s="40"/>
      <c r="J4083" s="40"/>
      <c r="K4083" s="40"/>
      <c r="L4083" s="40"/>
      <c r="M4083" s="40"/>
      <c r="N4083" s="40"/>
      <c r="O4083" s="40"/>
    </row>
    <row r="4084" spans="1:15" s="200" customFormat="1" x14ac:dyDescent="0.2">
      <c r="A4084" s="40"/>
      <c r="B4084" s="40"/>
      <c r="C4084" s="40"/>
      <c r="D4084" s="40"/>
      <c r="E4084" s="115"/>
      <c r="F4084" s="115"/>
      <c r="G4084" s="40"/>
      <c r="H4084" s="40"/>
      <c r="I4084" s="40"/>
      <c r="J4084" s="40"/>
      <c r="K4084" s="40"/>
      <c r="L4084" s="40"/>
      <c r="M4084" s="40"/>
      <c r="N4084" s="40"/>
      <c r="O4084" s="40"/>
    </row>
    <row r="4085" spans="1:15" s="200" customFormat="1" x14ac:dyDescent="0.2">
      <c r="A4085" s="40"/>
      <c r="B4085" s="40"/>
      <c r="C4085" s="40"/>
      <c r="D4085" s="40"/>
      <c r="E4085" s="115"/>
      <c r="F4085" s="115"/>
      <c r="G4085" s="40"/>
      <c r="H4085" s="40"/>
      <c r="I4085" s="40"/>
      <c r="J4085" s="40"/>
      <c r="K4085" s="40"/>
      <c r="L4085" s="40"/>
      <c r="M4085" s="40"/>
      <c r="N4085" s="40"/>
      <c r="O4085" s="40"/>
    </row>
    <row r="4086" spans="1:15" s="200" customFormat="1" x14ac:dyDescent="0.2">
      <c r="A4086" s="40"/>
      <c r="B4086" s="40"/>
      <c r="C4086" s="40"/>
      <c r="D4086" s="40"/>
      <c r="E4086" s="115"/>
      <c r="F4086" s="115"/>
      <c r="G4086" s="40"/>
      <c r="H4086" s="40"/>
      <c r="I4086" s="40"/>
      <c r="J4086" s="40"/>
      <c r="K4086" s="40"/>
      <c r="L4086" s="40"/>
      <c r="M4086" s="40"/>
      <c r="N4086" s="40"/>
      <c r="O4086" s="40"/>
    </row>
    <row r="4087" spans="1:15" s="200" customFormat="1" x14ac:dyDescent="0.2">
      <c r="A4087" s="40"/>
      <c r="B4087" s="40"/>
      <c r="C4087" s="40"/>
      <c r="D4087" s="40"/>
      <c r="E4087" s="115"/>
      <c r="F4087" s="115"/>
      <c r="G4087" s="40"/>
      <c r="H4087" s="40"/>
      <c r="I4087" s="40"/>
      <c r="J4087" s="40"/>
      <c r="K4087" s="40"/>
      <c r="L4087" s="40"/>
      <c r="M4087" s="40"/>
      <c r="N4087" s="40"/>
      <c r="O4087" s="40"/>
    </row>
    <row r="4088" spans="1:15" s="200" customFormat="1" x14ac:dyDescent="0.2">
      <c r="A4088" s="40"/>
      <c r="B4088" s="40"/>
      <c r="C4088" s="40"/>
      <c r="D4088" s="40"/>
      <c r="E4088" s="115"/>
      <c r="F4088" s="115"/>
      <c r="G4088" s="40"/>
      <c r="H4088" s="40"/>
      <c r="I4088" s="40"/>
      <c r="J4088" s="40"/>
      <c r="K4088" s="40"/>
      <c r="L4088" s="40"/>
      <c r="M4088" s="40"/>
      <c r="N4088" s="40"/>
      <c r="O4088" s="40"/>
    </row>
    <row r="4089" spans="1:15" s="200" customFormat="1" x14ac:dyDescent="0.2">
      <c r="A4089" s="40"/>
      <c r="B4089" s="40"/>
      <c r="C4089" s="40"/>
      <c r="D4089" s="40"/>
      <c r="E4089" s="115"/>
      <c r="F4089" s="115"/>
      <c r="G4089" s="40"/>
      <c r="H4089" s="40"/>
      <c r="I4089" s="40"/>
      <c r="J4089" s="40"/>
      <c r="K4089" s="40"/>
      <c r="L4089" s="40"/>
      <c r="M4089" s="40"/>
      <c r="N4089" s="40"/>
      <c r="O4089" s="40"/>
    </row>
    <row r="4090" spans="1:15" s="200" customFormat="1" x14ac:dyDescent="0.2">
      <c r="A4090" s="40"/>
      <c r="B4090" s="40"/>
      <c r="C4090" s="40"/>
      <c r="D4090" s="40"/>
      <c r="E4090" s="115"/>
      <c r="F4090" s="115"/>
      <c r="G4090" s="40"/>
      <c r="H4090" s="40"/>
      <c r="I4090" s="40"/>
      <c r="J4090" s="40"/>
      <c r="K4090" s="40"/>
      <c r="L4090" s="40"/>
      <c r="M4090" s="40"/>
      <c r="N4090" s="40"/>
      <c r="O4090" s="40"/>
    </row>
    <row r="4091" spans="1:15" s="200" customFormat="1" x14ac:dyDescent="0.2">
      <c r="A4091" s="40"/>
      <c r="B4091" s="40"/>
      <c r="C4091" s="40"/>
      <c r="D4091" s="40"/>
      <c r="E4091" s="115"/>
      <c r="F4091" s="115"/>
      <c r="G4091" s="40"/>
      <c r="H4091" s="40"/>
      <c r="I4091" s="40"/>
      <c r="J4091" s="40"/>
      <c r="K4091" s="40"/>
      <c r="L4091" s="40"/>
      <c r="M4091" s="40"/>
      <c r="N4091" s="40"/>
      <c r="O4091" s="40"/>
    </row>
    <row r="4092" spans="1:15" s="200" customFormat="1" x14ac:dyDescent="0.2">
      <c r="A4092" s="40"/>
      <c r="B4092" s="40"/>
      <c r="C4092" s="40"/>
      <c r="D4092" s="40"/>
      <c r="E4092" s="115"/>
      <c r="F4092" s="115"/>
      <c r="G4092" s="40"/>
      <c r="H4092" s="40"/>
      <c r="I4092" s="40"/>
      <c r="J4092" s="40"/>
      <c r="K4092" s="40"/>
      <c r="L4092" s="40"/>
      <c r="M4092" s="40"/>
      <c r="N4092" s="40"/>
      <c r="O4092" s="40"/>
    </row>
    <row r="4093" spans="1:15" s="200" customFormat="1" x14ac:dyDescent="0.2">
      <c r="A4093" s="40"/>
      <c r="B4093" s="40"/>
      <c r="C4093" s="40"/>
      <c r="D4093" s="40"/>
      <c r="E4093" s="115"/>
      <c r="F4093" s="115"/>
      <c r="G4093" s="40"/>
      <c r="H4093" s="40"/>
      <c r="I4093" s="40"/>
      <c r="J4093" s="40"/>
      <c r="K4093" s="40"/>
      <c r="L4093" s="40"/>
      <c r="M4093" s="40"/>
      <c r="N4093" s="40"/>
      <c r="O4093" s="40"/>
    </row>
    <row r="4094" spans="1:15" s="200" customFormat="1" x14ac:dyDescent="0.2">
      <c r="A4094" s="40"/>
      <c r="B4094" s="40"/>
      <c r="C4094" s="40"/>
      <c r="D4094" s="40"/>
      <c r="E4094" s="115"/>
      <c r="F4094" s="115"/>
      <c r="G4094" s="40"/>
      <c r="H4094" s="40"/>
      <c r="I4094" s="40"/>
      <c r="J4094" s="40"/>
      <c r="K4094" s="40"/>
      <c r="L4094" s="40"/>
      <c r="M4094" s="40"/>
      <c r="N4094" s="40"/>
      <c r="O4094" s="40"/>
    </row>
    <row r="4095" spans="1:15" s="200" customFormat="1" x14ac:dyDescent="0.2">
      <c r="A4095" s="40"/>
      <c r="B4095" s="40"/>
      <c r="C4095" s="40"/>
      <c r="D4095" s="40"/>
      <c r="E4095" s="115"/>
      <c r="F4095" s="115"/>
      <c r="G4095" s="40"/>
      <c r="H4095" s="40"/>
      <c r="I4095" s="40"/>
      <c r="J4095" s="40"/>
      <c r="K4095" s="40"/>
      <c r="L4095" s="40"/>
      <c r="M4095" s="40"/>
      <c r="N4095" s="40"/>
      <c r="O4095" s="40"/>
    </row>
    <row r="4096" spans="1:15" s="200" customFormat="1" x14ac:dyDescent="0.2">
      <c r="A4096" s="40"/>
      <c r="B4096" s="40"/>
      <c r="C4096" s="40"/>
      <c r="D4096" s="40"/>
      <c r="E4096" s="115"/>
      <c r="F4096" s="115"/>
      <c r="G4096" s="40"/>
      <c r="H4096" s="40"/>
      <c r="I4096" s="40"/>
      <c r="J4096" s="40"/>
      <c r="K4096" s="40"/>
      <c r="L4096" s="40"/>
      <c r="M4096" s="40"/>
      <c r="N4096" s="40"/>
      <c r="O4096" s="40"/>
    </row>
    <row r="4097" spans="1:15" s="200" customFormat="1" x14ac:dyDescent="0.2">
      <c r="A4097" s="40"/>
      <c r="B4097" s="40"/>
      <c r="C4097" s="40"/>
      <c r="D4097" s="40"/>
      <c r="E4097" s="115"/>
      <c r="F4097" s="115"/>
      <c r="G4097" s="40"/>
      <c r="H4097" s="40"/>
      <c r="I4097" s="40"/>
      <c r="J4097" s="40"/>
      <c r="K4097" s="40"/>
      <c r="L4097" s="40"/>
      <c r="M4097" s="40"/>
      <c r="N4097" s="40"/>
      <c r="O4097" s="40"/>
    </row>
    <row r="4098" spans="1:15" s="200" customFormat="1" x14ac:dyDescent="0.2">
      <c r="A4098" s="40"/>
      <c r="B4098" s="40"/>
      <c r="C4098" s="40"/>
      <c r="D4098" s="40"/>
      <c r="E4098" s="115"/>
      <c r="F4098" s="115"/>
      <c r="G4098" s="40"/>
      <c r="H4098" s="40"/>
      <c r="I4098" s="40"/>
      <c r="J4098" s="40"/>
      <c r="K4098" s="40"/>
      <c r="L4098" s="40"/>
      <c r="M4098" s="40"/>
      <c r="N4098" s="40"/>
      <c r="O4098" s="40"/>
    </row>
    <row r="4099" spans="1:15" s="200" customFormat="1" x14ac:dyDescent="0.2">
      <c r="A4099" s="40"/>
      <c r="B4099" s="40"/>
      <c r="C4099" s="40"/>
      <c r="D4099" s="40"/>
      <c r="E4099" s="115"/>
      <c r="F4099" s="115"/>
      <c r="G4099" s="40"/>
      <c r="H4099" s="40"/>
      <c r="I4099" s="40"/>
      <c r="J4099" s="40"/>
      <c r="K4099" s="40"/>
      <c r="L4099" s="40"/>
      <c r="M4099" s="40"/>
      <c r="N4099" s="40"/>
      <c r="O4099" s="40"/>
    </row>
    <row r="4100" spans="1:15" s="200" customFormat="1" x14ac:dyDescent="0.2">
      <c r="A4100" s="40"/>
      <c r="B4100" s="40"/>
      <c r="C4100" s="40"/>
      <c r="D4100" s="40"/>
      <c r="E4100" s="115"/>
      <c r="F4100" s="115"/>
      <c r="G4100" s="40"/>
      <c r="H4100" s="40"/>
      <c r="I4100" s="40"/>
      <c r="J4100" s="40"/>
      <c r="K4100" s="40"/>
      <c r="L4100" s="40"/>
      <c r="M4100" s="40"/>
      <c r="N4100" s="40"/>
      <c r="O4100" s="40"/>
    </row>
    <row r="4101" spans="1:15" s="200" customFormat="1" x14ac:dyDescent="0.2">
      <c r="A4101" s="40"/>
      <c r="B4101" s="40"/>
      <c r="C4101" s="40"/>
      <c r="D4101" s="40"/>
      <c r="E4101" s="115"/>
      <c r="F4101" s="115"/>
      <c r="G4101" s="40"/>
      <c r="H4101" s="40"/>
      <c r="I4101" s="40"/>
      <c r="J4101" s="40"/>
      <c r="K4101" s="40"/>
      <c r="L4101" s="40"/>
      <c r="M4101" s="40"/>
      <c r="N4101" s="40"/>
      <c r="O4101" s="40"/>
    </row>
    <row r="4102" spans="1:15" s="200" customFormat="1" x14ac:dyDescent="0.2">
      <c r="A4102" s="40"/>
      <c r="B4102" s="40"/>
      <c r="C4102" s="40"/>
      <c r="D4102" s="40"/>
      <c r="E4102" s="115"/>
      <c r="F4102" s="115"/>
      <c r="G4102" s="40"/>
      <c r="H4102" s="40"/>
      <c r="I4102" s="40"/>
      <c r="J4102" s="40"/>
      <c r="K4102" s="40"/>
      <c r="L4102" s="40"/>
      <c r="M4102" s="40"/>
      <c r="N4102" s="40"/>
      <c r="O4102" s="40"/>
    </row>
    <row r="4103" spans="1:15" s="200" customFormat="1" x14ac:dyDescent="0.2">
      <c r="A4103" s="40"/>
      <c r="B4103" s="40"/>
      <c r="C4103" s="40"/>
      <c r="D4103" s="40"/>
      <c r="E4103" s="115"/>
      <c r="F4103" s="115"/>
      <c r="G4103" s="40"/>
      <c r="H4103" s="40"/>
      <c r="I4103" s="40"/>
      <c r="J4103" s="40"/>
      <c r="K4103" s="40"/>
      <c r="L4103" s="40"/>
      <c r="M4103" s="40"/>
      <c r="N4103" s="40"/>
      <c r="O4103" s="40"/>
    </row>
    <row r="4104" spans="1:15" s="200" customFormat="1" x14ac:dyDescent="0.2">
      <c r="A4104" s="40"/>
      <c r="B4104" s="40"/>
      <c r="C4104" s="40"/>
      <c r="D4104" s="40"/>
      <c r="E4104" s="115"/>
      <c r="F4104" s="115"/>
      <c r="G4104" s="40"/>
      <c r="H4104" s="40"/>
      <c r="I4104" s="40"/>
      <c r="J4104" s="40"/>
      <c r="K4104" s="40"/>
      <c r="L4104" s="40"/>
      <c r="M4104" s="40"/>
      <c r="N4104" s="40"/>
      <c r="O4104" s="40"/>
    </row>
    <row r="4105" spans="1:15" s="200" customFormat="1" x14ac:dyDescent="0.2">
      <c r="A4105" s="40"/>
      <c r="B4105" s="40"/>
      <c r="C4105" s="40"/>
      <c r="D4105" s="40"/>
      <c r="E4105" s="115"/>
      <c r="F4105" s="115"/>
      <c r="G4105" s="40"/>
      <c r="H4105" s="40"/>
      <c r="I4105" s="40"/>
      <c r="J4105" s="40"/>
      <c r="K4105" s="40"/>
      <c r="L4105" s="40"/>
      <c r="M4105" s="40"/>
      <c r="N4105" s="40"/>
      <c r="O4105" s="40"/>
    </row>
    <row r="4106" spans="1:15" s="200" customFormat="1" x14ac:dyDescent="0.2">
      <c r="A4106" s="40"/>
      <c r="B4106" s="40"/>
      <c r="C4106" s="40"/>
      <c r="D4106" s="40"/>
      <c r="E4106" s="115"/>
      <c r="F4106" s="115"/>
      <c r="G4106" s="40"/>
      <c r="H4106" s="40"/>
      <c r="I4106" s="40"/>
      <c r="J4106" s="40"/>
      <c r="K4106" s="40"/>
      <c r="L4106" s="40"/>
      <c r="M4106" s="40"/>
      <c r="N4106" s="40"/>
      <c r="O4106" s="40"/>
    </row>
    <row r="4107" spans="1:15" s="200" customFormat="1" x14ac:dyDescent="0.2">
      <c r="A4107" s="40"/>
      <c r="B4107" s="40"/>
      <c r="C4107" s="40"/>
      <c r="D4107" s="40"/>
      <c r="E4107" s="115"/>
      <c r="F4107" s="115"/>
      <c r="G4107" s="40"/>
      <c r="H4107" s="40"/>
      <c r="I4107" s="40"/>
      <c r="J4107" s="40"/>
      <c r="K4107" s="40"/>
      <c r="L4107" s="40"/>
      <c r="M4107" s="40"/>
      <c r="N4107" s="40"/>
      <c r="O4107" s="40"/>
    </row>
    <row r="4108" spans="1:15" s="200" customFormat="1" x14ac:dyDescent="0.2">
      <c r="A4108" s="40"/>
      <c r="B4108" s="40"/>
      <c r="C4108" s="40"/>
      <c r="D4108" s="40"/>
      <c r="E4108" s="115"/>
      <c r="F4108" s="115"/>
      <c r="G4108" s="40"/>
      <c r="H4108" s="40"/>
      <c r="I4108" s="40"/>
      <c r="J4108" s="40"/>
      <c r="K4108" s="40"/>
      <c r="L4108" s="40"/>
      <c r="M4108" s="40"/>
      <c r="N4108" s="40"/>
      <c r="O4108" s="40"/>
    </row>
    <row r="4109" spans="1:15" s="200" customFormat="1" x14ac:dyDescent="0.2">
      <c r="A4109" s="40"/>
      <c r="B4109" s="40"/>
      <c r="C4109" s="40"/>
      <c r="D4109" s="40"/>
      <c r="E4109" s="115"/>
      <c r="F4109" s="115"/>
      <c r="G4109" s="40"/>
      <c r="H4109" s="40"/>
      <c r="I4109" s="40"/>
      <c r="J4109" s="40"/>
      <c r="K4109" s="40"/>
      <c r="L4109" s="40"/>
      <c r="M4109" s="40"/>
      <c r="N4109" s="40"/>
      <c r="O4109" s="40"/>
    </row>
    <row r="4110" spans="1:15" s="200" customFormat="1" x14ac:dyDescent="0.2">
      <c r="A4110" s="40"/>
      <c r="B4110" s="40"/>
      <c r="C4110" s="40"/>
      <c r="D4110" s="40"/>
      <c r="E4110" s="115"/>
      <c r="F4110" s="115"/>
      <c r="G4110" s="40"/>
      <c r="H4110" s="40"/>
      <c r="I4110" s="40"/>
      <c r="J4110" s="40"/>
      <c r="K4110" s="40"/>
      <c r="L4110" s="40"/>
      <c r="M4110" s="40"/>
      <c r="N4110" s="40"/>
      <c r="O4110" s="40"/>
    </row>
    <row r="4111" spans="1:15" s="200" customFormat="1" x14ac:dyDescent="0.2">
      <c r="A4111" s="40"/>
      <c r="B4111" s="40"/>
      <c r="C4111" s="40"/>
      <c r="D4111" s="40"/>
      <c r="E4111" s="115"/>
      <c r="F4111" s="115"/>
      <c r="G4111" s="40"/>
      <c r="H4111" s="40"/>
      <c r="I4111" s="40"/>
      <c r="J4111" s="40"/>
      <c r="K4111" s="40"/>
      <c r="L4111" s="40"/>
      <c r="M4111" s="40"/>
      <c r="N4111" s="40"/>
      <c r="O4111" s="40"/>
    </row>
    <row r="4112" spans="1:15" s="200" customFormat="1" x14ac:dyDescent="0.2">
      <c r="A4112" s="40"/>
      <c r="B4112" s="40"/>
      <c r="C4112" s="40"/>
      <c r="D4112" s="40"/>
      <c r="E4112" s="115"/>
      <c r="F4112" s="115"/>
      <c r="G4112" s="40"/>
      <c r="H4112" s="40"/>
      <c r="I4112" s="40"/>
      <c r="J4112" s="40"/>
      <c r="K4112" s="40"/>
      <c r="L4112" s="40"/>
      <c r="M4112" s="40"/>
      <c r="N4112" s="40"/>
      <c r="O4112" s="40"/>
    </row>
    <row r="4113" spans="1:15" s="200" customFormat="1" x14ac:dyDescent="0.2">
      <c r="A4113" s="40"/>
      <c r="B4113" s="40"/>
      <c r="C4113" s="40"/>
      <c r="D4113" s="40"/>
      <c r="E4113" s="115"/>
      <c r="F4113" s="115"/>
      <c r="G4113" s="40"/>
      <c r="H4113" s="40"/>
      <c r="I4113" s="40"/>
      <c r="J4113" s="40"/>
      <c r="K4113" s="40"/>
      <c r="L4113" s="40"/>
      <c r="M4113" s="40"/>
      <c r="N4113" s="40"/>
      <c r="O4113" s="40"/>
    </row>
    <row r="4114" spans="1:15" s="200" customFormat="1" x14ac:dyDescent="0.2">
      <c r="A4114" s="40"/>
      <c r="B4114" s="40"/>
      <c r="C4114" s="40"/>
      <c r="D4114" s="40"/>
      <c r="E4114" s="115"/>
      <c r="F4114" s="115"/>
      <c r="G4114" s="40"/>
      <c r="H4114" s="40"/>
      <c r="I4114" s="40"/>
      <c r="J4114" s="40"/>
      <c r="K4114" s="40"/>
      <c r="L4114" s="40"/>
      <c r="M4114" s="40"/>
      <c r="N4114" s="40"/>
      <c r="O4114" s="40"/>
    </row>
    <row r="4115" spans="1:15" s="200" customFormat="1" x14ac:dyDescent="0.2">
      <c r="A4115" s="40"/>
      <c r="B4115" s="40"/>
      <c r="C4115" s="40"/>
      <c r="D4115" s="40"/>
      <c r="E4115" s="115"/>
      <c r="F4115" s="115"/>
      <c r="G4115" s="40"/>
      <c r="H4115" s="40"/>
      <c r="I4115" s="40"/>
      <c r="J4115" s="40"/>
      <c r="K4115" s="40"/>
      <c r="L4115" s="40"/>
      <c r="M4115" s="40"/>
      <c r="N4115" s="40"/>
      <c r="O4115" s="40"/>
    </row>
    <row r="4116" spans="1:15" s="200" customFormat="1" x14ac:dyDescent="0.2">
      <c r="A4116" s="40"/>
      <c r="B4116" s="40"/>
      <c r="C4116" s="40"/>
      <c r="D4116" s="40"/>
      <c r="E4116" s="115"/>
      <c r="F4116" s="115"/>
      <c r="G4116" s="40"/>
      <c r="H4116" s="40"/>
      <c r="I4116" s="40"/>
      <c r="J4116" s="40"/>
      <c r="K4116" s="40"/>
      <c r="L4116" s="40"/>
      <c r="M4116" s="40"/>
      <c r="N4116" s="40"/>
      <c r="O4116" s="40"/>
    </row>
    <row r="4117" spans="1:15" s="200" customFormat="1" x14ac:dyDescent="0.2">
      <c r="A4117" s="40"/>
      <c r="B4117" s="40"/>
      <c r="C4117" s="40"/>
      <c r="D4117" s="40"/>
      <c r="E4117" s="115"/>
      <c r="F4117" s="115"/>
      <c r="G4117" s="40"/>
      <c r="H4117" s="40"/>
      <c r="I4117" s="40"/>
      <c r="J4117" s="40"/>
      <c r="K4117" s="40"/>
      <c r="L4117" s="40"/>
      <c r="M4117" s="40"/>
      <c r="N4117" s="40"/>
      <c r="O4117" s="40"/>
    </row>
    <row r="4118" spans="1:15" s="200" customFormat="1" x14ac:dyDescent="0.2">
      <c r="A4118" s="40"/>
      <c r="B4118" s="40"/>
      <c r="C4118" s="40"/>
      <c r="D4118" s="40"/>
      <c r="E4118" s="115"/>
      <c r="F4118" s="115"/>
      <c r="G4118" s="40"/>
      <c r="H4118" s="40"/>
      <c r="I4118" s="40"/>
      <c r="J4118" s="40"/>
      <c r="K4118" s="40"/>
      <c r="L4118" s="40"/>
      <c r="M4118" s="40"/>
      <c r="N4118" s="40"/>
      <c r="O4118" s="40"/>
    </row>
    <row r="4119" spans="1:15" s="200" customFormat="1" x14ac:dyDescent="0.2">
      <c r="A4119" s="40"/>
      <c r="B4119" s="40"/>
      <c r="C4119" s="40"/>
      <c r="D4119" s="40"/>
      <c r="E4119" s="115"/>
      <c r="F4119" s="115"/>
      <c r="G4119" s="40"/>
      <c r="H4119" s="40"/>
      <c r="I4119" s="40"/>
      <c r="J4119" s="40"/>
      <c r="K4119" s="40"/>
      <c r="L4119" s="40"/>
      <c r="M4119" s="40"/>
      <c r="N4119" s="40"/>
      <c r="O4119" s="40"/>
    </row>
    <row r="4120" spans="1:15" s="200" customFormat="1" x14ac:dyDescent="0.2">
      <c r="A4120" s="40"/>
      <c r="B4120" s="40"/>
      <c r="C4120" s="40"/>
      <c r="D4120" s="40"/>
      <c r="E4120" s="115"/>
      <c r="F4120" s="115"/>
      <c r="G4120" s="40"/>
      <c r="H4120" s="40"/>
      <c r="I4120" s="40"/>
      <c r="J4120" s="40"/>
      <c r="K4120" s="40"/>
      <c r="L4120" s="40"/>
      <c r="M4120" s="40"/>
      <c r="N4120" s="40"/>
      <c r="O4120" s="40"/>
    </row>
    <row r="4121" spans="1:15" s="200" customFormat="1" x14ac:dyDescent="0.2">
      <c r="A4121" s="40"/>
      <c r="B4121" s="40"/>
      <c r="C4121" s="40"/>
      <c r="D4121" s="40"/>
      <c r="E4121" s="115"/>
      <c r="F4121" s="115"/>
      <c r="G4121" s="40"/>
      <c r="H4121" s="40"/>
      <c r="I4121" s="40"/>
      <c r="J4121" s="40"/>
      <c r="K4121" s="40"/>
      <c r="L4121" s="40"/>
      <c r="M4121" s="40"/>
      <c r="N4121" s="40"/>
      <c r="O4121" s="40"/>
    </row>
    <row r="4122" spans="1:15" s="200" customFormat="1" x14ac:dyDescent="0.2">
      <c r="A4122" s="40"/>
      <c r="B4122" s="40"/>
      <c r="C4122" s="40"/>
      <c r="D4122" s="40"/>
      <c r="E4122" s="115"/>
      <c r="F4122" s="115"/>
      <c r="G4122" s="40"/>
      <c r="H4122" s="40"/>
      <c r="I4122" s="40"/>
      <c r="J4122" s="40"/>
      <c r="K4122" s="40"/>
      <c r="L4122" s="40"/>
      <c r="M4122" s="40"/>
      <c r="N4122" s="40"/>
      <c r="O4122" s="40"/>
    </row>
    <row r="4123" spans="1:15" s="200" customFormat="1" x14ac:dyDescent="0.2">
      <c r="A4123" s="40"/>
      <c r="B4123" s="40"/>
      <c r="C4123" s="40"/>
      <c r="D4123" s="40"/>
      <c r="E4123" s="115"/>
      <c r="F4123" s="115"/>
      <c r="G4123" s="40"/>
      <c r="H4123" s="40"/>
      <c r="I4123" s="40"/>
      <c r="J4123" s="40"/>
      <c r="K4123" s="40"/>
      <c r="L4123" s="40"/>
      <c r="M4123" s="40"/>
      <c r="N4123" s="40"/>
      <c r="O4123" s="40"/>
    </row>
    <row r="4124" spans="1:15" s="200" customFormat="1" x14ac:dyDescent="0.2">
      <c r="A4124" s="40"/>
      <c r="B4124" s="40"/>
      <c r="C4124" s="40"/>
      <c r="D4124" s="40"/>
      <c r="E4124" s="115"/>
      <c r="F4124" s="115"/>
      <c r="G4124" s="40"/>
      <c r="H4124" s="40"/>
      <c r="I4124" s="40"/>
      <c r="J4124" s="40"/>
      <c r="K4124" s="40"/>
      <c r="L4124" s="40"/>
      <c r="M4124" s="40"/>
      <c r="N4124" s="40"/>
      <c r="O4124" s="40"/>
    </row>
    <row r="4125" spans="1:15" s="200" customFormat="1" x14ac:dyDescent="0.2">
      <c r="A4125" s="40"/>
      <c r="B4125" s="40"/>
      <c r="C4125" s="40"/>
      <c r="D4125" s="40"/>
      <c r="E4125" s="115"/>
      <c r="F4125" s="115"/>
      <c r="G4125" s="40"/>
      <c r="H4125" s="40"/>
      <c r="I4125" s="40"/>
      <c r="J4125" s="40"/>
      <c r="K4125" s="40"/>
      <c r="L4125" s="40"/>
      <c r="M4125" s="40"/>
      <c r="N4125" s="40"/>
      <c r="O4125" s="40"/>
    </row>
    <row r="4126" spans="1:15" s="200" customFormat="1" x14ac:dyDescent="0.2">
      <c r="A4126" s="40"/>
      <c r="B4126" s="40"/>
      <c r="C4126" s="40"/>
      <c r="D4126" s="40"/>
      <c r="E4126" s="115"/>
      <c r="F4126" s="115"/>
      <c r="G4126" s="40"/>
      <c r="H4126" s="40"/>
      <c r="I4126" s="40"/>
      <c r="J4126" s="40"/>
      <c r="K4126" s="40"/>
      <c r="L4126" s="40"/>
      <c r="M4126" s="40"/>
      <c r="N4126" s="40"/>
      <c r="O4126" s="40"/>
    </row>
    <row r="4127" spans="1:15" s="200" customFormat="1" x14ac:dyDescent="0.2">
      <c r="A4127" s="40"/>
      <c r="B4127" s="40"/>
      <c r="C4127" s="40"/>
      <c r="D4127" s="40"/>
      <c r="E4127" s="115"/>
      <c r="F4127" s="115"/>
      <c r="G4127" s="40"/>
      <c r="H4127" s="40"/>
      <c r="I4127" s="40"/>
      <c r="J4127" s="40"/>
      <c r="K4127" s="40"/>
      <c r="L4127" s="40"/>
      <c r="M4127" s="40"/>
      <c r="N4127" s="40"/>
      <c r="O4127" s="40"/>
    </row>
    <row r="4128" spans="1:15" s="200" customFormat="1" x14ac:dyDescent="0.2">
      <c r="A4128" s="40"/>
      <c r="B4128" s="40"/>
      <c r="C4128" s="40"/>
      <c r="D4128" s="40"/>
      <c r="E4128" s="115"/>
      <c r="F4128" s="115"/>
      <c r="G4128" s="40"/>
      <c r="H4128" s="40"/>
      <c r="I4128" s="40"/>
      <c r="J4128" s="40"/>
      <c r="K4128" s="40"/>
      <c r="L4128" s="40"/>
      <c r="M4128" s="40"/>
      <c r="N4128" s="40"/>
      <c r="O4128" s="40"/>
    </row>
    <row r="4129" spans="1:15" s="200" customFormat="1" x14ac:dyDescent="0.2">
      <c r="A4129" s="40"/>
      <c r="B4129" s="40"/>
      <c r="C4129" s="40"/>
      <c r="D4129" s="40"/>
      <c r="E4129" s="115"/>
      <c r="F4129" s="115"/>
      <c r="G4129" s="40"/>
      <c r="H4129" s="40"/>
      <c r="I4129" s="40"/>
      <c r="J4129" s="40"/>
      <c r="K4129" s="40"/>
      <c r="L4129" s="40"/>
      <c r="M4129" s="40"/>
      <c r="N4129" s="40"/>
      <c r="O4129" s="40"/>
    </row>
    <row r="4130" spans="1:15" s="200" customFormat="1" x14ac:dyDescent="0.2">
      <c r="A4130" s="40"/>
      <c r="B4130" s="40"/>
      <c r="C4130" s="40"/>
      <c r="D4130" s="40"/>
      <c r="E4130" s="115"/>
      <c r="F4130" s="115"/>
      <c r="G4130" s="40"/>
      <c r="H4130" s="40"/>
      <c r="I4130" s="40"/>
      <c r="J4130" s="40"/>
      <c r="K4130" s="40"/>
      <c r="L4130" s="40"/>
      <c r="M4130" s="40"/>
      <c r="N4130" s="40"/>
      <c r="O4130" s="40"/>
    </row>
    <row r="4131" spans="1:15" s="200" customFormat="1" x14ac:dyDescent="0.2">
      <c r="A4131" s="40"/>
      <c r="B4131" s="40"/>
      <c r="C4131" s="40"/>
      <c r="D4131" s="40"/>
      <c r="E4131" s="115"/>
      <c r="F4131" s="115"/>
      <c r="G4131" s="40"/>
      <c r="H4131" s="40"/>
      <c r="I4131" s="40"/>
      <c r="J4131" s="40"/>
      <c r="K4131" s="40"/>
      <c r="L4131" s="40"/>
      <c r="M4131" s="40"/>
      <c r="N4131" s="40"/>
      <c r="O4131" s="40"/>
    </row>
    <row r="4132" spans="1:15" s="200" customFormat="1" x14ac:dyDescent="0.2">
      <c r="A4132" s="40"/>
      <c r="B4132" s="40"/>
      <c r="C4132" s="40"/>
      <c r="D4132" s="40"/>
      <c r="E4132" s="115"/>
      <c r="F4132" s="115"/>
      <c r="G4132" s="40"/>
      <c r="H4132" s="40"/>
      <c r="I4132" s="40"/>
      <c r="J4132" s="40"/>
      <c r="K4132" s="40"/>
      <c r="L4132" s="40"/>
      <c r="M4132" s="40"/>
      <c r="N4132" s="40"/>
      <c r="O4132" s="40"/>
    </row>
    <row r="4133" spans="1:15" s="200" customFormat="1" x14ac:dyDescent="0.2">
      <c r="A4133" s="40"/>
      <c r="B4133" s="40"/>
      <c r="C4133" s="40"/>
      <c r="D4133" s="40"/>
      <c r="E4133" s="115"/>
      <c r="F4133" s="115"/>
      <c r="G4133" s="40"/>
      <c r="H4133" s="40"/>
      <c r="I4133" s="40"/>
      <c r="J4133" s="40"/>
      <c r="K4133" s="40"/>
      <c r="L4133" s="40"/>
      <c r="M4133" s="40"/>
      <c r="N4133" s="40"/>
      <c r="O4133" s="40"/>
    </row>
    <row r="4134" spans="1:15" s="200" customFormat="1" x14ac:dyDescent="0.2">
      <c r="A4134" s="40"/>
      <c r="B4134" s="40"/>
      <c r="C4134" s="40"/>
      <c r="D4134" s="40"/>
      <c r="E4134" s="115"/>
      <c r="F4134" s="115"/>
      <c r="G4134" s="40"/>
      <c r="H4134" s="40"/>
      <c r="I4134" s="40"/>
      <c r="J4134" s="40"/>
      <c r="K4134" s="40"/>
      <c r="L4134" s="40"/>
      <c r="M4134" s="40"/>
      <c r="N4134" s="40"/>
      <c r="O4134" s="40"/>
    </row>
    <row r="4135" spans="1:15" s="200" customFormat="1" x14ac:dyDescent="0.2">
      <c r="A4135" s="40"/>
      <c r="B4135" s="40"/>
      <c r="C4135" s="40"/>
      <c r="D4135" s="40"/>
      <c r="E4135" s="115"/>
      <c r="F4135" s="115"/>
      <c r="G4135" s="40"/>
      <c r="H4135" s="40"/>
      <c r="I4135" s="40"/>
      <c r="J4135" s="40"/>
      <c r="K4135" s="40"/>
      <c r="L4135" s="40"/>
      <c r="M4135" s="40"/>
      <c r="N4135" s="40"/>
      <c r="O4135" s="40"/>
    </row>
    <row r="4136" spans="1:15" s="200" customFormat="1" x14ac:dyDescent="0.2">
      <c r="A4136" s="40"/>
      <c r="B4136" s="40"/>
      <c r="C4136" s="40"/>
      <c r="D4136" s="40"/>
      <c r="E4136" s="115"/>
      <c r="F4136" s="115"/>
      <c r="G4136" s="40"/>
      <c r="H4136" s="40"/>
      <c r="I4136" s="40"/>
      <c r="J4136" s="40"/>
      <c r="K4136" s="40"/>
      <c r="L4136" s="40"/>
      <c r="M4136" s="40"/>
      <c r="N4136" s="40"/>
      <c r="O4136" s="40"/>
    </row>
    <row r="4137" spans="1:15" s="200" customFormat="1" x14ac:dyDescent="0.2">
      <c r="A4137" s="40"/>
      <c r="B4137" s="40"/>
      <c r="C4137" s="40"/>
      <c r="D4137" s="40"/>
      <c r="E4137" s="115"/>
      <c r="F4137" s="115"/>
      <c r="G4137" s="40"/>
      <c r="H4137" s="40"/>
      <c r="I4137" s="40"/>
      <c r="J4137" s="40"/>
      <c r="K4137" s="40"/>
      <c r="L4137" s="40"/>
      <c r="M4137" s="40"/>
      <c r="N4137" s="40"/>
      <c r="O4137" s="40"/>
    </row>
    <row r="4138" spans="1:15" s="200" customFormat="1" x14ac:dyDescent="0.2">
      <c r="A4138" s="40"/>
      <c r="B4138" s="40"/>
      <c r="C4138" s="40"/>
      <c r="D4138" s="40"/>
      <c r="E4138" s="115"/>
      <c r="F4138" s="115"/>
      <c r="G4138" s="40"/>
      <c r="H4138" s="40"/>
      <c r="I4138" s="40"/>
      <c r="J4138" s="40"/>
      <c r="K4138" s="40"/>
      <c r="L4138" s="40"/>
      <c r="M4138" s="40"/>
      <c r="N4138" s="40"/>
      <c r="O4138" s="40"/>
    </row>
    <row r="4139" spans="1:15" s="200" customFormat="1" x14ac:dyDescent="0.2">
      <c r="A4139" s="40"/>
      <c r="B4139" s="40"/>
      <c r="C4139" s="40"/>
      <c r="D4139" s="40"/>
      <c r="E4139" s="115"/>
      <c r="F4139" s="115"/>
      <c r="G4139" s="40"/>
      <c r="H4139" s="40"/>
      <c r="I4139" s="40"/>
      <c r="J4139" s="40"/>
      <c r="K4139" s="40"/>
      <c r="L4139" s="40"/>
      <c r="M4139" s="40"/>
      <c r="N4139" s="40"/>
      <c r="O4139" s="40"/>
    </row>
    <row r="4140" spans="1:15" s="200" customFormat="1" x14ac:dyDescent="0.2">
      <c r="A4140" s="40"/>
      <c r="B4140" s="40"/>
      <c r="C4140" s="40"/>
      <c r="D4140" s="40"/>
      <c r="E4140" s="115"/>
      <c r="F4140" s="115"/>
      <c r="G4140" s="40"/>
      <c r="H4140" s="40"/>
      <c r="I4140" s="40"/>
      <c r="J4140" s="40"/>
      <c r="K4140" s="40"/>
      <c r="L4140" s="40"/>
      <c r="M4140" s="40"/>
      <c r="N4140" s="40"/>
      <c r="O4140" s="40"/>
    </row>
    <row r="4141" spans="1:15" s="200" customFormat="1" x14ac:dyDescent="0.2">
      <c r="A4141" s="40"/>
      <c r="B4141" s="40"/>
      <c r="C4141" s="40"/>
      <c r="D4141" s="40"/>
      <c r="E4141" s="115"/>
      <c r="F4141" s="115"/>
      <c r="G4141" s="40"/>
      <c r="H4141" s="40"/>
      <c r="I4141" s="40"/>
      <c r="J4141" s="40"/>
      <c r="K4141" s="40"/>
      <c r="L4141" s="40"/>
      <c r="M4141" s="40"/>
      <c r="N4141" s="40"/>
      <c r="O4141" s="40"/>
    </row>
    <row r="4142" spans="1:15" s="200" customFormat="1" x14ac:dyDescent="0.2">
      <c r="A4142" s="40"/>
      <c r="B4142" s="40"/>
      <c r="C4142" s="40"/>
      <c r="D4142" s="40"/>
      <c r="E4142" s="115"/>
      <c r="F4142" s="115"/>
      <c r="G4142" s="40"/>
      <c r="H4142" s="40"/>
      <c r="I4142" s="40"/>
      <c r="J4142" s="40"/>
      <c r="K4142" s="40"/>
      <c r="L4142" s="40"/>
      <c r="M4142" s="40"/>
      <c r="N4142" s="40"/>
      <c r="O4142" s="40"/>
    </row>
    <row r="4143" spans="1:15" s="200" customFormat="1" x14ac:dyDescent="0.2">
      <c r="A4143" s="40"/>
      <c r="B4143" s="40"/>
      <c r="C4143" s="40"/>
      <c r="D4143" s="40"/>
      <c r="E4143" s="115"/>
      <c r="F4143" s="115"/>
      <c r="G4143" s="40"/>
      <c r="H4143" s="40"/>
      <c r="I4143" s="40"/>
      <c r="J4143" s="40"/>
      <c r="K4143" s="40"/>
      <c r="L4143" s="40"/>
      <c r="M4143" s="40"/>
      <c r="N4143" s="40"/>
      <c r="O4143" s="40"/>
    </row>
    <row r="4144" spans="1:15" s="200" customFormat="1" x14ac:dyDescent="0.2">
      <c r="A4144" s="40"/>
      <c r="B4144" s="40"/>
      <c r="C4144" s="40"/>
      <c r="D4144" s="40"/>
      <c r="E4144" s="115"/>
      <c r="F4144" s="115"/>
      <c r="G4144" s="40"/>
      <c r="H4144" s="40"/>
      <c r="I4144" s="40"/>
      <c r="J4144" s="40"/>
      <c r="K4144" s="40"/>
      <c r="L4144" s="40"/>
      <c r="M4144" s="40"/>
      <c r="N4144" s="40"/>
      <c r="O4144" s="40"/>
    </row>
    <row r="4145" spans="1:15" s="200" customFormat="1" x14ac:dyDescent="0.2">
      <c r="A4145" s="40"/>
      <c r="B4145" s="40"/>
      <c r="C4145" s="40"/>
      <c r="D4145" s="40"/>
      <c r="E4145" s="115"/>
      <c r="F4145" s="115"/>
      <c r="G4145" s="40"/>
      <c r="H4145" s="40"/>
      <c r="I4145" s="40"/>
      <c r="J4145" s="40"/>
      <c r="K4145" s="40"/>
      <c r="L4145" s="40"/>
      <c r="M4145" s="40"/>
      <c r="N4145" s="40"/>
      <c r="O4145" s="40"/>
    </row>
    <row r="4146" spans="1:15" s="200" customFormat="1" x14ac:dyDescent="0.2">
      <c r="A4146" s="40"/>
      <c r="B4146" s="40"/>
      <c r="C4146" s="40"/>
      <c r="D4146" s="40"/>
      <c r="E4146" s="115"/>
      <c r="F4146" s="115"/>
      <c r="G4146" s="40"/>
      <c r="H4146" s="40"/>
      <c r="I4146" s="40"/>
      <c r="J4146" s="40"/>
      <c r="K4146" s="40"/>
      <c r="L4146" s="40"/>
      <c r="M4146" s="40"/>
      <c r="N4146" s="40"/>
      <c r="O4146" s="40"/>
    </row>
    <row r="4147" spans="1:15" s="200" customFormat="1" x14ac:dyDescent="0.2">
      <c r="A4147" s="40"/>
      <c r="B4147" s="40"/>
      <c r="C4147" s="40"/>
      <c r="D4147" s="40"/>
      <c r="E4147" s="115"/>
      <c r="F4147" s="115"/>
      <c r="G4147" s="40"/>
      <c r="H4147" s="40"/>
      <c r="I4147" s="40"/>
      <c r="J4147" s="40"/>
      <c r="K4147" s="40"/>
      <c r="L4147" s="40"/>
      <c r="M4147" s="40"/>
      <c r="N4147" s="40"/>
      <c r="O4147" s="40"/>
    </row>
    <row r="4148" spans="1:15" s="200" customFormat="1" x14ac:dyDescent="0.2">
      <c r="A4148" s="40"/>
      <c r="B4148" s="40"/>
      <c r="C4148" s="40"/>
      <c r="D4148" s="40"/>
      <c r="E4148" s="115"/>
      <c r="F4148" s="115"/>
      <c r="G4148" s="40"/>
      <c r="H4148" s="40"/>
      <c r="I4148" s="40"/>
      <c r="J4148" s="40"/>
      <c r="K4148" s="40"/>
      <c r="L4148" s="40"/>
      <c r="M4148" s="40"/>
      <c r="N4148" s="40"/>
      <c r="O4148" s="40"/>
    </row>
    <row r="4149" spans="1:15" s="200" customFormat="1" x14ac:dyDescent="0.2">
      <c r="A4149" s="40"/>
      <c r="B4149" s="40"/>
      <c r="C4149" s="40"/>
      <c r="D4149" s="40"/>
      <c r="E4149" s="115"/>
      <c r="F4149" s="115"/>
      <c r="G4149" s="40"/>
      <c r="H4149" s="40"/>
      <c r="I4149" s="40"/>
      <c r="J4149" s="40"/>
      <c r="K4149" s="40"/>
      <c r="L4149" s="40"/>
      <c r="M4149" s="40"/>
      <c r="N4149" s="40"/>
      <c r="O4149" s="40"/>
    </row>
    <row r="4150" spans="1:15" s="200" customFormat="1" x14ac:dyDescent="0.2">
      <c r="A4150" s="40"/>
      <c r="B4150" s="40"/>
      <c r="C4150" s="40"/>
      <c r="D4150" s="40"/>
      <c r="E4150" s="115"/>
      <c r="F4150" s="115"/>
      <c r="G4150" s="40"/>
      <c r="H4150" s="40"/>
      <c r="I4150" s="40"/>
      <c r="J4150" s="40"/>
      <c r="K4150" s="40"/>
      <c r="L4150" s="40"/>
      <c r="M4150" s="40"/>
      <c r="N4150" s="40"/>
      <c r="O4150" s="40"/>
    </row>
    <row r="4151" spans="1:15" s="200" customFormat="1" x14ac:dyDescent="0.2">
      <c r="A4151" s="40"/>
      <c r="B4151" s="40"/>
      <c r="C4151" s="40"/>
      <c r="D4151" s="40"/>
      <c r="E4151" s="115"/>
      <c r="F4151" s="115"/>
      <c r="G4151" s="40"/>
      <c r="H4151" s="40"/>
      <c r="I4151" s="40"/>
      <c r="J4151" s="40"/>
      <c r="K4151" s="40"/>
      <c r="L4151" s="40"/>
      <c r="M4151" s="40"/>
      <c r="N4151" s="40"/>
      <c r="O4151" s="40"/>
    </row>
    <row r="4152" spans="1:15" s="200" customFormat="1" x14ac:dyDescent="0.2">
      <c r="A4152" s="40"/>
      <c r="B4152" s="40"/>
      <c r="C4152" s="40"/>
      <c r="D4152" s="40"/>
      <c r="E4152" s="115"/>
      <c r="F4152" s="115"/>
      <c r="G4152" s="40"/>
      <c r="H4152" s="40"/>
      <c r="I4152" s="40"/>
      <c r="J4152" s="40"/>
      <c r="K4152" s="40"/>
      <c r="L4152" s="40"/>
      <c r="M4152" s="40"/>
      <c r="N4152" s="40"/>
      <c r="O4152" s="40"/>
    </row>
    <row r="4153" spans="1:15" s="200" customFormat="1" x14ac:dyDescent="0.2">
      <c r="A4153" s="40"/>
      <c r="B4153" s="40"/>
      <c r="C4153" s="40"/>
      <c r="D4153" s="40"/>
      <c r="E4153" s="115"/>
      <c r="F4153" s="115"/>
      <c r="G4153" s="40"/>
      <c r="H4153" s="40"/>
      <c r="I4153" s="40"/>
      <c r="J4153" s="40"/>
      <c r="K4153" s="40"/>
      <c r="L4153" s="40"/>
      <c r="M4153" s="40"/>
      <c r="N4153" s="40"/>
      <c r="O4153" s="40"/>
    </row>
    <row r="4154" spans="1:15" s="200" customFormat="1" x14ac:dyDescent="0.2">
      <c r="A4154" s="40"/>
      <c r="B4154" s="40"/>
      <c r="C4154" s="40"/>
      <c r="D4154" s="40"/>
      <c r="E4154" s="115"/>
      <c r="F4154" s="115"/>
      <c r="G4154" s="40"/>
      <c r="H4154" s="40"/>
      <c r="I4154" s="40"/>
      <c r="J4154" s="40"/>
      <c r="K4154" s="40"/>
      <c r="L4154" s="40"/>
      <c r="M4154" s="40"/>
      <c r="N4154" s="40"/>
      <c r="O4154" s="40"/>
    </row>
    <row r="4155" spans="1:15" s="200" customFormat="1" x14ac:dyDescent="0.2">
      <c r="A4155" s="40"/>
      <c r="B4155" s="40"/>
      <c r="C4155" s="40"/>
      <c r="D4155" s="40"/>
      <c r="E4155" s="115"/>
      <c r="F4155" s="115"/>
      <c r="G4155" s="40"/>
      <c r="H4155" s="40"/>
      <c r="I4155" s="40"/>
      <c r="J4155" s="40"/>
      <c r="K4155" s="40"/>
      <c r="L4155" s="40"/>
      <c r="M4155" s="40"/>
      <c r="N4155" s="40"/>
      <c r="O4155" s="40"/>
    </row>
    <row r="4156" spans="1:15" s="200" customFormat="1" x14ac:dyDescent="0.2">
      <c r="A4156" s="40"/>
      <c r="B4156" s="40"/>
      <c r="C4156" s="40"/>
      <c r="D4156" s="40"/>
      <c r="E4156" s="115"/>
      <c r="F4156" s="115"/>
      <c r="G4156" s="40"/>
      <c r="H4156" s="40"/>
      <c r="I4156" s="40"/>
      <c r="J4156" s="40"/>
      <c r="K4156" s="40"/>
      <c r="L4156" s="40"/>
      <c r="M4156" s="40"/>
      <c r="N4156" s="40"/>
      <c r="O4156" s="40"/>
    </row>
    <row r="4157" spans="1:15" s="200" customFormat="1" x14ac:dyDescent="0.2">
      <c r="A4157" s="40"/>
      <c r="B4157" s="40"/>
      <c r="C4157" s="40"/>
      <c r="D4157" s="40"/>
      <c r="E4157" s="115"/>
      <c r="F4157" s="115"/>
      <c r="G4157" s="40"/>
      <c r="H4157" s="40"/>
      <c r="I4157" s="40"/>
      <c r="J4157" s="40"/>
      <c r="K4157" s="40"/>
      <c r="L4157" s="40"/>
      <c r="M4157" s="40"/>
      <c r="N4157" s="40"/>
      <c r="O4157" s="40"/>
    </row>
    <row r="4158" spans="1:15" s="200" customFormat="1" x14ac:dyDescent="0.2">
      <c r="A4158" s="40"/>
      <c r="B4158" s="40"/>
      <c r="C4158" s="40"/>
      <c r="D4158" s="40"/>
      <c r="E4158" s="115"/>
      <c r="F4158" s="115"/>
      <c r="G4158" s="40"/>
      <c r="H4158" s="40"/>
      <c r="I4158" s="40"/>
      <c r="J4158" s="40"/>
      <c r="K4158" s="40"/>
      <c r="L4158" s="40"/>
      <c r="M4158" s="40"/>
      <c r="N4158" s="40"/>
      <c r="O4158" s="40"/>
    </row>
    <row r="4159" spans="1:15" s="200" customFormat="1" x14ac:dyDescent="0.2">
      <c r="A4159" s="40"/>
      <c r="B4159" s="40"/>
      <c r="C4159" s="40"/>
      <c r="D4159" s="40"/>
      <c r="E4159" s="115"/>
      <c r="F4159" s="115"/>
      <c r="G4159" s="40"/>
      <c r="H4159" s="40"/>
      <c r="I4159" s="40"/>
      <c r="J4159" s="40"/>
      <c r="K4159" s="40"/>
      <c r="L4159" s="40"/>
      <c r="M4159" s="40"/>
      <c r="N4159" s="40"/>
      <c r="O4159" s="40"/>
    </row>
    <row r="4160" spans="1:15" s="200" customFormat="1" x14ac:dyDescent="0.2">
      <c r="A4160" s="40"/>
      <c r="B4160" s="40"/>
      <c r="C4160" s="40"/>
      <c r="D4160" s="40"/>
      <c r="E4160" s="115"/>
      <c r="F4160" s="115"/>
      <c r="G4160" s="40"/>
      <c r="H4160" s="40"/>
      <c r="I4160" s="40"/>
      <c r="J4160" s="40"/>
      <c r="K4160" s="40"/>
      <c r="L4160" s="40"/>
      <c r="M4160" s="40"/>
      <c r="N4160" s="40"/>
      <c r="O4160" s="40"/>
    </row>
    <row r="4161" spans="1:15" s="200" customFormat="1" x14ac:dyDescent="0.2">
      <c r="A4161" s="40"/>
      <c r="B4161" s="40"/>
      <c r="C4161" s="40"/>
      <c r="D4161" s="40"/>
      <c r="E4161" s="115"/>
      <c r="F4161" s="115"/>
      <c r="G4161" s="40"/>
      <c r="H4161" s="40"/>
      <c r="I4161" s="40"/>
      <c r="J4161" s="40"/>
      <c r="K4161" s="40"/>
      <c r="L4161" s="40"/>
      <c r="M4161" s="40"/>
      <c r="N4161" s="40"/>
      <c r="O4161" s="40"/>
    </row>
    <row r="4162" spans="1:15" s="200" customFormat="1" x14ac:dyDescent="0.2">
      <c r="A4162" s="40"/>
      <c r="B4162" s="40"/>
      <c r="C4162" s="40"/>
      <c r="D4162" s="40"/>
      <c r="E4162" s="115"/>
      <c r="F4162" s="115"/>
      <c r="G4162" s="40"/>
      <c r="H4162" s="40"/>
      <c r="I4162" s="40"/>
      <c r="J4162" s="40"/>
      <c r="K4162" s="40"/>
      <c r="L4162" s="40"/>
      <c r="M4162" s="40"/>
      <c r="N4162" s="40"/>
      <c r="O4162" s="40"/>
    </row>
    <row r="4163" spans="1:15" s="200" customFormat="1" x14ac:dyDescent="0.2">
      <c r="A4163" s="40"/>
      <c r="B4163" s="40"/>
      <c r="C4163" s="40"/>
      <c r="D4163" s="40"/>
      <c r="E4163" s="115"/>
      <c r="F4163" s="115"/>
      <c r="G4163" s="40"/>
      <c r="H4163" s="40"/>
      <c r="I4163" s="40"/>
      <c r="J4163" s="40"/>
      <c r="K4163" s="40"/>
      <c r="L4163" s="40"/>
      <c r="M4163" s="40"/>
      <c r="N4163" s="40"/>
      <c r="O4163" s="40"/>
    </row>
    <row r="4164" spans="1:15" s="200" customFormat="1" x14ac:dyDescent="0.2">
      <c r="A4164" s="40"/>
      <c r="B4164" s="40"/>
      <c r="C4164" s="40"/>
      <c r="D4164" s="40"/>
      <c r="E4164" s="115"/>
      <c r="F4164" s="115"/>
      <c r="G4164" s="40"/>
      <c r="H4164" s="40"/>
      <c r="I4164" s="40"/>
      <c r="J4164" s="40"/>
      <c r="K4164" s="40"/>
      <c r="L4164" s="40"/>
      <c r="M4164" s="40"/>
      <c r="N4164" s="40"/>
      <c r="O4164" s="40"/>
    </row>
    <row r="4165" spans="1:15" s="200" customFormat="1" x14ac:dyDescent="0.2">
      <c r="A4165" s="40"/>
      <c r="B4165" s="40"/>
      <c r="C4165" s="40"/>
      <c r="D4165" s="40"/>
      <c r="E4165" s="115"/>
      <c r="F4165" s="115"/>
      <c r="G4165" s="40"/>
      <c r="H4165" s="40"/>
      <c r="I4165" s="40"/>
      <c r="J4165" s="40"/>
      <c r="K4165" s="40"/>
      <c r="L4165" s="40"/>
      <c r="M4165" s="40"/>
      <c r="N4165" s="40"/>
      <c r="O4165" s="40"/>
    </row>
    <row r="4166" spans="1:15" s="200" customFormat="1" x14ac:dyDescent="0.2">
      <c r="A4166" s="40"/>
      <c r="B4166" s="40"/>
      <c r="C4166" s="40"/>
      <c r="D4166" s="40"/>
      <c r="E4166" s="115"/>
      <c r="F4166" s="115"/>
      <c r="G4166" s="40"/>
      <c r="H4166" s="40"/>
      <c r="I4166" s="40"/>
      <c r="J4166" s="40"/>
      <c r="K4166" s="40"/>
      <c r="L4166" s="40"/>
      <c r="M4166" s="40"/>
      <c r="N4166" s="40"/>
      <c r="O4166" s="40"/>
    </row>
    <row r="4167" spans="1:15" s="200" customFormat="1" x14ac:dyDescent="0.2">
      <c r="A4167" s="40"/>
      <c r="B4167" s="40"/>
      <c r="C4167" s="40"/>
      <c r="D4167" s="40"/>
      <c r="E4167" s="115"/>
      <c r="F4167" s="115"/>
      <c r="G4167" s="40"/>
      <c r="H4167" s="40"/>
      <c r="I4167" s="40"/>
      <c r="J4167" s="40"/>
      <c r="K4167" s="40"/>
      <c r="L4167" s="40"/>
      <c r="M4167" s="40"/>
      <c r="N4167" s="40"/>
      <c r="O4167" s="40"/>
    </row>
    <row r="4168" spans="1:15" s="200" customFormat="1" x14ac:dyDescent="0.2">
      <c r="A4168" s="40"/>
      <c r="B4168" s="40"/>
      <c r="C4168" s="40"/>
      <c r="D4168" s="40"/>
      <c r="E4168" s="115"/>
      <c r="F4168" s="115"/>
      <c r="G4168" s="40"/>
      <c r="H4168" s="40"/>
      <c r="I4168" s="40"/>
      <c r="J4168" s="40"/>
      <c r="K4168" s="40"/>
      <c r="L4168" s="40"/>
      <c r="M4168" s="40"/>
      <c r="N4168" s="40"/>
      <c r="O4168" s="40"/>
    </row>
    <row r="4169" spans="1:15" s="200" customFormat="1" x14ac:dyDescent="0.2">
      <c r="A4169" s="40"/>
      <c r="B4169" s="40"/>
      <c r="C4169" s="40"/>
      <c r="D4169" s="40"/>
      <c r="E4169" s="115"/>
      <c r="F4169" s="115"/>
      <c r="G4169" s="40"/>
      <c r="H4169" s="40"/>
      <c r="I4169" s="40"/>
      <c r="J4169" s="40"/>
      <c r="K4169" s="40"/>
      <c r="L4169" s="40"/>
      <c r="M4169" s="40"/>
      <c r="N4169" s="40"/>
      <c r="O4169" s="40"/>
    </row>
    <row r="4170" spans="1:15" s="200" customFormat="1" x14ac:dyDescent="0.2">
      <c r="A4170" s="40"/>
      <c r="B4170" s="40"/>
      <c r="C4170" s="40"/>
      <c r="D4170" s="40"/>
      <c r="E4170" s="115"/>
      <c r="F4170" s="115"/>
      <c r="G4170" s="40"/>
      <c r="H4170" s="40"/>
      <c r="I4170" s="40"/>
      <c r="J4170" s="40"/>
      <c r="K4170" s="40"/>
      <c r="L4170" s="40"/>
      <c r="M4170" s="40"/>
      <c r="N4170" s="40"/>
      <c r="O4170" s="40"/>
    </row>
    <row r="4171" spans="1:15" s="200" customFormat="1" x14ac:dyDescent="0.2">
      <c r="A4171" s="40"/>
      <c r="B4171" s="40"/>
      <c r="C4171" s="40"/>
      <c r="D4171" s="40"/>
      <c r="E4171" s="115"/>
      <c r="F4171" s="115"/>
      <c r="G4171" s="40"/>
      <c r="H4171" s="40"/>
      <c r="I4171" s="40"/>
      <c r="J4171" s="40"/>
      <c r="K4171" s="40"/>
      <c r="L4171" s="40"/>
      <c r="M4171" s="40"/>
      <c r="N4171" s="40"/>
      <c r="O4171" s="40"/>
    </row>
    <row r="4172" spans="1:15" s="200" customFormat="1" x14ac:dyDescent="0.2">
      <c r="A4172" s="40"/>
      <c r="B4172" s="40"/>
      <c r="C4172" s="40"/>
      <c r="D4172" s="40"/>
      <c r="E4172" s="115"/>
      <c r="F4172" s="115"/>
      <c r="G4172" s="40"/>
      <c r="H4172" s="40"/>
      <c r="I4172" s="40"/>
      <c r="J4172" s="40"/>
      <c r="K4172" s="40"/>
      <c r="L4172" s="40"/>
      <c r="M4172" s="40"/>
      <c r="N4172" s="40"/>
      <c r="O4172" s="40"/>
    </row>
    <row r="4173" spans="1:15" s="200" customFormat="1" x14ac:dyDescent="0.2">
      <c r="A4173" s="40"/>
      <c r="B4173" s="40"/>
      <c r="C4173" s="40"/>
      <c r="D4173" s="40"/>
      <c r="E4173" s="115"/>
      <c r="F4173" s="115"/>
      <c r="G4173" s="40"/>
      <c r="H4173" s="40"/>
      <c r="I4173" s="40"/>
      <c r="J4173" s="40"/>
      <c r="K4173" s="40"/>
      <c r="L4173" s="40"/>
      <c r="M4173" s="40"/>
      <c r="N4173" s="40"/>
      <c r="O4173" s="40"/>
    </row>
    <row r="4174" spans="1:15" s="200" customFormat="1" x14ac:dyDescent="0.2">
      <c r="A4174" s="40"/>
      <c r="B4174" s="40"/>
      <c r="C4174" s="40"/>
      <c r="D4174" s="40"/>
      <c r="E4174" s="115"/>
      <c r="F4174" s="115"/>
      <c r="G4174" s="40"/>
      <c r="H4174" s="40"/>
      <c r="I4174" s="40"/>
      <c r="J4174" s="40"/>
      <c r="K4174" s="40"/>
      <c r="L4174" s="40"/>
      <c r="M4174" s="40"/>
      <c r="N4174" s="40"/>
      <c r="O4174" s="40"/>
    </row>
    <row r="4175" spans="1:15" s="200" customFormat="1" x14ac:dyDescent="0.2">
      <c r="A4175" s="40"/>
      <c r="B4175" s="40"/>
      <c r="C4175" s="40"/>
      <c r="D4175" s="40"/>
      <c r="E4175" s="115"/>
      <c r="F4175" s="115"/>
      <c r="G4175" s="40"/>
      <c r="H4175" s="40"/>
      <c r="I4175" s="40"/>
      <c r="J4175" s="40"/>
      <c r="K4175" s="40"/>
      <c r="L4175" s="40"/>
      <c r="M4175" s="40"/>
      <c r="N4175" s="40"/>
      <c r="O4175" s="40"/>
    </row>
    <row r="4176" spans="1:15" s="200" customFormat="1" x14ac:dyDescent="0.2">
      <c r="A4176" s="40"/>
      <c r="B4176" s="40"/>
      <c r="C4176" s="40"/>
      <c r="D4176" s="40"/>
      <c r="E4176" s="115"/>
      <c r="F4176" s="115"/>
      <c r="G4176" s="40"/>
      <c r="H4176" s="40"/>
      <c r="I4176" s="40"/>
      <c r="J4176" s="40"/>
      <c r="K4176" s="40"/>
      <c r="L4176" s="40"/>
      <c r="M4176" s="40"/>
      <c r="N4176" s="40"/>
      <c r="O4176" s="40"/>
    </row>
    <row r="4177" spans="1:15" s="200" customFormat="1" x14ac:dyDescent="0.2">
      <c r="A4177" s="40"/>
      <c r="B4177" s="40"/>
      <c r="C4177" s="40"/>
      <c r="D4177" s="40"/>
      <c r="E4177" s="115"/>
      <c r="F4177" s="115"/>
      <c r="G4177" s="40"/>
      <c r="H4177" s="40"/>
      <c r="I4177" s="40"/>
      <c r="J4177" s="40"/>
      <c r="K4177" s="40"/>
      <c r="L4177" s="40"/>
      <c r="M4177" s="40"/>
      <c r="N4177" s="40"/>
      <c r="O4177" s="40"/>
    </row>
    <row r="4178" spans="1:15" s="200" customFormat="1" x14ac:dyDescent="0.2">
      <c r="A4178" s="40"/>
      <c r="B4178" s="40"/>
      <c r="C4178" s="40"/>
      <c r="D4178" s="40"/>
      <c r="E4178" s="115"/>
      <c r="F4178" s="115"/>
      <c r="G4178" s="40"/>
      <c r="H4178" s="40"/>
      <c r="I4178" s="40"/>
      <c r="J4178" s="40"/>
      <c r="K4178" s="40"/>
      <c r="L4178" s="40"/>
      <c r="M4178" s="40"/>
      <c r="N4178" s="40"/>
      <c r="O4178" s="40"/>
    </row>
    <row r="4179" spans="1:15" s="200" customFormat="1" x14ac:dyDescent="0.2">
      <c r="A4179" s="40"/>
      <c r="B4179" s="40"/>
      <c r="C4179" s="40"/>
      <c r="D4179" s="40"/>
      <c r="E4179" s="115"/>
      <c r="F4179" s="115"/>
      <c r="G4179" s="40"/>
      <c r="H4179" s="40"/>
      <c r="I4179" s="40"/>
      <c r="J4179" s="40"/>
      <c r="K4179" s="40"/>
      <c r="L4179" s="40"/>
      <c r="M4179" s="40"/>
      <c r="N4179" s="40"/>
      <c r="O4179" s="40"/>
    </row>
    <row r="4180" spans="1:15" s="200" customFormat="1" x14ac:dyDescent="0.2">
      <c r="A4180" s="40"/>
      <c r="B4180" s="40"/>
      <c r="C4180" s="40"/>
      <c r="D4180" s="40"/>
      <c r="E4180" s="115"/>
      <c r="F4180" s="115"/>
      <c r="G4180" s="40"/>
      <c r="H4180" s="40"/>
      <c r="I4180" s="40"/>
      <c r="J4180" s="40"/>
      <c r="K4180" s="40"/>
      <c r="L4180" s="40"/>
      <c r="M4180" s="40"/>
      <c r="N4180" s="40"/>
      <c r="O4180" s="40"/>
    </row>
    <row r="4181" spans="1:15" s="200" customFormat="1" x14ac:dyDescent="0.2">
      <c r="A4181" s="40"/>
      <c r="B4181" s="40"/>
      <c r="C4181" s="40"/>
      <c r="D4181" s="40"/>
      <c r="E4181" s="115"/>
      <c r="F4181" s="115"/>
      <c r="G4181" s="40"/>
      <c r="H4181" s="40"/>
      <c r="I4181" s="40"/>
      <c r="J4181" s="40"/>
      <c r="K4181" s="40"/>
      <c r="L4181" s="40"/>
      <c r="M4181" s="40"/>
      <c r="N4181" s="40"/>
      <c r="O4181" s="40"/>
    </row>
    <row r="4182" spans="1:15" s="200" customFormat="1" x14ac:dyDescent="0.2">
      <c r="A4182" s="40"/>
      <c r="B4182" s="40"/>
      <c r="C4182" s="40"/>
      <c r="D4182" s="40"/>
      <c r="E4182" s="115"/>
      <c r="F4182" s="115"/>
      <c r="G4182" s="40"/>
      <c r="H4182" s="40"/>
      <c r="I4182" s="40"/>
      <c r="J4182" s="40"/>
      <c r="K4182" s="40"/>
      <c r="L4182" s="40"/>
      <c r="M4182" s="40"/>
      <c r="N4182" s="40"/>
      <c r="O4182" s="40"/>
    </row>
    <row r="4183" spans="1:15" s="200" customFormat="1" x14ac:dyDescent="0.2">
      <c r="A4183" s="40"/>
      <c r="B4183" s="40"/>
      <c r="C4183" s="40"/>
      <c r="D4183" s="40"/>
      <c r="E4183" s="115"/>
      <c r="F4183" s="115"/>
      <c r="G4183" s="40"/>
      <c r="H4183" s="40"/>
      <c r="I4183" s="40"/>
      <c r="J4183" s="40"/>
      <c r="K4183" s="40"/>
      <c r="L4183" s="40"/>
      <c r="M4183" s="40"/>
      <c r="N4183" s="40"/>
      <c r="O4183" s="40"/>
    </row>
    <row r="4184" spans="1:15" s="200" customFormat="1" x14ac:dyDescent="0.2">
      <c r="A4184" s="40"/>
      <c r="B4184" s="40"/>
      <c r="C4184" s="40"/>
      <c r="D4184" s="40"/>
      <c r="E4184" s="115"/>
      <c r="F4184" s="115"/>
      <c r="G4184" s="40"/>
      <c r="H4184" s="40"/>
      <c r="I4184" s="40"/>
      <c r="J4184" s="40"/>
      <c r="K4184" s="40"/>
      <c r="L4184" s="40"/>
      <c r="M4184" s="40"/>
      <c r="N4184" s="40"/>
      <c r="O4184" s="40"/>
    </row>
    <row r="4185" spans="1:15" s="200" customFormat="1" x14ac:dyDescent="0.2">
      <c r="A4185" s="40"/>
      <c r="B4185" s="40"/>
      <c r="C4185" s="40"/>
      <c r="D4185" s="40"/>
      <c r="E4185" s="115"/>
      <c r="F4185" s="115"/>
      <c r="G4185" s="40"/>
      <c r="H4185" s="40"/>
      <c r="I4185" s="40"/>
      <c r="J4185" s="40"/>
      <c r="K4185" s="40"/>
      <c r="L4185" s="40"/>
      <c r="M4185" s="40"/>
      <c r="N4185" s="40"/>
      <c r="O4185" s="40"/>
    </row>
    <row r="4186" spans="1:15" s="200" customFormat="1" x14ac:dyDescent="0.2">
      <c r="A4186" s="40"/>
      <c r="B4186" s="40"/>
      <c r="C4186" s="40"/>
      <c r="D4186" s="40"/>
      <c r="E4186" s="115"/>
      <c r="F4186" s="115"/>
      <c r="G4186" s="40"/>
      <c r="H4186" s="40"/>
      <c r="I4186" s="40"/>
      <c r="J4186" s="40"/>
      <c r="K4186" s="40"/>
      <c r="L4186" s="40"/>
      <c r="M4186" s="40"/>
      <c r="N4186" s="40"/>
      <c r="O4186" s="40"/>
    </row>
    <row r="4187" spans="1:15" s="200" customFormat="1" x14ac:dyDescent="0.2">
      <c r="A4187" s="40"/>
      <c r="B4187" s="40"/>
      <c r="C4187" s="40"/>
      <c r="D4187" s="40"/>
      <c r="E4187" s="115"/>
      <c r="F4187" s="115"/>
      <c r="G4187" s="40"/>
      <c r="H4187" s="40"/>
      <c r="I4187" s="40"/>
      <c r="J4187" s="40"/>
      <c r="K4187" s="40"/>
      <c r="L4187" s="40"/>
      <c r="M4187" s="40"/>
      <c r="N4187" s="40"/>
      <c r="O4187" s="40"/>
    </row>
    <row r="4188" spans="1:15" s="200" customFormat="1" x14ac:dyDescent="0.2">
      <c r="A4188" s="40"/>
      <c r="B4188" s="40"/>
      <c r="C4188" s="40"/>
      <c r="D4188" s="40"/>
      <c r="E4188" s="115"/>
      <c r="F4188" s="115"/>
      <c r="G4188" s="40"/>
      <c r="H4188" s="40"/>
      <c r="I4188" s="40"/>
      <c r="J4188" s="40"/>
      <c r="K4188" s="40"/>
      <c r="L4188" s="40"/>
      <c r="M4188" s="40"/>
      <c r="N4188" s="40"/>
      <c r="O4188" s="40"/>
    </row>
    <row r="4189" spans="1:15" s="200" customFormat="1" x14ac:dyDescent="0.2">
      <c r="A4189" s="40"/>
      <c r="B4189" s="40"/>
      <c r="C4189" s="40"/>
      <c r="D4189" s="40"/>
      <c r="E4189" s="115"/>
      <c r="F4189" s="115"/>
      <c r="G4189" s="40"/>
      <c r="H4189" s="40"/>
      <c r="I4189" s="40"/>
      <c r="J4189" s="40"/>
      <c r="K4189" s="40"/>
      <c r="L4189" s="40"/>
      <c r="M4189" s="40"/>
      <c r="N4189" s="40"/>
      <c r="O4189" s="40"/>
    </row>
    <row r="4190" spans="1:15" s="200" customFormat="1" x14ac:dyDescent="0.2">
      <c r="A4190" s="40"/>
      <c r="B4190" s="40"/>
      <c r="C4190" s="40"/>
      <c r="D4190" s="40"/>
      <c r="E4190" s="115"/>
      <c r="F4190" s="115"/>
      <c r="G4190" s="40"/>
      <c r="H4190" s="40"/>
      <c r="I4190" s="40"/>
      <c r="J4190" s="40"/>
      <c r="K4190" s="40"/>
      <c r="L4190" s="40"/>
      <c r="M4190" s="40"/>
      <c r="N4190" s="40"/>
      <c r="O4190" s="40"/>
    </row>
    <row r="4191" spans="1:15" s="200" customFormat="1" x14ac:dyDescent="0.2">
      <c r="A4191" s="40"/>
      <c r="B4191" s="40"/>
      <c r="C4191" s="40"/>
      <c r="D4191" s="40"/>
      <c r="E4191" s="115"/>
      <c r="F4191" s="115"/>
      <c r="G4191" s="40"/>
      <c r="H4191" s="40"/>
      <c r="I4191" s="40"/>
      <c r="J4191" s="40"/>
      <c r="K4191" s="40"/>
      <c r="L4191" s="40"/>
      <c r="M4191" s="40"/>
      <c r="N4191" s="40"/>
      <c r="O4191" s="40"/>
    </row>
    <row r="4192" spans="1:15" s="200" customFormat="1" x14ac:dyDescent="0.2">
      <c r="A4192" s="40"/>
      <c r="B4192" s="40"/>
      <c r="C4192" s="40"/>
      <c r="D4192" s="40"/>
      <c r="E4192" s="115"/>
      <c r="F4192" s="115"/>
      <c r="G4192" s="40"/>
      <c r="H4192" s="40"/>
      <c r="I4192" s="40"/>
      <c r="J4192" s="40"/>
      <c r="K4192" s="40"/>
      <c r="L4192" s="40"/>
      <c r="M4192" s="40"/>
      <c r="N4192" s="40"/>
      <c r="O4192" s="40"/>
    </row>
    <row r="4193" spans="1:15" s="200" customFormat="1" x14ac:dyDescent="0.2">
      <c r="A4193" s="40"/>
      <c r="B4193" s="40"/>
      <c r="C4193" s="40"/>
      <c r="D4193" s="40"/>
      <c r="E4193" s="115"/>
      <c r="F4193" s="115"/>
      <c r="G4193" s="40"/>
      <c r="H4193" s="40"/>
      <c r="I4193" s="40"/>
      <c r="J4193" s="40"/>
      <c r="K4193" s="40"/>
      <c r="L4193" s="40"/>
      <c r="M4193" s="40"/>
      <c r="N4193" s="40"/>
      <c r="O4193" s="40"/>
    </row>
    <row r="4194" spans="1:15" s="200" customFormat="1" x14ac:dyDescent="0.2">
      <c r="A4194" s="40"/>
      <c r="B4194" s="40"/>
      <c r="C4194" s="40"/>
      <c r="D4194" s="40"/>
      <c r="E4194" s="115"/>
      <c r="F4194" s="115"/>
      <c r="G4194" s="40"/>
      <c r="H4194" s="40"/>
      <c r="I4194" s="40"/>
      <c r="J4194" s="40"/>
      <c r="K4194" s="40"/>
      <c r="L4194" s="40"/>
      <c r="M4194" s="40"/>
      <c r="N4194" s="40"/>
      <c r="O4194" s="40"/>
    </row>
    <row r="4195" spans="1:15" s="200" customFormat="1" x14ac:dyDescent="0.2">
      <c r="A4195" s="40"/>
      <c r="B4195" s="40"/>
      <c r="C4195" s="40"/>
      <c r="D4195" s="40"/>
      <c r="E4195" s="115"/>
      <c r="F4195" s="115"/>
      <c r="G4195" s="40"/>
      <c r="H4195" s="40"/>
      <c r="I4195" s="40"/>
      <c r="J4195" s="40"/>
      <c r="K4195" s="40"/>
      <c r="L4195" s="40"/>
      <c r="M4195" s="40"/>
      <c r="N4195" s="40"/>
      <c r="O4195" s="40"/>
    </row>
    <row r="4196" spans="1:15" s="200" customFormat="1" x14ac:dyDescent="0.2">
      <c r="A4196" s="40"/>
      <c r="B4196" s="40"/>
      <c r="C4196" s="40"/>
      <c r="D4196" s="40"/>
      <c r="E4196" s="115"/>
      <c r="F4196" s="115"/>
      <c r="G4196" s="40"/>
      <c r="H4196" s="40"/>
      <c r="I4196" s="40"/>
      <c r="J4196" s="40"/>
      <c r="K4196" s="40"/>
      <c r="L4196" s="40"/>
      <c r="M4196" s="40"/>
      <c r="N4196" s="40"/>
      <c r="O4196" s="40"/>
    </row>
    <row r="4197" spans="1:15" s="200" customFormat="1" x14ac:dyDescent="0.2">
      <c r="A4197" s="40"/>
      <c r="B4197" s="40"/>
      <c r="C4197" s="40"/>
      <c r="D4197" s="40"/>
      <c r="E4197" s="115"/>
      <c r="F4197" s="115"/>
      <c r="G4197" s="40"/>
      <c r="H4197" s="40"/>
      <c r="I4197" s="40"/>
      <c r="J4197" s="40"/>
      <c r="K4197" s="40"/>
      <c r="L4197" s="40"/>
      <c r="M4197" s="40"/>
      <c r="N4197" s="40"/>
      <c r="O4197" s="40"/>
    </row>
    <row r="4198" spans="1:15" s="200" customFormat="1" x14ac:dyDescent="0.2">
      <c r="A4198" s="40"/>
      <c r="B4198" s="40"/>
      <c r="C4198" s="40"/>
      <c r="D4198" s="40"/>
      <c r="E4198" s="115"/>
      <c r="F4198" s="115"/>
      <c r="G4198" s="40"/>
      <c r="H4198" s="40"/>
      <c r="I4198" s="40"/>
      <c r="J4198" s="40"/>
      <c r="K4198" s="40"/>
      <c r="L4198" s="40"/>
      <c r="M4198" s="40"/>
      <c r="N4198" s="40"/>
      <c r="O4198" s="40"/>
    </row>
    <row r="4199" spans="1:15" s="200" customFormat="1" x14ac:dyDescent="0.2">
      <c r="A4199" s="40"/>
      <c r="B4199" s="40"/>
      <c r="C4199" s="40"/>
      <c r="D4199" s="40"/>
      <c r="E4199" s="115"/>
      <c r="F4199" s="115"/>
      <c r="G4199" s="40"/>
      <c r="H4199" s="40"/>
      <c r="I4199" s="40"/>
      <c r="J4199" s="40"/>
      <c r="K4199" s="40"/>
      <c r="L4199" s="40"/>
      <c r="M4199" s="40"/>
      <c r="N4199" s="40"/>
      <c r="O4199" s="40"/>
    </row>
    <row r="4200" spans="1:15" s="200" customFormat="1" x14ac:dyDescent="0.2">
      <c r="A4200" s="40"/>
      <c r="B4200" s="40"/>
      <c r="C4200" s="40"/>
      <c r="D4200" s="40"/>
      <c r="E4200" s="115"/>
      <c r="F4200" s="115"/>
      <c r="G4200" s="40"/>
      <c r="H4200" s="40"/>
      <c r="I4200" s="40"/>
      <c r="J4200" s="40"/>
      <c r="K4200" s="40"/>
      <c r="L4200" s="40"/>
      <c r="M4200" s="40"/>
      <c r="N4200" s="40"/>
      <c r="O4200" s="40"/>
    </row>
    <row r="4201" spans="1:15" s="200" customFormat="1" x14ac:dyDescent="0.2">
      <c r="A4201" s="40"/>
      <c r="B4201" s="40"/>
      <c r="C4201" s="40"/>
      <c r="D4201" s="40"/>
      <c r="E4201" s="115"/>
      <c r="F4201" s="115"/>
      <c r="G4201" s="40"/>
      <c r="H4201" s="40"/>
      <c r="I4201" s="40"/>
      <c r="J4201" s="40"/>
      <c r="K4201" s="40"/>
      <c r="L4201" s="40"/>
      <c r="M4201" s="40"/>
      <c r="N4201" s="40"/>
      <c r="O4201" s="40"/>
    </row>
    <row r="4202" spans="1:15" s="200" customFormat="1" x14ac:dyDescent="0.2">
      <c r="A4202" s="40"/>
      <c r="B4202" s="40"/>
      <c r="C4202" s="40"/>
      <c r="D4202" s="40"/>
      <c r="E4202" s="115"/>
      <c r="F4202" s="115"/>
      <c r="G4202" s="40"/>
      <c r="H4202" s="40"/>
      <c r="I4202" s="40"/>
      <c r="J4202" s="40"/>
      <c r="K4202" s="40"/>
      <c r="L4202" s="40"/>
      <c r="M4202" s="40"/>
      <c r="N4202" s="40"/>
      <c r="O4202" s="40"/>
    </row>
    <row r="4203" spans="1:15" s="200" customFormat="1" x14ac:dyDescent="0.2">
      <c r="A4203" s="40"/>
      <c r="B4203" s="40"/>
      <c r="C4203" s="40"/>
      <c r="D4203" s="40"/>
      <c r="E4203" s="115"/>
      <c r="F4203" s="115"/>
      <c r="G4203" s="40"/>
      <c r="H4203" s="40"/>
      <c r="I4203" s="40"/>
      <c r="J4203" s="40"/>
      <c r="K4203" s="40"/>
      <c r="L4203" s="40"/>
      <c r="M4203" s="40"/>
      <c r="N4203" s="40"/>
      <c r="O4203" s="40"/>
    </row>
    <row r="4204" spans="1:15" s="200" customFormat="1" x14ac:dyDescent="0.2">
      <c r="A4204" s="40"/>
      <c r="B4204" s="40"/>
      <c r="C4204" s="40"/>
      <c r="D4204" s="40"/>
      <c r="E4204" s="115"/>
      <c r="F4204" s="115"/>
      <c r="G4204" s="40"/>
      <c r="H4204" s="40"/>
      <c r="I4204" s="40"/>
      <c r="J4204" s="40"/>
      <c r="K4204" s="40"/>
      <c r="L4204" s="40"/>
      <c r="M4204" s="40"/>
      <c r="N4204" s="40"/>
      <c r="O4204" s="40"/>
    </row>
    <row r="4205" spans="1:15" s="200" customFormat="1" x14ac:dyDescent="0.2">
      <c r="A4205" s="40"/>
      <c r="B4205" s="40"/>
      <c r="C4205" s="40"/>
      <c r="D4205" s="40"/>
      <c r="E4205" s="115"/>
      <c r="F4205" s="115"/>
      <c r="G4205" s="40"/>
      <c r="H4205" s="40"/>
      <c r="I4205" s="40"/>
      <c r="J4205" s="40"/>
      <c r="K4205" s="40"/>
      <c r="L4205" s="40"/>
      <c r="M4205" s="40"/>
      <c r="N4205" s="40"/>
      <c r="O4205" s="40"/>
    </row>
    <row r="4206" spans="1:15" s="200" customFormat="1" x14ac:dyDescent="0.2">
      <c r="A4206" s="40"/>
      <c r="B4206" s="40"/>
      <c r="C4206" s="40"/>
      <c r="D4206" s="40"/>
      <c r="E4206" s="115"/>
      <c r="F4206" s="115"/>
      <c r="G4206" s="40"/>
      <c r="H4206" s="40"/>
      <c r="I4206" s="40"/>
      <c r="J4206" s="40"/>
      <c r="K4206" s="40"/>
      <c r="L4206" s="40"/>
      <c r="M4206" s="40"/>
      <c r="N4206" s="40"/>
      <c r="O4206" s="40"/>
    </row>
    <row r="4207" spans="1:15" s="200" customFormat="1" x14ac:dyDescent="0.2">
      <c r="A4207" s="40"/>
      <c r="B4207" s="40"/>
      <c r="C4207" s="40"/>
      <c r="D4207" s="40"/>
      <c r="E4207" s="115"/>
      <c r="F4207" s="115"/>
      <c r="G4207" s="40"/>
      <c r="H4207" s="40"/>
      <c r="I4207" s="40"/>
      <c r="J4207" s="40"/>
      <c r="K4207" s="40"/>
      <c r="L4207" s="40"/>
      <c r="M4207" s="40"/>
      <c r="N4207" s="40"/>
      <c r="O4207" s="40"/>
    </row>
    <row r="4208" spans="1:15" s="200" customFormat="1" x14ac:dyDescent="0.2">
      <c r="A4208" s="40"/>
      <c r="B4208" s="40"/>
      <c r="C4208" s="40"/>
      <c r="D4208" s="40"/>
      <c r="E4208" s="115"/>
      <c r="F4208" s="115"/>
      <c r="G4208" s="40"/>
      <c r="H4208" s="40"/>
      <c r="I4208" s="40"/>
      <c r="J4208" s="40"/>
      <c r="K4208" s="40"/>
      <c r="L4208" s="40"/>
      <c r="M4208" s="40"/>
      <c r="N4208" s="40"/>
      <c r="O4208" s="40"/>
    </row>
    <row r="4209" spans="1:15" s="200" customFormat="1" x14ac:dyDescent="0.2">
      <c r="A4209" s="40"/>
      <c r="B4209" s="40"/>
      <c r="C4209" s="40"/>
      <c r="D4209" s="40"/>
      <c r="E4209" s="115"/>
      <c r="F4209" s="115"/>
      <c r="G4209" s="40"/>
      <c r="H4209" s="40"/>
      <c r="I4209" s="40"/>
      <c r="J4209" s="40"/>
      <c r="K4209" s="40"/>
      <c r="L4209" s="40"/>
      <c r="M4209" s="40"/>
      <c r="N4209" s="40"/>
      <c r="O4209" s="40"/>
    </row>
    <row r="4210" spans="1:15" s="200" customFormat="1" x14ac:dyDescent="0.2">
      <c r="A4210" s="40"/>
      <c r="B4210" s="40"/>
      <c r="C4210" s="40"/>
      <c r="D4210" s="40"/>
      <c r="E4210" s="115"/>
      <c r="F4210" s="115"/>
      <c r="G4210" s="40"/>
      <c r="H4210" s="40"/>
      <c r="I4210" s="40"/>
      <c r="J4210" s="40"/>
      <c r="K4210" s="40"/>
      <c r="L4210" s="40"/>
      <c r="M4210" s="40"/>
      <c r="N4210" s="40"/>
      <c r="O4210" s="40"/>
    </row>
    <row r="4211" spans="1:15" s="200" customFormat="1" x14ac:dyDescent="0.2">
      <c r="A4211" s="40"/>
      <c r="B4211" s="40"/>
      <c r="C4211" s="40"/>
      <c r="D4211" s="40"/>
      <c r="E4211" s="115"/>
      <c r="F4211" s="115"/>
      <c r="G4211" s="40"/>
      <c r="H4211" s="40"/>
      <c r="I4211" s="40"/>
      <c r="J4211" s="40"/>
      <c r="K4211" s="40"/>
      <c r="L4211" s="40"/>
      <c r="M4211" s="40"/>
      <c r="N4211" s="40"/>
      <c r="O4211" s="40"/>
    </row>
    <row r="4212" spans="1:15" s="200" customFormat="1" x14ac:dyDescent="0.2">
      <c r="A4212" s="40"/>
      <c r="B4212" s="40"/>
      <c r="C4212" s="40"/>
      <c r="D4212" s="40"/>
      <c r="E4212" s="115"/>
      <c r="F4212" s="115"/>
      <c r="G4212" s="40"/>
      <c r="H4212" s="40"/>
      <c r="I4212" s="40"/>
      <c r="J4212" s="40"/>
      <c r="K4212" s="40"/>
      <c r="L4212" s="40"/>
      <c r="M4212" s="40"/>
      <c r="N4212" s="40"/>
      <c r="O4212" s="40"/>
    </row>
    <row r="4213" spans="1:15" s="200" customFormat="1" x14ac:dyDescent="0.2">
      <c r="A4213" s="40"/>
      <c r="B4213" s="40"/>
      <c r="C4213" s="40"/>
      <c r="D4213" s="40"/>
      <c r="E4213" s="115"/>
      <c r="F4213" s="115"/>
      <c r="G4213" s="40"/>
      <c r="H4213" s="40"/>
      <c r="I4213" s="40"/>
      <c r="J4213" s="40"/>
      <c r="K4213" s="40"/>
      <c r="L4213" s="40"/>
      <c r="M4213" s="40"/>
      <c r="N4213" s="40"/>
      <c r="O4213" s="40"/>
    </row>
    <row r="4214" spans="1:15" s="200" customFormat="1" x14ac:dyDescent="0.2">
      <c r="A4214" s="40"/>
      <c r="B4214" s="40"/>
      <c r="C4214" s="40"/>
      <c r="D4214" s="40"/>
      <c r="E4214" s="115"/>
      <c r="F4214" s="115"/>
      <c r="G4214" s="40"/>
      <c r="H4214" s="40"/>
      <c r="I4214" s="40"/>
      <c r="J4214" s="40"/>
      <c r="K4214" s="40"/>
      <c r="L4214" s="40"/>
      <c r="M4214" s="40"/>
      <c r="N4214" s="40"/>
      <c r="O4214" s="40"/>
    </row>
    <row r="4215" spans="1:15" s="200" customFormat="1" x14ac:dyDescent="0.2">
      <c r="A4215" s="40"/>
      <c r="B4215" s="40"/>
      <c r="C4215" s="40"/>
      <c r="D4215" s="40"/>
      <c r="E4215" s="115"/>
      <c r="F4215" s="115"/>
      <c r="G4215" s="40"/>
      <c r="H4215" s="40"/>
      <c r="I4215" s="40"/>
      <c r="J4215" s="40"/>
      <c r="K4215" s="40"/>
      <c r="L4215" s="40"/>
      <c r="M4215" s="40"/>
      <c r="N4215" s="40"/>
      <c r="O4215" s="40"/>
    </row>
    <row r="4216" spans="1:15" s="200" customFormat="1" x14ac:dyDescent="0.2">
      <c r="A4216" s="40"/>
      <c r="B4216" s="40"/>
      <c r="C4216" s="40"/>
      <c r="D4216" s="40"/>
      <c r="E4216" s="115"/>
      <c r="F4216" s="115"/>
      <c r="G4216" s="40"/>
      <c r="H4216" s="40"/>
      <c r="I4216" s="40"/>
      <c r="J4216" s="40"/>
      <c r="K4216" s="40"/>
      <c r="L4216" s="40"/>
      <c r="M4216" s="40"/>
      <c r="N4216" s="40"/>
      <c r="O4216" s="40"/>
    </row>
    <row r="4217" spans="1:15" s="200" customFormat="1" x14ac:dyDescent="0.2">
      <c r="A4217" s="40"/>
      <c r="B4217" s="40"/>
      <c r="C4217" s="40"/>
      <c r="D4217" s="40"/>
      <c r="E4217" s="115"/>
      <c r="F4217" s="115"/>
      <c r="G4217" s="40"/>
      <c r="H4217" s="40"/>
      <c r="I4217" s="40"/>
      <c r="J4217" s="40"/>
      <c r="K4217" s="40"/>
      <c r="L4217" s="40"/>
      <c r="M4217" s="40"/>
      <c r="N4217" s="40"/>
      <c r="O4217" s="40"/>
    </row>
    <row r="4218" spans="1:15" s="200" customFormat="1" x14ac:dyDescent="0.2">
      <c r="A4218" s="40"/>
      <c r="B4218" s="40"/>
      <c r="C4218" s="40"/>
      <c r="D4218" s="40"/>
      <c r="E4218" s="115"/>
      <c r="F4218" s="115"/>
      <c r="G4218" s="40"/>
      <c r="H4218" s="40"/>
      <c r="I4218" s="40"/>
      <c r="J4218" s="40"/>
      <c r="K4218" s="40"/>
      <c r="L4218" s="40"/>
      <c r="M4218" s="40"/>
      <c r="N4218" s="40"/>
      <c r="O4218" s="40"/>
    </row>
    <row r="4219" spans="1:15" s="200" customFormat="1" x14ac:dyDescent="0.2">
      <c r="A4219" s="40"/>
      <c r="B4219" s="40"/>
      <c r="C4219" s="40"/>
      <c r="D4219" s="40"/>
      <c r="E4219" s="115"/>
      <c r="F4219" s="115"/>
      <c r="G4219" s="40"/>
      <c r="H4219" s="40"/>
      <c r="I4219" s="40"/>
      <c r="J4219" s="40"/>
      <c r="K4219" s="40"/>
      <c r="L4219" s="40"/>
      <c r="M4219" s="40"/>
      <c r="N4219" s="40"/>
      <c r="O4219" s="40"/>
    </row>
    <row r="4220" spans="1:15" s="200" customFormat="1" x14ac:dyDescent="0.2">
      <c r="A4220" s="40"/>
      <c r="B4220" s="40"/>
      <c r="C4220" s="40"/>
      <c r="D4220" s="40"/>
      <c r="E4220" s="115"/>
      <c r="F4220" s="115"/>
      <c r="G4220" s="40"/>
      <c r="H4220" s="40"/>
      <c r="I4220" s="40"/>
      <c r="J4220" s="40"/>
      <c r="K4220" s="40"/>
      <c r="L4220" s="40"/>
      <c r="M4220" s="40"/>
      <c r="N4220" s="40"/>
      <c r="O4220" s="40"/>
    </row>
    <row r="4221" spans="1:15" s="200" customFormat="1" x14ac:dyDescent="0.2">
      <c r="A4221" s="40"/>
      <c r="B4221" s="40"/>
      <c r="C4221" s="40"/>
      <c r="D4221" s="40"/>
      <c r="E4221" s="115"/>
      <c r="F4221" s="115"/>
      <c r="G4221" s="40"/>
      <c r="H4221" s="40"/>
      <c r="I4221" s="40"/>
      <c r="J4221" s="40"/>
      <c r="K4221" s="40"/>
      <c r="L4221" s="40"/>
      <c r="M4221" s="40"/>
      <c r="N4221" s="40"/>
      <c r="O4221" s="40"/>
    </row>
    <row r="4222" spans="1:15" s="200" customFormat="1" x14ac:dyDescent="0.2">
      <c r="A4222" s="40"/>
      <c r="B4222" s="40"/>
      <c r="C4222" s="40"/>
      <c r="D4222" s="40"/>
      <c r="E4222" s="115"/>
      <c r="F4222" s="115"/>
      <c r="G4222" s="40"/>
      <c r="H4222" s="40"/>
      <c r="I4222" s="40"/>
      <c r="J4222" s="40"/>
      <c r="K4222" s="40"/>
      <c r="L4222" s="40"/>
      <c r="M4222" s="40"/>
      <c r="N4222" s="40"/>
      <c r="O4222" s="40"/>
    </row>
    <row r="4223" spans="1:15" s="200" customFormat="1" x14ac:dyDescent="0.2">
      <c r="A4223" s="40"/>
      <c r="B4223" s="40"/>
      <c r="C4223" s="40"/>
      <c r="D4223" s="40"/>
      <c r="E4223" s="115"/>
      <c r="F4223" s="115"/>
      <c r="G4223" s="40"/>
      <c r="H4223" s="40"/>
      <c r="I4223" s="40"/>
      <c r="J4223" s="40"/>
      <c r="K4223" s="40"/>
      <c r="L4223" s="40"/>
      <c r="M4223" s="40"/>
      <c r="N4223" s="40"/>
      <c r="O4223" s="40"/>
    </row>
    <row r="4224" spans="1:15" s="200" customFormat="1" x14ac:dyDescent="0.2">
      <c r="A4224" s="40"/>
      <c r="B4224" s="40"/>
      <c r="C4224" s="40"/>
      <c r="D4224" s="40"/>
      <c r="E4224" s="115"/>
      <c r="F4224" s="115"/>
      <c r="G4224" s="40"/>
      <c r="H4224" s="40"/>
      <c r="I4224" s="40"/>
      <c r="J4224" s="40"/>
      <c r="K4224" s="40"/>
      <c r="L4224" s="40"/>
      <c r="M4224" s="40"/>
      <c r="N4224" s="40"/>
      <c r="O4224" s="40"/>
    </row>
    <row r="4225" spans="1:15" s="200" customFormat="1" x14ac:dyDescent="0.2">
      <c r="A4225" s="40"/>
      <c r="B4225" s="40"/>
      <c r="C4225" s="40"/>
      <c r="D4225" s="40"/>
      <c r="E4225" s="115"/>
      <c r="F4225" s="115"/>
      <c r="G4225" s="40"/>
      <c r="H4225" s="40"/>
      <c r="I4225" s="40"/>
      <c r="J4225" s="40"/>
      <c r="K4225" s="40"/>
      <c r="L4225" s="40"/>
      <c r="M4225" s="40"/>
      <c r="N4225" s="40"/>
      <c r="O4225" s="40"/>
    </row>
    <row r="4226" spans="1:15" s="200" customFormat="1" x14ac:dyDescent="0.2">
      <c r="A4226" s="40"/>
      <c r="B4226" s="40"/>
      <c r="C4226" s="40"/>
      <c r="D4226" s="40"/>
      <c r="E4226" s="115"/>
      <c r="F4226" s="115"/>
      <c r="G4226" s="40"/>
      <c r="H4226" s="40"/>
      <c r="I4226" s="40"/>
      <c r="J4226" s="40"/>
      <c r="K4226" s="40"/>
      <c r="L4226" s="40"/>
      <c r="M4226" s="40"/>
      <c r="N4226" s="40"/>
      <c r="O4226" s="40"/>
    </row>
    <row r="4227" spans="1:15" s="200" customFormat="1" x14ac:dyDescent="0.2">
      <c r="A4227" s="40"/>
      <c r="B4227" s="40"/>
      <c r="C4227" s="40"/>
      <c r="D4227" s="40"/>
      <c r="E4227" s="115"/>
      <c r="F4227" s="115"/>
      <c r="G4227" s="40"/>
      <c r="H4227" s="40"/>
      <c r="I4227" s="40"/>
      <c r="J4227" s="40"/>
      <c r="K4227" s="40"/>
      <c r="L4227" s="40"/>
      <c r="M4227" s="40"/>
      <c r="N4227" s="40"/>
      <c r="O4227" s="40"/>
    </row>
    <row r="4228" spans="1:15" s="200" customFormat="1" x14ac:dyDescent="0.2">
      <c r="A4228" s="40"/>
      <c r="B4228" s="40"/>
      <c r="C4228" s="40"/>
      <c r="D4228" s="40"/>
      <c r="E4228" s="115"/>
      <c r="F4228" s="115"/>
      <c r="G4228" s="40"/>
      <c r="H4228" s="40"/>
      <c r="I4228" s="40"/>
      <c r="J4228" s="40"/>
      <c r="K4228" s="40"/>
      <c r="L4228" s="40"/>
      <c r="M4228" s="40"/>
      <c r="N4228" s="40"/>
      <c r="O4228" s="40"/>
    </row>
    <row r="4229" spans="1:15" s="200" customFormat="1" x14ac:dyDescent="0.2">
      <c r="A4229" s="40"/>
      <c r="B4229" s="40"/>
      <c r="C4229" s="40"/>
      <c r="D4229" s="40"/>
      <c r="E4229" s="115"/>
      <c r="F4229" s="115"/>
      <c r="G4229" s="40"/>
      <c r="H4229" s="40"/>
      <c r="I4229" s="40"/>
      <c r="J4229" s="40"/>
      <c r="K4229" s="40"/>
      <c r="L4229" s="40"/>
      <c r="M4229" s="40"/>
      <c r="N4229" s="40"/>
      <c r="O4229" s="40"/>
    </row>
    <row r="4230" spans="1:15" s="200" customFormat="1" x14ac:dyDescent="0.2">
      <c r="A4230" s="40"/>
      <c r="B4230" s="40"/>
      <c r="C4230" s="40"/>
      <c r="D4230" s="40"/>
      <c r="E4230" s="115"/>
      <c r="F4230" s="115"/>
      <c r="G4230" s="40"/>
      <c r="H4230" s="40"/>
      <c r="I4230" s="40"/>
      <c r="J4230" s="40"/>
      <c r="K4230" s="40"/>
      <c r="L4230" s="40"/>
      <c r="M4230" s="40"/>
      <c r="N4230" s="40"/>
      <c r="O4230" s="40"/>
    </row>
    <row r="4231" spans="1:15" s="200" customFormat="1" x14ac:dyDescent="0.2">
      <c r="A4231" s="40"/>
      <c r="B4231" s="40"/>
      <c r="C4231" s="40"/>
      <c r="D4231" s="40"/>
      <c r="E4231" s="115"/>
      <c r="F4231" s="115"/>
      <c r="G4231" s="40"/>
      <c r="H4231" s="40"/>
      <c r="I4231" s="40"/>
      <c r="J4231" s="40"/>
      <c r="K4231" s="40"/>
      <c r="L4231" s="40"/>
      <c r="M4231" s="40"/>
      <c r="N4231" s="40"/>
      <c r="O4231" s="40"/>
    </row>
    <row r="4232" spans="1:15" s="200" customFormat="1" x14ac:dyDescent="0.2">
      <c r="A4232" s="40"/>
      <c r="B4232" s="40"/>
      <c r="C4232" s="40"/>
      <c r="D4232" s="40"/>
      <c r="E4232" s="115"/>
      <c r="F4232" s="115"/>
      <c r="G4232" s="40"/>
      <c r="H4232" s="40"/>
      <c r="I4232" s="40"/>
      <c r="J4232" s="40"/>
      <c r="K4232" s="40"/>
      <c r="L4232" s="40"/>
      <c r="M4232" s="40"/>
      <c r="N4232" s="40"/>
      <c r="O4232" s="40"/>
    </row>
    <row r="4233" spans="1:15" s="200" customFormat="1" x14ac:dyDescent="0.2">
      <c r="A4233" s="40"/>
      <c r="B4233" s="40"/>
      <c r="C4233" s="40"/>
      <c r="D4233" s="40"/>
      <c r="E4233" s="115"/>
      <c r="F4233" s="115"/>
      <c r="G4233" s="40"/>
      <c r="H4233" s="40"/>
      <c r="I4233" s="40"/>
      <c r="J4233" s="40"/>
      <c r="K4233" s="40"/>
      <c r="L4233" s="40"/>
      <c r="M4233" s="40"/>
      <c r="N4233" s="40"/>
      <c r="O4233" s="40"/>
    </row>
    <row r="4234" spans="1:15" s="200" customFormat="1" x14ac:dyDescent="0.2">
      <c r="A4234" s="40"/>
      <c r="B4234" s="40"/>
      <c r="C4234" s="40"/>
      <c r="D4234" s="40"/>
      <c r="E4234" s="115"/>
      <c r="F4234" s="115"/>
      <c r="G4234" s="40"/>
      <c r="H4234" s="40"/>
      <c r="I4234" s="40"/>
      <c r="J4234" s="40"/>
      <c r="K4234" s="40"/>
      <c r="L4234" s="40"/>
      <c r="M4234" s="40"/>
      <c r="N4234" s="40"/>
      <c r="O4234" s="40"/>
    </row>
    <row r="4235" spans="1:15" s="200" customFormat="1" x14ac:dyDescent="0.2">
      <c r="A4235" s="40"/>
      <c r="B4235" s="40"/>
      <c r="C4235" s="40"/>
      <c r="D4235" s="40"/>
      <c r="E4235" s="115"/>
      <c r="F4235" s="115"/>
      <c r="G4235" s="40"/>
      <c r="H4235" s="40"/>
      <c r="I4235" s="40"/>
      <c r="J4235" s="40"/>
      <c r="K4235" s="40"/>
      <c r="L4235" s="40"/>
      <c r="M4235" s="40"/>
      <c r="N4235" s="40"/>
      <c r="O4235" s="40"/>
    </row>
    <row r="4236" spans="1:15" s="200" customFormat="1" x14ac:dyDescent="0.2">
      <c r="A4236" s="40"/>
      <c r="B4236" s="40"/>
      <c r="C4236" s="40"/>
      <c r="D4236" s="40"/>
      <c r="E4236" s="115"/>
      <c r="F4236" s="115"/>
      <c r="G4236" s="40"/>
      <c r="H4236" s="40"/>
      <c r="I4236" s="40"/>
      <c r="J4236" s="40"/>
      <c r="K4236" s="40"/>
      <c r="L4236" s="40"/>
      <c r="M4236" s="40"/>
      <c r="N4236" s="40"/>
      <c r="O4236" s="40"/>
    </row>
    <row r="4237" spans="1:15" s="200" customFormat="1" x14ac:dyDescent="0.2">
      <c r="A4237" s="40"/>
      <c r="B4237" s="40"/>
      <c r="C4237" s="40"/>
      <c r="D4237" s="40"/>
      <c r="E4237" s="115"/>
      <c r="F4237" s="115"/>
      <c r="G4237" s="40"/>
      <c r="H4237" s="40"/>
      <c r="I4237" s="40"/>
      <c r="J4237" s="40"/>
      <c r="K4237" s="40"/>
      <c r="L4237" s="40"/>
      <c r="M4237" s="40"/>
      <c r="N4237" s="40"/>
      <c r="O4237" s="40"/>
    </row>
    <row r="4238" spans="1:15" s="200" customFormat="1" x14ac:dyDescent="0.2">
      <c r="A4238" s="40"/>
      <c r="B4238" s="40"/>
      <c r="C4238" s="40"/>
      <c r="D4238" s="40"/>
      <c r="E4238" s="115"/>
      <c r="F4238" s="115"/>
      <c r="G4238" s="40"/>
      <c r="H4238" s="40"/>
      <c r="I4238" s="40"/>
      <c r="J4238" s="40"/>
      <c r="K4238" s="40"/>
      <c r="L4238" s="40"/>
      <c r="M4238" s="40"/>
      <c r="N4238" s="40"/>
      <c r="O4238" s="40"/>
    </row>
    <row r="4239" spans="1:15" s="200" customFormat="1" x14ac:dyDescent="0.2">
      <c r="A4239" s="40"/>
      <c r="B4239" s="40"/>
      <c r="C4239" s="40"/>
      <c r="D4239" s="40"/>
      <c r="E4239" s="115"/>
      <c r="F4239" s="115"/>
      <c r="G4239" s="40"/>
      <c r="H4239" s="40"/>
      <c r="I4239" s="40"/>
      <c r="J4239" s="40"/>
      <c r="K4239" s="40"/>
      <c r="L4239" s="40"/>
      <c r="M4239" s="40"/>
      <c r="N4239" s="40"/>
      <c r="O4239" s="40"/>
    </row>
    <row r="4240" spans="1:15" s="200" customFormat="1" x14ac:dyDescent="0.2">
      <c r="A4240" s="40"/>
      <c r="B4240" s="40"/>
      <c r="C4240" s="40"/>
      <c r="D4240" s="40"/>
      <c r="E4240" s="115"/>
      <c r="F4240" s="115"/>
      <c r="G4240" s="40"/>
      <c r="H4240" s="40"/>
      <c r="I4240" s="40"/>
      <c r="J4240" s="40"/>
      <c r="K4240" s="40"/>
      <c r="L4240" s="40"/>
      <c r="M4240" s="40"/>
      <c r="N4240" s="40"/>
      <c r="O4240" s="40"/>
    </row>
    <row r="4241" spans="1:15" s="200" customFormat="1" x14ac:dyDescent="0.2">
      <c r="A4241" s="40"/>
      <c r="B4241" s="40"/>
      <c r="C4241" s="40"/>
      <c r="D4241" s="40"/>
      <c r="E4241" s="115"/>
      <c r="F4241" s="115"/>
      <c r="G4241" s="40"/>
      <c r="H4241" s="40"/>
      <c r="I4241" s="40"/>
      <c r="J4241" s="40"/>
      <c r="K4241" s="40"/>
      <c r="L4241" s="40"/>
      <c r="M4241" s="40"/>
      <c r="N4241" s="40"/>
      <c r="O4241" s="40"/>
    </row>
    <row r="4242" spans="1:15" s="200" customFormat="1" x14ac:dyDescent="0.2">
      <c r="A4242" s="40"/>
      <c r="B4242" s="40"/>
      <c r="C4242" s="40"/>
      <c r="D4242" s="40"/>
      <c r="E4242" s="115"/>
      <c r="F4242" s="115"/>
      <c r="G4242" s="40"/>
      <c r="H4242" s="40"/>
      <c r="I4242" s="40"/>
      <c r="J4242" s="40"/>
      <c r="K4242" s="40"/>
      <c r="L4242" s="40"/>
      <c r="M4242" s="40"/>
      <c r="N4242" s="40"/>
      <c r="O4242" s="40"/>
    </row>
    <row r="4243" spans="1:15" s="200" customFormat="1" x14ac:dyDescent="0.2">
      <c r="A4243" s="40"/>
      <c r="B4243" s="40"/>
      <c r="C4243" s="40"/>
      <c r="D4243" s="40"/>
      <c r="E4243" s="115"/>
      <c r="F4243" s="115"/>
      <c r="G4243" s="40"/>
      <c r="H4243" s="40"/>
      <c r="I4243" s="40"/>
      <c r="J4243" s="40"/>
      <c r="K4243" s="40"/>
      <c r="L4243" s="40"/>
      <c r="M4243" s="40"/>
      <c r="N4243" s="40"/>
      <c r="O4243" s="40"/>
    </row>
    <row r="4244" spans="1:15" s="200" customFormat="1" x14ac:dyDescent="0.2">
      <c r="A4244" s="40"/>
      <c r="B4244" s="40"/>
      <c r="C4244" s="40"/>
      <c r="D4244" s="40"/>
      <c r="E4244" s="115"/>
      <c r="F4244" s="115"/>
      <c r="G4244" s="40"/>
      <c r="H4244" s="40"/>
      <c r="I4244" s="40"/>
      <c r="J4244" s="40"/>
      <c r="K4244" s="40"/>
      <c r="L4244" s="40"/>
      <c r="M4244" s="40"/>
      <c r="N4244" s="40"/>
      <c r="O4244" s="40"/>
    </row>
    <row r="4245" spans="1:15" s="200" customFormat="1" x14ac:dyDescent="0.2">
      <c r="A4245" s="40"/>
      <c r="B4245" s="40"/>
      <c r="C4245" s="40"/>
      <c r="D4245" s="40"/>
      <c r="E4245" s="115"/>
      <c r="F4245" s="115"/>
      <c r="G4245" s="40"/>
      <c r="H4245" s="40"/>
      <c r="I4245" s="40"/>
      <c r="J4245" s="40"/>
      <c r="K4245" s="40"/>
      <c r="L4245" s="40"/>
      <c r="M4245" s="40"/>
      <c r="N4245" s="40"/>
      <c r="O4245" s="40"/>
    </row>
    <row r="4246" spans="1:15" s="200" customFormat="1" x14ac:dyDescent="0.2">
      <c r="A4246" s="40"/>
      <c r="B4246" s="40"/>
      <c r="C4246" s="40"/>
      <c r="D4246" s="40"/>
      <c r="E4246" s="115"/>
      <c r="F4246" s="115"/>
      <c r="G4246" s="40"/>
      <c r="H4246" s="40"/>
      <c r="I4246" s="40"/>
      <c r="J4246" s="40"/>
      <c r="K4246" s="40"/>
      <c r="L4246" s="40"/>
      <c r="M4246" s="40"/>
      <c r="N4246" s="40"/>
      <c r="O4246" s="40"/>
    </row>
    <row r="4247" spans="1:15" s="200" customFormat="1" x14ac:dyDescent="0.2">
      <c r="A4247" s="40"/>
      <c r="B4247" s="40"/>
      <c r="C4247" s="40"/>
      <c r="D4247" s="40"/>
      <c r="E4247" s="115"/>
      <c r="F4247" s="115"/>
      <c r="G4247" s="40"/>
      <c r="H4247" s="40"/>
      <c r="I4247" s="40"/>
      <c r="J4247" s="40"/>
      <c r="K4247" s="40"/>
      <c r="L4247" s="40"/>
      <c r="M4247" s="40"/>
      <c r="N4247" s="40"/>
      <c r="O4247" s="40"/>
    </row>
    <row r="4248" spans="1:15" s="200" customFormat="1" x14ac:dyDescent="0.2">
      <c r="A4248" s="40"/>
      <c r="B4248" s="40"/>
      <c r="C4248" s="40"/>
      <c r="D4248" s="40"/>
      <c r="E4248" s="115"/>
      <c r="F4248" s="115"/>
      <c r="G4248" s="40"/>
      <c r="H4248" s="40"/>
      <c r="I4248" s="40"/>
      <c r="J4248" s="40"/>
      <c r="K4248" s="40"/>
      <c r="L4248" s="40"/>
      <c r="M4248" s="40"/>
      <c r="N4248" s="40"/>
      <c r="O4248" s="40"/>
    </row>
    <row r="4249" spans="1:15" s="200" customFormat="1" x14ac:dyDescent="0.2">
      <c r="A4249" s="40"/>
      <c r="B4249" s="40"/>
      <c r="C4249" s="40"/>
      <c r="D4249" s="40"/>
      <c r="E4249" s="115"/>
      <c r="F4249" s="115"/>
      <c r="G4249" s="40"/>
      <c r="H4249" s="40"/>
      <c r="I4249" s="40"/>
      <c r="J4249" s="40"/>
      <c r="K4249" s="40"/>
      <c r="L4249" s="40"/>
      <c r="M4249" s="40"/>
      <c r="N4249" s="40"/>
      <c r="O4249" s="40"/>
    </row>
    <row r="4250" spans="1:15" s="200" customFormat="1" x14ac:dyDescent="0.2">
      <c r="A4250" s="40"/>
      <c r="B4250" s="40"/>
      <c r="C4250" s="40"/>
      <c r="D4250" s="40"/>
      <c r="E4250" s="115"/>
      <c r="F4250" s="115"/>
      <c r="G4250" s="40"/>
      <c r="H4250" s="40"/>
      <c r="I4250" s="40"/>
      <c r="J4250" s="40"/>
      <c r="K4250" s="40"/>
      <c r="L4250" s="40"/>
      <c r="M4250" s="40"/>
      <c r="N4250" s="40"/>
      <c r="O4250" s="40"/>
    </row>
    <row r="4251" spans="1:15" s="200" customFormat="1" x14ac:dyDescent="0.2">
      <c r="A4251" s="40"/>
      <c r="B4251" s="40"/>
      <c r="C4251" s="40"/>
      <c r="D4251" s="40"/>
      <c r="E4251" s="115"/>
      <c r="F4251" s="115"/>
      <c r="G4251" s="40"/>
      <c r="H4251" s="40"/>
      <c r="I4251" s="40"/>
      <c r="J4251" s="40"/>
      <c r="K4251" s="40"/>
      <c r="L4251" s="40"/>
      <c r="M4251" s="40"/>
      <c r="N4251" s="40"/>
      <c r="O4251" s="40"/>
    </row>
    <row r="4252" spans="1:15" s="200" customFormat="1" x14ac:dyDescent="0.2">
      <c r="A4252" s="40"/>
      <c r="B4252" s="40"/>
      <c r="C4252" s="40"/>
      <c r="D4252" s="40"/>
      <c r="E4252" s="115"/>
      <c r="F4252" s="115"/>
      <c r="G4252" s="40"/>
      <c r="H4252" s="40"/>
      <c r="I4252" s="40"/>
      <c r="J4252" s="40"/>
      <c r="K4252" s="40"/>
      <c r="L4252" s="40"/>
      <c r="M4252" s="40"/>
      <c r="N4252" s="40"/>
      <c r="O4252" s="40"/>
    </row>
    <row r="4253" spans="1:15" s="200" customFormat="1" x14ac:dyDescent="0.2">
      <c r="A4253" s="40"/>
      <c r="B4253" s="40"/>
      <c r="C4253" s="40"/>
      <c r="D4253" s="40"/>
      <c r="E4253" s="115"/>
      <c r="F4253" s="115"/>
      <c r="G4253" s="40"/>
      <c r="H4253" s="40"/>
      <c r="I4253" s="40"/>
      <c r="J4253" s="40"/>
      <c r="K4253" s="40"/>
      <c r="L4253" s="40"/>
      <c r="M4253" s="40"/>
      <c r="N4253" s="40"/>
      <c r="O4253" s="40"/>
    </row>
    <row r="4254" spans="1:15" s="200" customFormat="1" x14ac:dyDescent="0.2">
      <c r="A4254" s="40"/>
      <c r="B4254" s="40"/>
      <c r="C4254" s="40"/>
      <c r="D4254" s="40"/>
      <c r="E4254" s="115"/>
      <c r="F4254" s="115"/>
      <c r="G4254" s="40"/>
      <c r="H4254" s="40"/>
      <c r="I4254" s="40"/>
      <c r="J4254" s="40"/>
      <c r="K4254" s="40"/>
      <c r="L4254" s="40"/>
      <c r="M4254" s="40"/>
      <c r="N4254" s="40"/>
      <c r="O4254" s="40"/>
    </row>
    <row r="4255" spans="1:15" s="200" customFormat="1" x14ac:dyDescent="0.2">
      <c r="A4255" s="40"/>
      <c r="B4255" s="40"/>
      <c r="C4255" s="40"/>
      <c r="D4255" s="40"/>
      <c r="E4255" s="115"/>
      <c r="F4255" s="115"/>
      <c r="G4255" s="40"/>
      <c r="H4255" s="40"/>
      <c r="I4255" s="40"/>
      <c r="J4255" s="40"/>
      <c r="K4255" s="40"/>
      <c r="L4255" s="40"/>
      <c r="M4255" s="40"/>
      <c r="N4255" s="40"/>
      <c r="O4255" s="40"/>
    </row>
    <row r="4256" spans="1:15" s="200" customFormat="1" x14ac:dyDescent="0.2">
      <c r="A4256" s="40"/>
      <c r="B4256" s="40"/>
      <c r="C4256" s="40"/>
      <c r="D4256" s="40"/>
      <c r="E4256" s="115"/>
      <c r="F4256" s="115"/>
      <c r="G4256" s="40"/>
      <c r="H4256" s="40"/>
      <c r="I4256" s="40"/>
      <c r="J4256" s="40"/>
      <c r="K4256" s="40"/>
      <c r="L4256" s="40"/>
      <c r="M4256" s="40"/>
      <c r="N4256" s="40"/>
      <c r="O4256" s="40"/>
    </row>
    <row r="4257" spans="1:15" s="200" customFormat="1" x14ac:dyDescent="0.2">
      <c r="A4257" s="40"/>
      <c r="B4257" s="40"/>
      <c r="C4257" s="40"/>
      <c r="D4257" s="40"/>
      <c r="E4257" s="115"/>
      <c r="F4257" s="115"/>
      <c r="G4257" s="40"/>
      <c r="H4257" s="40"/>
      <c r="I4257" s="40"/>
      <c r="J4257" s="40"/>
      <c r="K4257" s="40"/>
      <c r="L4257" s="40"/>
      <c r="M4257" s="40"/>
      <c r="N4257" s="40"/>
      <c r="O4257" s="40"/>
    </row>
    <row r="4258" spans="1:15" s="200" customFormat="1" x14ac:dyDescent="0.2">
      <c r="A4258" s="40"/>
      <c r="B4258" s="40"/>
      <c r="C4258" s="40"/>
      <c r="D4258" s="40"/>
      <c r="E4258" s="115"/>
      <c r="F4258" s="115"/>
      <c r="G4258" s="40"/>
      <c r="H4258" s="40"/>
      <c r="I4258" s="40"/>
      <c r="J4258" s="40"/>
      <c r="K4258" s="40"/>
      <c r="L4258" s="40"/>
      <c r="M4258" s="40"/>
      <c r="N4258" s="40"/>
      <c r="O4258" s="40"/>
    </row>
    <row r="4259" spans="1:15" s="200" customFormat="1" x14ac:dyDescent="0.2">
      <c r="A4259" s="40"/>
      <c r="B4259" s="40"/>
      <c r="C4259" s="40"/>
      <c r="D4259" s="40"/>
      <c r="E4259" s="115"/>
      <c r="F4259" s="115"/>
      <c r="G4259" s="40"/>
      <c r="H4259" s="40"/>
      <c r="I4259" s="40"/>
      <c r="J4259" s="40"/>
      <c r="K4259" s="40"/>
      <c r="L4259" s="40"/>
      <c r="M4259" s="40"/>
      <c r="N4259" s="40"/>
      <c r="O4259" s="40"/>
    </row>
    <row r="4260" spans="1:15" s="200" customFormat="1" x14ac:dyDescent="0.2">
      <c r="A4260" s="40"/>
      <c r="B4260" s="40"/>
      <c r="C4260" s="40"/>
      <c r="D4260" s="40"/>
      <c r="E4260" s="115"/>
      <c r="F4260" s="115"/>
      <c r="G4260" s="40"/>
      <c r="H4260" s="40"/>
      <c r="I4260" s="40"/>
      <c r="J4260" s="40"/>
      <c r="K4260" s="40"/>
      <c r="L4260" s="40"/>
      <c r="M4260" s="40"/>
      <c r="N4260" s="40"/>
      <c r="O4260" s="40"/>
    </row>
    <row r="4261" spans="1:15" s="200" customFormat="1" x14ac:dyDescent="0.2">
      <c r="A4261" s="40"/>
      <c r="B4261" s="40"/>
      <c r="C4261" s="40"/>
      <c r="D4261" s="40"/>
      <c r="E4261" s="115"/>
      <c r="F4261" s="115"/>
      <c r="G4261" s="40"/>
      <c r="H4261" s="40"/>
      <c r="I4261" s="40"/>
      <c r="J4261" s="40"/>
      <c r="K4261" s="40"/>
      <c r="L4261" s="40"/>
      <c r="M4261" s="40"/>
      <c r="N4261" s="40"/>
      <c r="O4261" s="40"/>
    </row>
    <row r="4262" spans="1:15" s="200" customFormat="1" x14ac:dyDescent="0.2">
      <c r="A4262" s="40"/>
      <c r="B4262" s="40"/>
      <c r="C4262" s="40"/>
      <c r="D4262" s="40"/>
      <c r="E4262" s="115"/>
      <c r="F4262" s="115"/>
      <c r="G4262" s="40"/>
      <c r="H4262" s="40"/>
      <c r="I4262" s="40"/>
      <c r="J4262" s="40"/>
      <c r="K4262" s="40"/>
      <c r="L4262" s="40"/>
      <c r="M4262" s="40"/>
      <c r="N4262" s="40"/>
      <c r="O4262" s="40"/>
    </row>
    <row r="4263" spans="1:15" s="200" customFormat="1" x14ac:dyDescent="0.2">
      <c r="A4263" s="40"/>
      <c r="B4263" s="40"/>
      <c r="C4263" s="40"/>
      <c r="D4263" s="40"/>
      <c r="E4263" s="115"/>
      <c r="F4263" s="115"/>
      <c r="G4263" s="40"/>
      <c r="H4263" s="40"/>
      <c r="I4263" s="40"/>
      <c r="J4263" s="40"/>
      <c r="K4263" s="40"/>
      <c r="L4263" s="40"/>
      <c r="M4263" s="40"/>
      <c r="N4263" s="40"/>
      <c r="O4263" s="40"/>
    </row>
    <row r="4264" spans="1:15" s="200" customFormat="1" x14ac:dyDescent="0.2">
      <c r="A4264" s="40"/>
      <c r="B4264" s="40"/>
      <c r="C4264" s="40"/>
      <c r="D4264" s="40"/>
      <c r="E4264" s="115"/>
      <c r="F4264" s="115"/>
      <c r="G4264" s="40"/>
      <c r="H4264" s="40"/>
      <c r="I4264" s="40"/>
      <c r="J4264" s="40"/>
      <c r="K4264" s="40"/>
      <c r="L4264" s="40"/>
      <c r="M4264" s="40"/>
      <c r="N4264" s="40"/>
      <c r="O4264" s="40"/>
    </row>
    <row r="4265" spans="1:15" s="200" customFormat="1" x14ac:dyDescent="0.2">
      <c r="A4265" s="40"/>
      <c r="B4265" s="40"/>
      <c r="C4265" s="40"/>
      <c r="D4265" s="40"/>
      <c r="E4265" s="115"/>
      <c r="F4265" s="115"/>
      <c r="G4265" s="40"/>
      <c r="H4265" s="40"/>
      <c r="I4265" s="40"/>
      <c r="J4265" s="40"/>
      <c r="K4265" s="40"/>
      <c r="L4265" s="40"/>
      <c r="M4265" s="40"/>
      <c r="N4265" s="40"/>
      <c r="O4265" s="40"/>
    </row>
    <row r="4266" spans="1:15" s="200" customFormat="1" x14ac:dyDescent="0.2">
      <c r="A4266" s="40"/>
      <c r="B4266" s="40"/>
      <c r="C4266" s="40"/>
      <c r="D4266" s="40"/>
      <c r="E4266" s="115"/>
      <c r="F4266" s="115"/>
      <c r="G4266" s="40"/>
      <c r="H4266" s="40"/>
      <c r="I4266" s="40"/>
      <c r="J4266" s="40"/>
      <c r="K4266" s="40"/>
      <c r="L4266" s="40"/>
      <c r="M4266" s="40"/>
      <c r="N4266" s="40"/>
      <c r="O4266" s="40"/>
    </row>
    <row r="4267" spans="1:15" s="200" customFormat="1" x14ac:dyDescent="0.2">
      <c r="A4267" s="40"/>
      <c r="B4267" s="40"/>
      <c r="C4267" s="40"/>
      <c r="D4267" s="40"/>
      <c r="E4267" s="115"/>
      <c r="F4267" s="115"/>
      <c r="G4267" s="40"/>
      <c r="H4267" s="40"/>
      <c r="I4267" s="40"/>
      <c r="J4267" s="40"/>
      <c r="K4267" s="40"/>
      <c r="L4267" s="40"/>
      <c r="M4267" s="40"/>
      <c r="N4267" s="40"/>
      <c r="O4267" s="40"/>
    </row>
    <row r="4268" spans="1:15" s="200" customFormat="1" x14ac:dyDescent="0.2">
      <c r="A4268" s="40"/>
      <c r="B4268" s="40"/>
      <c r="C4268" s="40"/>
      <c r="D4268" s="40"/>
      <c r="E4268" s="115"/>
      <c r="F4268" s="115"/>
      <c r="G4268" s="40"/>
      <c r="H4268" s="40"/>
      <c r="I4268" s="40"/>
      <c r="J4268" s="40"/>
      <c r="K4268" s="40"/>
      <c r="L4268" s="40"/>
      <c r="M4268" s="40"/>
      <c r="N4268" s="40"/>
      <c r="O4268" s="40"/>
    </row>
    <row r="4269" spans="1:15" s="200" customFormat="1" x14ac:dyDescent="0.2">
      <c r="A4269" s="40"/>
      <c r="B4269" s="40"/>
      <c r="C4269" s="40"/>
      <c r="D4269" s="40"/>
      <c r="E4269" s="115"/>
      <c r="F4269" s="115"/>
      <c r="G4269" s="40"/>
      <c r="H4269" s="40"/>
      <c r="I4269" s="40"/>
      <c r="J4269" s="40"/>
      <c r="K4269" s="40"/>
      <c r="L4269" s="40"/>
      <c r="M4269" s="40"/>
      <c r="N4269" s="40"/>
      <c r="O4269" s="40"/>
    </row>
    <row r="4270" spans="1:15" s="200" customFormat="1" x14ac:dyDescent="0.2">
      <c r="A4270" s="40"/>
      <c r="B4270" s="40"/>
      <c r="C4270" s="40"/>
      <c r="D4270" s="40"/>
      <c r="E4270" s="115"/>
      <c r="F4270" s="115"/>
      <c r="G4270" s="40"/>
      <c r="H4270" s="40"/>
      <c r="I4270" s="40"/>
      <c r="J4270" s="40"/>
      <c r="K4270" s="40"/>
      <c r="L4270" s="40"/>
      <c r="M4270" s="40"/>
      <c r="N4270" s="40"/>
      <c r="O4270" s="40"/>
    </row>
    <row r="4271" spans="1:15" s="200" customFormat="1" x14ac:dyDescent="0.2">
      <c r="A4271" s="40"/>
      <c r="B4271" s="40"/>
      <c r="C4271" s="40"/>
      <c r="D4271" s="40"/>
      <c r="E4271" s="115"/>
      <c r="F4271" s="115"/>
      <c r="G4271" s="40"/>
      <c r="H4271" s="40"/>
      <c r="I4271" s="40"/>
      <c r="J4271" s="40"/>
      <c r="K4271" s="40"/>
      <c r="L4271" s="40"/>
      <c r="M4271" s="40"/>
      <c r="N4271" s="40"/>
      <c r="O4271" s="40"/>
    </row>
    <row r="4272" spans="1:15" s="200" customFormat="1" x14ac:dyDescent="0.2">
      <c r="A4272" s="40"/>
      <c r="B4272" s="40"/>
      <c r="C4272" s="40"/>
      <c r="D4272" s="40"/>
      <c r="E4272" s="115"/>
      <c r="F4272" s="115"/>
      <c r="G4272" s="40"/>
      <c r="H4272" s="40"/>
      <c r="I4272" s="40"/>
      <c r="J4272" s="40"/>
      <c r="K4272" s="40"/>
      <c r="L4272" s="40"/>
      <c r="M4272" s="40"/>
      <c r="N4272" s="40"/>
      <c r="O4272" s="40"/>
    </row>
    <row r="4273" spans="1:15" s="200" customFormat="1" x14ac:dyDescent="0.2">
      <c r="A4273" s="40"/>
      <c r="B4273" s="40"/>
      <c r="C4273" s="40"/>
      <c r="D4273" s="40"/>
      <c r="E4273" s="115"/>
      <c r="F4273" s="115"/>
      <c r="G4273" s="40"/>
      <c r="H4273" s="40"/>
      <c r="I4273" s="40"/>
      <c r="J4273" s="40"/>
      <c r="K4273" s="40"/>
      <c r="L4273" s="40"/>
      <c r="M4273" s="40"/>
      <c r="N4273" s="40"/>
      <c r="O4273" s="40"/>
    </row>
    <row r="4274" spans="1:15" s="200" customFormat="1" x14ac:dyDescent="0.2">
      <c r="A4274" s="40"/>
      <c r="B4274" s="40"/>
      <c r="C4274" s="40"/>
      <c r="D4274" s="40"/>
      <c r="E4274" s="115"/>
      <c r="F4274" s="115"/>
      <c r="G4274" s="40"/>
      <c r="H4274" s="40"/>
      <c r="I4274" s="40"/>
      <c r="J4274" s="40"/>
      <c r="K4274" s="40"/>
      <c r="L4274" s="40"/>
      <c r="M4274" s="40"/>
      <c r="N4274" s="40"/>
      <c r="O4274" s="40"/>
    </row>
    <row r="4275" spans="1:15" s="200" customFormat="1" x14ac:dyDescent="0.2">
      <c r="A4275" s="40"/>
      <c r="B4275" s="40"/>
      <c r="C4275" s="40"/>
      <c r="D4275" s="40"/>
      <c r="E4275" s="115"/>
      <c r="F4275" s="115"/>
      <c r="G4275" s="40"/>
      <c r="H4275" s="40"/>
      <c r="I4275" s="40"/>
      <c r="J4275" s="40"/>
      <c r="K4275" s="40"/>
      <c r="L4275" s="40"/>
      <c r="M4275" s="40"/>
      <c r="N4275" s="40"/>
      <c r="O4275" s="40"/>
    </row>
    <row r="4276" spans="1:15" s="200" customFormat="1" x14ac:dyDescent="0.2">
      <c r="A4276" s="40"/>
      <c r="B4276" s="40"/>
      <c r="C4276" s="40"/>
      <c r="D4276" s="40"/>
      <c r="E4276" s="115"/>
      <c r="F4276" s="115"/>
      <c r="G4276" s="40"/>
      <c r="H4276" s="40"/>
      <c r="I4276" s="40"/>
      <c r="J4276" s="40"/>
      <c r="K4276" s="40"/>
      <c r="L4276" s="40"/>
      <c r="M4276" s="40"/>
      <c r="N4276" s="40"/>
      <c r="O4276" s="40"/>
    </row>
    <row r="4277" spans="1:15" s="200" customFormat="1" x14ac:dyDescent="0.2">
      <c r="A4277" s="40"/>
      <c r="B4277" s="40"/>
      <c r="C4277" s="40"/>
      <c r="D4277" s="40"/>
      <c r="E4277" s="115"/>
      <c r="F4277" s="115"/>
      <c r="G4277" s="40"/>
      <c r="H4277" s="40"/>
      <c r="I4277" s="40"/>
      <c r="J4277" s="40"/>
      <c r="K4277" s="40"/>
      <c r="L4277" s="40"/>
      <c r="M4277" s="40"/>
      <c r="N4277" s="40"/>
      <c r="O4277" s="40"/>
    </row>
    <row r="4278" spans="1:15" s="200" customFormat="1" x14ac:dyDescent="0.2">
      <c r="A4278" s="40"/>
      <c r="B4278" s="40"/>
      <c r="C4278" s="40"/>
      <c r="D4278" s="40"/>
      <c r="E4278" s="115"/>
      <c r="F4278" s="115"/>
      <c r="G4278" s="40"/>
      <c r="H4278" s="40"/>
      <c r="I4278" s="40"/>
      <c r="J4278" s="40"/>
      <c r="K4278" s="40"/>
      <c r="L4278" s="40"/>
      <c r="M4278" s="40"/>
      <c r="N4278" s="40"/>
      <c r="O4278" s="40"/>
    </row>
    <row r="4279" spans="1:15" s="200" customFormat="1" x14ac:dyDescent="0.2">
      <c r="A4279" s="40"/>
      <c r="B4279" s="40"/>
      <c r="C4279" s="40"/>
      <c r="D4279" s="40"/>
      <c r="E4279" s="115"/>
      <c r="F4279" s="115"/>
      <c r="G4279" s="40"/>
      <c r="H4279" s="40"/>
      <c r="I4279" s="40"/>
      <c r="J4279" s="40"/>
      <c r="K4279" s="40"/>
      <c r="L4279" s="40"/>
      <c r="M4279" s="40"/>
      <c r="N4279" s="40"/>
      <c r="O4279" s="40"/>
    </row>
    <row r="4280" spans="1:15" s="200" customFormat="1" x14ac:dyDescent="0.2">
      <c r="A4280" s="40"/>
      <c r="B4280" s="40"/>
      <c r="C4280" s="40"/>
      <c r="D4280" s="40"/>
      <c r="E4280" s="115"/>
      <c r="F4280" s="115"/>
      <c r="G4280" s="40"/>
      <c r="H4280" s="40"/>
      <c r="I4280" s="40"/>
      <c r="J4280" s="40"/>
      <c r="K4280" s="40"/>
      <c r="L4280" s="40"/>
      <c r="M4280" s="40"/>
      <c r="N4280" s="40"/>
      <c r="O4280" s="40"/>
    </row>
    <row r="4281" spans="1:15" s="200" customFormat="1" x14ac:dyDescent="0.2">
      <c r="A4281" s="40"/>
      <c r="B4281" s="40"/>
      <c r="C4281" s="40"/>
      <c r="D4281" s="40"/>
      <c r="E4281" s="115"/>
      <c r="F4281" s="115"/>
      <c r="G4281" s="40"/>
      <c r="H4281" s="40"/>
      <c r="I4281" s="40"/>
      <c r="J4281" s="40"/>
      <c r="K4281" s="40"/>
      <c r="L4281" s="40"/>
      <c r="M4281" s="40"/>
      <c r="N4281" s="40"/>
      <c r="O4281" s="40"/>
    </row>
    <row r="4282" spans="1:15" s="200" customFormat="1" x14ac:dyDescent="0.2">
      <c r="A4282" s="40"/>
      <c r="B4282" s="40"/>
      <c r="C4282" s="40"/>
      <c r="D4282" s="40"/>
      <c r="E4282" s="115"/>
      <c r="F4282" s="115"/>
      <c r="G4282" s="40"/>
      <c r="H4282" s="40"/>
      <c r="I4282" s="40"/>
      <c r="J4282" s="40"/>
      <c r="K4282" s="40"/>
      <c r="L4282" s="40"/>
      <c r="M4282" s="40"/>
      <c r="N4282" s="40"/>
      <c r="O4282" s="40"/>
    </row>
    <row r="4283" spans="1:15" s="200" customFormat="1" x14ac:dyDescent="0.2">
      <c r="A4283" s="40"/>
      <c r="B4283" s="40"/>
      <c r="C4283" s="40"/>
      <c r="D4283" s="40"/>
      <c r="E4283" s="115"/>
      <c r="F4283" s="115"/>
      <c r="G4283" s="40"/>
      <c r="H4283" s="40"/>
      <c r="I4283" s="40"/>
      <c r="J4283" s="40"/>
      <c r="K4283" s="40"/>
      <c r="L4283" s="40"/>
      <c r="M4283" s="40"/>
      <c r="N4283" s="40"/>
      <c r="O4283" s="40"/>
    </row>
    <row r="4284" spans="1:15" s="200" customFormat="1" x14ac:dyDescent="0.2">
      <c r="A4284" s="40"/>
      <c r="B4284" s="40"/>
      <c r="C4284" s="40"/>
      <c r="D4284" s="40"/>
      <c r="E4284" s="115"/>
      <c r="F4284" s="115"/>
      <c r="G4284" s="40"/>
      <c r="H4284" s="40"/>
      <c r="I4284" s="40"/>
      <c r="J4284" s="40"/>
      <c r="K4284" s="40"/>
      <c r="L4284" s="40"/>
      <c r="M4284" s="40"/>
      <c r="N4284" s="40"/>
      <c r="O4284" s="40"/>
    </row>
    <row r="4285" spans="1:15" s="200" customFormat="1" x14ac:dyDescent="0.2">
      <c r="A4285" s="40"/>
      <c r="B4285" s="40"/>
      <c r="C4285" s="40"/>
      <c r="D4285" s="40"/>
      <c r="E4285" s="115"/>
      <c r="F4285" s="115"/>
      <c r="G4285" s="40"/>
      <c r="H4285" s="40"/>
      <c r="I4285" s="40"/>
      <c r="J4285" s="40"/>
      <c r="K4285" s="40"/>
      <c r="L4285" s="40"/>
      <c r="M4285" s="40"/>
      <c r="N4285" s="40"/>
      <c r="O4285" s="40"/>
    </row>
    <row r="4286" spans="1:15" s="200" customFormat="1" x14ac:dyDescent="0.2">
      <c r="A4286" s="40"/>
      <c r="B4286" s="40"/>
      <c r="C4286" s="40"/>
      <c r="D4286" s="40"/>
      <c r="E4286" s="115"/>
      <c r="F4286" s="115"/>
      <c r="G4286" s="40"/>
      <c r="H4286" s="40"/>
      <c r="I4286" s="40"/>
      <c r="J4286" s="40"/>
      <c r="K4286" s="40"/>
      <c r="L4286" s="40"/>
      <c r="M4286" s="40"/>
      <c r="N4286" s="40"/>
      <c r="O4286" s="40"/>
    </row>
    <row r="4287" spans="1:15" s="200" customFormat="1" x14ac:dyDescent="0.2">
      <c r="A4287" s="40"/>
      <c r="B4287" s="40"/>
      <c r="C4287" s="40"/>
      <c r="D4287" s="40"/>
      <c r="E4287" s="115"/>
      <c r="F4287" s="115"/>
      <c r="G4287" s="40"/>
      <c r="H4287" s="40"/>
      <c r="I4287" s="40"/>
      <c r="J4287" s="40"/>
      <c r="K4287" s="40"/>
      <c r="L4287" s="40"/>
      <c r="M4287" s="40"/>
      <c r="N4287" s="40"/>
      <c r="O4287" s="40"/>
    </row>
    <row r="4288" spans="1:15" s="200" customFormat="1" x14ac:dyDescent="0.2">
      <c r="A4288" s="40"/>
      <c r="B4288" s="40"/>
      <c r="C4288" s="40"/>
      <c r="D4288" s="40"/>
      <c r="E4288" s="115"/>
      <c r="F4288" s="115"/>
      <c r="G4288" s="40"/>
      <c r="H4288" s="40"/>
      <c r="I4288" s="40"/>
      <c r="J4288" s="40"/>
      <c r="K4288" s="40"/>
      <c r="L4288" s="40"/>
      <c r="M4288" s="40"/>
      <c r="N4288" s="40"/>
      <c r="O4288" s="40"/>
    </row>
    <row r="4289" spans="1:15" s="200" customFormat="1" x14ac:dyDescent="0.2">
      <c r="A4289" s="40"/>
      <c r="B4289" s="40"/>
      <c r="C4289" s="40"/>
      <c r="D4289" s="40"/>
      <c r="E4289" s="115"/>
      <c r="F4289" s="115"/>
      <c r="G4289" s="40"/>
      <c r="H4289" s="40"/>
      <c r="I4289" s="40"/>
      <c r="J4289" s="40"/>
      <c r="K4289" s="40"/>
      <c r="L4289" s="40"/>
      <c r="M4289" s="40"/>
      <c r="N4289" s="40"/>
      <c r="O4289" s="40"/>
    </row>
    <row r="4290" spans="1:15" s="200" customFormat="1" x14ac:dyDescent="0.2">
      <c r="A4290" s="40"/>
      <c r="B4290" s="40"/>
      <c r="C4290" s="40"/>
      <c r="D4290" s="40"/>
      <c r="E4290" s="115"/>
      <c r="F4290" s="115"/>
      <c r="G4290" s="40"/>
      <c r="H4290" s="40"/>
      <c r="I4290" s="40"/>
      <c r="J4290" s="40"/>
      <c r="K4290" s="40"/>
      <c r="L4290" s="40"/>
      <c r="M4290" s="40"/>
      <c r="N4290" s="40"/>
      <c r="O4290" s="40"/>
    </row>
    <row r="4291" spans="1:15" s="200" customFormat="1" x14ac:dyDescent="0.2">
      <c r="A4291" s="40"/>
      <c r="B4291" s="40"/>
      <c r="C4291" s="40"/>
      <c r="D4291" s="40"/>
      <c r="E4291" s="115"/>
      <c r="F4291" s="115"/>
      <c r="G4291" s="40"/>
      <c r="H4291" s="40"/>
      <c r="I4291" s="40"/>
      <c r="J4291" s="40"/>
      <c r="K4291" s="40"/>
      <c r="L4291" s="40"/>
      <c r="M4291" s="40"/>
      <c r="N4291" s="40"/>
      <c r="O4291" s="40"/>
    </row>
    <row r="4292" spans="1:15" s="200" customFormat="1" x14ac:dyDescent="0.2">
      <c r="A4292" s="40"/>
      <c r="B4292" s="40"/>
      <c r="C4292" s="40"/>
      <c r="D4292" s="40"/>
      <c r="E4292" s="115"/>
      <c r="F4292" s="115"/>
      <c r="G4292" s="40"/>
      <c r="H4292" s="40"/>
      <c r="I4292" s="40"/>
      <c r="J4292" s="40"/>
      <c r="K4292" s="40"/>
      <c r="L4292" s="40"/>
      <c r="M4292" s="40"/>
      <c r="N4292" s="40"/>
      <c r="O4292" s="40"/>
    </row>
    <row r="4293" spans="1:15" s="200" customFormat="1" x14ac:dyDescent="0.2">
      <c r="A4293" s="40"/>
      <c r="B4293" s="40"/>
      <c r="C4293" s="40"/>
      <c r="D4293" s="40"/>
      <c r="E4293" s="115"/>
      <c r="F4293" s="115"/>
      <c r="G4293" s="40"/>
      <c r="H4293" s="40"/>
      <c r="I4293" s="40"/>
      <c r="J4293" s="40"/>
      <c r="K4293" s="40"/>
      <c r="L4293" s="40"/>
      <c r="M4293" s="40"/>
      <c r="N4293" s="40"/>
      <c r="O4293" s="40"/>
    </row>
    <row r="4294" spans="1:15" s="200" customFormat="1" x14ac:dyDescent="0.2">
      <c r="A4294" s="40"/>
      <c r="B4294" s="40"/>
      <c r="C4294" s="40"/>
      <c r="D4294" s="40"/>
      <c r="E4294" s="115"/>
      <c r="F4294" s="115"/>
      <c r="G4294" s="40"/>
      <c r="H4294" s="40"/>
      <c r="I4294" s="40"/>
      <c r="J4294" s="40"/>
      <c r="K4294" s="40"/>
      <c r="L4294" s="40"/>
      <c r="M4294" s="40"/>
      <c r="N4294" s="40"/>
      <c r="O4294" s="40"/>
    </row>
    <row r="4295" spans="1:15" s="200" customFormat="1" x14ac:dyDescent="0.2">
      <c r="A4295" s="40"/>
      <c r="B4295" s="40"/>
      <c r="C4295" s="40"/>
      <c r="D4295" s="40"/>
      <c r="E4295" s="115"/>
      <c r="F4295" s="115"/>
      <c r="G4295" s="40"/>
      <c r="H4295" s="40"/>
      <c r="I4295" s="40"/>
      <c r="J4295" s="40"/>
      <c r="K4295" s="40"/>
      <c r="L4295" s="40"/>
      <c r="M4295" s="40"/>
      <c r="N4295" s="40"/>
      <c r="O4295" s="40"/>
    </row>
    <row r="4296" spans="1:15" s="200" customFormat="1" x14ac:dyDescent="0.2">
      <c r="A4296" s="40"/>
      <c r="B4296" s="40"/>
      <c r="C4296" s="40"/>
      <c r="D4296" s="40"/>
      <c r="E4296" s="115"/>
      <c r="F4296" s="115"/>
      <c r="G4296" s="40"/>
      <c r="H4296" s="40"/>
      <c r="I4296" s="40"/>
      <c r="J4296" s="40"/>
      <c r="K4296" s="40"/>
      <c r="L4296" s="40"/>
      <c r="M4296" s="40"/>
      <c r="N4296" s="40"/>
      <c r="O4296" s="40"/>
    </row>
    <row r="4297" spans="1:15" s="200" customFormat="1" x14ac:dyDescent="0.2">
      <c r="A4297" s="40"/>
      <c r="B4297" s="40"/>
      <c r="C4297" s="40"/>
      <c r="D4297" s="40"/>
      <c r="E4297" s="115"/>
      <c r="F4297" s="115"/>
      <c r="G4297" s="40"/>
      <c r="H4297" s="40"/>
      <c r="I4297" s="40"/>
      <c r="J4297" s="40"/>
      <c r="K4297" s="40"/>
      <c r="L4297" s="40"/>
      <c r="M4297" s="40"/>
      <c r="N4297" s="40"/>
      <c r="O4297" s="40"/>
    </row>
    <row r="4298" spans="1:15" s="200" customFormat="1" x14ac:dyDescent="0.2">
      <c r="A4298" s="40"/>
      <c r="B4298" s="40"/>
      <c r="C4298" s="40"/>
      <c r="D4298" s="40"/>
      <c r="E4298" s="115"/>
      <c r="F4298" s="115"/>
      <c r="G4298" s="40"/>
      <c r="H4298" s="40"/>
      <c r="I4298" s="40"/>
      <c r="J4298" s="40"/>
      <c r="K4298" s="40"/>
      <c r="L4298" s="40"/>
      <c r="M4298" s="40"/>
      <c r="N4298" s="40"/>
      <c r="O4298" s="40"/>
    </row>
    <row r="4299" spans="1:15" s="200" customFormat="1" x14ac:dyDescent="0.2">
      <c r="A4299" s="40"/>
      <c r="B4299" s="40"/>
      <c r="C4299" s="40"/>
      <c r="D4299" s="40"/>
      <c r="E4299" s="115"/>
      <c r="F4299" s="115"/>
      <c r="G4299" s="40"/>
      <c r="H4299" s="40"/>
      <c r="I4299" s="40"/>
      <c r="J4299" s="40"/>
      <c r="K4299" s="40"/>
      <c r="L4299" s="40"/>
      <c r="M4299" s="40"/>
      <c r="N4299" s="40"/>
      <c r="O4299" s="40"/>
    </row>
    <row r="4300" spans="1:15" s="200" customFormat="1" x14ac:dyDescent="0.2">
      <c r="A4300" s="40"/>
      <c r="B4300" s="40"/>
      <c r="C4300" s="40"/>
      <c r="D4300" s="40"/>
      <c r="E4300" s="115"/>
      <c r="F4300" s="115"/>
      <c r="G4300" s="40"/>
      <c r="H4300" s="40"/>
      <c r="I4300" s="40"/>
      <c r="J4300" s="40"/>
      <c r="K4300" s="40"/>
      <c r="L4300" s="40"/>
      <c r="M4300" s="40"/>
      <c r="N4300" s="40"/>
      <c r="O4300" s="40"/>
    </row>
    <row r="4301" spans="1:15" s="200" customFormat="1" x14ac:dyDescent="0.2">
      <c r="A4301" s="40"/>
      <c r="B4301" s="40"/>
      <c r="C4301" s="40"/>
      <c r="D4301" s="40"/>
      <c r="E4301" s="115"/>
      <c r="F4301" s="115"/>
      <c r="G4301" s="40"/>
      <c r="H4301" s="40"/>
      <c r="I4301" s="40"/>
      <c r="J4301" s="40"/>
      <c r="K4301" s="40"/>
      <c r="L4301" s="40"/>
      <c r="M4301" s="40"/>
      <c r="N4301" s="40"/>
      <c r="O4301" s="40"/>
    </row>
    <row r="4302" spans="1:15" s="200" customFormat="1" x14ac:dyDescent="0.2">
      <c r="A4302" s="40"/>
      <c r="B4302" s="40"/>
      <c r="C4302" s="40"/>
      <c r="D4302" s="40"/>
      <c r="E4302" s="115"/>
      <c r="F4302" s="115"/>
      <c r="G4302" s="40"/>
      <c r="H4302" s="40"/>
      <c r="I4302" s="40"/>
      <c r="J4302" s="40"/>
      <c r="K4302" s="40"/>
      <c r="L4302" s="40"/>
      <c r="M4302" s="40"/>
      <c r="N4302" s="40"/>
      <c r="O4302" s="40"/>
    </row>
    <row r="4303" spans="1:15" s="200" customFormat="1" x14ac:dyDescent="0.2">
      <c r="A4303" s="40"/>
      <c r="B4303" s="40"/>
      <c r="C4303" s="40"/>
      <c r="D4303" s="40"/>
      <c r="E4303" s="115"/>
      <c r="F4303" s="115"/>
      <c r="G4303" s="40"/>
      <c r="H4303" s="40"/>
      <c r="I4303" s="40"/>
      <c r="J4303" s="40"/>
      <c r="K4303" s="40"/>
      <c r="L4303" s="40"/>
      <c r="M4303" s="40"/>
      <c r="N4303" s="40"/>
      <c r="O4303" s="40"/>
    </row>
    <row r="4304" spans="1:15" s="200" customFormat="1" x14ac:dyDescent="0.2">
      <c r="A4304" s="40"/>
      <c r="B4304" s="40"/>
      <c r="C4304" s="40"/>
      <c r="D4304" s="40"/>
      <c r="E4304" s="115"/>
      <c r="F4304" s="115"/>
      <c r="G4304" s="40"/>
      <c r="H4304" s="40"/>
      <c r="I4304" s="40"/>
      <c r="J4304" s="40"/>
      <c r="K4304" s="40"/>
      <c r="L4304" s="40"/>
      <c r="M4304" s="40"/>
      <c r="N4304" s="40"/>
      <c r="O4304" s="40"/>
    </row>
    <row r="4305" spans="1:15" s="200" customFormat="1" x14ac:dyDescent="0.2">
      <c r="A4305" s="40"/>
      <c r="B4305" s="40"/>
      <c r="C4305" s="40"/>
      <c r="D4305" s="40"/>
      <c r="E4305" s="115"/>
      <c r="F4305" s="115"/>
      <c r="G4305" s="40"/>
      <c r="H4305" s="40"/>
      <c r="I4305" s="40"/>
      <c r="J4305" s="40"/>
      <c r="K4305" s="40"/>
      <c r="L4305" s="40"/>
      <c r="M4305" s="40"/>
      <c r="N4305" s="40"/>
      <c r="O4305" s="40"/>
    </row>
    <row r="4306" spans="1:15" s="200" customFormat="1" x14ac:dyDescent="0.2">
      <c r="A4306" s="40"/>
      <c r="B4306" s="40"/>
      <c r="C4306" s="40"/>
      <c r="D4306" s="40"/>
      <c r="E4306" s="115"/>
      <c r="F4306" s="115"/>
      <c r="G4306" s="40"/>
      <c r="H4306" s="40"/>
      <c r="I4306" s="40"/>
      <c r="J4306" s="40"/>
      <c r="K4306" s="40"/>
      <c r="L4306" s="40"/>
      <c r="M4306" s="40"/>
      <c r="N4306" s="40"/>
      <c r="O4306" s="40"/>
    </row>
    <row r="4307" spans="1:15" s="200" customFormat="1" x14ac:dyDescent="0.2">
      <c r="A4307" s="40"/>
      <c r="B4307" s="40"/>
      <c r="C4307" s="40"/>
      <c r="D4307" s="40"/>
      <c r="E4307" s="115"/>
      <c r="F4307" s="115"/>
      <c r="G4307" s="40"/>
      <c r="H4307" s="40"/>
      <c r="I4307" s="40"/>
      <c r="J4307" s="40"/>
      <c r="K4307" s="40"/>
      <c r="L4307" s="40"/>
      <c r="M4307" s="40"/>
      <c r="N4307" s="40"/>
      <c r="O4307" s="40"/>
    </row>
    <row r="4308" spans="1:15" s="200" customFormat="1" x14ac:dyDescent="0.2">
      <c r="A4308" s="40"/>
      <c r="B4308" s="40"/>
      <c r="C4308" s="40"/>
      <c r="D4308" s="40"/>
      <c r="E4308" s="115"/>
      <c r="F4308" s="115"/>
      <c r="G4308" s="40"/>
      <c r="H4308" s="40"/>
      <c r="I4308" s="40"/>
      <c r="J4308" s="40"/>
      <c r="K4308" s="40"/>
      <c r="L4308" s="40"/>
      <c r="M4308" s="40"/>
      <c r="N4308" s="40"/>
      <c r="O4308" s="40"/>
    </row>
    <row r="4309" spans="1:15" s="200" customFormat="1" x14ac:dyDescent="0.2">
      <c r="A4309" s="40"/>
      <c r="B4309" s="40"/>
      <c r="C4309" s="40"/>
      <c r="D4309" s="40"/>
      <c r="E4309" s="115"/>
      <c r="F4309" s="115"/>
      <c r="G4309" s="40"/>
      <c r="H4309" s="40"/>
      <c r="I4309" s="40"/>
      <c r="J4309" s="40"/>
      <c r="K4309" s="40"/>
      <c r="L4309" s="40"/>
      <c r="M4309" s="40"/>
      <c r="N4309" s="40"/>
      <c r="O4309" s="40"/>
    </row>
    <row r="4310" spans="1:15" s="200" customFormat="1" x14ac:dyDescent="0.2">
      <c r="A4310" s="40"/>
      <c r="B4310" s="40"/>
      <c r="C4310" s="40"/>
      <c r="D4310" s="40"/>
      <c r="E4310" s="115"/>
      <c r="F4310" s="115"/>
      <c r="G4310" s="40"/>
      <c r="H4310" s="40"/>
      <c r="I4310" s="40"/>
      <c r="J4310" s="40"/>
      <c r="K4310" s="40"/>
      <c r="L4310" s="40"/>
      <c r="M4310" s="40"/>
      <c r="N4310" s="40"/>
      <c r="O4310" s="40"/>
    </row>
    <row r="4311" spans="1:15" s="200" customFormat="1" x14ac:dyDescent="0.2">
      <c r="A4311" s="40"/>
      <c r="B4311" s="40"/>
      <c r="C4311" s="40"/>
      <c r="D4311" s="40"/>
      <c r="E4311" s="115"/>
      <c r="F4311" s="115"/>
      <c r="G4311" s="40"/>
      <c r="H4311" s="40"/>
      <c r="I4311" s="40"/>
      <c r="J4311" s="40"/>
      <c r="K4311" s="40"/>
      <c r="L4311" s="40"/>
      <c r="M4311" s="40"/>
      <c r="N4311" s="40"/>
      <c r="O4311" s="40"/>
    </row>
    <row r="4312" spans="1:15" s="200" customFormat="1" x14ac:dyDescent="0.2">
      <c r="A4312" s="40"/>
      <c r="B4312" s="40"/>
      <c r="C4312" s="40"/>
      <c r="D4312" s="40"/>
      <c r="E4312" s="115"/>
      <c r="F4312" s="115"/>
      <c r="G4312" s="40"/>
      <c r="H4312" s="40"/>
      <c r="I4312" s="40"/>
      <c r="J4312" s="40"/>
      <c r="K4312" s="40"/>
      <c r="L4312" s="40"/>
      <c r="M4312" s="40"/>
      <c r="N4312" s="40"/>
      <c r="O4312" s="40"/>
    </row>
    <row r="4313" spans="1:15" s="200" customFormat="1" x14ac:dyDescent="0.2">
      <c r="A4313" s="40"/>
      <c r="B4313" s="40"/>
      <c r="C4313" s="40"/>
      <c r="D4313" s="40"/>
      <c r="E4313" s="115"/>
      <c r="F4313" s="115"/>
      <c r="G4313" s="40"/>
      <c r="H4313" s="40"/>
      <c r="I4313" s="40"/>
      <c r="J4313" s="40"/>
      <c r="K4313" s="40"/>
      <c r="L4313" s="40"/>
      <c r="M4313" s="40"/>
      <c r="N4313" s="40"/>
      <c r="O4313" s="40"/>
    </row>
    <row r="4314" spans="1:15" s="200" customFormat="1" x14ac:dyDescent="0.2">
      <c r="A4314" s="40"/>
      <c r="B4314" s="40"/>
      <c r="C4314" s="40"/>
      <c r="D4314" s="40"/>
      <c r="E4314" s="115"/>
      <c r="F4314" s="115"/>
      <c r="G4314" s="40"/>
      <c r="H4314" s="40"/>
      <c r="I4314" s="40"/>
      <c r="J4314" s="40"/>
      <c r="K4314" s="40"/>
      <c r="L4314" s="40"/>
      <c r="M4314" s="40"/>
      <c r="N4314" s="40"/>
      <c r="O4314" s="40"/>
    </row>
    <row r="4315" spans="1:15" s="200" customFormat="1" x14ac:dyDescent="0.2">
      <c r="A4315" s="40"/>
      <c r="B4315" s="40"/>
      <c r="C4315" s="40"/>
      <c r="D4315" s="40"/>
      <c r="E4315" s="115"/>
      <c r="F4315" s="115"/>
      <c r="G4315" s="40"/>
      <c r="H4315" s="40"/>
      <c r="I4315" s="40"/>
      <c r="J4315" s="40"/>
      <c r="K4315" s="40"/>
      <c r="L4315" s="40"/>
      <c r="M4315" s="40"/>
      <c r="N4315" s="40"/>
      <c r="O4315" s="40"/>
    </row>
    <row r="4316" spans="1:15" s="200" customFormat="1" x14ac:dyDescent="0.2">
      <c r="A4316" s="40"/>
      <c r="B4316" s="40"/>
      <c r="C4316" s="40"/>
      <c r="D4316" s="40"/>
      <c r="E4316" s="115"/>
      <c r="F4316" s="115"/>
      <c r="G4316" s="40"/>
      <c r="H4316" s="40"/>
      <c r="I4316" s="40"/>
      <c r="J4316" s="40"/>
      <c r="K4316" s="40"/>
      <c r="L4316" s="40"/>
      <c r="M4316" s="40"/>
      <c r="N4316" s="40"/>
      <c r="O4316" s="40"/>
    </row>
    <row r="4317" spans="1:15" s="200" customFormat="1" x14ac:dyDescent="0.2">
      <c r="A4317" s="40"/>
      <c r="B4317" s="40"/>
      <c r="C4317" s="40"/>
      <c r="D4317" s="40"/>
      <c r="E4317" s="115"/>
      <c r="F4317" s="115"/>
      <c r="G4317" s="40"/>
      <c r="H4317" s="40"/>
      <c r="I4317" s="40"/>
      <c r="J4317" s="40"/>
      <c r="K4317" s="40"/>
      <c r="L4317" s="40"/>
      <c r="M4317" s="40"/>
      <c r="N4317" s="40"/>
      <c r="O4317" s="40"/>
    </row>
    <row r="4318" spans="1:15" s="200" customFormat="1" x14ac:dyDescent="0.2">
      <c r="A4318" s="40"/>
      <c r="B4318" s="40"/>
      <c r="C4318" s="40"/>
      <c r="D4318" s="40"/>
      <c r="E4318" s="115"/>
      <c r="F4318" s="115"/>
      <c r="G4318" s="40"/>
      <c r="H4318" s="40"/>
      <c r="I4318" s="40"/>
      <c r="J4318" s="40"/>
      <c r="K4318" s="40"/>
      <c r="L4318" s="40"/>
      <c r="M4318" s="40"/>
      <c r="N4318" s="40"/>
      <c r="O4318" s="40"/>
    </row>
    <row r="4319" spans="1:15" s="200" customFormat="1" x14ac:dyDescent="0.2">
      <c r="A4319" s="40"/>
      <c r="B4319" s="40"/>
      <c r="C4319" s="40"/>
      <c r="D4319" s="40"/>
      <c r="E4319" s="115"/>
      <c r="F4319" s="115"/>
      <c r="G4319" s="40"/>
      <c r="H4319" s="40"/>
      <c r="I4319" s="40"/>
      <c r="J4319" s="40"/>
      <c r="K4319" s="40"/>
      <c r="L4319" s="40"/>
      <c r="M4319" s="40"/>
      <c r="N4319" s="40"/>
      <c r="O4319" s="40"/>
    </row>
    <row r="4320" spans="1:15" s="200" customFormat="1" x14ac:dyDescent="0.2">
      <c r="A4320" s="40"/>
      <c r="B4320" s="40"/>
      <c r="C4320" s="40"/>
      <c r="D4320" s="40"/>
      <c r="E4320" s="115"/>
      <c r="F4320" s="115"/>
      <c r="G4320" s="40"/>
      <c r="H4320" s="40"/>
      <c r="I4320" s="40"/>
      <c r="J4320" s="40"/>
      <c r="K4320" s="40"/>
      <c r="L4320" s="40"/>
      <c r="M4320" s="40"/>
      <c r="N4320" s="40"/>
      <c r="O4320" s="40"/>
    </row>
    <row r="4321" spans="1:15" s="200" customFormat="1" x14ac:dyDescent="0.2">
      <c r="A4321" s="40"/>
      <c r="B4321" s="40"/>
      <c r="C4321" s="40"/>
      <c r="D4321" s="40"/>
      <c r="E4321" s="115"/>
      <c r="F4321" s="115"/>
      <c r="G4321" s="40"/>
      <c r="H4321" s="40"/>
      <c r="I4321" s="40"/>
      <c r="J4321" s="40"/>
      <c r="K4321" s="40"/>
      <c r="L4321" s="40"/>
      <c r="M4321" s="40"/>
      <c r="N4321" s="40"/>
      <c r="O4321" s="40"/>
    </row>
    <row r="4322" spans="1:15" s="200" customFormat="1" x14ac:dyDescent="0.2">
      <c r="A4322" s="40"/>
      <c r="B4322" s="40"/>
      <c r="C4322" s="40"/>
      <c r="D4322" s="40"/>
      <c r="E4322" s="115"/>
      <c r="F4322" s="115"/>
      <c r="G4322" s="40"/>
      <c r="H4322" s="40"/>
      <c r="I4322" s="40"/>
      <c r="J4322" s="40"/>
      <c r="K4322" s="40"/>
      <c r="L4322" s="40"/>
      <c r="M4322" s="40"/>
      <c r="N4322" s="40"/>
      <c r="O4322" s="40"/>
    </row>
    <row r="4323" spans="1:15" s="200" customFormat="1" x14ac:dyDescent="0.2">
      <c r="A4323" s="40"/>
      <c r="B4323" s="40"/>
      <c r="C4323" s="40"/>
      <c r="D4323" s="40"/>
      <c r="E4323" s="115"/>
      <c r="F4323" s="115"/>
      <c r="G4323" s="40"/>
      <c r="H4323" s="40"/>
      <c r="I4323" s="40"/>
      <c r="J4323" s="40"/>
      <c r="K4323" s="40"/>
      <c r="L4323" s="40"/>
      <c r="M4323" s="40"/>
      <c r="N4323" s="40"/>
      <c r="O4323" s="40"/>
    </row>
    <row r="4324" spans="1:15" s="200" customFormat="1" x14ac:dyDescent="0.2">
      <c r="A4324" s="40"/>
      <c r="B4324" s="40"/>
      <c r="C4324" s="40"/>
      <c r="D4324" s="40"/>
      <c r="E4324" s="115"/>
      <c r="F4324" s="115"/>
      <c r="G4324" s="40"/>
      <c r="H4324" s="40"/>
      <c r="I4324" s="40"/>
      <c r="J4324" s="40"/>
      <c r="K4324" s="40"/>
      <c r="L4324" s="40"/>
      <c r="M4324" s="40"/>
      <c r="N4324" s="40"/>
      <c r="O4324" s="40"/>
    </row>
    <row r="4325" spans="1:15" s="200" customFormat="1" x14ac:dyDescent="0.2">
      <c r="A4325" s="40"/>
      <c r="B4325" s="40"/>
      <c r="C4325" s="40"/>
      <c r="D4325" s="40"/>
      <c r="E4325" s="115"/>
      <c r="F4325" s="115"/>
      <c r="G4325" s="40"/>
      <c r="H4325" s="40"/>
      <c r="I4325" s="40"/>
      <c r="J4325" s="40"/>
      <c r="K4325" s="40"/>
      <c r="L4325" s="40"/>
      <c r="M4325" s="40"/>
      <c r="N4325" s="40"/>
      <c r="O4325" s="40"/>
    </row>
    <row r="4326" spans="1:15" s="200" customFormat="1" x14ac:dyDescent="0.2">
      <c r="A4326" s="40"/>
      <c r="B4326" s="40"/>
      <c r="C4326" s="40"/>
      <c r="D4326" s="40"/>
      <c r="E4326" s="115"/>
      <c r="F4326" s="115"/>
      <c r="G4326" s="40"/>
      <c r="H4326" s="40"/>
      <c r="I4326" s="40"/>
      <c r="J4326" s="40"/>
      <c r="K4326" s="40"/>
      <c r="L4326" s="40"/>
      <c r="M4326" s="40"/>
      <c r="N4326" s="40"/>
      <c r="O4326" s="40"/>
    </row>
    <row r="4327" spans="1:15" s="200" customFormat="1" x14ac:dyDescent="0.2">
      <c r="A4327" s="40"/>
      <c r="B4327" s="40"/>
      <c r="C4327" s="40"/>
      <c r="D4327" s="40"/>
      <c r="E4327" s="115"/>
      <c r="F4327" s="115"/>
      <c r="G4327" s="40"/>
      <c r="H4327" s="40"/>
      <c r="I4327" s="40"/>
      <c r="J4327" s="40"/>
      <c r="K4327" s="40"/>
      <c r="L4327" s="40"/>
      <c r="M4327" s="40"/>
      <c r="N4327" s="40"/>
      <c r="O4327" s="40"/>
    </row>
    <row r="4328" spans="1:15" s="200" customFormat="1" x14ac:dyDescent="0.2">
      <c r="A4328" s="40"/>
      <c r="B4328" s="40"/>
      <c r="C4328" s="40"/>
      <c r="D4328" s="40"/>
      <c r="E4328" s="115"/>
      <c r="F4328" s="115"/>
      <c r="G4328" s="40"/>
      <c r="H4328" s="40"/>
      <c r="I4328" s="40"/>
      <c r="J4328" s="40"/>
      <c r="K4328" s="40"/>
      <c r="L4328" s="40"/>
      <c r="M4328" s="40"/>
      <c r="N4328" s="40"/>
      <c r="O4328" s="40"/>
    </row>
    <row r="4329" spans="1:15" s="200" customFormat="1" x14ac:dyDescent="0.2">
      <c r="A4329" s="40"/>
      <c r="B4329" s="40"/>
      <c r="C4329" s="40"/>
      <c r="D4329" s="40"/>
      <c r="E4329" s="115"/>
      <c r="F4329" s="115"/>
      <c r="G4329" s="40"/>
      <c r="H4329" s="40"/>
      <c r="I4329" s="40"/>
      <c r="J4329" s="40"/>
      <c r="K4329" s="40"/>
      <c r="L4329" s="40"/>
      <c r="M4329" s="40"/>
      <c r="N4329" s="40"/>
      <c r="O4329" s="40"/>
    </row>
    <row r="4330" spans="1:15" s="200" customFormat="1" x14ac:dyDescent="0.2">
      <c r="A4330" s="40"/>
      <c r="B4330" s="40"/>
      <c r="C4330" s="40"/>
      <c r="D4330" s="40"/>
      <c r="E4330" s="115"/>
      <c r="F4330" s="115"/>
      <c r="G4330" s="40"/>
      <c r="H4330" s="40"/>
      <c r="I4330" s="40"/>
      <c r="J4330" s="40"/>
      <c r="K4330" s="40"/>
      <c r="L4330" s="40"/>
      <c r="M4330" s="40"/>
      <c r="N4330" s="40"/>
      <c r="O4330" s="40"/>
    </row>
    <row r="4331" spans="1:15" s="200" customFormat="1" x14ac:dyDescent="0.2">
      <c r="A4331" s="40"/>
      <c r="B4331" s="40"/>
      <c r="C4331" s="40"/>
      <c r="D4331" s="40"/>
      <c r="E4331" s="115"/>
      <c r="F4331" s="115"/>
      <c r="G4331" s="40"/>
      <c r="H4331" s="40"/>
      <c r="I4331" s="40"/>
      <c r="J4331" s="40"/>
      <c r="K4331" s="40"/>
      <c r="L4331" s="40"/>
      <c r="M4331" s="40"/>
      <c r="N4331" s="40"/>
      <c r="O4331" s="40"/>
    </row>
    <row r="4332" spans="1:15" s="200" customFormat="1" x14ac:dyDescent="0.2">
      <c r="A4332" s="40"/>
      <c r="B4332" s="40"/>
      <c r="C4332" s="40"/>
      <c r="D4332" s="40"/>
      <c r="E4332" s="115"/>
      <c r="F4332" s="115"/>
      <c r="G4332" s="40"/>
      <c r="H4332" s="40"/>
      <c r="I4332" s="40"/>
      <c r="J4332" s="40"/>
      <c r="K4332" s="40"/>
      <c r="L4332" s="40"/>
      <c r="M4332" s="40"/>
      <c r="N4332" s="40"/>
      <c r="O4332" s="40"/>
    </row>
    <row r="4333" spans="1:15" s="200" customFormat="1" x14ac:dyDescent="0.2">
      <c r="A4333" s="40"/>
      <c r="B4333" s="40"/>
      <c r="C4333" s="40"/>
      <c r="D4333" s="40"/>
      <c r="E4333" s="115"/>
      <c r="F4333" s="115"/>
      <c r="G4333" s="40"/>
      <c r="H4333" s="40"/>
      <c r="I4333" s="40"/>
      <c r="J4333" s="40"/>
      <c r="K4333" s="40"/>
      <c r="L4333" s="40"/>
      <c r="M4333" s="40"/>
      <c r="N4333" s="40"/>
      <c r="O4333" s="40"/>
    </row>
    <row r="4334" spans="1:15" s="200" customFormat="1" x14ac:dyDescent="0.2">
      <c r="A4334" s="40"/>
      <c r="B4334" s="40"/>
      <c r="C4334" s="40"/>
      <c r="D4334" s="40"/>
      <c r="E4334" s="115"/>
      <c r="F4334" s="115"/>
      <c r="G4334" s="40"/>
      <c r="H4334" s="40"/>
      <c r="I4334" s="40"/>
      <c r="J4334" s="40"/>
      <c r="K4334" s="40"/>
      <c r="L4334" s="40"/>
      <c r="M4334" s="40"/>
      <c r="N4334" s="40"/>
      <c r="O4334" s="40"/>
    </row>
    <row r="4335" spans="1:15" s="200" customFormat="1" x14ac:dyDescent="0.2">
      <c r="A4335" s="40"/>
      <c r="B4335" s="40"/>
      <c r="C4335" s="40"/>
      <c r="D4335" s="40"/>
      <c r="E4335" s="115"/>
      <c r="F4335" s="115"/>
      <c r="G4335" s="40"/>
      <c r="H4335" s="40"/>
      <c r="I4335" s="40"/>
      <c r="J4335" s="40"/>
      <c r="K4335" s="40"/>
      <c r="L4335" s="40"/>
      <c r="M4335" s="40"/>
      <c r="N4335" s="40"/>
      <c r="O4335" s="40"/>
    </row>
    <row r="4336" spans="1:15" s="200" customFormat="1" x14ac:dyDescent="0.2">
      <c r="A4336" s="40"/>
      <c r="B4336" s="40"/>
      <c r="C4336" s="40"/>
      <c r="D4336" s="40"/>
      <c r="E4336" s="115"/>
      <c r="F4336" s="115"/>
      <c r="G4336" s="40"/>
      <c r="H4336" s="40"/>
      <c r="I4336" s="40"/>
      <c r="J4336" s="40"/>
      <c r="K4336" s="40"/>
      <c r="L4336" s="40"/>
      <c r="M4336" s="40"/>
      <c r="N4336" s="40"/>
      <c r="O4336" s="40"/>
    </row>
    <row r="4337" spans="1:15" s="200" customFormat="1" x14ac:dyDescent="0.2">
      <c r="A4337" s="40"/>
      <c r="B4337" s="40"/>
      <c r="C4337" s="40"/>
      <c r="D4337" s="40"/>
      <c r="E4337" s="115"/>
      <c r="F4337" s="115"/>
      <c r="G4337" s="40"/>
      <c r="H4337" s="40"/>
      <c r="I4337" s="40"/>
      <c r="J4337" s="40"/>
      <c r="K4337" s="40"/>
      <c r="L4337" s="40"/>
      <c r="M4337" s="40"/>
      <c r="N4337" s="40"/>
      <c r="O4337" s="40"/>
    </row>
    <row r="4338" spans="1:15" s="200" customFormat="1" x14ac:dyDescent="0.2">
      <c r="A4338" s="40"/>
      <c r="B4338" s="40"/>
      <c r="C4338" s="40"/>
      <c r="D4338" s="40"/>
      <c r="E4338" s="115"/>
      <c r="F4338" s="115"/>
      <c r="G4338" s="40"/>
      <c r="H4338" s="40"/>
      <c r="I4338" s="40"/>
      <c r="J4338" s="40"/>
      <c r="K4338" s="40"/>
      <c r="L4338" s="40"/>
      <c r="M4338" s="40"/>
      <c r="N4338" s="40"/>
      <c r="O4338" s="40"/>
    </row>
    <row r="4339" spans="1:15" s="200" customFormat="1" x14ac:dyDescent="0.2">
      <c r="A4339" s="40"/>
      <c r="B4339" s="40"/>
      <c r="C4339" s="40"/>
      <c r="D4339" s="40"/>
      <c r="E4339" s="115"/>
      <c r="F4339" s="115"/>
      <c r="G4339" s="40"/>
      <c r="H4339" s="40"/>
      <c r="I4339" s="40"/>
      <c r="J4339" s="40"/>
      <c r="K4339" s="40"/>
      <c r="L4339" s="40"/>
      <c r="M4339" s="40"/>
      <c r="N4339" s="40"/>
      <c r="O4339" s="40"/>
    </row>
    <row r="4340" spans="1:15" s="200" customFormat="1" x14ac:dyDescent="0.2">
      <c r="A4340" s="40"/>
      <c r="B4340" s="40"/>
      <c r="C4340" s="40"/>
      <c r="D4340" s="40"/>
      <c r="E4340" s="115"/>
      <c r="F4340" s="115"/>
      <c r="G4340" s="40"/>
      <c r="H4340" s="40"/>
      <c r="I4340" s="40"/>
      <c r="J4340" s="40"/>
      <c r="K4340" s="40"/>
      <c r="L4340" s="40"/>
      <c r="M4340" s="40"/>
      <c r="N4340" s="40"/>
      <c r="O4340" s="40"/>
    </row>
    <row r="4341" spans="1:15" s="200" customFormat="1" x14ac:dyDescent="0.2">
      <c r="A4341" s="40"/>
      <c r="B4341" s="40"/>
      <c r="C4341" s="40"/>
      <c r="D4341" s="40"/>
      <c r="E4341" s="115"/>
      <c r="F4341" s="115"/>
      <c r="G4341" s="40"/>
      <c r="H4341" s="40"/>
      <c r="I4341" s="40"/>
      <c r="J4341" s="40"/>
      <c r="K4341" s="40"/>
      <c r="L4341" s="40"/>
      <c r="M4341" s="40"/>
      <c r="N4341" s="40"/>
      <c r="O4341" s="40"/>
    </row>
    <row r="4342" spans="1:15" s="200" customFormat="1" x14ac:dyDescent="0.2">
      <c r="A4342" s="40"/>
      <c r="B4342" s="40"/>
      <c r="C4342" s="40"/>
      <c r="D4342" s="40"/>
      <c r="E4342" s="115"/>
      <c r="F4342" s="115"/>
      <c r="G4342" s="40"/>
      <c r="H4342" s="40"/>
      <c r="I4342" s="40"/>
      <c r="J4342" s="40"/>
      <c r="K4342" s="40"/>
      <c r="L4342" s="40"/>
      <c r="M4342" s="40"/>
      <c r="N4342" s="40"/>
      <c r="O4342" s="40"/>
    </row>
    <row r="4343" spans="1:15" s="200" customFormat="1" x14ac:dyDescent="0.2">
      <c r="A4343" s="40"/>
      <c r="B4343" s="40"/>
      <c r="C4343" s="40"/>
      <c r="D4343" s="40"/>
      <c r="E4343" s="115"/>
      <c r="F4343" s="115"/>
      <c r="G4343" s="40"/>
      <c r="H4343" s="40"/>
      <c r="I4343" s="40"/>
      <c r="J4343" s="40"/>
      <c r="K4343" s="40"/>
      <c r="L4343" s="40"/>
      <c r="M4343" s="40"/>
      <c r="N4343" s="40"/>
      <c r="O4343" s="40"/>
    </row>
    <row r="4344" spans="1:15" s="200" customFormat="1" x14ac:dyDescent="0.2">
      <c r="A4344" s="40"/>
      <c r="B4344" s="40"/>
      <c r="C4344" s="40"/>
      <c r="D4344" s="40"/>
      <c r="E4344" s="115"/>
      <c r="F4344" s="115"/>
      <c r="G4344" s="40"/>
      <c r="H4344" s="40"/>
      <c r="I4344" s="40"/>
      <c r="J4344" s="40"/>
      <c r="K4344" s="40"/>
      <c r="L4344" s="40"/>
      <c r="M4344" s="40"/>
      <c r="N4344" s="40"/>
      <c r="O4344" s="40"/>
    </row>
    <row r="4345" spans="1:15" s="200" customFormat="1" x14ac:dyDescent="0.2">
      <c r="A4345" s="40"/>
      <c r="B4345" s="40"/>
      <c r="C4345" s="40"/>
      <c r="D4345" s="40"/>
      <c r="E4345" s="115"/>
      <c r="F4345" s="115"/>
      <c r="G4345" s="40"/>
      <c r="H4345" s="40"/>
      <c r="I4345" s="40"/>
      <c r="J4345" s="40"/>
      <c r="K4345" s="40"/>
      <c r="L4345" s="40"/>
      <c r="M4345" s="40"/>
      <c r="N4345" s="40"/>
      <c r="O4345" s="40"/>
    </row>
    <row r="4346" spans="1:15" s="200" customFormat="1" x14ac:dyDescent="0.2">
      <c r="A4346" s="40"/>
      <c r="B4346" s="40"/>
      <c r="C4346" s="40"/>
      <c r="D4346" s="40"/>
      <c r="E4346" s="115"/>
      <c r="F4346" s="115"/>
      <c r="G4346" s="40"/>
      <c r="H4346" s="40"/>
      <c r="I4346" s="40"/>
      <c r="J4346" s="40"/>
      <c r="K4346" s="40"/>
      <c r="L4346" s="40"/>
      <c r="M4346" s="40"/>
      <c r="N4346" s="40"/>
      <c r="O4346" s="40"/>
    </row>
    <row r="4347" spans="1:15" s="200" customFormat="1" x14ac:dyDescent="0.2">
      <c r="A4347" s="40"/>
      <c r="B4347" s="40"/>
      <c r="C4347" s="40"/>
      <c r="D4347" s="40"/>
      <c r="E4347" s="115"/>
      <c r="F4347" s="115"/>
      <c r="G4347" s="40"/>
      <c r="H4347" s="40"/>
      <c r="I4347" s="40"/>
      <c r="J4347" s="40"/>
      <c r="K4347" s="40"/>
      <c r="L4347" s="40"/>
      <c r="M4347" s="40"/>
      <c r="N4347" s="40"/>
      <c r="O4347" s="40"/>
    </row>
    <row r="4348" spans="1:15" s="200" customFormat="1" x14ac:dyDescent="0.2">
      <c r="A4348" s="40"/>
      <c r="B4348" s="40"/>
      <c r="C4348" s="40"/>
      <c r="D4348" s="40"/>
      <c r="E4348" s="115"/>
      <c r="F4348" s="115"/>
      <c r="G4348" s="40"/>
      <c r="H4348" s="40"/>
      <c r="I4348" s="40"/>
      <c r="J4348" s="40"/>
      <c r="K4348" s="40"/>
      <c r="L4348" s="40"/>
      <c r="M4348" s="40"/>
      <c r="N4348" s="40"/>
      <c r="O4348" s="40"/>
    </row>
    <row r="4349" spans="1:15" s="200" customFormat="1" x14ac:dyDescent="0.2">
      <c r="A4349" s="40"/>
      <c r="B4349" s="40"/>
      <c r="C4349" s="40"/>
      <c r="D4349" s="40"/>
      <c r="E4349" s="115"/>
      <c r="F4349" s="115"/>
      <c r="G4349" s="40"/>
      <c r="H4349" s="40"/>
      <c r="I4349" s="40"/>
      <c r="J4349" s="40"/>
      <c r="K4349" s="40"/>
      <c r="L4349" s="40"/>
      <c r="M4349" s="40"/>
      <c r="N4349" s="40"/>
      <c r="O4349" s="40"/>
    </row>
    <row r="4350" spans="1:15" s="200" customFormat="1" x14ac:dyDescent="0.2">
      <c r="A4350" s="40"/>
      <c r="B4350" s="40"/>
      <c r="C4350" s="40"/>
      <c r="D4350" s="40"/>
      <c r="E4350" s="115"/>
      <c r="F4350" s="115"/>
      <c r="G4350" s="40"/>
      <c r="H4350" s="40"/>
      <c r="I4350" s="40"/>
      <c r="J4350" s="40"/>
      <c r="K4350" s="40"/>
      <c r="L4350" s="40"/>
      <c r="M4350" s="40"/>
      <c r="N4350" s="40"/>
      <c r="O4350" s="40"/>
    </row>
    <row r="4351" spans="1:15" s="200" customFormat="1" x14ac:dyDescent="0.2">
      <c r="A4351" s="40"/>
      <c r="B4351" s="40"/>
      <c r="C4351" s="40"/>
      <c r="D4351" s="40"/>
      <c r="E4351" s="115"/>
      <c r="F4351" s="115"/>
      <c r="G4351" s="40"/>
      <c r="H4351" s="40"/>
      <c r="I4351" s="40"/>
      <c r="J4351" s="40"/>
      <c r="K4351" s="40"/>
      <c r="L4351" s="40"/>
      <c r="M4351" s="40"/>
      <c r="N4351" s="40"/>
      <c r="O4351" s="40"/>
    </row>
    <row r="4352" spans="1:15" s="200" customFormat="1" x14ac:dyDescent="0.2">
      <c r="A4352" s="40"/>
      <c r="B4352" s="40"/>
      <c r="C4352" s="40"/>
      <c r="D4352" s="40"/>
      <c r="E4352" s="115"/>
      <c r="F4352" s="115"/>
      <c r="G4352" s="40"/>
      <c r="H4352" s="40"/>
      <c r="I4352" s="40"/>
      <c r="J4352" s="40"/>
      <c r="K4352" s="40"/>
      <c r="L4352" s="40"/>
      <c r="M4352" s="40"/>
      <c r="N4352" s="40"/>
      <c r="O4352" s="40"/>
    </row>
    <row r="4353" spans="1:15" s="200" customFormat="1" x14ac:dyDescent="0.2">
      <c r="A4353" s="40"/>
      <c r="B4353" s="40"/>
      <c r="C4353" s="40"/>
      <c r="D4353" s="40"/>
      <c r="E4353" s="115"/>
      <c r="F4353" s="115"/>
      <c r="G4353" s="40"/>
      <c r="H4353" s="40"/>
      <c r="I4353" s="40"/>
      <c r="J4353" s="40"/>
      <c r="K4353" s="40"/>
      <c r="L4353" s="40"/>
      <c r="M4353" s="40"/>
      <c r="N4353" s="40"/>
      <c r="O4353" s="40"/>
    </row>
    <row r="4354" spans="1:15" s="200" customFormat="1" x14ac:dyDescent="0.2">
      <c r="A4354" s="40"/>
      <c r="B4354" s="40"/>
      <c r="C4354" s="40"/>
      <c r="D4354" s="40"/>
      <c r="E4354" s="115"/>
      <c r="F4354" s="115"/>
      <c r="G4354" s="40"/>
      <c r="H4354" s="40"/>
      <c r="I4354" s="40"/>
      <c r="J4354" s="40"/>
      <c r="K4354" s="40"/>
      <c r="L4354" s="40"/>
      <c r="M4354" s="40"/>
      <c r="N4354" s="40"/>
      <c r="O4354" s="40"/>
    </row>
    <row r="4355" spans="1:15" s="200" customFormat="1" x14ac:dyDescent="0.2">
      <c r="A4355" s="40"/>
      <c r="B4355" s="40"/>
      <c r="C4355" s="40"/>
      <c r="D4355" s="40"/>
      <c r="E4355" s="115"/>
      <c r="F4355" s="115"/>
      <c r="G4355" s="40"/>
      <c r="H4355" s="40"/>
      <c r="I4355" s="40"/>
      <c r="J4355" s="40"/>
      <c r="K4355" s="40"/>
      <c r="L4355" s="40"/>
      <c r="M4355" s="40"/>
      <c r="N4355" s="40"/>
      <c r="O4355" s="40"/>
    </row>
    <row r="4356" spans="1:15" s="200" customFormat="1" x14ac:dyDescent="0.2">
      <c r="A4356" s="40"/>
      <c r="B4356" s="40"/>
      <c r="C4356" s="40"/>
      <c r="D4356" s="40"/>
      <c r="E4356" s="115"/>
      <c r="F4356" s="115"/>
      <c r="G4356" s="40"/>
      <c r="H4356" s="40"/>
      <c r="I4356" s="40"/>
      <c r="J4356" s="40"/>
      <c r="K4356" s="40"/>
      <c r="L4356" s="40"/>
      <c r="M4356" s="40"/>
      <c r="N4356" s="40"/>
      <c r="O4356" s="40"/>
    </row>
    <row r="4357" spans="1:15" s="200" customFormat="1" x14ac:dyDescent="0.2">
      <c r="A4357" s="40"/>
      <c r="B4357" s="40"/>
      <c r="C4357" s="40"/>
      <c r="D4357" s="40"/>
      <c r="E4357" s="115"/>
      <c r="F4357" s="115"/>
      <c r="G4357" s="40"/>
      <c r="H4357" s="40"/>
      <c r="I4357" s="40"/>
      <c r="J4357" s="40"/>
      <c r="K4357" s="40"/>
      <c r="L4357" s="40"/>
      <c r="M4357" s="40"/>
      <c r="N4357" s="40"/>
      <c r="O4357" s="40"/>
    </row>
    <row r="4358" spans="1:15" s="200" customFormat="1" x14ac:dyDescent="0.2">
      <c r="A4358" s="40"/>
      <c r="B4358" s="40"/>
      <c r="C4358" s="40"/>
      <c r="D4358" s="40"/>
      <c r="E4358" s="115"/>
      <c r="F4358" s="115"/>
      <c r="G4358" s="40"/>
      <c r="H4358" s="40"/>
      <c r="I4358" s="40"/>
      <c r="J4358" s="40"/>
      <c r="K4358" s="40"/>
      <c r="L4358" s="40"/>
      <c r="M4358" s="40"/>
      <c r="N4358" s="40"/>
      <c r="O4358" s="40"/>
    </row>
    <row r="4359" spans="1:15" s="200" customFormat="1" x14ac:dyDescent="0.2">
      <c r="A4359" s="40"/>
      <c r="B4359" s="40"/>
      <c r="C4359" s="40"/>
      <c r="D4359" s="40"/>
      <c r="E4359" s="115"/>
      <c r="F4359" s="115"/>
      <c r="G4359" s="40"/>
      <c r="H4359" s="40"/>
      <c r="I4359" s="40"/>
      <c r="J4359" s="40"/>
      <c r="K4359" s="40"/>
      <c r="L4359" s="40"/>
      <c r="M4359" s="40"/>
      <c r="N4359" s="40"/>
      <c r="O4359" s="40"/>
    </row>
    <row r="4360" spans="1:15" s="200" customFormat="1" x14ac:dyDescent="0.2">
      <c r="A4360" s="40"/>
      <c r="B4360" s="40"/>
      <c r="C4360" s="40"/>
      <c r="D4360" s="40"/>
      <c r="E4360" s="115"/>
      <c r="F4360" s="115"/>
      <c r="G4360" s="40"/>
      <c r="H4360" s="40"/>
      <c r="I4360" s="40"/>
      <c r="J4360" s="40"/>
      <c r="K4360" s="40"/>
      <c r="L4360" s="40"/>
      <c r="M4360" s="40"/>
      <c r="N4360" s="40"/>
      <c r="O4360" s="40"/>
    </row>
    <row r="4361" spans="1:15" s="200" customFormat="1" x14ac:dyDescent="0.2">
      <c r="A4361" s="40"/>
      <c r="B4361" s="40"/>
      <c r="C4361" s="40"/>
      <c r="D4361" s="40"/>
      <c r="E4361" s="115"/>
      <c r="F4361" s="115"/>
      <c r="G4361" s="40"/>
      <c r="H4361" s="40"/>
      <c r="I4361" s="40"/>
      <c r="J4361" s="40"/>
      <c r="K4361" s="40"/>
      <c r="L4361" s="40"/>
      <c r="M4361" s="40"/>
      <c r="N4361" s="40"/>
      <c r="O4361" s="40"/>
    </row>
    <row r="4362" spans="1:15" s="200" customFormat="1" x14ac:dyDescent="0.2">
      <c r="A4362" s="40"/>
      <c r="B4362" s="40"/>
      <c r="C4362" s="40"/>
      <c r="D4362" s="40"/>
      <c r="E4362" s="115"/>
      <c r="F4362" s="115"/>
      <c r="G4362" s="40"/>
      <c r="H4362" s="40"/>
      <c r="I4362" s="40"/>
      <c r="J4362" s="40"/>
      <c r="K4362" s="40"/>
      <c r="L4362" s="40"/>
      <c r="M4362" s="40"/>
      <c r="N4362" s="40"/>
      <c r="O4362" s="40"/>
    </row>
    <row r="4363" spans="1:15" s="200" customFormat="1" x14ac:dyDescent="0.2">
      <c r="A4363" s="40"/>
      <c r="B4363" s="40"/>
      <c r="C4363" s="40"/>
      <c r="D4363" s="40"/>
      <c r="E4363" s="115"/>
      <c r="F4363" s="115"/>
      <c r="G4363" s="40"/>
      <c r="H4363" s="40"/>
      <c r="I4363" s="40"/>
      <c r="J4363" s="40"/>
      <c r="K4363" s="40"/>
      <c r="L4363" s="40"/>
      <c r="M4363" s="40"/>
      <c r="N4363" s="40"/>
      <c r="O4363" s="40"/>
    </row>
    <row r="4364" spans="1:15" s="200" customFormat="1" x14ac:dyDescent="0.2">
      <c r="A4364" s="40"/>
      <c r="B4364" s="40"/>
      <c r="C4364" s="40"/>
      <c r="D4364" s="40"/>
      <c r="E4364" s="115"/>
      <c r="F4364" s="115"/>
      <c r="G4364" s="40"/>
      <c r="H4364" s="40"/>
      <c r="I4364" s="40"/>
      <c r="J4364" s="40"/>
      <c r="K4364" s="40"/>
      <c r="L4364" s="40"/>
      <c r="M4364" s="40"/>
      <c r="N4364" s="40"/>
      <c r="O4364" s="40"/>
    </row>
    <row r="4365" spans="1:15" s="200" customFormat="1" x14ac:dyDescent="0.2">
      <c r="A4365" s="40"/>
      <c r="B4365" s="40"/>
      <c r="C4365" s="40"/>
      <c r="D4365" s="40"/>
      <c r="E4365" s="115"/>
      <c r="F4365" s="115"/>
      <c r="G4365" s="40"/>
      <c r="H4365" s="40"/>
      <c r="I4365" s="40"/>
      <c r="J4365" s="40"/>
      <c r="K4365" s="40"/>
      <c r="L4365" s="40"/>
      <c r="M4365" s="40"/>
      <c r="N4365" s="40"/>
      <c r="O4365" s="40"/>
    </row>
    <row r="4366" spans="1:15" s="200" customFormat="1" x14ac:dyDescent="0.2">
      <c r="A4366" s="40"/>
      <c r="B4366" s="40"/>
      <c r="C4366" s="40"/>
      <c r="D4366" s="40"/>
      <c r="E4366" s="115"/>
      <c r="F4366" s="115"/>
      <c r="G4366" s="40"/>
      <c r="H4366" s="40"/>
      <c r="I4366" s="40"/>
      <c r="J4366" s="40"/>
      <c r="K4366" s="40"/>
      <c r="L4366" s="40"/>
      <c r="M4366" s="40"/>
      <c r="N4366" s="40"/>
      <c r="O4366" s="40"/>
    </row>
    <row r="4367" spans="1:15" s="200" customFormat="1" x14ac:dyDescent="0.2">
      <c r="A4367" s="40"/>
      <c r="B4367" s="40"/>
      <c r="C4367" s="40"/>
      <c r="D4367" s="40"/>
      <c r="E4367" s="115"/>
      <c r="F4367" s="115"/>
      <c r="G4367" s="40"/>
      <c r="H4367" s="40"/>
      <c r="I4367" s="40"/>
      <c r="J4367" s="40"/>
      <c r="K4367" s="40"/>
      <c r="L4367" s="40"/>
      <c r="M4367" s="40"/>
      <c r="N4367" s="40"/>
      <c r="O4367" s="40"/>
    </row>
    <row r="4368" spans="1:15" s="200" customFormat="1" x14ac:dyDescent="0.2">
      <c r="A4368" s="40"/>
      <c r="B4368" s="40"/>
      <c r="C4368" s="40"/>
      <c r="D4368" s="40"/>
      <c r="E4368" s="115"/>
      <c r="F4368" s="115"/>
      <c r="G4368" s="40"/>
      <c r="H4368" s="40"/>
      <c r="I4368" s="40"/>
      <c r="J4368" s="40"/>
      <c r="K4368" s="40"/>
      <c r="L4368" s="40"/>
      <c r="M4368" s="40"/>
      <c r="N4368" s="40"/>
      <c r="O4368" s="40"/>
    </row>
    <row r="4369" spans="1:15" s="200" customFormat="1" x14ac:dyDescent="0.2">
      <c r="A4369" s="40"/>
      <c r="B4369" s="40"/>
      <c r="C4369" s="40"/>
      <c r="D4369" s="40"/>
      <c r="E4369" s="115"/>
      <c r="F4369" s="115"/>
      <c r="G4369" s="40"/>
      <c r="H4369" s="40"/>
      <c r="I4369" s="40"/>
      <c r="J4369" s="40"/>
      <c r="K4369" s="40"/>
      <c r="L4369" s="40"/>
      <c r="M4369" s="40"/>
      <c r="N4369" s="40"/>
      <c r="O4369" s="40"/>
    </row>
    <row r="4370" spans="1:15" s="200" customFormat="1" x14ac:dyDescent="0.2">
      <c r="A4370" s="40"/>
      <c r="B4370" s="40"/>
      <c r="C4370" s="40"/>
      <c r="D4370" s="40"/>
      <c r="E4370" s="115"/>
      <c r="F4370" s="115"/>
      <c r="G4370" s="40"/>
      <c r="H4370" s="40"/>
      <c r="I4370" s="40"/>
      <c r="J4370" s="40"/>
      <c r="K4370" s="40"/>
      <c r="L4370" s="40"/>
      <c r="M4370" s="40"/>
      <c r="N4370" s="40"/>
      <c r="O4370" s="40"/>
    </row>
    <row r="4371" spans="1:15" s="200" customFormat="1" x14ac:dyDescent="0.2">
      <c r="A4371" s="40"/>
      <c r="B4371" s="40"/>
      <c r="C4371" s="40"/>
      <c r="D4371" s="40"/>
      <c r="E4371" s="115"/>
      <c r="F4371" s="115"/>
      <c r="G4371" s="40"/>
      <c r="H4371" s="40"/>
      <c r="I4371" s="40"/>
      <c r="J4371" s="40"/>
      <c r="K4371" s="40"/>
      <c r="L4371" s="40"/>
      <c r="M4371" s="40"/>
      <c r="N4371" s="40"/>
      <c r="O4371" s="40"/>
    </row>
    <row r="4372" spans="1:15" s="200" customFormat="1" x14ac:dyDescent="0.2">
      <c r="A4372" s="40"/>
      <c r="B4372" s="40"/>
      <c r="C4372" s="40"/>
      <c r="D4372" s="40"/>
      <c r="E4372" s="115"/>
      <c r="F4372" s="115"/>
      <c r="G4372" s="40"/>
      <c r="H4372" s="40"/>
      <c r="I4372" s="40"/>
      <c r="J4372" s="40"/>
      <c r="K4372" s="40"/>
      <c r="L4372" s="40"/>
      <c r="M4372" s="40"/>
      <c r="N4372" s="40"/>
      <c r="O4372" s="40"/>
    </row>
    <row r="4373" spans="1:15" s="200" customFormat="1" x14ac:dyDescent="0.2">
      <c r="A4373" s="40"/>
      <c r="B4373" s="40"/>
      <c r="C4373" s="40"/>
      <c r="D4373" s="40"/>
      <c r="E4373" s="115"/>
      <c r="F4373" s="115"/>
      <c r="G4373" s="40"/>
      <c r="H4373" s="40"/>
      <c r="I4373" s="40"/>
      <c r="J4373" s="40"/>
      <c r="K4373" s="40"/>
      <c r="L4373" s="40"/>
      <c r="M4373" s="40"/>
      <c r="N4373" s="40"/>
      <c r="O4373" s="40"/>
    </row>
    <row r="4374" spans="1:15" s="200" customFormat="1" x14ac:dyDescent="0.2">
      <c r="A4374" s="40"/>
      <c r="B4374" s="40"/>
      <c r="C4374" s="40"/>
      <c r="D4374" s="40"/>
      <c r="E4374" s="115"/>
      <c r="F4374" s="115"/>
      <c r="G4374" s="40"/>
      <c r="H4374" s="40"/>
      <c r="I4374" s="40"/>
      <c r="J4374" s="40"/>
      <c r="K4374" s="40"/>
      <c r="L4374" s="40"/>
      <c r="M4374" s="40"/>
      <c r="N4374" s="40"/>
      <c r="O4374" s="40"/>
    </row>
    <row r="4375" spans="1:15" s="200" customFormat="1" x14ac:dyDescent="0.2">
      <c r="A4375" s="40"/>
      <c r="B4375" s="40"/>
      <c r="C4375" s="40"/>
      <c r="D4375" s="40"/>
      <c r="E4375" s="115"/>
      <c r="F4375" s="115"/>
      <c r="G4375" s="40"/>
      <c r="H4375" s="40"/>
      <c r="I4375" s="40"/>
      <c r="J4375" s="40"/>
      <c r="K4375" s="40"/>
      <c r="L4375" s="40"/>
      <c r="M4375" s="40"/>
      <c r="N4375" s="40"/>
      <c r="O4375" s="40"/>
    </row>
    <row r="4376" spans="1:15" s="200" customFormat="1" x14ac:dyDescent="0.2">
      <c r="A4376" s="40"/>
      <c r="B4376" s="40"/>
      <c r="C4376" s="40"/>
      <c r="D4376" s="40"/>
      <c r="E4376" s="115"/>
      <c r="F4376" s="115"/>
      <c r="G4376" s="40"/>
      <c r="H4376" s="40"/>
      <c r="I4376" s="40"/>
      <c r="J4376" s="40"/>
      <c r="K4376" s="40"/>
      <c r="L4376" s="40"/>
      <c r="M4376" s="40"/>
      <c r="N4376" s="40"/>
      <c r="O4376" s="40"/>
    </row>
    <row r="4377" spans="1:15" s="200" customFormat="1" x14ac:dyDescent="0.2">
      <c r="A4377" s="40"/>
      <c r="B4377" s="40"/>
      <c r="C4377" s="40"/>
      <c r="D4377" s="40"/>
      <c r="E4377" s="115"/>
      <c r="F4377" s="115"/>
      <c r="G4377" s="40"/>
      <c r="H4377" s="40"/>
      <c r="I4377" s="40"/>
      <c r="J4377" s="40"/>
      <c r="K4377" s="40"/>
      <c r="L4377" s="40"/>
      <c r="M4377" s="40"/>
      <c r="N4377" s="40"/>
      <c r="O4377" s="40"/>
    </row>
    <row r="4378" spans="1:15" s="200" customFormat="1" x14ac:dyDescent="0.2">
      <c r="A4378" s="40"/>
      <c r="B4378" s="40"/>
      <c r="C4378" s="40"/>
      <c r="D4378" s="40"/>
      <c r="E4378" s="115"/>
      <c r="F4378" s="115"/>
      <c r="G4378" s="40"/>
      <c r="H4378" s="40"/>
      <c r="I4378" s="40"/>
      <c r="J4378" s="40"/>
      <c r="K4378" s="40"/>
      <c r="L4378" s="40"/>
      <c r="M4378" s="40"/>
      <c r="N4378" s="40"/>
      <c r="O4378" s="40"/>
    </row>
    <row r="4379" spans="1:15" s="200" customFormat="1" x14ac:dyDescent="0.2">
      <c r="A4379" s="40"/>
      <c r="B4379" s="40"/>
      <c r="C4379" s="40"/>
      <c r="D4379" s="40"/>
      <c r="E4379" s="115"/>
      <c r="F4379" s="115"/>
      <c r="G4379" s="40"/>
      <c r="H4379" s="40"/>
      <c r="I4379" s="40"/>
      <c r="J4379" s="40"/>
      <c r="K4379" s="40"/>
      <c r="L4379" s="40"/>
      <c r="M4379" s="40"/>
      <c r="N4379" s="40"/>
      <c r="O4379" s="40"/>
    </row>
    <row r="4380" spans="1:15" s="200" customFormat="1" x14ac:dyDescent="0.2">
      <c r="A4380" s="40"/>
      <c r="B4380" s="40"/>
      <c r="C4380" s="40"/>
      <c r="D4380" s="40"/>
      <c r="E4380" s="115"/>
      <c r="F4380" s="115"/>
      <c r="G4380" s="40"/>
      <c r="H4380" s="40"/>
      <c r="I4380" s="40"/>
      <c r="J4380" s="40"/>
      <c r="K4380" s="40"/>
      <c r="L4380" s="40"/>
      <c r="M4380" s="40"/>
      <c r="N4380" s="40"/>
      <c r="O4380" s="40"/>
    </row>
    <row r="4381" spans="1:15" s="200" customFormat="1" x14ac:dyDescent="0.2">
      <c r="A4381" s="40"/>
      <c r="B4381" s="40"/>
      <c r="C4381" s="40"/>
      <c r="D4381" s="40"/>
      <c r="E4381" s="115"/>
      <c r="F4381" s="115"/>
      <c r="G4381" s="40"/>
      <c r="H4381" s="40"/>
      <c r="I4381" s="40"/>
      <c r="J4381" s="40"/>
      <c r="K4381" s="40"/>
      <c r="L4381" s="40"/>
      <c r="M4381" s="40"/>
      <c r="N4381" s="40"/>
      <c r="O4381" s="40"/>
    </row>
    <row r="4382" spans="1:15" s="200" customFormat="1" x14ac:dyDescent="0.2">
      <c r="A4382" s="40"/>
      <c r="B4382" s="40"/>
      <c r="C4382" s="40"/>
      <c r="D4382" s="40"/>
      <c r="E4382" s="115"/>
      <c r="F4382" s="115"/>
      <c r="G4382" s="40"/>
      <c r="H4382" s="40"/>
      <c r="I4382" s="40"/>
      <c r="J4382" s="40"/>
      <c r="K4382" s="40"/>
      <c r="L4382" s="40"/>
      <c r="M4382" s="40"/>
      <c r="N4382" s="40"/>
      <c r="O4382" s="40"/>
    </row>
    <row r="4383" spans="1:15" s="200" customFormat="1" x14ac:dyDescent="0.2">
      <c r="A4383" s="40"/>
      <c r="B4383" s="40"/>
      <c r="C4383" s="40"/>
      <c r="D4383" s="40"/>
      <c r="E4383" s="115"/>
      <c r="F4383" s="115"/>
      <c r="G4383" s="40"/>
      <c r="H4383" s="40"/>
      <c r="I4383" s="40"/>
      <c r="J4383" s="40"/>
      <c r="K4383" s="40"/>
      <c r="L4383" s="40"/>
      <c r="M4383" s="40"/>
      <c r="N4383" s="40"/>
      <c r="O4383" s="40"/>
    </row>
    <row r="4384" spans="1:15" s="200" customFormat="1" x14ac:dyDescent="0.2">
      <c r="A4384" s="40"/>
      <c r="B4384" s="40"/>
      <c r="C4384" s="40"/>
      <c r="D4384" s="40"/>
      <c r="E4384" s="115"/>
      <c r="F4384" s="115"/>
      <c r="G4384" s="40"/>
      <c r="H4384" s="40"/>
      <c r="I4384" s="40"/>
      <c r="J4384" s="40"/>
      <c r="K4384" s="40"/>
      <c r="L4384" s="40"/>
      <c r="M4384" s="40"/>
      <c r="N4384" s="40"/>
      <c r="O4384" s="40"/>
    </row>
    <row r="4385" spans="1:15" s="200" customFormat="1" x14ac:dyDescent="0.2">
      <c r="A4385" s="40"/>
      <c r="B4385" s="40"/>
      <c r="C4385" s="40"/>
      <c r="D4385" s="40"/>
      <c r="E4385" s="115"/>
      <c r="F4385" s="115"/>
      <c r="G4385" s="40"/>
      <c r="H4385" s="40"/>
      <c r="I4385" s="40"/>
      <c r="J4385" s="40"/>
      <c r="K4385" s="40"/>
      <c r="L4385" s="40"/>
      <c r="M4385" s="40"/>
      <c r="N4385" s="40"/>
      <c r="O4385" s="40"/>
    </row>
    <row r="4386" spans="1:15" s="200" customFormat="1" x14ac:dyDescent="0.2">
      <c r="A4386" s="40"/>
      <c r="B4386" s="40"/>
      <c r="C4386" s="40"/>
      <c r="D4386" s="40"/>
      <c r="E4386" s="115"/>
      <c r="F4386" s="115"/>
      <c r="G4386" s="40"/>
      <c r="H4386" s="40"/>
      <c r="I4386" s="40"/>
      <c r="J4386" s="40"/>
      <c r="K4386" s="40"/>
      <c r="L4386" s="40"/>
      <c r="M4386" s="40"/>
      <c r="N4386" s="40"/>
      <c r="O4386" s="40"/>
    </row>
    <row r="4387" spans="1:15" s="200" customFormat="1" x14ac:dyDescent="0.2">
      <c r="A4387" s="40"/>
      <c r="B4387" s="40"/>
      <c r="C4387" s="40"/>
      <c r="D4387" s="40"/>
      <c r="E4387" s="115"/>
      <c r="F4387" s="115"/>
      <c r="G4387" s="40"/>
      <c r="H4387" s="40"/>
      <c r="I4387" s="40"/>
      <c r="J4387" s="40"/>
      <c r="K4387" s="40"/>
      <c r="L4387" s="40"/>
      <c r="M4387" s="40"/>
      <c r="N4387" s="40"/>
      <c r="O4387" s="40"/>
    </row>
    <row r="4388" spans="1:15" s="200" customFormat="1" x14ac:dyDescent="0.2">
      <c r="A4388" s="40"/>
      <c r="B4388" s="40"/>
      <c r="C4388" s="40"/>
      <c r="D4388" s="40"/>
      <c r="E4388" s="115"/>
      <c r="F4388" s="115"/>
      <c r="G4388" s="40"/>
      <c r="H4388" s="40"/>
      <c r="I4388" s="40"/>
      <c r="J4388" s="40"/>
      <c r="K4388" s="40"/>
      <c r="L4388" s="40"/>
      <c r="M4388" s="40"/>
      <c r="N4388" s="40"/>
      <c r="O4388" s="40"/>
    </row>
    <row r="4389" spans="1:15" s="200" customFormat="1" x14ac:dyDescent="0.2">
      <c r="A4389" s="40"/>
      <c r="B4389" s="40"/>
      <c r="C4389" s="40"/>
      <c r="D4389" s="40"/>
      <c r="E4389" s="115"/>
      <c r="F4389" s="115"/>
      <c r="G4389" s="40"/>
      <c r="H4389" s="40"/>
      <c r="I4389" s="40"/>
      <c r="J4389" s="40"/>
      <c r="K4389" s="40"/>
      <c r="L4389" s="40"/>
      <c r="M4389" s="40"/>
      <c r="N4389" s="40"/>
      <c r="O4389" s="40"/>
    </row>
    <row r="4390" spans="1:15" s="200" customFormat="1" x14ac:dyDescent="0.2">
      <c r="A4390" s="40"/>
      <c r="B4390" s="40"/>
      <c r="C4390" s="40"/>
      <c r="D4390" s="40"/>
      <c r="E4390" s="115"/>
      <c r="F4390" s="115"/>
      <c r="G4390" s="40"/>
      <c r="H4390" s="40"/>
      <c r="I4390" s="40"/>
      <c r="J4390" s="40"/>
      <c r="K4390" s="40"/>
      <c r="L4390" s="40"/>
      <c r="M4390" s="40"/>
      <c r="N4390" s="40"/>
      <c r="O4390" s="40"/>
    </row>
    <row r="4391" spans="1:15" s="200" customFormat="1" x14ac:dyDescent="0.2">
      <c r="A4391" s="40"/>
      <c r="B4391" s="40"/>
      <c r="C4391" s="40"/>
      <c r="D4391" s="40"/>
      <c r="E4391" s="115"/>
      <c r="F4391" s="115"/>
      <c r="G4391" s="40"/>
      <c r="H4391" s="40"/>
      <c r="I4391" s="40"/>
      <c r="J4391" s="40"/>
      <c r="K4391" s="40"/>
      <c r="L4391" s="40"/>
      <c r="M4391" s="40"/>
      <c r="N4391" s="40"/>
      <c r="O4391" s="40"/>
    </row>
    <row r="4392" spans="1:15" s="200" customFormat="1" x14ac:dyDescent="0.2">
      <c r="A4392" s="40"/>
      <c r="B4392" s="40"/>
      <c r="C4392" s="40"/>
      <c r="D4392" s="40"/>
      <c r="E4392" s="115"/>
      <c r="F4392" s="115"/>
      <c r="G4392" s="40"/>
      <c r="H4392" s="40"/>
      <c r="I4392" s="40"/>
      <c r="J4392" s="40"/>
      <c r="K4392" s="40"/>
      <c r="L4392" s="40"/>
      <c r="M4392" s="40"/>
      <c r="N4392" s="40"/>
      <c r="O4392" s="40"/>
    </row>
    <row r="4393" spans="1:15" s="200" customFormat="1" x14ac:dyDescent="0.2">
      <c r="A4393" s="40"/>
      <c r="B4393" s="40"/>
      <c r="C4393" s="40"/>
      <c r="D4393" s="40"/>
      <c r="E4393" s="115"/>
      <c r="F4393" s="115"/>
      <c r="G4393" s="40"/>
      <c r="H4393" s="40"/>
      <c r="I4393" s="40"/>
      <c r="J4393" s="40"/>
      <c r="K4393" s="40"/>
      <c r="L4393" s="40"/>
      <c r="M4393" s="40"/>
      <c r="N4393" s="40"/>
      <c r="O4393" s="40"/>
    </row>
    <row r="4394" spans="1:15" s="200" customFormat="1" x14ac:dyDescent="0.2">
      <c r="A4394" s="40"/>
      <c r="B4394" s="40"/>
      <c r="C4394" s="40"/>
      <c r="D4394" s="40"/>
      <c r="E4394" s="115"/>
      <c r="F4394" s="115"/>
      <c r="G4394" s="40"/>
      <c r="H4394" s="40"/>
      <c r="I4394" s="40"/>
      <c r="J4394" s="40"/>
      <c r="K4394" s="40"/>
      <c r="L4394" s="40"/>
      <c r="M4394" s="40"/>
      <c r="N4394" s="40"/>
      <c r="O4394" s="40"/>
    </row>
    <row r="4395" spans="1:15" s="200" customFormat="1" x14ac:dyDescent="0.2">
      <c r="A4395" s="40"/>
      <c r="B4395" s="40"/>
      <c r="C4395" s="40"/>
      <c r="D4395" s="40"/>
      <c r="E4395" s="115"/>
      <c r="F4395" s="115"/>
      <c r="G4395" s="40"/>
      <c r="H4395" s="40"/>
      <c r="I4395" s="40"/>
      <c r="J4395" s="40"/>
      <c r="K4395" s="40"/>
      <c r="L4395" s="40"/>
      <c r="M4395" s="40"/>
      <c r="N4395" s="40"/>
      <c r="O4395" s="40"/>
    </row>
    <row r="4396" spans="1:15" s="200" customFormat="1" x14ac:dyDescent="0.2">
      <c r="A4396" s="40"/>
      <c r="B4396" s="40"/>
      <c r="C4396" s="40"/>
      <c r="D4396" s="40"/>
      <c r="E4396" s="115"/>
      <c r="F4396" s="115"/>
      <c r="G4396" s="40"/>
      <c r="H4396" s="40"/>
      <c r="I4396" s="40"/>
      <c r="J4396" s="40"/>
      <c r="K4396" s="40"/>
      <c r="L4396" s="40"/>
      <c r="M4396" s="40"/>
      <c r="N4396" s="40"/>
      <c r="O4396" s="40"/>
    </row>
    <row r="4397" spans="1:15" s="200" customFormat="1" x14ac:dyDescent="0.2">
      <c r="A4397" s="40"/>
      <c r="B4397" s="40"/>
      <c r="C4397" s="40"/>
      <c r="D4397" s="40"/>
      <c r="E4397" s="115"/>
      <c r="F4397" s="115"/>
      <c r="G4397" s="40"/>
      <c r="H4397" s="40"/>
      <c r="I4397" s="40"/>
      <c r="J4397" s="40"/>
      <c r="K4397" s="40"/>
      <c r="L4397" s="40"/>
      <c r="M4397" s="40"/>
      <c r="N4397" s="40"/>
      <c r="O4397" s="40"/>
    </row>
    <row r="4398" spans="1:15" s="200" customFormat="1" x14ac:dyDescent="0.2">
      <c r="A4398" s="40"/>
      <c r="B4398" s="40"/>
      <c r="C4398" s="40"/>
      <c r="D4398" s="40"/>
      <c r="E4398" s="115"/>
      <c r="F4398" s="115"/>
      <c r="G4398" s="40"/>
      <c r="H4398" s="40"/>
      <c r="I4398" s="40"/>
      <c r="J4398" s="40"/>
      <c r="K4398" s="40"/>
      <c r="L4398" s="40"/>
      <c r="M4398" s="40"/>
      <c r="N4398" s="40"/>
      <c r="O4398" s="40"/>
    </row>
    <row r="4399" spans="1:15" s="200" customFormat="1" x14ac:dyDescent="0.2">
      <c r="A4399" s="40"/>
      <c r="B4399" s="40"/>
      <c r="C4399" s="40"/>
      <c r="D4399" s="40"/>
      <c r="E4399" s="115"/>
      <c r="F4399" s="115"/>
      <c r="G4399" s="40"/>
      <c r="H4399" s="40"/>
      <c r="I4399" s="40"/>
      <c r="J4399" s="40"/>
      <c r="K4399" s="40"/>
      <c r="L4399" s="40"/>
      <c r="M4399" s="40"/>
      <c r="N4399" s="40"/>
      <c r="O4399" s="40"/>
    </row>
    <row r="4400" spans="1:15" s="200" customFormat="1" x14ac:dyDescent="0.2">
      <c r="A4400" s="40"/>
      <c r="B4400" s="40"/>
      <c r="C4400" s="40"/>
      <c r="D4400" s="40"/>
      <c r="E4400" s="115"/>
      <c r="F4400" s="115"/>
      <c r="G4400" s="40"/>
      <c r="H4400" s="40"/>
      <c r="I4400" s="40"/>
      <c r="J4400" s="40"/>
      <c r="K4400" s="40"/>
      <c r="L4400" s="40"/>
      <c r="M4400" s="40"/>
      <c r="N4400" s="40"/>
      <c r="O4400" s="40"/>
    </row>
    <row r="4401" spans="1:15" s="200" customFormat="1" x14ac:dyDescent="0.2">
      <c r="A4401" s="40"/>
      <c r="B4401" s="40"/>
      <c r="C4401" s="40"/>
      <c r="D4401" s="40"/>
      <c r="E4401" s="115"/>
      <c r="F4401" s="115"/>
      <c r="G4401" s="40"/>
      <c r="H4401" s="40"/>
      <c r="I4401" s="40"/>
      <c r="J4401" s="40"/>
      <c r="K4401" s="40"/>
      <c r="L4401" s="40"/>
      <c r="M4401" s="40"/>
      <c r="N4401" s="40"/>
      <c r="O4401" s="40"/>
    </row>
    <row r="4402" spans="1:15" s="200" customFormat="1" x14ac:dyDescent="0.2">
      <c r="A4402" s="40"/>
      <c r="B4402" s="40"/>
      <c r="C4402" s="40"/>
      <c r="D4402" s="40"/>
      <c r="E4402" s="115"/>
      <c r="F4402" s="115"/>
      <c r="G4402" s="40"/>
      <c r="H4402" s="40"/>
      <c r="I4402" s="40"/>
      <c r="J4402" s="40"/>
      <c r="K4402" s="40"/>
      <c r="L4402" s="40"/>
      <c r="M4402" s="40"/>
      <c r="N4402" s="40"/>
      <c r="O4402" s="40"/>
    </row>
    <row r="4403" spans="1:15" s="200" customFormat="1" x14ac:dyDescent="0.2">
      <c r="A4403" s="40"/>
      <c r="B4403" s="40"/>
      <c r="C4403" s="40"/>
      <c r="D4403" s="40"/>
      <c r="E4403" s="115"/>
      <c r="F4403" s="115"/>
      <c r="G4403" s="40"/>
      <c r="H4403" s="40"/>
      <c r="I4403" s="40"/>
      <c r="J4403" s="40"/>
      <c r="K4403" s="40"/>
      <c r="L4403" s="40"/>
      <c r="M4403" s="40"/>
      <c r="N4403" s="40"/>
      <c r="O4403" s="40"/>
    </row>
    <row r="4404" spans="1:15" s="200" customFormat="1" x14ac:dyDescent="0.2">
      <c r="A4404" s="40"/>
      <c r="B4404" s="40"/>
      <c r="C4404" s="40"/>
      <c r="D4404" s="40"/>
      <c r="E4404" s="115"/>
      <c r="F4404" s="115"/>
      <c r="G4404" s="40"/>
      <c r="H4404" s="40"/>
      <c r="I4404" s="40"/>
      <c r="J4404" s="40"/>
      <c r="K4404" s="40"/>
      <c r="L4404" s="40"/>
      <c r="M4404" s="40"/>
      <c r="N4404" s="40"/>
      <c r="O4404" s="40"/>
    </row>
    <row r="4405" spans="1:15" s="200" customFormat="1" x14ac:dyDescent="0.2">
      <c r="A4405" s="40"/>
      <c r="B4405" s="40"/>
      <c r="C4405" s="40"/>
      <c r="D4405" s="40"/>
      <c r="E4405" s="115"/>
      <c r="F4405" s="115"/>
      <c r="G4405" s="40"/>
      <c r="H4405" s="40"/>
      <c r="I4405" s="40"/>
      <c r="J4405" s="40"/>
      <c r="K4405" s="40"/>
      <c r="L4405" s="40"/>
      <c r="M4405" s="40"/>
      <c r="N4405" s="40"/>
      <c r="O4405" s="40"/>
    </row>
    <row r="4406" spans="1:15" s="200" customFormat="1" x14ac:dyDescent="0.2">
      <c r="A4406" s="40"/>
      <c r="B4406" s="40"/>
      <c r="C4406" s="40"/>
      <c r="D4406" s="40"/>
      <c r="E4406" s="115"/>
      <c r="F4406" s="115"/>
      <c r="G4406" s="40"/>
      <c r="H4406" s="40"/>
      <c r="I4406" s="40"/>
      <c r="J4406" s="40"/>
      <c r="K4406" s="40"/>
      <c r="L4406" s="40"/>
      <c r="M4406" s="40"/>
      <c r="N4406" s="40"/>
      <c r="O4406" s="40"/>
    </row>
    <row r="4407" spans="1:15" s="200" customFormat="1" x14ac:dyDescent="0.2">
      <c r="A4407" s="40"/>
      <c r="B4407" s="40"/>
      <c r="C4407" s="40"/>
      <c r="D4407" s="40"/>
      <c r="E4407" s="115"/>
      <c r="F4407" s="115"/>
      <c r="G4407" s="40"/>
      <c r="H4407" s="40"/>
      <c r="I4407" s="40"/>
      <c r="J4407" s="40"/>
      <c r="K4407" s="40"/>
      <c r="L4407" s="40"/>
      <c r="M4407" s="40"/>
      <c r="N4407" s="40"/>
      <c r="O4407" s="40"/>
    </row>
    <row r="4408" spans="1:15" s="200" customFormat="1" x14ac:dyDescent="0.2">
      <c r="A4408" s="40"/>
      <c r="B4408" s="40"/>
      <c r="C4408" s="40"/>
      <c r="D4408" s="40"/>
      <c r="E4408" s="115"/>
      <c r="F4408" s="115"/>
      <c r="G4408" s="40"/>
      <c r="H4408" s="40"/>
      <c r="I4408" s="40"/>
      <c r="J4408" s="40"/>
      <c r="K4408" s="40"/>
      <c r="L4408" s="40"/>
      <c r="M4408" s="40"/>
      <c r="N4408" s="40"/>
      <c r="O4408" s="40"/>
    </row>
    <row r="4409" spans="1:15" s="200" customFormat="1" x14ac:dyDescent="0.2">
      <c r="A4409" s="40"/>
      <c r="B4409" s="40"/>
      <c r="C4409" s="40"/>
      <c r="D4409" s="40"/>
      <c r="E4409" s="115"/>
      <c r="F4409" s="115"/>
      <c r="G4409" s="40"/>
      <c r="H4409" s="40"/>
      <c r="I4409" s="40"/>
      <c r="J4409" s="40"/>
      <c r="K4409" s="40"/>
      <c r="L4409" s="40"/>
      <c r="M4409" s="40"/>
      <c r="N4409" s="40"/>
      <c r="O4409" s="40"/>
    </row>
    <row r="4410" spans="1:15" s="200" customFormat="1" x14ac:dyDescent="0.2">
      <c r="A4410" s="40"/>
      <c r="B4410" s="40"/>
      <c r="C4410" s="40"/>
      <c r="D4410" s="40"/>
      <c r="E4410" s="115"/>
      <c r="F4410" s="115"/>
      <c r="G4410" s="40"/>
      <c r="H4410" s="40"/>
      <c r="I4410" s="40"/>
      <c r="J4410" s="40"/>
      <c r="K4410" s="40"/>
      <c r="L4410" s="40"/>
      <c r="M4410" s="40"/>
      <c r="N4410" s="40"/>
      <c r="O4410" s="40"/>
    </row>
    <row r="4411" spans="1:15" s="200" customFormat="1" x14ac:dyDescent="0.2">
      <c r="A4411" s="40"/>
      <c r="B4411" s="40"/>
      <c r="C4411" s="40"/>
      <c r="D4411" s="40"/>
      <c r="E4411" s="115"/>
      <c r="F4411" s="115"/>
      <c r="G4411" s="40"/>
      <c r="H4411" s="40"/>
      <c r="I4411" s="40"/>
      <c r="J4411" s="40"/>
      <c r="K4411" s="40"/>
      <c r="L4411" s="40"/>
      <c r="M4411" s="40"/>
      <c r="N4411" s="40"/>
      <c r="O4411" s="40"/>
    </row>
    <row r="4412" spans="1:15" s="200" customFormat="1" x14ac:dyDescent="0.2">
      <c r="A4412" s="40"/>
      <c r="B4412" s="40"/>
      <c r="C4412" s="40"/>
      <c r="D4412" s="40"/>
      <c r="E4412" s="115"/>
      <c r="F4412" s="115"/>
      <c r="G4412" s="40"/>
      <c r="H4412" s="40"/>
      <c r="I4412" s="40"/>
      <c r="J4412" s="40"/>
      <c r="K4412" s="40"/>
      <c r="L4412" s="40"/>
      <c r="M4412" s="40"/>
      <c r="N4412" s="40"/>
      <c r="O4412" s="40"/>
    </row>
    <row r="4413" spans="1:15" s="200" customFormat="1" x14ac:dyDescent="0.2">
      <c r="A4413" s="40"/>
      <c r="B4413" s="40"/>
      <c r="C4413" s="40"/>
      <c r="D4413" s="40"/>
      <c r="E4413" s="115"/>
      <c r="F4413" s="115"/>
      <c r="G4413" s="40"/>
      <c r="H4413" s="40"/>
      <c r="I4413" s="40"/>
      <c r="J4413" s="40"/>
      <c r="K4413" s="40"/>
      <c r="L4413" s="40"/>
      <c r="M4413" s="40"/>
      <c r="N4413" s="40"/>
      <c r="O4413" s="40"/>
    </row>
    <row r="4414" spans="1:15" s="200" customFormat="1" x14ac:dyDescent="0.2">
      <c r="A4414" s="40"/>
      <c r="B4414" s="40"/>
      <c r="C4414" s="40"/>
      <c r="D4414" s="40"/>
      <c r="E4414" s="115"/>
      <c r="F4414" s="115"/>
      <c r="G4414" s="40"/>
      <c r="H4414" s="40"/>
      <c r="I4414" s="40"/>
      <c r="J4414" s="40"/>
      <c r="K4414" s="40"/>
      <c r="L4414" s="40"/>
      <c r="M4414" s="40"/>
      <c r="N4414" s="40"/>
      <c r="O4414" s="40"/>
    </row>
    <row r="4415" spans="1:15" s="200" customFormat="1" x14ac:dyDescent="0.2">
      <c r="A4415" s="40"/>
      <c r="B4415" s="40"/>
      <c r="C4415" s="40"/>
      <c r="D4415" s="40"/>
      <c r="E4415" s="115"/>
      <c r="F4415" s="115"/>
      <c r="G4415" s="40"/>
      <c r="H4415" s="40"/>
      <c r="I4415" s="40"/>
      <c r="J4415" s="40"/>
      <c r="K4415" s="40"/>
      <c r="L4415" s="40"/>
      <c r="M4415" s="40"/>
      <c r="N4415" s="40"/>
      <c r="O4415" s="40"/>
    </row>
    <row r="4416" spans="1:15" s="200" customFormat="1" x14ac:dyDescent="0.2">
      <c r="A4416" s="40"/>
      <c r="B4416" s="40"/>
      <c r="C4416" s="40"/>
      <c r="D4416" s="40"/>
      <c r="E4416" s="115"/>
      <c r="F4416" s="115"/>
      <c r="G4416" s="40"/>
      <c r="H4416" s="40"/>
      <c r="I4416" s="40"/>
      <c r="J4416" s="40"/>
      <c r="K4416" s="40"/>
      <c r="L4416" s="40"/>
      <c r="M4416" s="40"/>
      <c r="N4416" s="40"/>
      <c r="O4416" s="40"/>
    </row>
    <row r="4417" spans="1:15" s="200" customFormat="1" x14ac:dyDescent="0.2">
      <c r="A4417" s="40"/>
      <c r="B4417" s="40"/>
      <c r="C4417" s="40"/>
      <c r="D4417" s="40"/>
      <c r="E4417" s="115"/>
      <c r="F4417" s="115"/>
      <c r="G4417" s="40"/>
      <c r="H4417" s="40"/>
      <c r="I4417" s="40"/>
      <c r="J4417" s="40"/>
      <c r="K4417" s="40"/>
      <c r="L4417" s="40"/>
      <c r="M4417" s="40"/>
      <c r="N4417" s="40"/>
      <c r="O4417" s="40"/>
    </row>
    <row r="4418" spans="1:15" s="200" customFormat="1" x14ac:dyDescent="0.2">
      <c r="A4418" s="40"/>
      <c r="B4418" s="40"/>
      <c r="C4418" s="40"/>
      <c r="D4418" s="40"/>
      <c r="E4418" s="115"/>
      <c r="F4418" s="115"/>
      <c r="G4418" s="40"/>
      <c r="H4418" s="40"/>
      <c r="I4418" s="40"/>
      <c r="J4418" s="40"/>
      <c r="K4418" s="40"/>
      <c r="L4418" s="40"/>
      <c r="M4418" s="40"/>
      <c r="N4418" s="40"/>
      <c r="O4418" s="40"/>
    </row>
    <row r="4419" spans="1:15" s="200" customFormat="1" x14ac:dyDescent="0.2">
      <c r="A4419" s="40"/>
      <c r="B4419" s="40"/>
      <c r="C4419" s="40"/>
      <c r="D4419" s="40"/>
      <c r="E4419" s="115"/>
      <c r="F4419" s="115"/>
      <c r="G4419" s="40"/>
      <c r="H4419" s="40"/>
      <c r="I4419" s="40"/>
      <c r="J4419" s="40"/>
      <c r="K4419" s="40"/>
      <c r="L4419" s="40"/>
      <c r="M4419" s="40"/>
      <c r="N4419" s="40"/>
      <c r="O4419" s="40"/>
    </row>
    <row r="4420" spans="1:15" s="200" customFormat="1" x14ac:dyDescent="0.2">
      <c r="A4420" s="40"/>
      <c r="B4420" s="40"/>
      <c r="C4420" s="40"/>
      <c r="D4420" s="40"/>
      <c r="E4420" s="115"/>
      <c r="F4420" s="115"/>
      <c r="G4420" s="40"/>
      <c r="H4420" s="40"/>
      <c r="I4420" s="40"/>
      <c r="J4420" s="40"/>
      <c r="K4420" s="40"/>
      <c r="L4420" s="40"/>
      <c r="M4420" s="40"/>
      <c r="N4420" s="40"/>
      <c r="O4420" s="40"/>
    </row>
    <row r="4421" spans="1:15" s="200" customFormat="1" x14ac:dyDescent="0.2">
      <c r="A4421" s="40"/>
      <c r="B4421" s="40"/>
      <c r="C4421" s="40"/>
      <c r="D4421" s="40"/>
      <c r="E4421" s="115"/>
      <c r="F4421" s="115"/>
      <c r="G4421" s="40"/>
      <c r="H4421" s="40"/>
      <c r="I4421" s="40"/>
      <c r="J4421" s="40"/>
      <c r="K4421" s="40"/>
      <c r="L4421" s="40"/>
      <c r="M4421" s="40"/>
      <c r="N4421" s="40"/>
      <c r="O4421" s="40"/>
    </row>
    <row r="4422" spans="1:15" s="200" customFormat="1" x14ac:dyDescent="0.2">
      <c r="A4422" s="40"/>
      <c r="B4422" s="40"/>
      <c r="C4422" s="40"/>
      <c r="D4422" s="40"/>
      <c r="E4422" s="115"/>
      <c r="F4422" s="115"/>
      <c r="G4422" s="40"/>
      <c r="H4422" s="40"/>
      <c r="I4422" s="40"/>
      <c r="J4422" s="40"/>
      <c r="K4422" s="40"/>
      <c r="L4422" s="40"/>
      <c r="M4422" s="40"/>
      <c r="N4422" s="40"/>
      <c r="O4422" s="40"/>
    </row>
    <row r="4423" spans="1:15" s="200" customFormat="1" x14ac:dyDescent="0.2">
      <c r="A4423" s="40"/>
      <c r="B4423" s="40"/>
      <c r="C4423" s="40"/>
      <c r="D4423" s="40"/>
      <c r="E4423" s="115"/>
      <c r="F4423" s="115"/>
      <c r="G4423" s="40"/>
      <c r="H4423" s="40"/>
      <c r="I4423" s="40"/>
      <c r="J4423" s="40"/>
      <c r="K4423" s="40"/>
      <c r="L4423" s="40"/>
      <c r="M4423" s="40"/>
      <c r="N4423" s="40"/>
      <c r="O4423" s="40"/>
    </row>
    <row r="4424" spans="1:15" s="200" customFormat="1" x14ac:dyDescent="0.2">
      <c r="A4424" s="40"/>
      <c r="B4424" s="40"/>
      <c r="C4424" s="40"/>
      <c r="D4424" s="40"/>
      <c r="E4424" s="115"/>
      <c r="F4424" s="115"/>
      <c r="G4424" s="40"/>
      <c r="H4424" s="40"/>
      <c r="I4424" s="40"/>
      <c r="J4424" s="40"/>
      <c r="K4424" s="40"/>
      <c r="L4424" s="40"/>
      <c r="M4424" s="40"/>
      <c r="N4424" s="40"/>
      <c r="O4424" s="40"/>
    </row>
    <row r="4425" spans="1:15" s="200" customFormat="1" x14ac:dyDescent="0.2">
      <c r="A4425" s="40"/>
      <c r="B4425" s="40"/>
      <c r="C4425" s="40"/>
      <c r="D4425" s="40"/>
      <c r="E4425" s="115"/>
      <c r="F4425" s="115"/>
      <c r="G4425" s="40"/>
      <c r="H4425" s="40"/>
      <c r="I4425" s="40"/>
      <c r="J4425" s="40"/>
      <c r="K4425" s="40"/>
      <c r="L4425" s="40"/>
      <c r="M4425" s="40"/>
      <c r="N4425" s="40"/>
      <c r="O4425" s="40"/>
    </row>
    <row r="4426" spans="1:15" s="200" customFormat="1" x14ac:dyDescent="0.2">
      <c r="A4426" s="40"/>
      <c r="B4426" s="40"/>
      <c r="C4426" s="40"/>
      <c r="D4426" s="40"/>
      <c r="E4426" s="115"/>
      <c r="F4426" s="115"/>
      <c r="G4426" s="40"/>
      <c r="H4426" s="40"/>
      <c r="I4426" s="40"/>
      <c r="J4426" s="40"/>
      <c r="K4426" s="40"/>
      <c r="L4426" s="40"/>
      <c r="M4426" s="40"/>
      <c r="N4426" s="40"/>
      <c r="O4426" s="40"/>
    </row>
    <row r="4427" spans="1:15" s="200" customFormat="1" x14ac:dyDescent="0.2">
      <c r="A4427" s="40"/>
      <c r="B4427" s="40"/>
      <c r="C4427" s="40"/>
      <c r="D4427" s="40"/>
      <c r="E4427" s="115"/>
      <c r="F4427" s="115"/>
      <c r="G4427" s="40"/>
      <c r="H4427" s="40"/>
      <c r="I4427" s="40"/>
      <c r="J4427" s="40"/>
      <c r="K4427" s="40"/>
      <c r="L4427" s="40"/>
      <c r="M4427" s="40"/>
      <c r="N4427" s="40"/>
      <c r="O4427" s="40"/>
    </row>
    <row r="4428" spans="1:15" s="200" customFormat="1" x14ac:dyDescent="0.2">
      <c r="A4428" s="40"/>
      <c r="B4428" s="40"/>
      <c r="C4428" s="40"/>
      <c r="D4428" s="40"/>
      <c r="E4428" s="115"/>
      <c r="F4428" s="115"/>
      <c r="G4428" s="40"/>
      <c r="H4428" s="40"/>
      <c r="I4428" s="40"/>
      <c r="J4428" s="40"/>
      <c r="K4428" s="40"/>
      <c r="L4428" s="40"/>
      <c r="M4428" s="40"/>
      <c r="N4428" s="40"/>
      <c r="O4428" s="40"/>
    </row>
    <row r="4429" spans="1:15" s="200" customFormat="1" x14ac:dyDescent="0.2">
      <c r="A4429" s="40"/>
      <c r="B4429" s="40"/>
      <c r="C4429" s="40"/>
      <c r="D4429" s="40"/>
      <c r="E4429" s="115"/>
      <c r="F4429" s="115"/>
      <c r="G4429" s="40"/>
      <c r="H4429" s="40"/>
      <c r="I4429" s="40"/>
      <c r="J4429" s="40"/>
      <c r="K4429" s="40"/>
      <c r="L4429" s="40"/>
      <c r="M4429" s="40"/>
      <c r="N4429" s="40"/>
      <c r="O4429" s="40"/>
    </row>
    <row r="4430" spans="1:15" s="200" customFormat="1" x14ac:dyDescent="0.2">
      <c r="A4430" s="40"/>
      <c r="B4430" s="40"/>
      <c r="C4430" s="40"/>
      <c r="D4430" s="40"/>
      <c r="E4430" s="115"/>
      <c r="F4430" s="115"/>
      <c r="G4430" s="40"/>
      <c r="H4430" s="40"/>
      <c r="I4430" s="40"/>
      <c r="J4430" s="40"/>
      <c r="K4430" s="40"/>
      <c r="L4430" s="40"/>
      <c r="M4430" s="40"/>
      <c r="N4430" s="40"/>
      <c r="O4430" s="40"/>
    </row>
    <row r="4431" spans="1:15" s="200" customFormat="1" x14ac:dyDescent="0.2">
      <c r="A4431" s="40"/>
      <c r="B4431" s="40"/>
      <c r="C4431" s="40"/>
      <c r="D4431" s="40"/>
      <c r="E4431" s="115"/>
      <c r="F4431" s="115"/>
      <c r="G4431" s="40"/>
      <c r="H4431" s="40"/>
      <c r="I4431" s="40"/>
      <c r="J4431" s="40"/>
      <c r="K4431" s="40"/>
      <c r="L4431" s="40"/>
      <c r="M4431" s="40"/>
      <c r="N4431" s="40"/>
      <c r="O4431" s="40"/>
    </row>
    <row r="4432" spans="1:15" s="200" customFormat="1" x14ac:dyDescent="0.2">
      <c r="A4432" s="40"/>
      <c r="B4432" s="40"/>
      <c r="C4432" s="40"/>
      <c r="D4432" s="40"/>
      <c r="E4432" s="115"/>
      <c r="F4432" s="115"/>
      <c r="G4432" s="40"/>
      <c r="H4432" s="40"/>
      <c r="I4432" s="40"/>
      <c r="J4432" s="40"/>
      <c r="K4432" s="40"/>
      <c r="L4432" s="40"/>
      <c r="M4432" s="40"/>
      <c r="N4432" s="40"/>
      <c r="O4432" s="40"/>
    </row>
    <row r="4433" spans="1:15" s="200" customFormat="1" x14ac:dyDescent="0.2">
      <c r="A4433" s="40"/>
      <c r="B4433" s="40"/>
      <c r="C4433" s="40"/>
      <c r="D4433" s="40"/>
      <c r="E4433" s="115"/>
      <c r="F4433" s="115"/>
      <c r="G4433" s="40"/>
      <c r="H4433" s="40"/>
      <c r="I4433" s="40"/>
      <c r="J4433" s="40"/>
      <c r="K4433" s="40"/>
      <c r="L4433" s="40"/>
      <c r="M4433" s="40"/>
      <c r="N4433" s="40"/>
      <c r="O4433" s="40"/>
    </row>
    <row r="4434" spans="1:15" s="200" customFormat="1" x14ac:dyDescent="0.2">
      <c r="A4434" s="40"/>
      <c r="B4434" s="40"/>
      <c r="C4434" s="40"/>
      <c r="D4434" s="40"/>
      <c r="E4434" s="115"/>
      <c r="F4434" s="115"/>
      <c r="G4434" s="40"/>
      <c r="H4434" s="40"/>
      <c r="I4434" s="40"/>
      <c r="J4434" s="40"/>
      <c r="K4434" s="40"/>
      <c r="L4434" s="40"/>
      <c r="M4434" s="40"/>
      <c r="N4434" s="40"/>
      <c r="O4434" s="40"/>
    </row>
    <row r="4435" spans="1:15" s="200" customFormat="1" x14ac:dyDescent="0.2">
      <c r="A4435" s="40"/>
      <c r="B4435" s="40"/>
      <c r="C4435" s="40"/>
      <c r="D4435" s="40"/>
      <c r="E4435" s="115"/>
      <c r="F4435" s="115"/>
      <c r="G4435" s="40"/>
      <c r="H4435" s="40"/>
      <c r="I4435" s="40"/>
      <c r="J4435" s="40"/>
      <c r="K4435" s="40"/>
      <c r="L4435" s="40"/>
      <c r="M4435" s="40"/>
      <c r="N4435" s="40"/>
      <c r="O4435" s="40"/>
    </row>
    <row r="4436" spans="1:15" s="200" customFormat="1" x14ac:dyDescent="0.2">
      <c r="A4436" s="40"/>
      <c r="B4436" s="40"/>
      <c r="C4436" s="40"/>
      <c r="D4436" s="40"/>
      <c r="E4436" s="115"/>
      <c r="F4436" s="115"/>
      <c r="G4436" s="40"/>
      <c r="H4436" s="40"/>
      <c r="I4436" s="40"/>
      <c r="J4436" s="40"/>
      <c r="K4436" s="40"/>
      <c r="L4436" s="40"/>
      <c r="M4436" s="40"/>
      <c r="N4436" s="40"/>
      <c r="O4436" s="40"/>
    </row>
    <row r="4437" spans="1:15" s="200" customFormat="1" x14ac:dyDescent="0.2">
      <c r="A4437" s="40"/>
      <c r="B4437" s="40"/>
      <c r="C4437" s="40"/>
      <c r="D4437" s="40"/>
      <c r="E4437" s="115"/>
      <c r="F4437" s="115"/>
      <c r="G4437" s="40"/>
      <c r="H4437" s="40"/>
      <c r="I4437" s="40"/>
      <c r="J4437" s="40"/>
      <c r="K4437" s="40"/>
      <c r="L4437" s="40"/>
      <c r="M4437" s="40"/>
      <c r="N4437" s="40"/>
      <c r="O4437" s="40"/>
    </row>
    <row r="4438" spans="1:15" s="200" customFormat="1" x14ac:dyDescent="0.2">
      <c r="A4438" s="40"/>
      <c r="B4438" s="40"/>
      <c r="C4438" s="40"/>
      <c r="D4438" s="40"/>
      <c r="E4438" s="115"/>
      <c r="F4438" s="115"/>
      <c r="G4438" s="40"/>
      <c r="H4438" s="40"/>
      <c r="I4438" s="40"/>
      <c r="J4438" s="40"/>
      <c r="K4438" s="40"/>
      <c r="L4438" s="40"/>
      <c r="M4438" s="40"/>
      <c r="N4438" s="40"/>
      <c r="O4438" s="40"/>
    </row>
    <row r="4439" spans="1:15" s="200" customFormat="1" x14ac:dyDescent="0.2">
      <c r="A4439" s="40"/>
      <c r="B4439" s="40"/>
      <c r="C4439" s="40"/>
      <c r="D4439" s="40"/>
      <c r="E4439" s="115"/>
      <c r="F4439" s="115"/>
      <c r="G4439" s="40"/>
      <c r="H4439" s="40"/>
      <c r="I4439" s="40"/>
      <c r="J4439" s="40"/>
      <c r="K4439" s="40"/>
      <c r="L4439" s="40"/>
      <c r="M4439" s="40"/>
      <c r="N4439" s="40"/>
      <c r="O4439" s="40"/>
    </row>
    <row r="4440" spans="1:15" s="200" customFormat="1" x14ac:dyDescent="0.2">
      <c r="A4440" s="40"/>
      <c r="B4440" s="40"/>
      <c r="C4440" s="40"/>
      <c r="D4440" s="40"/>
      <c r="E4440" s="115"/>
      <c r="F4440" s="115"/>
      <c r="G4440" s="40"/>
      <c r="H4440" s="40"/>
      <c r="I4440" s="40"/>
      <c r="J4440" s="40"/>
      <c r="K4440" s="40"/>
      <c r="L4440" s="40"/>
      <c r="M4440" s="40"/>
      <c r="N4440" s="40"/>
      <c r="O4440" s="40"/>
    </row>
    <row r="4441" spans="1:15" s="200" customFormat="1" x14ac:dyDescent="0.2">
      <c r="A4441" s="40"/>
      <c r="B4441" s="40"/>
      <c r="C4441" s="40"/>
      <c r="D4441" s="40"/>
      <c r="E4441" s="115"/>
      <c r="F4441" s="115"/>
      <c r="G4441" s="40"/>
      <c r="H4441" s="40"/>
      <c r="I4441" s="40"/>
      <c r="J4441" s="40"/>
      <c r="K4441" s="40"/>
      <c r="L4441" s="40"/>
      <c r="M4441" s="40"/>
      <c r="N4441" s="40"/>
      <c r="O4441" s="40"/>
    </row>
    <row r="4442" spans="1:15" s="200" customFormat="1" x14ac:dyDescent="0.2">
      <c r="A4442" s="40"/>
      <c r="B4442" s="40"/>
      <c r="C4442" s="40"/>
      <c r="D4442" s="40"/>
      <c r="E4442" s="115"/>
      <c r="F4442" s="115"/>
      <c r="G4442" s="40"/>
      <c r="H4442" s="40"/>
      <c r="I4442" s="40"/>
      <c r="J4442" s="40"/>
      <c r="K4442" s="40"/>
      <c r="L4442" s="40"/>
      <c r="M4442" s="40"/>
      <c r="N4442" s="40"/>
      <c r="O4442" s="40"/>
    </row>
    <row r="4443" spans="1:15" s="200" customFormat="1" x14ac:dyDescent="0.2">
      <c r="A4443" s="40"/>
      <c r="B4443" s="40"/>
      <c r="C4443" s="40"/>
      <c r="D4443" s="40"/>
      <c r="E4443" s="115"/>
      <c r="F4443" s="115"/>
      <c r="G4443" s="40"/>
      <c r="H4443" s="40"/>
      <c r="I4443" s="40"/>
      <c r="J4443" s="40"/>
      <c r="K4443" s="40"/>
      <c r="L4443" s="40"/>
      <c r="M4443" s="40"/>
      <c r="N4443" s="40"/>
      <c r="O4443" s="40"/>
    </row>
    <row r="4444" spans="1:15" s="200" customFormat="1" x14ac:dyDescent="0.2">
      <c r="A4444" s="40"/>
      <c r="B4444" s="40"/>
      <c r="C4444" s="40"/>
      <c r="D4444" s="40"/>
      <c r="E4444" s="115"/>
      <c r="F4444" s="115"/>
      <c r="G4444" s="40"/>
      <c r="H4444" s="40"/>
      <c r="I4444" s="40"/>
      <c r="J4444" s="40"/>
      <c r="K4444" s="40"/>
      <c r="L4444" s="40"/>
      <c r="M4444" s="40"/>
      <c r="N4444" s="40"/>
      <c r="O4444" s="40"/>
    </row>
    <row r="4445" spans="1:15" s="200" customFormat="1" x14ac:dyDescent="0.2">
      <c r="A4445" s="40"/>
      <c r="B4445" s="40"/>
      <c r="C4445" s="40"/>
      <c r="D4445" s="40"/>
      <c r="E4445" s="115"/>
      <c r="F4445" s="115"/>
      <c r="G4445" s="40"/>
      <c r="H4445" s="40"/>
      <c r="I4445" s="40"/>
      <c r="J4445" s="40"/>
      <c r="K4445" s="40"/>
      <c r="L4445" s="40"/>
      <c r="M4445" s="40"/>
      <c r="N4445" s="40"/>
      <c r="O4445" s="40"/>
    </row>
    <row r="4446" spans="1:15" s="200" customFormat="1" x14ac:dyDescent="0.2">
      <c r="A4446" s="40"/>
      <c r="B4446" s="40"/>
      <c r="C4446" s="40"/>
      <c r="D4446" s="40"/>
      <c r="E4446" s="115"/>
      <c r="F4446" s="115"/>
      <c r="G4446" s="40"/>
      <c r="H4446" s="40"/>
      <c r="I4446" s="40"/>
      <c r="J4446" s="40"/>
      <c r="K4446" s="40"/>
      <c r="L4446" s="40"/>
      <c r="M4446" s="40"/>
      <c r="N4446" s="40"/>
      <c r="O4446" s="40"/>
    </row>
    <row r="4447" spans="1:15" s="200" customFormat="1" x14ac:dyDescent="0.2">
      <c r="A4447" s="40"/>
      <c r="B4447" s="40"/>
      <c r="C4447" s="40"/>
      <c r="D4447" s="40"/>
      <c r="E4447" s="115"/>
      <c r="F4447" s="115"/>
      <c r="G4447" s="40"/>
      <c r="H4447" s="40"/>
      <c r="I4447" s="40"/>
      <c r="J4447" s="40"/>
      <c r="K4447" s="40"/>
      <c r="L4447" s="40"/>
      <c r="M4447" s="40"/>
      <c r="N4447" s="40"/>
      <c r="O4447" s="40"/>
    </row>
    <row r="4448" spans="1:15" s="200" customFormat="1" x14ac:dyDescent="0.2">
      <c r="A4448" s="40"/>
      <c r="B4448" s="40"/>
      <c r="C4448" s="40"/>
      <c r="D4448" s="40"/>
      <c r="E4448" s="115"/>
      <c r="F4448" s="115"/>
      <c r="G4448" s="40"/>
      <c r="H4448" s="40"/>
      <c r="I4448" s="40"/>
      <c r="J4448" s="40"/>
      <c r="K4448" s="40"/>
      <c r="L4448" s="40"/>
      <c r="M4448" s="40"/>
      <c r="N4448" s="40"/>
      <c r="O4448" s="40"/>
    </row>
    <row r="4449" spans="1:15" s="200" customFormat="1" x14ac:dyDescent="0.2">
      <c r="A4449" s="40"/>
      <c r="B4449" s="40"/>
      <c r="C4449" s="40"/>
      <c r="D4449" s="40"/>
      <c r="E4449" s="115"/>
      <c r="F4449" s="115"/>
      <c r="G4449" s="40"/>
      <c r="H4449" s="40"/>
      <c r="I4449" s="40"/>
      <c r="J4449" s="40"/>
      <c r="K4449" s="40"/>
      <c r="L4449" s="40"/>
      <c r="M4449" s="40"/>
      <c r="N4449" s="40"/>
      <c r="O4449" s="40"/>
    </row>
    <row r="4450" spans="1:15" s="200" customFormat="1" x14ac:dyDescent="0.2">
      <c r="A4450" s="40"/>
      <c r="B4450" s="40"/>
      <c r="C4450" s="40"/>
      <c r="D4450" s="40"/>
      <c r="E4450" s="115"/>
      <c r="F4450" s="115"/>
      <c r="G4450" s="40"/>
      <c r="H4450" s="40"/>
      <c r="I4450" s="40"/>
      <c r="J4450" s="40"/>
      <c r="K4450" s="40"/>
      <c r="L4450" s="40"/>
      <c r="M4450" s="40"/>
      <c r="N4450" s="40"/>
      <c r="O4450" s="40"/>
    </row>
    <row r="4451" spans="1:15" s="200" customFormat="1" x14ac:dyDescent="0.2">
      <c r="A4451" s="40"/>
      <c r="B4451" s="40"/>
      <c r="C4451" s="40"/>
      <c r="D4451" s="40"/>
      <c r="E4451" s="115"/>
      <c r="F4451" s="115"/>
      <c r="G4451" s="40"/>
      <c r="H4451" s="40"/>
      <c r="I4451" s="40"/>
      <c r="J4451" s="40"/>
      <c r="K4451" s="40"/>
      <c r="L4451" s="40"/>
      <c r="M4451" s="40"/>
      <c r="N4451" s="40"/>
      <c r="O4451" s="40"/>
    </row>
    <row r="4452" spans="1:15" s="200" customFormat="1" x14ac:dyDescent="0.2">
      <c r="A4452" s="40"/>
      <c r="B4452" s="40"/>
      <c r="C4452" s="40"/>
      <c r="D4452" s="40"/>
      <c r="E4452" s="115"/>
      <c r="F4452" s="115"/>
      <c r="G4452" s="40"/>
      <c r="H4452" s="40"/>
      <c r="I4452" s="40"/>
      <c r="J4452" s="40"/>
      <c r="K4452" s="40"/>
      <c r="L4452" s="40"/>
      <c r="M4452" s="40"/>
      <c r="N4452" s="40"/>
      <c r="O4452" s="40"/>
    </row>
    <row r="4453" spans="1:15" s="200" customFormat="1" x14ac:dyDescent="0.2">
      <c r="A4453" s="40"/>
      <c r="B4453" s="40"/>
      <c r="C4453" s="40"/>
      <c r="D4453" s="40"/>
      <c r="E4453" s="115"/>
      <c r="F4453" s="115"/>
      <c r="G4453" s="40"/>
      <c r="H4453" s="40"/>
      <c r="I4453" s="40"/>
      <c r="J4453" s="40"/>
      <c r="K4453" s="40"/>
      <c r="L4453" s="40"/>
      <c r="M4453" s="40"/>
      <c r="N4453" s="40"/>
      <c r="O4453" s="40"/>
    </row>
    <row r="4454" spans="1:15" s="200" customFormat="1" x14ac:dyDescent="0.2">
      <c r="A4454" s="40"/>
      <c r="B4454" s="40"/>
      <c r="C4454" s="40"/>
      <c r="D4454" s="40"/>
      <c r="E4454" s="115"/>
      <c r="F4454" s="115"/>
      <c r="G4454" s="40"/>
      <c r="H4454" s="40"/>
      <c r="I4454" s="40"/>
      <c r="J4454" s="40"/>
      <c r="K4454" s="40"/>
      <c r="L4454" s="40"/>
      <c r="M4454" s="40"/>
      <c r="N4454" s="40"/>
      <c r="O4454" s="40"/>
    </row>
    <row r="4455" spans="1:15" s="200" customFormat="1" x14ac:dyDescent="0.2">
      <c r="A4455" s="40"/>
      <c r="B4455" s="40"/>
      <c r="C4455" s="40"/>
      <c r="D4455" s="40"/>
      <c r="E4455" s="115"/>
      <c r="F4455" s="115"/>
      <c r="G4455" s="40"/>
      <c r="H4455" s="40"/>
      <c r="I4455" s="40"/>
      <c r="J4455" s="40"/>
      <c r="K4455" s="40"/>
      <c r="L4455" s="40"/>
      <c r="M4455" s="40"/>
      <c r="N4455" s="40"/>
      <c r="O4455" s="40"/>
    </row>
    <row r="4456" spans="1:15" s="200" customFormat="1" x14ac:dyDescent="0.2">
      <c r="A4456" s="40"/>
      <c r="B4456" s="40"/>
      <c r="C4456" s="40"/>
      <c r="D4456" s="40"/>
      <c r="E4456" s="115"/>
      <c r="F4456" s="115"/>
      <c r="G4456" s="40"/>
      <c r="H4456" s="40"/>
      <c r="I4456" s="40"/>
      <c r="J4456" s="40"/>
      <c r="K4456" s="40"/>
      <c r="L4456" s="40"/>
      <c r="M4456" s="40"/>
      <c r="N4456" s="40"/>
      <c r="O4456" s="40"/>
    </row>
    <row r="4457" spans="1:15" s="200" customFormat="1" x14ac:dyDescent="0.2">
      <c r="A4457" s="40"/>
      <c r="B4457" s="40"/>
      <c r="C4457" s="40"/>
      <c r="D4457" s="40"/>
      <c r="E4457" s="115"/>
      <c r="F4457" s="115"/>
      <c r="G4457" s="40"/>
      <c r="H4457" s="40"/>
      <c r="I4457" s="40"/>
      <c r="J4457" s="40"/>
      <c r="K4457" s="40"/>
      <c r="L4457" s="40"/>
      <c r="M4457" s="40"/>
      <c r="N4457" s="40"/>
      <c r="O4457" s="40"/>
    </row>
    <row r="4458" spans="1:15" s="200" customFormat="1" x14ac:dyDescent="0.2">
      <c r="A4458" s="40"/>
      <c r="B4458" s="40"/>
      <c r="C4458" s="40"/>
      <c r="D4458" s="40"/>
      <c r="E4458" s="115"/>
      <c r="F4458" s="115"/>
      <c r="G4458" s="40"/>
      <c r="H4458" s="40"/>
      <c r="I4458" s="40"/>
      <c r="J4458" s="40"/>
      <c r="K4458" s="40"/>
      <c r="L4458" s="40"/>
      <c r="M4458" s="40"/>
      <c r="N4458" s="40"/>
      <c r="O4458" s="40"/>
    </row>
    <row r="4459" spans="1:15" s="200" customFormat="1" x14ac:dyDescent="0.2">
      <c r="A4459" s="40"/>
      <c r="B4459" s="40"/>
      <c r="C4459" s="40"/>
      <c r="D4459" s="40"/>
      <c r="E4459" s="115"/>
      <c r="F4459" s="115"/>
      <c r="G4459" s="40"/>
      <c r="H4459" s="40"/>
      <c r="I4459" s="40"/>
      <c r="J4459" s="40"/>
      <c r="K4459" s="40"/>
      <c r="L4459" s="40"/>
      <c r="M4459" s="40"/>
      <c r="N4459" s="40"/>
      <c r="O4459" s="40"/>
    </row>
    <row r="4460" spans="1:15" s="200" customFormat="1" x14ac:dyDescent="0.2">
      <c r="A4460" s="40"/>
      <c r="B4460" s="40"/>
      <c r="C4460" s="40"/>
      <c r="D4460" s="40"/>
      <c r="E4460" s="115"/>
      <c r="F4460" s="115"/>
      <c r="G4460" s="40"/>
      <c r="H4460" s="40"/>
      <c r="I4460" s="40"/>
      <c r="J4460" s="40"/>
      <c r="K4460" s="40"/>
      <c r="L4460" s="40"/>
      <c r="M4460" s="40"/>
      <c r="N4460" s="40"/>
      <c r="O4460" s="40"/>
    </row>
    <row r="4461" spans="1:15" s="200" customFormat="1" x14ac:dyDescent="0.2">
      <c r="A4461" s="40"/>
      <c r="B4461" s="40"/>
      <c r="C4461" s="40"/>
      <c r="D4461" s="40"/>
      <c r="E4461" s="115"/>
      <c r="F4461" s="115"/>
      <c r="G4461" s="40"/>
      <c r="H4461" s="40"/>
      <c r="I4461" s="40"/>
      <c r="J4461" s="40"/>
      <c r="K4461" s="40"/>
      <c r="L4461" s="40"/>
      <c r="M4461" s="40"/>
      <c r="N4461" s="40"/>
      <c r="O4461" s="40"/>
    </row>
    <row r="4462" spans="1:15" s="200" customFormat="1" x14ac:dyDescent="0.2">
      <c r="A4462" s="40"/>
      <c r="B4462" s="40"/>
      <c r="C4462" s="40"/>
      <c r="D4462" s="40"/>
      <c r="E4462" s="115"/>
      <c r="F4462" s="115"/>
      <c r="G4462" s="40"/>
      <c r="H4462" s="40"/>
      <c r="I4462" s="40"/>
      <c r="J4462" s="40"/>
      <c r="K4462" s="40"/>
      <c r="L4462" s="40"/>
      <c r="M4462" s="40"/>
      <c r="N4462" s="40"/>
      <c r="O4462" s="40"/>
    </row>
    <row r="4463" spans="1:15" s="200" customFormat="1" x14ac:dyDescent="0.2">
      <c r="A4463" s="40"/>
      <c r="B4463" s="40"/>
      <c r="C4463" s="40"/>
      <c r="D4463" s="40"/>
      <c r="E4463" s="115"/>
      <c r="F4463" s="115"/>
      <c r="G4463" s="40"/>
      <c r="H4463" s="40"/>
      <c r="I4463" s="40"/>
      <c r="J4463" s="40"/>
      <c r="K4463" s="40"/>
      <c r="L4463" s="40"/>
      <c r="M4463" s="40"/>
      <c r="N4463" s="40"/>
      <c r="O4463" s="40"/>
    </row>
    <row r="4464" spans="1:15" s="200" customFormat="1" x14ac:dyDescent="0.2">
      <c r="A4464" s="40"/>
      <c r="B4464" s="40"/>
      <c r="C4464" s="40"/>
      <c r="D4464" s="40"/>
      <c r="E4464" s="115"/>
      <c r="F4464" s="115"/>
      <c r="G4464" s="40"/>
      <c r="H4464" s="40"/>
      <c r="I4464" s="40"/>
      <c r="J4464" s="40"/>
      <c r="K4464" s="40"/>
      <c r="L4464" s="40"/>
      <c r="M4464" s="40"/>
      <c r="N4464" s="40"/>
      <c r="O4464" s="40"/>
    </row>
    <row r="4465" spans="1:15" s="200" customFormat="1" x14ac:dyDescent="0.2">
      <c r="A4465" s="40"/>
      <c r="B4465" s="40"/>
      <c r="C4465" s="40"/>
      <c r="D4465" s="40"/>
      <c r="E4465" s="115"/>
      <c r="F4465" s="115"/>
      <c r="G4465" s="40"/>
      <c r="H4465" s="40"/>
      <c r="I4465" s="40"/>
      <c r="J4465" s="40"/>
      <c r="K4465" s="40"/>
      <c r="L4465" s="40"/>
      <c r="M4465" s="40"/>
      <c r="N4465" s="40"/>
      <c r="O4465" s="40"/>
    </row>
    <row r="4466" spans="1:15" s="200" customFormat="1" x14ac:dyDescent="0.2">
      <c r="A4466" s="40"/>
      <c r="B4466" s="40"/>
      <c r="C4466" s="40"/>
      <c r="D4466" s="40"/>
      <c r="E4466" s="115"/>
      <c r="F4466" s="115"/>
      <c r="G4466" s="40"/>
      <c r="H4466" s="40"/>
      <c r="I4466" s="40"/>
      <c r="J4466" s="40"/>
      <c r="K4466" s="40"/>
      <c r="L4466" s="40"/>
      <c r="M4466" s="40"/>
      <c r="N4466" s="40"/>
      <c r="O4466" s="40"/>
    </row>
    <row r="4467" spans="1:15" s="200" customFormat="1" x14ac:dyDescent="0.2">
      <c r="A4467" s="40"/>
      <c r="B4467" s="40"/>
      <c r="C4467" s="40"/>
      <c r="D4467" s="40"/>
      <c r="E4467" s="115"/>
      <c r="F4467" s="115"/>
      <c r="G4467" s="40"/>
      <c r="H4467" s="40"/>
      <c r="I4467" s="40"/>
      <c r="J4467" s="40"/>
      <c r="K4467" s="40"/>
      <c r="L4467" s="40"/>
      <c r="M4467" s="40"/>
      <c r="N4467" s="40"/>
      <c r="O4467" s="40"/>
    </row>
    <row r="4468" spans="1:15" s="200" customFormat="1" x14ac:dyDescent="0.2">
      <c r="A4468" s="40"/>
      <c r="B4468" s="40"/>
      <c r="C4468" s="40"/>
      <c r="D4468" s="40"/>
      <c r="E4468" s="115"/>
      <c r="F4468" s="115"/>
      <c r="G4468" s="40"/>
      <c r="H4468" s="40"/>
      <c r="I4468" s="40"/>
      <c r="J4468" s="40"/>
      <c r="K4468" s="40"/>
      <c r="L4468" s="40"/>
      <c r="M4468" s="40"/>
      <c r="N4468" s="40"/>
      <c r="O4468" s="40"/>
    </row>
    <row r="4469" spans="1:15" s="200" customFormat="1" x14ac:dyDescent="0.2">
      <c r="A4469" s="40"/>
      <c r="B4469" s="40"/>
      <c r="C4469" s="40"/>
      <c r="D4469" s="40"/>
      <c r="E4469" s="115"/>
      <c r="F4469" s="115"/>
      <c r="G4469" s="40"/>
      <c r="H4469" s="40"/>
      <c r="I4469" s="40"/>
      <c r="J4469" s="40"/>
      <c r="K4469" s="40"/>
      <c r="L4469" s="40"/>
      <c r="M4469" s="40"/>
      <c r="N4469" s="40"/>
      <c r="O4469" s="40"/>
    </row>
    <row r="4470" spans="1:15" s="200" customFormat="1" x14ac:dyDescent="0.2">
      <c r="A4470" s="40"/>
      <c r="B4470" s="40"/>
      <c r="C4470" s="40"/>
      <c r="D4470" s="40"/>
      <c r="E4470" s="115"/>
      <c r="F4470" s="115"/>
      <c r="G4470" s="40"/>
      <c r="H4470" s="40"/>
      <c r="I4470" s="40"/>
      <c r="J4470" s="40"/>
      <c r="K4470" s="40"/>
      <c r="L4470" s="40"/>
      <c r="M4470" s="40"/>
      <c r="N4470" s="40"/>
      <c r="O4470" s="40"/>
    </row>
    <row r="4471" spans="1:15" s="200" customFormat="1" x14ac:dyDescent="0.2">
      <c r="A4471" s="40"/>
      <c r="B4471" s="40"/>
      <c r="C4471" s="40"/>
      <c r="D4471" s="40"/>
      <c r="E4471" s="115"/>
      <c r="F4471" s="115"/>
      <c r="G4471" s="40"/>
      <c r="H4471" s="40"/>
      <c r="I4471" s="40"/>
      <c r="J4471" s="40"/>
      <c r="K4471" s="40"/>
      <c r="L4471" s="40"/>
      <c r="M4471" s="40"/>
      <c r="N4471" s="40"/>
      <c r="O4471" s="40"/>
    </row>
    <row r="4472" spans="1:15" s="200" customFormat="1" x14ac:dyDescent="0.2">
      <c r="A4472" s="40"/>
      <c r="B4472" s="40"/>
      <c r="C4472" s="40"/>
      <c r="D4472" s="40"/>
      <c r="E4472" s="115"/>
      <c r="F4472" s="115"/>
      <c r="G4472" s="40"/>
      <c r="H4472" s="40"/>
      <c r="I4472" s="40"/>
      <c r="J4472" s="40"/>
      <c r="K4472" s="40"/>
      <c r="L4472" s="40"/>
      <c r="M4472" s="40"/>
      <c r="N4472" s="40"/>
      <c r="O4472" s="40"/>
    </row>
    <row r="4473" spans="1:15" s="200" customFormat="1" x14ac:dyDescent="0.2">
      <c r="A4473" s="40"/>
      <c r="B4473" s="40"/>
      <c r="C4473" s="40"/>
      <c r="D4473" s="40"/>
      <c r="E4473" s="115"/>
      <c r="F4473" s="115"/>
      <c r="G4473" s="40"/>
      <c r="H4473" s="40"/>
      <c r="I4473" s="40"/>
      <c r="J4473" s="40"/>
      <c r="K4473" s="40"/>
      <c r="L4473" s="40"/>
      <c r="M4473" s="40"/>
      <c r="N4473" s="40"/>
      <c r="O4473" s="40"/>
    </row>
    <row r="4474" spans="1:15" s="200" customFormat="1" x14ac:dyDescent="0.2">
      <c r="A4474" s="40"/>
      <c r="B4474" s="40"/>
      <c r="C4474" s="40"/>
      <c r="D4474" s="40"/>
      <c r="E4474" s="115"/>
      <c r="F4474" s="115"/>
      <c r="G4474" s="40"/>
      <c r="H4474" s="40"/>
      <c r="I4474" s="40"/>
      <c r="J4474" s="40"/>
      <c r="K4474" s="40"/>
      <c r="L4474" s="40"/>
      <c r="M4474" s="40"/>
      <c r="N4474" s="40"/>
      <c r="O4474" s="40"/>
    </row>
    <row r="4475" spans="1:15" s="200" customFormat="1" x14ac:dyDescent="0.2">
      <c r="A4475" s="40"/>
      <c r="B4475" s="40"/>
      <c r="C4475" s="40"/>
      <c r="D4475" s="40"/>
      <c r="E4475" s="115"/>
      <c r="F4475" s="115"/>
      <c r="G4475" s="40"/>
      <c r="H4475" s="40"/>
      <c r="I4475" s="40"/>
      <c r="J4475" s="40"/>
      <c r="K4475" s="40"/>
      <c r="L4475" s="40"/>
      <c r="M4475" s="40"/>
      <c r="N4475" s="40"/>
      <c r="O4475" s="40"/>
    </row>
    <row r="4476" spans="1:15" s="200" customFormat="1" x14ac:dyDescent="0.2">
      <c r="A4476" s="40"/>
      <c r="B4476" s="40"/>
      <c r="C4476" s="40"/>
      <c r="D4476" s="40"/>
      <c r="E4476" s="115"/>
      <c r="F4476" s="115"/>
      <c r="G4476" s="40"/>
      <c r="H4476" s="40"/>
      <c r="I4476" s="40"/>
      <c r="J4476" s="40"/>
      <c r="K4476" s="40"/>
      <c r="L4476" s="40"/>
      <c r="M4476" s="40"/>
      <c r="N4476" s="40"/>
      <c r="O4476" s="40"/>
    </row>
    <row r="4477" spans="1:15" s="200" customFormat="1" x14ac:dyDescent="0.2">
      <c r="A4477" s="40"/>
      <c r="B4477" s="40"/>
      <c r="C4477" s="40"/>
      <c r="D4477" s="40"/>
      <c r="E4477" s="115"/>
      <c r="F4477" s="115"/>
      <c r="G4477" s="40"/>
      <c r="H4477" s="40"/>
      <c r="I4477" s="40"/>
      <c r="J4477" s="40"/>
      <c r="K4477" s="40"/>
      <c r="L4477" s="40"/>
      <c r="M4477" s="40"/>
      <c r="N4477" s="40"/>
      <c r="O4477" s="40"/>
    </row>
    <row r="4478" spans="1:15" s="200" customFormat="1" x14ac:dyDescent="0.2">
      <c r="A4478" s="40"/>
      <c r="B4478" s="40"/>
      <c r="C4478" s="40"/>
      <c r="D4478" s="40"/>
      <c r="E4478" s="115"/>
      <c r="F4478" s="115"/>
      <c r="G4478" s="40"/>
      <c r="H4478" s="40"/>
      <c r="I4478" s="40"/>
      <c r="J4478" s="40"/>
      <c r="K4478" s="40"/>
      <c r="L4478" s="40"/>
      <c r="M4478" s="40"/>
      <c r="N4478" s="40"/>
      <c r="O4478" s="40"/>
    </row>
    <row r="4479" spans="1:15" s="200" customFormat="1" x14ac:dyDescent="0.2">
      <c r="A4479" s="40"/>
      <c r="B4479" s="40"/>
      <c r="C4479" s="40"/>
      <c r="D4479" s="40"/>
      <c r="E4479" s="115"/>
      <c r="F4479" s="115"/>
      <c r="G4479" s="40"/>
      <c r="H4479" s="40"/>
      <c r="I4479" s="40"/>
      <c r="J4479" s="40"/>
      <c r="K4479" s="40"/>
      <c r="L4479" s="40"/>
      <c r="M4479" s="40"/>
      <c r="N4479" s="40"/>
      <c r="O4479" s="40"/>
    </row>
    <row r="4480" spans="1:15" s="200" customFormat="1" x14ac:dyDescent="0.2">
      <c r="A4480" s="40"/>
      <c r="B4480" s="40"/>
      <c r="C4480" s="40"/>
      <c r="D4480" s="40"/>
      <c r="E4480" s="115"/>
      <c r="F4480" s="115"/>
      <c r="G4480" s="40"/>
      <c r="H4480" s="40"/>
      <c r="I4480" s="40"/>
      <c r="J4480" s="40"/>
      <c r="K4480" s="40"/>
      <c r="L4480" s="40"/>
      <c r="M4480" s="40"/>
      <c r="N4480" s="40"/>
      <c r="O4480" s="40"/>
    </row>
    <row r="4481" spans="1:15" s="200" customFormat="1" x14ac:dyDescent="0.2">
      <c r="A4481" s="40"/>
      <c r="B4481" s="40"/>
      <c r="C4481" s="40"/>
      <c r="D4481" s="40"/>
      <c r="E4481" s="115"/>
      <c r="F4481" s="115"/>
      <c r="G4481" s="40"/>
      <c r="H4481" s="40"/>
      <c r="I4481" s="40"/>
      <c r="J4481" s="40"/>
      <c r="K4481" s="40"/>
      <c r="L4481" s="40"/>
      <c r="M4481" s="40"/>
      <c r="N4481" s="40"/>
      <c r="O4481" s="40"/>
    </row>
    <row r="4482" spans="1:15" s="200" customFormat="1" x14ac:dyDescent="0.2">
      <c r="A4482" s="40"/>
      <c r="B4482" s="40"/>
      <c r="C4482" s="40"/>
      <c r="D4482" s="40"/>
      <c r="E4482" s="115"/>
      <c r="F4482" s="115"/>
      <c r="G4482" s="40"/>
      <c r="H4482" s="40"/>
      <c r="I4482" s="40"/>
      <c r="J4482" s="40"/>
      <c r="K4482" s="40"/>
      <c r="L4482" s="40"/>
      <c r="M4482" s="40"/>
      <c r="N4482" s="40"/>
      <c r="O4482" s="40"/>
    </row>
    <row r="4483" spans="1:15" s="200" customFormat="1" x14ac:dyDescent="0.2">
      <c r="A4483" s="40"/>
      <c r="B4483" s="40"/>
      <c r="C4483" s="40"/>
      <c r="D4483" s="40"/>
      <c r="E4483" s="115"/>
      <c r="F4483" s="115"/>
      <c r="G4483" s="40"/>
      <c r="H4483" s="40"/>
      <c r="I4483" s="40"/>
      <c r="J4483" s="40"/>
      <c r="K4483" s="40"/>
      <c r="L4483" s="40"/>
      <c r="M4483" s="40"/>
      <c r="N4483" s="40"/>
      <c r="O4483" s="40"/>
    </row>
    <row r="4484" spans="1:15" s="200" customFormat="1" x14ac:dyDescent="0.2">
      <c r="A4484" s="40"/>
      <c r="B4484" s="40"/>
      <c r="C4484" s="40"/>
      <c r="D4484" s="40"/>
      <c r="E4484" s="115"/>
      <c r="F4484" s="115"/>
      <c r="G4484" s="40"/>
      <c r="H4484" s="40"/>
      <c r="I4484" s="40"/>
      <c r="J4484" s="40"/>
      <c r="K4484" s="40"/>
      <c r="L4484" s="40"/>
      <c r="M4484" s="40"/>
      <c r="N4484" s="40"/>
      <c r="O4484" s="40"/>
    </row>
    <row r="4485" spans="1:15" s="200" customFormat="1" x14ac:dyDescent="0.2">
      <c r="A4485" s="40"/>
      <c r="B4485" s="40"/>
      <c r="C4485" s="40"/>
      <c r="D4485" s="40"/>
      <c r="E4485" s="115"/>
      <c r="F4485" s="115"/>
      <c r="G4485" s="40"/>
      <c r="H4485" s="40"/>
      <c r="I4485" s="40"/>
      <c r="J4485" s="40"/>
      <c r="K4485" s="40"/>
      <c r="L4485" s="40"/>
      <c r="M4485" s="40"/>
      <c r="N4485" s="40"/>
      <c r="O4485" s="40"/>
    </row>
    <row r="4486" spans="1:15" s="200" customFormat="1" x14ac:dyDescent="0.2">
      <c r="A4486" s="40"/>
      <c r="B4486" s="40"/>
      <c r="C4486" s="40"/>
      <c r="D4486" s="40"/>
      <c r="E4486" s="115"/>
      <c r="F4486" s="115"/>
      <c r="G4486" s="40"/>
      <c r="H4486" s="40"/>
      <c r="I4486" s="40"/>
      <c r="J4486" s="40"/>
      <c r="K4486" s="40"/>
      <c r="L4486" s="40"/>
      <c r="M4486" s="40"/>
      <c r="N4486" s="40"/>
      <c r="O4486" s="40"/>
    </row>
    <row r="4487" spans="1:15" s="200" customFormat="1" x14ac:dyDescent="0.2">
      <c r="A4487" s="40"/>
      <c r="B4487" s="40"/>
      <c r="C4487" s="40"/>
      <c r="D4487" s="40"/>
      <c r="E4487" s="115"/>
      <c r="F4487" s="115"/>
      <c r="G4487" s="40"/>
      <c r="H4487" s="40"/>
      <c r="I4487" s="40"/>
      <c r="J4487" s="40"/>
      <c r="K4487" s="40"/>
      <c r="L4487" s="40"/>
      <c r="M4487" s="40"/>
      <c r="N4487" s="40"/>
      <c r="O4487" s="40"/>
    </row>
    <row r="4488" spans="1:15" s="200" customFormat="1" x14ac:dyDescent="0.2">
      <c r="A4488" s="40"/>
      <c r="B4488" s="40"/>
      <c r="C4488" s="40"/>
      <c r="D4488" s="40"/>
      <c r="E4488" s="115"/>
      <c r="F4488" s="115"/>
      <c r="G4488" s="40"/>
      <c r="H4488" s="40"/>
      <c r="I4488" s="40"/>
      <c r="J4488" s="40"/>
      <c r="K4488" s="40"/>
      <c r="L4488" s="40"/>
      <c r="M4488" s="40"/>
      <c r="N4488" s="40"/>
      <c r="O4488" s="40"/>
    </row>
    <row r="4489" spans="1:15" s="200" customFormat="1" x14ac:dyDescent="0.2">
      <c r="A4489" s="40"/>
      <c r="B4489" s="40"/>
      <c r="C4489" s="40"/>
      <c r="D4489" s="40"/>
      <c r="E4489" s="115"/>
      <c r="F4489" s="115"/>
      <c r="G4489" s="40"/>
      <c r="H4489" s="40"/>
      <c r="I4489" s="40"/>
      <c r="J4489" s="40"/>
      <c r="K4489" s="40"/>
      <c r="L4489" s="40"/>
      <c r="M4489" s="40"/>
      <c r="N4489" s="40"/>
      <c r="O4489" s="40"/>
    </row>
    <row r="4490" spans="1:15" s="200" customFormat="1" x14ac:dyDescent="0.2">
      <c r="A4490" s="40"/>
      <c r="B4490" s="40"/>
      <c r="C4490" s="40"/>
      <c r="D4490" s="40"/>
      <c r="E4490" s="115"/>
      <c r="F4490" s="115"/>
      <c r="G4490" s="40"/>
      <c r="H4490" s="40"/>
      <c r="I4490" s="40"/>
      <c r="J4490" s="40"/>
      <c r="K4490" s="40"/>
      <c r="L4490" s="40"/>
      <c r="M4490" s="40"/>
      <c r="N4490" s="40"/>
      <c r="O4490" s="40"/>
    </row>
    <row r="4491" spans="1:15" s="200" customFormat="1" x14ac:dyDescent="0.2">
      <c r="A4491" s="40"/>
      <c r="B4491" s="40"/>
      <c r="C4491" s="40"/>
      <c r="D4491" s="40"/>
      <c r="E4491" s="115"/>
      <c r="F4491" s="115"/>
      <c r="G4491" s="40"/>
      <c r="H4491" s="40"/>
      <c r="I4491" s="40"/>
      <c r="J4491" s="40"/>
      <c r="K4491" s="40"/>
      <c r="L4491" s="40"/>
      <c r="M4491" s="40"/>
      <c r="N4491" s="40"/>
      <c r="O4491" s="40"/>
    </row>
    <row r="4492" spans="1:15" s="200" customFormat="1" x14ac:dyDescent="0.2">
      <c r="A4492" s="40"/>
      <c r="B4492" s="40"/>
      <c r="C4492" s="40"/>
      <c r="D4492" s="40"/>
      <c r="E4492" s="115"/>
      <c r="F4492" s="115"/>
      <c r="G4492" s="40"/>
      <c r="H4492" s="40"/>
      <c r="I4492" s="40"/>
      <c r="J4492" s="40"/>
      <c r="K4492" s="40"/>
      <c r="L4492" s="40"/>
      <c r="M4492" s="40"/>
      <c r="N4492" s="40"/>
      <c r="O4492" s="40"/>
    </row>
    <row r="4493" spans="1:15" s="200" customFormat="1" x14ac:dyDescent="0.2">
      <c r="A4493" s="40"/>
      <c r="B4493" s="40"/>
      <c r="C4493" s="40"/>
      <c r="D4493" s="40"/>
      <c r="E4493" s="115"/>
      <c r="F4493" s="115"/>
      <c r="G4493" s="40"/>
      <c r="H4493" s="40"/>
      <c r="I4493" s="40"/>
      <c r="J4493" s="40"/>
      <c r="K4493" s="40"/>
      <c r="L4493" s="40"/>
      <c r="M4493" s="40"/>
      <c r="N4493" s="40"/>
      <c r="O4493" s="40"/>
    </row>
    <row r="4494" spans="1:15" s="200" customFormat="1" x14ac:dyDescent="0.2">
      <c r="A4494" s="40"/>
      <c r="B4494" s="40"/>
      <c r="C4494" s="40"/>
      <c r="D4494" s="40"/>
      <c r="E4494" s="115"/>
      <c r="F4494" s="115"/>
      <c r="G4494" s="40"/>
      <c r="H4494" s="40"/>
      <c r="I4494" s="40"/>
      <c r="J4494" s="40"/>
      <c r="K4494" s="40"/>
      <c r="L4494" s="40"/>
      <c r="M4494" s="40"/>
      <c r="N4494" s="40"/>
      <c r="O4494" s="40"/>
    </row>
    <row r="4495" spans="1:15" s="200" customFormat="1" x14ac:dyDescent="0.2">
      <c r="A4495" s="40"/>
      <c r="B4495" s="40"/>
      <c r="C4495" s="40"/>
      <c r="D4495" s="40"/>
      <c r="E4495" s="115"/>
      <c r="F4495" s="115"/>
      <c r="G4495" s="40"/>
      <c r="H4495" s="40"/>
      <c r="I4495" s="40"/>
      <c r="J4495" s="40"/>
      <c r="K4495" s="40"/>
      <c r="L4495" s="40"/>
      <c r="M4495" s="40"/>
      <c r="N4495" s="40"/>
      <c r="O4495" s="40"/>
    </row>
    <row r="4496" spans="1:15" s="200" customFormat="1" x14ac:dyDescent="0.2">
      <c r="A4496" s="40"/>
      <c r="B4496" s="40"/>
      <c r="C4496" s="40"/>
      <c r="D4496" s="40"/>
      <c r="E4496" s="115"/>
      <c r="F4496" s="115"/>
      <c r="G4496" s="40"/>
      <c r="H4496" s="40"/>
      <c r="I4496" s="40"/>
      <c r="J4496" s="40"/>
      <c r="K4496" s="40"/>
      <c r="L4496" s="40"/>
      <c r="M4496" s="40"/>
      <c r="N4496" s="40"/>
      <c r="O4496" s="40"/>
    </row>
    <row r="4497" spans="1:15" s="200" customFormat="1" x14ac:dyDescent="0.2">
      <c r="A4497" s="40"/>
      <c r="B4497" s="40"/>
      <c r="C4497" s="40"/>
      <c r="D4497" s="40"/>
      <c r="E4497" s="115"/>
      <c r="F4497" s="115"/>
      <c r="G4497" s="40"/>
      <c r="H4497" s="40"/>
      <c r="I4497" s="40"/>
      <c r="J4497" s="40"/>
      <c r="K4497" s="40"/>
      <c r="L4497" s="40"/>
      <c r="M4497" s="40"/>
      <c r="N4497" s="40"/>
      <c r="O4497" s="40"/>
    </row>
    <row r="4498" spans="1:15" s="200" customFormat="1" x14ac:dyDescent="0.2">
      <c r="A4498" s="40"/>
      <c r="B4498" s="40"/>
      <c r="C4498" s="40"/>
      <c r="D4498" s="40"/>
      <c r="E4498" s="115"/>
      <c r="F4498" s="115"/>
      <c r="G4498" s="40"/>
      <c r="H4498" s="40"/>
      <c r="I4498" s="40"/>
      <c r="J4498" s="40"/>
      <c r="K4498" s="40"/>
      <c r="L4498" s="40"/>
      <c r="M4498" s="40"/>
      <c r="N4498" s="40"/>
      <c r="O4498" s="40"/>
    </row>
    <row r="4499" spans="1:15" s="200" customFormat="1" x14ac:dyDescent="0.2">
      <c r="A4499" s="40"/>
      <c r="B4499" s="40"/>
      <c r="C4499" s="40"/>
      <c r="D4499" s="40"/>
      <c r="E4499" s="115"/>
      <c r="F4499" s="115"/>
      <c r="G4499" s="40"/>
      <c r="H4499" s="40"/>
      <c r="I4499" s="40"/>
      <c r="J4499" s="40"/>
      <c r="K4499" s="40"/>
      <c r="L4499" s="40"/>
      <c r="M4499" s="40"/>
      <c r="N4499" s="40"/>
      <c r="O4499" s="40"/>
    </row>
    <row r="4500" spans="1:15" s="200" customFormat="1" x14ac:dyDescent="0.2">
      <c r="A4500" s="40"/>
      <c r="B4500" s="40"/>
      <c r="C4500" s="40"/>
      <c r="D4500" s="40"/>
      <c r="E4500" s="115"/>
      <c r="F4500" s="115"/>
      <c r="G4500" s="40"/>
      <c r="H4500" s="40"/>
      <c r="I4500" s="40"/>
      <c r="J4500" s="40"/>
      <c r="K4500" s="40"/>
      <c r="L4500" s="40"/>
      <c r="M4500" s="40"/>
      <c r="N4500" s="40"/>
      <c r="O4500" s="40"/>
    </row>
    <row r="4501" spans="1:15" s="200" customFormat="1" x14ac:dyDescent="0.2">
      <c r="A4501" s="40"/>
      <c r="B4501" s="40"/>
      <c r="C4501" s="40"/>
      <c r="D4501" s="40"/>
      <c r="E4501" s="115"/>
      <c r="F4501" s="115"/>
      <c r="G4501" s="40"/>
      <c r="H4501" s="40"/>
      <c r="I4501" s="40"/>
      <c r="J4501" s="40"/>
      <c r="K4501" s="40"/>
      <c r="L4501" s="40"/>
      <c r="M4501" s="40"/>
      <c r="N4501" s="40"/>
      <c r="O4501" s="40"/>
    </row>
    <row r="4502" spans="1:15" s="200" customFormat="1" x14ac:dyDescent="0.2">
      <c r="A4502" s="40"/>
      <c r="B4502" s="40"/>
      <c r="C4502" s="40"/>
      <c r="D4502" s="40"/>
      <c r="E4502" s="115"/>
      <c r="F4502" s="115"/>
      <c r="G4502" s="40"/>
      <c r="H4502" s="40"/>
      <c r="I4502" s="40"/>
      <c r="J4502" s="40"/>
      <c r="K4502" s="40"/>
      <c r="L4502" s="40"/>
      <c r="M4502" s="40"/>
      <c r="N4502" s="40"/>
      <c r="O4502" s="40"/>
    </row>
    <row r="4503" spans="1:15" s="200" customFormat="1" x14ac:dyDescent="0.2">
      <c r="A4503" s="40"/>
      <c r="B4503" s="40"/>
      <c r="C4503" s="40"/>
      <c r="D4503" s="40"/>
      <c r="E4503" s="115"/>
      <c r="F4503" s="115"/>
      <c r="G4503" s="40"/>
      <c r="H4503" s="40"/>
      <c r="I4503" s="40"/>
      <c r="J4503" s="40"/>
      <c r="K4503" s="40"/>
      <c r="L4503" s="40"/>
      <c r="M4503" s="40"/>
      <c r="N4503" s="40"/>
      <c r="O4503" s="40"/>
    </row>
    <row r="4504" spans="1:15" s="200" customFormat="1" x14ac:dyDescent="0.2">
      <c r="A4504" s="40"/>
      <c r="B4504" s="40"/>
      <c r="C4504" s="40"/>
      <c r="D4504" s="40"/>
      <c r="E4504" s="115"/>
      <c r="F4504" s="115"/>
      <c r="G4504" s="40"/>
      <c r="H4504" s="40"/>
      <c r="I4504" s="40"/>
      <c r="J4504" s="40"/>
      <c r="K4504" s="40"/>
      <c r="L4504" s="40"/>
      <c r="M4504" s="40"/>
      <c r="N4504" s="40"/>
      <c r="O4504" s="40"/>
    </row>
    <row r="4505" spans="1:15" s="200" customFormat="1" x14ac:dyDescent="0.2">
      <c r="A4505" s="40"/>
      <c r="B4505" s="40"/>
      <c r="C4505" s="40"/>
      <c r="D4505" s="40"/>
      <c r="E4505" s="115"/>
      <c r="F4505" s="115"/>
      <c r="G4505" s="40"/>
      <c r="H4505" s="40"/>
      <c r="I4505" s="40"/>
      <c r="J4505" s="40"/>
      <c r="K4505" s="40"/>
      <c r="L4505" s="40"/>
      <c r="M4505" s="40"/>
      <c r="N4505" s="40"/>
      <c r="O4505" s="40"/>
    </row>
    <row r="4506" spans="1:15" s="200" customFormat="1" x14ac:dyDescent="0.2">
      <c r="A4506" s="40"/>
      <c r="B4506" s="40"/>
      <c r="C4506" s="40"/>
      <c r="D4506" s="40"/>
      <c r="E4506" s="115"/>
      <c r="F4506" s="115"/>
      <c r="G4506" s="40"/>
      <c r="H4506" s="40"/>
      <c r="I4506" s="40"/>
      <c r="J4506" s="40"/>
      <c r="K4506" s="40"/>
      <c r="L4506" s="40"/>
      <c r="M4506" s="40"/>
      <c r="N4506" s="40"/>
      <c r="O4506" s="40"/>
    </row>
    <row r="4507" spans="1:15" s="200" customFormat="1" x14ac:dyDescent="0.2">
      <c r="A4507" s="40"/>
      <c r="B4507" s="40"/>
      <c r="C4507" s="40"/>
      <c r="D4507" s="40"/>
      <c r="E4507" s="115"/>
      <c r="F4507" s="115"/>
      <c r="G4507" s="40"/>
      <c r="H4507" s="40"/>
      <c r="I4507" s="40"/>
      <c r="J4507" s="40"/>
      <c r="K4507" s="40"/>
      <c r="L4507" s="40"/>
      <c r="M4507" s="40"/>
      <c r="N4507" s="40"/>
      <c r="O4507" s="40"/>
    </row>
    <row r="4508" spans="1:15" s="200" customFormat="1" x14ac:dyDescent="0.2">
      <c r="A4508" s="40"/>
      <c r="B4508" s="40"/>
      <c r="C4508" s="40"/>
      <c r="D4508" s="40"/>
      <c r="E4508" s="115"/>
      <c r="F4508" s="115"/>
      <c r="G4508" s="40"/>
      <c r="H4508" s="40"/>
      <c r="I4508" s="40"/>
      <c r="J4508" s="40"/>
      <c r="K4508" s="40"/>
      <c r="L4508" s="40"/>
      <c r="M4508" s="40"/>
      <c r="N4508" s="40"/>
      <c r="O4508" s="40"/>
    </row>
    <row r="4509" spans="1:15" s="200" customFormat="1" x14ac:dyDescent="0.2">
      <c r="A4509" s="40"/>
      <c r="B4509" s="40"/>
      <c r="C4509" s="40"/>
      <c r="D4509" s="40"/>
      <c r="E4509" s="115"/>
      <c r="F4509" s="115"/>
      <c r="G4509" s="40"/>
      <c r="H4509" s="40"/>
      <c r="I4509" s="40"/>
      <c r="J4509" s="40"/>
      <c r="K4509" s="40"/>
      <c r="L4509" s="40"/>
      <c r="M4509" s="40"/>
      <c r="N4509" s="40"/>
      <c r="O4509" s="40"/>
    </row>
    <row r="4510" spans="1:15" s="200" customFormat="1" x14ac:dyDescent="0.2">
      <c r="A4510" s="40"/>
      <c r="B4510" s="40"/>
      <c r="C4510" s="40"/>
      <c r="D4510" s="40"/>
      <c r="E4510" s="115"/>
      <c r="F4510" s="115"/>
      <c r="G4510" s="40"/>
      <c r="H4510" s="40"/>
      <c r="I4510" s="40"/>
      <c r="J4510" s="40"/>
      <c r="K4510" s="40"/>
      <c r="L4510" s="40"/>
      <c r="M4510" s="40"/>
      <c r="N4510" s="40"/>
      <c r="O4510" s="40"/>
    </row>
    <row r="4511" spans="1:15" s="200" customFormat="1" x14ac:dyDescent="0.2">
      <c r="A4511" s="40"/>
      <c r="B4511" s="40"/>
      <c r="C4511" s="40"/>
      <c r="D4511" s="40"/>
      <c r="E4511" s="115"/>
      <c r="F4511" s="115"/>
      <c r="G4511" s="40"/>
      <c r="H4511" s="40"/>
      <c r="I4511" s="40"/>
      <c r="J4511" s="40"/>
      <c r="K4511" s="40"/>
      <c r="L4511" s="40"/>
      <c r="M4511" s="40"/>
      <c r="N4511" s="40"/>
      <c r="O4511" s="40"/>
    </row>
    <row r="4512" spans="1:15" s="200" customFormat="1" x14ac:dyDescent="0.2">
      <c r="A4512" s="40"/>
      <c r="B4512" s="40"/>
      <c r="C4512" s="40"/>
      <c r="D4512" s="40"/>
      <c r="E4512" s="115"/>
      <c r="F4512" s="115"/>
      <c r="G4512" s="40"/>
      <c r="H4512" s="40"/>
      <c r="I4512" s="40"/>
      <c r="J4512" s="40"/>
      <c r="K4512" s="40"/>
      <c r="L4512" s="40"/>
      <c r="M4512" s="40"/>
      <c r="N4512" s="40"/>
      <c r="O4512" s="40"/>
    </row>
    <row r="4513" spans="1:15" s="200" customFormat="1" x14ac:dyDescent="0.2">
      <c r="A4513" s="40"/>
      <c r="B4513" s="40"/>
      <c r="C4513" s="40"/>
      <c r="D4513" s="40"/>
      <c r="E4513" s="115"/>
      <c r="F4513" s="115"/>
      <c r="G4513" s="40"/>
      <c r="H4513" s="40"/>
      <c r="I4513" s="40"/>
      <c r="J4513" s="40"/>
      <c r="K4513" s="40"/>
      <c r="L4513" s="40"/>
      <c r="M4513" s="40"/>
      <c r="N4513" s="40"/>
      <c r="O4513" s="40"/>
    </row>
    <row r="4514" spans="1:15" s="200" customFormat="1" x14ac:dyDescent="0.2">
      <c r="A4514" s="40"/>
      <c r="B4514" s="40"/>
      <c r="C4514" s="40"/>
      <c r="D4514" s="40"/>
      <c r="E4514" s="115"/>
      <c r="F4514" s="115"/>
      <c r="G4514" s="40"/>
      <c r="H4514" s="40"/>
      <c r="I4514" s="40"/>
      <c r="J4514" s="40"/>
      <c r="K4514" s="40"/>
      <c r="L4514" s="40"/>
      <c r="M4514" s="40"/>
      <c r="N4514" s="40"/>
      <c r="O4514" s="40"/>
    </row>
    <row r="4515" spans="1:15" s="200" customFormat="1" x14ac:dyDescent="0.2">
      <c r="A4515" s="40"/>
      <c r="B4515" s="40"/>
      <c r="C4515" s="40"/>
      <c r="D4515" s="40"/>
      <c r="E4515" s="115"/>
      <c r="F4515" s="115"/>
      <c r="G4515" s="40"/>
      <c r="H4515" s="40"/>
      <c r="I4515" s="40"/>
      <c r="J4515" s="40"/>
      <c r="K4515" s="40"/>
      <c r="L4515" s="40"/>
      <c r="M4515" s="40"/>
      <c r="N4515" s="40"/>
      <c r="O4515" s="40"/>
    </row>
    <row r="4516" spans="1:15" s="200" customFormat="1" x14ac:dyDescent="0.2">
      <c r="A4516" s="40"/>
      <c r="B4516" s="40"/>
      <c r="C4516" s="40"/>
      <c r="D4516" s="40"/>
      <c r="E4516" s="115"/>
      <c r="F4516" s="115"/>
      <c r="G4516" s="40"/>
      <c r="H4516" s="40"/>
      <c r="I4516" s="40"/>
      <c r="J4516" s="40"/>
      <c r="K4516" s="40"/>
      <c r="L4516" s="40"/>
      <c r="M4516" s="40"/>
      <c r="N4516" s="40"/>
      <c r="O4516" s="40"/>
    </row>
    <row r="4517" spans="1:15" s="200" customFormat="1" x14ac:dyDescent="0.2">
      <c r="A4517" s="40"/>
      <c r="B4517" s="40"/>
      <c r="C4517" s="40"/>
      <c r="D4517" s="40"/>
      <c r="E4517" s="115"/>
      <c r="F4517" s="115"/>
      <c r="G4517" s="40"/>
      <c r="H4517" s="40"/>
      <c r="I4517" s="40"/>
      <c r="J4517" s="40"/>
      <c r="K4517" s="40"/>
      <c r="L4517" s="40"/>
      <c r="M4517" s="40"/>
      <c r="N4517" s="40"/>
      <c r="O4517" s="40"/>
    </row>
    <row r="4518" spans="1:15" s="200" customFormat="1" x14ac:dyDescent="0.2">
      <c r="A4518" s="40"/>
      <c r="B4518" s="40"/>
      <c r="C4518" s="40"/>
      <c r="D4518" s="40"/>
      <c r="E4518" s="115"/>
      <c r="F4518" s="115"/>
      <c r="G4518" s="40"/>
      <c r="H4518" s="40"/>
      <c r="I4518" s="40"/>
      <c r="J4518" s="40"/>
      <c r="K4518" s="40"/>
      <c r="L4518" s="40"/>
      <c r="M4518" s="40"/>
      <c r="N4518" s="40"/>
      <c r="O4518" s="40"/>
    </row>
    <row r="4519" spans="1:15" s="200" customFormat="1" x14ac:dyDescent="0.2">
      <c r="A4519" s="40"/>
      <c r="B4519" s="40"/>
      <c r="C4519" s="40"/>
      <c r="D4519" s="40"/>
      <c r="E4519" s="115"/>
      <c r="F4519" s="115"/>
      <c r="G4519" s="40"/>
      <c r="H4519" s="40"/>
      <c r="I4519" s="40"/>
      <c r="J4519" s="40"/>
      <c r="K4519" s="40"/>
      <c r="L4519" s="40"/>
      <c r="M4519" s="40"/>
      <c r="N4519" s="40"/>
      <c r="O4519" s="40"/>
    </row>
    <row r="4520" spans="1:15" s="200" customFormat="1" x14ac:dyDescent="0.2">
      <c r="A4520" s="40"/>
      <c r="B4520" s="40"/>
      <c r="C4520" s="40"/>
      <c r="D4520" s="40"/>
      <c r="E4520" s="115"/>
      <c r="F4520" s="115"/>
      <c r="G4520" s="40"/>
      <c r="H4520" s="40"/>
      <c r="I4520" s="40"/>
      <c r="J4520" s="40"/>
      <c r="K4520" s="40"/>
      <c r="L4520" s="40"/>
      <c r="M4520" s="40"/>
      <c r="N4520" s="40"/>
      <c r="O4520" s="40"/>
    </row>
    <row r="4521" spans="1:15" s="200" customFormat="1" x14ac:dyDescent="0.2">
      <c r="A4521" s="40"/>
      <c r="B4521" s="40"/>
      <c r="C4521" s="40"/>
      <c r="D4521" s="40"/>
      <c r="E4521" s="115"/>
      <c r="F4521" s="115"/>
      <c r="G4521" s="40"/>
      <c r="H4521" s="40"/>
      <c r="I4521" s="40"/>
      <c r="J4521" s="40"/>
      <c r="K4521" s="40"/>
      <c r="L4521" s="40"/>
      <c r="M4521" s="40"/>
      <c r="N4521" s="40"/>
      <c r="O4521" s="40"/>
    </row>
    <row r="4522" spans="1:15" s="200" customFormat="1" x14ac:dyDescent="0.2">
      <c r="A4522" s="40"/>
      <c r="B4522" s="40"/>
      <c r="C4522" s="40"/>
      <c r="D4522" s="40"/>
      <c r="E4522" s="115"/>
      <c r="F4522" s="115"/>
      <c r="G4522" s="40"/>
      <c r="H4522" s="40"/>
      <c r="I4522" s="40"/>
      <c r="J4522" s="40"/>
      <c r="K4522" s="40"/>
      <c r="L4522" s="40"/>
      <c r="M4522" s="40"/>
      <c r="N4522" s="40"/>
      <c r="O4522" s="40"/>
    </row>
    <row r="4523" spans="1:15" s="200" customFormat="1" x14ac:dyDescent="0.2">
      <c r="A4523" s="40"/>
      <c r="B4523" s="40"/>
      <c r="C4523" s="40"/>
      <c r="D4523" s="40"/>
      <c r="E4523" s="115"/>
      <c r="F4523" s="115"/>
      <c r="G4523" s="40"/>
      <c r="H4523" s="40"/>
      <c r="I4523" s="40"/>
      <c r="J4523" s="40"/>
      <c r="K4523" s="40"/>
      <c r="L4523" s="40"/>
      <c r="M4523" s="40"/>
      <c r="N4523" s="40"/>
      <c r="O4523" s="40"/>
    </row>
    <row r="4524" spans="1:15" s="200" customFormat="1" x14ac:dyDescent="0.2">
      <c r="A4524" s="40"/>
      <c r="B4524" s="40"/>
      <c r="C4524" s="40"/>
      <c r="D4524" s="40"/>
      <c r="E4524" s="115"/>
      <c r="F4524" s="115"/>
      <c r="G4524" s="40"/>
      <c r="H4524" s="40"/>
      <c r="I4524" s="40"/>
      <c r="J4524" s="40"/>
      <c r="K4524" s="40"/>
      <c r="L4524" s="40"/>
      <c r="M4524" s="40"/>
      <c r="N4524" s="40"/>
      <c r="O4524" s="40"/>
    </row>
    <row r="4525" spans="1:15" s="200" customFormat="1" x14ac:dyDescent="0.2">
      <c r="A4525" s="40"/>
      <c r="B4525" s="40"/>
      <c r="C4525" s="40"/>
      <c r="D4525" s="40"/>
      <c r="E4525" s="115"/>
      <c r="F4525" s="115"/>
      <c r="G4525" s="40"/>
      <c r="H4525" s="40"/>
      <c r="I4525" s="40"/>
      <c r="J4525" s="40"/>
      <c r="K4525" s="40"/>
      <c r="L4525" s="40"/>
      <c r="M4525" s="40"/>
      <c r="N4525" s="40"/>
      <c r="O4525" s="40"/>
    </row>
    <row r="4526" spans="1:15" s="200" customFormat="1" x14ac:dyDescent="0.2">
      <c r="A4526" s="40"/>
      <c r="B4526" s="40"/>
      <c r="C4526" s="40"/>
      <c r="D4526" s="40"/>
      <c r="E4526" s="115"/>
      <c r="F4526" s="115"/>
      <c r="G4526" s="40"/>
      <c r="H4526" s="40"/>
      <c r="I4526" s="40"/>
      <c r="J4526" s="40"/>
      <c r="K4526" s="40"/>
      <c r="L4526" s="40"/>
      <c r="M4526" s="40"/>
      <c r="N4526" s="40"/>
      <c r="O4526" s="40"/>
    </row>
    <row r="4527" spans="1:15" s="200" customFormat="1" x14ac:dyDescent="0.2">
      <c r="A4527" s="40"/>
      <c r="B4527" s="40"/>
      <c r="C4527" s="40"/>
      <c r="D4527" s="40"/>
      <c r="E4527" s="115"/>
      <c r="F4527" s="115"/>
      <c r="G4527" s="40"/>
      <c r="H4527" s="40"/>
      <c r="I4527" s="40"/>
      <c r="J4527" s="40"/>
      <c r="K4527" s="40"/>
      <c r="L4527" s="40"/>
      <c r="M4527" s="40"/>
      <c r="N4527" s="40"/>
      <c r="O4527" s="40"/>
    </row>
    <row r="4528" spans="1:15" s="200" customFormat="1" x14ac:dyDescent="0.2">
      <c r="A4528" s="40"/>
      <c r="B4528" s="40"/>
      <c r="C4528" s="40"/>
      <c r="D4528" s="40"/>
      <c r="E4528" s="115"/>
      <c r="F4528" s="115"/>
      <c r="G4528" s="40"/>
      <c r="H4528" s="40"/>
      <c r="I4528" s="40"/>
      <c r="J4528" s="40"/>
      <c r="K4528" s="40"/>
      <c r="L4528" s="40"/>
      <c r="M4528" s="40"/>
      <c r="N4528" s="40"/>
      <c r="O4528" s="40"/>
    </row>
    <row r="4529" spans="1:15" s="200" customFormat="1" x14ac:dyDescent="0.2">
      <c r="A4529" s="40"/>
      <c r="B4529" s="40"/>
      <c r="C4529" s="40"/>
      <c r="D4529" s="40"/>
      <c r="E4529" s="115"/>
      <c r="F4529" s="115"/>
      <c r="G4529" s="40"/>
      <c r="H4529" s="40"/>
      <c r="I4529" s="40"/>
      <c r="J4529" s="40"/>
      <c r="K4529" s="40"/>
      <c r="L4529" s="40"/>
      <c r="M4529" s="40"/>
      <c r="N4529" s="40"/>
      <c r="O4529" s="40"/>
    </row>
    <row r="4530" spans="1:15" s="200" customFormat="1" x14ac:dyDescent="0.2">
      <c r="A4530" s="40"/>
      <c r="B4530" s="40"/>
      <c r="C4530" s="40"/>
      <c r="D4530" s="40"/>
      <c r="E4530" s="115"/>
      <c r="F4530" s="115"/>
      <c r="G4530" s="40"/>
      <c r="H4530" s="40"/>
      <c r="I4530" s="40"/>
      <c r="J4530" s="40"/>
      <c r="K4530" s="40"/>
      <c r="L4530" s="40"/>
      <c r="M4530" s="40"/>
      <c r="N4530" s="40"/>
      <c r="O4530" s="40"/>
    </row>
    <row r="4531" spans="1:15" s="200" customFormat="1" x14ac:dyDescent="0.2">
      <c r="A4531" s="40"/>
      <c r="B4531" s="40"/>
      <c r="C4531" s="40"/>
      <c r="D4531" s="40"/>
      <c r="E4531" s="115"/>
      <c r="F4531" s="115"/>
      <c r="G4531" s="40"/>
      <c r="H4531" s="40"/>
      <c r="I4531" s="40"/>
      <c r="J4531" s="40"/>
      <c r="K4531" s="40"/>
      <c r="L4531" s="40"/>
      <c r="M4531" s="40"/>
      <c r="N4531" s="40"/>
      <c r="O4531" s="40"/>
    </row>
    <row r="4532" spans="1:15" s="200" customFormat="1" x14ac:dyDescent="0.2">
      <c r="A4532" s="40"/>
      <c r="B4532" s="40"/>
      <c r="C4532" s="40"/>
      <c r="D4532" s="40"/>
      <c r="E4532" s="115"/>
      <c r="F4532" s="115"/>
      <c r="G4532" s="40"/>
      <c r="H4532" s="40"/>
      <c r="I4532" s="40"/>
      <c r="J4532" s="40"/>
      <c r="K4532" s="40"/>
      <c r="L4532" s="40"/>
      <c r="M4532" s="40"/>
      <c r="N4532" s="40"/>
      <c r="O4532" s="40"/>
    </row>
    <row r="4533" spans="1:15" s="200" customFormat="1" x14ac:dyDescent="0.2">
      <c r="A4533" s="40"/>
      <c r="B4533" s="40"/>
      <c r="C4533" s="40"/>
      <c r="D4533" s="40"/>
      <c r="E4533" s="115"/>
      <c r="F4533" s="115"/>
      <c r="G4533" s="40"/>
      <c r="H4533" s="40"/>
      <c r="I4533" s="40"/>
      <c r="J4533" s="40"/>
      <c r="K4533" s="40"/>
      <c r="L4533" s="40"/>
      <c r="M4533" s="40"/>
      <c r="N4533" s="40"/>
      <c r="O4533" s="40"/>
    </row>
    <row r="4534" spans="1:15" s="200" customFormat="1" x14ac:dyDescent="0.2">
      <c r="A4534" s="40"/>
      <c r="B4534" s="40"/>
      <c r="C4534" s="40"/>
      <c r="D4534" s="40"/>
      <c r="E4534" s="115"/>
      <c r="F4534" s="115"/>
      <c r="G4534" s="40"/>
      <c r="H4534" s="40"/>
      <c r="I4534" s="40"/>
      <c r="J4534" s="40"/>
      <c r="K4534" s="40"/>
      <c r="L4534" s="40"/>
      <c r="M4534" s="40"/>
      <c r="N4534" s="40"/>
      <c r="O4534" s="40"/>
    </row>
    <row r="4535" spans="1:15" s="200" customFormat="1" x14ac:dyDescent="0.2">
      <c r="A4535" s="40"/>
      <c r="B4535" s="40"/>
      <c r="C4535" s="40"/>
      <c r="D4535" s="40"/>
      <c r="E4535" s="115"/>
      <c r="F4535" s="115"/>
      <c r="G4535" s="40"/>
      <c r="H4535" s="40"/>
      <c r="I4535" s="40"/>
      <c r="J4535" s="40"/>
      <c r="K4535" s="40"/>
      <c r="L4535" s="40"/>
      <c r="M4535" s="40"/>
      <c r="N4535" s="40"/>
      <c r="O4535" s="40"/>
    </row>
    <row r="4536" spans="1:15" s="200" customFormat="1" x14ac:dyDescent="0.2">
      <c r="A4536" s="40"/>
      <c r="B4536" s="40"/>
      <c r="C4536" s="40"/>
      <c r="D4536" s="40"/>
      <c r="E4536" s="115"/>
      <c r="F4536" s="115"/>
      <c r="G4536" s="40"/>
      <c r="H4536" s="40"/>
      <c r="I4536" s="40"/>
      <c r="J4536" s="40"/>
      <c r="K4536" s="40"/>
      <c r="L4536" s="40"/>
      <c r="M4536" s="40"/>
      <c r="N4536" s="40"/>
      <c r="O4536" s="40"/>
    </row>
    <row r="4537" spans="1:15" s="200" customFormat="1" x14ac:dyDescent="0.2">
      <c r="A4537" s="40"/>
      <c r="B4537" s="40"/>
      <c r="C4537" s="40"/>
      <c r="D4537" s="40"/>
      <c r="E4537" s="115"/>
      <c r="F4537" s="115"/>
      <c r="G4537" s="40"/>
      <c r="H4537" s="40"/>
      <c r="I4537" s="40"/>
      <c r="J4537" s="40"/>
      <c r="K4537" s="40"/>
      <c r="L4537" s="40"/>
      <c r="M4537" s="40"/>
      <c r="N4537" s="40"/>
      <c r="O4537" s="40"/>
    </row>
    <row r="4538" spans="1:15" s="200" customFormat="1" x14ac:dyDescent="0.2">
      <c r="A4538" s="40"/>
      <c r="B4538" s="40"/>
      <c r="C4538" s="40"/>
      <c r="D4538" s="40"/>
      <c r="E4538" s="115"/>
      <c r="F4538" s="115"/>
      <c r="G4538" s="40"/>
      <c r="H4538" s="40"/>
      <c r="I4538" s="40"/>
      <c r="J4538" s="40"/>
      <c r="K4538" s="40"/>
      <c r="L4538" s="40"/>
      <c r="M4538" s="40"/>
      <c r="N4538" s="40"/>
      <c r="O4538" s="40"/>
    </row>
    <row r="4539" spans="1:15" s="200" customFormat="1" x14ac:dyDescent="0.2">
      <c r="A4539" s="40"/>
      <c r="B4539" s="40"/>
      <c r="C4539" s="40"/>
      <c r="D4539" s="40"/>
      <c r="E4539" s="115"/>
      <c r="F4539" s="115"/>
      <c r="G4539" s="40"/>
      <c r="H4539" s="40"/>
      <c r="I4539" s="40"/>
      <c r="J4539" s="40"/>
      <c r="K4539" s="40"/>
      <c r="L4539" s="40"/>
      <c r="M4539" s="40"/>
      <c r="N4539" s="40"/>
      <c r="O4539" s="40"/>
    </row>
    <row r="4540" spans="1:15" s="200" customFormat="1" x14ac:dyDescent="0.2">
      <c r="A4540" s="40"/>
      <c r="B4540" s="40"/>
      <c r="C4540" s="40"/>
      <c r="D4540" s="40"/>
      <c r="E4540" s="115"/>
      <c r="F4540" s="115"/>
      <c r="G4540" s="40"/>
      <c r="H4540" s="40"/>
      <c r="I4540" s="40"/>
      <c r="J4540" s="40"/>
      <c r="K4540" s="40"/>
      <c r="L4540" s="40"/>
      <c r="M4540" s="40"/>
      <c r="N4540" s="40"/>
      <c r="O4540" s="40"/>
    </row>
    <row r="4541" spans="1:15" s="200" customFormat="1" x14ac:dyDescent="0.2">
      <c r="A4541" s="40"/>
      <c r="B4541" s="40"/>
      <c r="C4541" s="40"/>
      <c r="D4541" s="40"/>
      <c r="E4541" s="115"/>
      <c r="F4541" s="115"/>
      <c r="G4541" s="40"/>
      <c r="H4541" s="40"/>
      <c r="I4541" s="40"/>
      <c r="J4541" s="40"/>
      <c r="K4541" s="40"/>
      <c r="L4541" s="40"/>
      <c r="M4541" s="40"/>
      <c r="N4541" s="40"/>
      <c r="O4541" s="40"/>
    </row>
    <row r="4542" spans="1:15" s="200" customFormat="1" x14ac:dyDescent="0.2">
      <c r="A4542" s="40"/>
      <c r="B4542" s="40"/>
      <c r="C4542" s="40"/>
      <c r="D4542" s="40"/>
      <c r="E4542" s="115"/>
      <c r="F4542" s="115"/>
      <c r="G4542" s="40"/>
      <c r="H4542" s="40"/>
      <c r="I4542" s="40"/>
      <c r="J4542" s="40"/>
      <c r="K4542" s="40"/>
      <c r="L4542" s="40"/>
      <c r="M4542" s="40"/>
      <c r="N4542" s="40"/>
      <c r="O4542" s="40"/>
    </row>
    <row r="4543" spans="1:15" s="200" customFormat="1" x14ac:dyDescent="0.2">
      <c r="A4543" s="40"/>
      <c r="B4543" s="40"/>
      <c r="C4543" s="40"/>
      <c r="D4543" s="40"/>
      <c r="E4543" s="115"/>
      <c r="F4543" s="115"/>
      <c r="G4543" s="40"/>
      <c r="H4543" s="40"/>
      <c r="I4543" s="40"/>
      <c r="J4543" s="40"/>
      <c r="K4543" s="40"/>
      <c r="L4543" s="40"/>
      <c r="M4543" s="40"/>
      <c r="N4543" s="40"/>
      <c r="O4543" s="40"/>
    </row>
    <row r="4544" spans="1:15" s="200" customFormat="1" x14ac:dyDescent="0.2">
      <c r="A4544" s="40"/>
      <c r="B4544" s="40"/>
      <c r="C4544" s="40"/>
      <c r="D4544" s="40"/>
      <c r="E4544" s="115"/>
      <c r="F4544" s="115"/>
      <c r="G4544" s="40"/>
      <c r="H4544" s="40"/>
      <c r="I4544" s="40"/>
      <c r="J4544" s="40"/>
      <c r="K4544" s="40"/>
      <c r="L4544" s="40"/>
      <c r="M4544" s="40"/>
      <c r="N4544" s="40"/>
      <c r="O4544" s="40"/>
    </row>
    <row r="4545" spans="1:15" s="200" customFormat="1" x14ac:dyDescent="0.2">
      <c r="A4545" s="40"/>
      <c r="B4545" s="40"/>
      <c r="C4545" s="40"/>
      <c r="D4545" s="40"/>
      <c r="E4545" s="115"/>
      <c r="F4545" s="115"/>
      <c r="G4545" s="40"/>
      <c r="H4545" s="40"/>
      <c r="I4545" s="40"/>
      <c r="J4545" s="40"/>
      <c r="K4545" s="40"/>
      <c r="L4545" s="40"/>
      <c r="M4545" s="40"/>
      <c r="N4545" s="40"/>
      <c r="O4545" s="40"/>
    </row>
    <row r="4546" spans="1:15" s="200" customFormat="1" x14ac:dyDescent="0.2">
      <c r="A4546" s="40"/>
      <c r="B4546" s="40"/>
      <c r="C4546" s="40"/>
      <c r="D4546" s="40"/>
      <c r="E4546" s="115"/>
      <c r="F4546" s="115"/>
      <c r="G4546" s="40"/>
      <c r="H4546" s="40"/>
      <c r="I4546" s="40"/>
      <c r="J4546" s="40"/>
      <c r="K4546" s="40"/>
      <c r="L4546" s="40"/>
      <c r="M4546" s="40"/>
      <c r="N4546" s="40"/>
      <c r="O4546" s="40"/>
    </row>
    <row r="4547" spans="1:15" s="200" customFormat="1" x14ac:dyDescent="0.2">
      <c r="A4547" s="40"/>
      <c r="B4547" s="40"/>
      <c r="C4547" s="40"/>
      <c r="D4547" s="40"/>
      <c r="E4547" s="115"/>
      <c r="F4547" s="115"/>
      <c r="G4547" s="40"/>
      <c r="H4547" s="40"/>
      <c r="I4547" s="40"/>
      <c r="J4547" s="40"/>
      <c r="K4547" s="40"/>
      <c r="L4547" s="40"/>
      <c r="M4547" s="40"/>
      <c r="N4547" s="40"/>
      <c r="O4547" s="40"/>
    </row>
    <row r="4548" spans="1:15" s="200" customFormat="1" x14ac:dyDescent="0.2">
      <c r="A4548" s="40"/>
      <c r="B4548" s="40"/>
      <c r="C4548" s="40"/>
      <c r="D4548" s="40"/>
      <c r="E4548" s="115"/>
      <c r="F4548" s="115"/>
      <c r="G4548" s="40"/>
      <c r="H4548" s="40"/>
      <c r="I4548" s="40"/>
      <c r="J4548" s="40"/>
      <c r="K4548" s="40"/>
      <c r="L4548" s="40"/>
      <c r="M4548" s="40"/>
      <c r="N4548" s="40"/>
      <c r="O4548" s="40"/>
    </row>
    <row r="4549" spans="1:15" s="200" customFormat="1" x14ac:dyDescent="0.2">
      <c r="A4549" s="40"/>
      <c r="B4549" s="40"/>
      <c r="C4549" s="40"/>
      <c r="D4549" s="40"/>
      <c r="E4549" s="115"/>
      <c r="F4549" s="115"/>
      <c r="G4549" s="40"/>
      <c r="H4549" s="40"/>
      <c r="I4549" s="40"/>
      <c r="J4549" s="40"/>
      <c r="K4549" s="40"/>
      <c r="L4549" s="40"/>
      <c r="M4549" s="40"/>
      <c r="N4549" s="40"/>
      <c r="O4549" s="40"/>
    </row>
    <row r="4550" spans="1:15" s="200" customFormat="1" x14ac:dyDescent="0.2">
      <c r="A4550" s="40"/>
      <c r="B4550" s="40"/>
      <c r="C4550" s="40"/>
      <c r="D4550" s="40"/>
      <c r="E4550" s="115"/>
      <c r="F4550" s="115"/>
      <c r="G4550" s="40"/>
      <c r="H4550" s="40"/>
      <c r="I4550" s="40"/>
      <c r="J4550" s="40"/>
      <c r="K4550" s="40"/>
      <c r="L4550" s="40"/>
      <c r="M4550" s="40"/>
      <c r="N4550" s="40"/>
      <c r="O4550" s="40"/>
    </row>
    <row r="4551" spans="1:15" s="200" customFormat="1" x14ac:dyDescent="0.2">
      <c r="A4551" s="40"/>
      <c r="B4551" s="40"/>
      <c r="C4551" s="40"/>
      <c r="D4551" s="40"/>
      <c r="E4551" s="115"/>
      <c r="F4551" s="115"/>
      <c r="G4551" s="40"/>
      <c r="H4551" s="40"/>
      <c r="I4551" s="40"/>
      <c r="J4551" s="40"/>
      <c r="K4551" s="40"/>
      <c r="L4551" s="40"/>
      <c r="M4551" s="40"/>
      <c r="N4551" s="40"/>
      <c r="O4551" s="40"/>
    </row>
    <row r="4552" spans="1:15" s="200" customFormat="1" x14ac:dyDescent="0.2">
      <c r="A4552" s="40"/>
      <c r="B4552" s="40"/>
      <c r="C4552" s="40"/>
      <c r="D4552" s="40"/>
      <c r="E4552" s="115"/>
      <c r="F4552" s="115"/>
      <c r="G4552" s="40"/>
      <c r="H4552" s="40"/>
      <c r="I4552" s="40"/>
      <c r="J4552" s="40"/>
      <c r="K4552" s="40"/>
      <c r="L4552" s="40"/>
      <c r="M4552" s="40"/>
      <c r="N4552" s="40"/>
      <c r="O4552" s="40"/>
    </row>
    <row r="4553" spans="1:15" s="200" customFormat="1" x14ac:dyDescent="0.2">
      <c r="A4553" s="40"/>
      <c r="B4553" s="40"/>
      <c r="C4553" s="40"/>
      <c r="D4553" s="40"/>
      <c r="E4553" s="115"/>
      <c r="F4553" s="115"/>
      <c r="G4553" s="40"/>
      <c r="H4553" s="40"/>
      <c r="I4553" s="40"/>
      <c r="J4553" s="40"/>
      <c r="K4553" s="40"/>
      <c r="L4553" s="40"/>
      <c r="M4553" s="40"/>
      <c r="N4553" s="40"/>
      <c r="O4553" s="40"/>
    </row>
    <row r="4554" spans="1:15" s="200" customFormat="1" x14ac:dyDescent="0.2">
      <c r="A4554" s="40"/>
      <c r="B4554" s="40"/>
      <c r="C4554" s="40"/>
      <c r="D4554" s="40"/>
      <c r="E4554" s="115"/>
      <c r="F4554" s="115"/>
      <c r="G4554" s="40"/>
      <c r="H4554" s="40"/>
      <c r="I4554" s="40"/>
      <c r="J4554" s="40"/>
      <c r="K4554" s="40"/>
      <c r="L4554" s="40"/>
      <c r="M4554" s="40"/>
      <c r="N4554" s="40"/>
      <c r="O4554" s="40"/>
    </row>
    <row r="4555" spans="1:15" s="200" customFormat="1" x14ac:dyDescent="0.2">
      <c r="A4555" s="40"/>
      <c r="B4555" s="40"/>
      <c r="C4555" s="40"/>
      <c r="D4555" s="40"/>
      <c r="E4555" s="115"/>
      <c r="F4555" s="115"/>
      <c r="G4555" s="40"/>
      <c r="H4555" s="40"/>
      <c r="I4555" s="40"/>
      <c r="J4555" s="40"/>
      <c r="K4555" s="40"/>
      <c r="L4555" s="40"/>
      <c r="M4555" s="40"/>
      <c r="N4555" s="40"/>
      <c r="O4555" s="40"/>
    </row>
    <row r="4556" spans="1:15" s="200" customFormat="1" x14ac:dyDescent="0.2">
      <c r="A4556" s="40"/>
      <c r="B4556" s="40"/>
      <c r="C4556" s="40"/>
      <c r="D4556" s="40"/>
      <c r="E4556" s="115"/>
      <c r="F4556" s="115"/>
      <c r="G4556" s="40"/>
      <c r="H4556" s="40"/>
      <c r="I4556" s="40"/>
      <c r="J4556" s="40"/>
      <c r="K4556" s="40"/>
      <c r="L4556" s="40"/>
      <c r="M4556" s="40"/>
      <c r="N4556" s="40"/>
      <c r="O4556" s="40"/>
    </row>
    <row r="4557" spans="1:15" s="200" customFormat="1" x14ac:dyDescent="0.2">
      <c r="A4557" s="40"/>
      <c r="B4557" s="40"/>
      <c r="C4557" s="40"/>
      <c r="D4557" s="40"/>
      <c r="E4557" s="115"/>
      <c r="F4557" s="115"/>
      <c r="G4557" s="40"/>
      <c r="H4557" s="40"/>
      <c r="I4557" s="40"/>
      <c r="J4557" s="40"/>
      <c r="K4557" s="40"/>
      <c r="L4557" s="40"/>
      <c r="M4557" s="40"/>
      <c r="N4557" s="40"/>
      <c r="O4557" s="40"/>
    </row>
    <row r="4558" spans="1:15" s="200" customFormat="1" x14ac:dyDescent="0.2">
      <c r="A4558" s="40"/>
      <c r="B4558" s="40"/>
      <c r="C4558" s="40"/>
      <c r="D4558" s="40"/>
      <c r="E4558" s="115"/>
      <c r="F4558" s="115"/>
      <c r="G4558" s="40"/>
      <c r="H4558" s="40"/>
      <c r="I4558" s="40"/>
      <c r="J4558" s="40"/>
      <c r="K4558" s="40"/>
      <c r="L4558" s="40"/>
      <c r="M4558" s="40"/>
      <c r="N4558" s="40"/>
      <c r="O4558" s="40"/>
    </row>
    <row r="4559" spans="1:15" s="200" customFormat="1" x14ac:dyDescent="0.2">
      <c r="A4559" s="40"/>
      <c r="B4559" s="40"/>
      <c r="C4559" s="40"/>
      <c r="D4559" s="40"/>
      <c r="E4559" s="115"/>
      <c r="F4559" s="115"/>
      <c r="G4559" s="40"/>
      <c r="H4559" s="40"/>
      <c r="I4559" s="40"/>
      <c r="J4559" s="40"/>
      <c r="K4559" s="40"/>
      <c r="L4559" s="40"/>
      <c r="M4559" s="40"/>
      <c r="N4559" s="40"/>
      <c r="O4559" s="40"/>
    </row>
    <row r="4560" spans="1:15" s="200" customFormat="1" x14ac:dyDescent="0.2">
      <c r="A4560" s="40"/>
      <c r="B4560" s="40"/>
      <c r="C4560" s="40"/>
      <c r="D4560" s="40"/>
      <c r="E4560" s="115"/>
      <c r="F4560" s="115"/>
      <c r="G4560" s="40"/>
      <c r="H4560" s="40"/>
      <c r="I4560" s="40"/>
      <c r="J4560" s="40"/>
      <c r="K4560" s="40"/>
      <c r="L4560" s="40"/>
      <c r="M4560" s="40"/>
      <c r="N4560" s="40"/>
      <c r="O4560" s="40"/>
    </row>
    <row r="4561" spans="1:15" s="200" customFormat="1" x14ac:dyDescent="0.2">
      <c r="A4561" s="40"/>
      <c r="B4561" s="40"/>
      <c r="C4561" s="40"/>
      <c r="D4561" s="40"/>
      <c r="E4561" s="115"/>
      <c r="F4561" s="115"/>
      <c r="G4561" s="40"/>
      <c r="H4561" s="40"/>
      <c r="I4561" s="40"/>
      <c r="J4561" s="40"/>
      <c r="K4561" s="40"/>
      <c r="L4561" s="40"/>
      <c r="M4561" s="40"/>
      <c r="N4561" s="40"/>
      <c r="O4561" s="40"/>
    </row>
    <row r="4562" spans="1:15" s="200" customFormat="1" x14ac:dyDescent="0.2">
      <c r="A4562" s="40"/>
      <c r="B4562" s="40"/>
      <c r="C4562" s="40"/>
      <c r="D4562" s="40"/>
      <c r="E4562" s="115"/>
      <c r="F4562" s="115"/>
      <c r="G4562" s="40"/>
      <c r="H4562" s="40"/>
      <c r="I4562" s="40"/>
      <c r="J4562" s="40"/>
      <c r="K4562" s="40"/>
      <c r="L4562" s="40"/>
      <c r="M4562" s="40"/>
      <c r="N4562" s="40"/>
      <c r="O4562" s="40"/>
    </row>
    <row r="4563" spans="1:15" s="200" customFormat="1" x14ac:dyDescent="0.2">
      <c r="A4563" s="40"/>
      <c r="B4563" s="40"/>
      <c r="C4563" s="40"/>
      <c r="D4563" s="40"/>
      <c r="E4563" s="115"/>
      <c r="F4563" s="115"/>
      <c r="G4563" s="40"/>
      <c r="H4563" s="40"/>
      <c r="I4563" s="40"/>
      <c r="J4563" s="40"/>
      <c r="K4563" s="40"/>
      <c r="L4563" s="40"/>
      <c r="M4563" s="40"/>
      <c r="N4563" s="40"/>
      <c r="O4563" s="40"/>
    </row>
    <row r="4564" spans="1:15" s="200" customFormat="1" x14ac:dyDescent="0.2">
      <c r="A4564" s="40"/>
      <c r="B4564" s="40"/>
      <c r="C4564" s="40"/>
      <c r="D4564" s="40"/>
      <c r="E4564" s="115"/>
      <c r="F4564" s="115"/>
      <c r="G4564" s="40"/>
      <c r="H4564" s="40"/>
      <c r="I4564" s="40"/>
      <c r="J4564" s="40"/>
      <c r="K4564" s="40"/>
      <c r="L4564" s="40"/>
      <c r="M4564" s="40"/>
      <c r="N4564" s="40"/>
      <c r="O4564" s="40"/>
    </row>
    <row r="4565" spans="1:15" s="200" customFormat="1" x14ac:dyDescent="0.2">
      <c r="A4565" s="40"/>
      <c r="B4565" s="40"/>
      <c r="C4565" s="40"/>
      <c r="D4565" s="40"/>
      <c r="E4565" s="115"/>
      <c r="F4565" s="115"/>
      <c r="G4565" s="40"/>
      <c r="H4565" s="40"/>
      <c r="I4565" s="40"/>
      <c r="J4565" s="40"/>
      <c r="K4565" s="40"/>
      <c r="L4565" s="40"/>
      <c r="M4565" s="40"/>
      <c r="N4565" s="40"/>
      <c r="O4565" s="40"/>
    </row>
    <row r="4566" spans="1:15" s="200" customFormat="1" x14ac:dyDescent="0.2">
      <c r="A4566" s="40"/>
      <c r="B4566" s="40"/>
      <c r="C4566" s="40"/>
      <c r="D4566" s="40"/>
      <c r="E4566" s="115"/>
      <c r="F4566" s="115"/>
      <c r="G4566" s="40"/>
      <c r="H4566" s="40"/>
      <c r="I4566" s="40"/>
      <c r="J4566" s="40"/>
      <c r="K4566" s="40"/>
      <c r="L4566" s="40"/>
      <c r="M4566" s="40"/>
      <c r="N4566" s="40"/>
      <c r="O4566" s="40"/>
    </row>
    <row r="4567" spans="1:15" s="200" customFormat="1" x14ac:dyDescent="0.2">
      <c r="A4567" s="40"/>
      <c r="B4567" s="40"/>
      <c r="C4567" s="40"/>
      <c r="D4567" s="40"/>
      <c r="E4567" s="115"/>
      <c r="F4567" s="115"/>
      <c r="G4567" s="40"/>
      <c r="H4567" s="40"/>
      <c r="I4567" s="40"/>
      <c r="J4567" s="40"/>
      <c r="K4567" s="40"/>
      <c r="L4567" s="40"/>
      <c r="M4567" s="40"/>
      <c r="N4567" s="40"/>
      <c r="O4567" s="40"/>
    </row>
    <row r="4568" spans="1:15" s="200" customFormat="1" x14ac:dyDescent="0.2">
      <c r="A4568" s="40"/>
      <c r="B4568" s="40"/>
      <c r="C4568" s="40"/>
      <c r="D4568" s="40"/>
      <c r="E4568" s="115"/>
      <c r="F4568" s="115"/>
      <c r="G4568" s="40"/>
      <c r="H4568" s="40"/>
      <c r="I4568" s="40"/>
      <c r="J4568" s="40"/>
      <c r="K4568" s="40"/>
      <c r="L4568" s="40"/>
      <c r="M4568" s="40"/>
      <c r="N4568" s="40"/>
      <c r="O4568" s="40"/>
    </row>
    <row r="4569" spans="1:15" s="200" customFormat="1" x14ac:dyDescent="0.2">
      <c r="A4569" s="40"/>
      <c r="B4569" s="40"/>
      <c r="C4569" s="40"/>
      <c r="D4569" s="40"/>
      <c r="E4569" s="115"/>
      <c r="F4569" s="115"/>
      <c r="G4569" s="40"/>
      <c r="H4569" s="40"/>
      <c r="I4569" s="40"/>
      <c r="J4569" s="40"/>
      <c r="K4569" s="40"/>
      <c r="L4569" s="40"/>
      <c r="M4569" s="40"/>
      <c r="N4569" s="40"/>
      <c r="O4569" s="40"/>
    </row>
    <row r="4570" spans="1:15" s="200" customFormat="1" x14ac:dyDescent="0.2">
      <c r="A4570" s="40"/>
      <c r="B4570" s="40"/>
      <c r="C4570" s="40"/>
      <c r="D4570" s="40"/>
      <c r="E4570" s="115"/>
      <c r="F4570" s="115"/>
      <c r="G4570" s="40"/>
      <c r="H4570" s="40"/>
      <c r="I4570" s="40"/>
      <c r="J4570" s="40"/>
      <c r="K4570" s="40"/>
      <c r="L4570" s="40"/>
      <c r="M4570" s="40"/>
      <c r="N4570" s="40"/>
      <c r="O4570" s="40"/>
    </row>
    <row r="4571" spans="1:15" s="200" customFormat="1" x14ac:dyDescent="0.2">
      <c r="A4571" s="40"/>
      <c r="B4571" s="40"/>
      <c r="C4571" s="40"/>
      <c r="D4571" s="40"/>
      <c r="E4571" s="115"/>
      <c r="F4571" s="115"/>
      <c r="G4571" s="40"/>
      <c r="H4571" s="40"/>
      <c r="I4571" s="40"/>
      <c r="J4571" s="40"/>
      <c r="K4571" s="40"/>
      <c r="L4571" s="40"/>
      <c r="M4571" s="40"/>
      <c r="N4571" s="40"/>
      <c r="O4571" s="40"/>
    </row>
    <row r="4572" spans="1:15" s="200" customFormat="1" x14ac:dyDescent="0.2">
      <c r="A4572" s="40"/>
      <c r="B4572" s="40"/>
      <c r="C4572" s="40"/>
      <c r="D4572" s="40"/>
      <c r="E4572" s="115"/>
      <c r="F4572" s="115"/>
      <c r="G4572" s="40"/>
      <c r="H4572" s="40"/>
      <c r="I4572" s="40"/>
      <c r="J4572" s="40"/>
      <c r="K4572" s="40"/>
      <c r="L4572" s="40"/>
      <c r="M4572" s="40"/>
      <c r="N4572" s="40"/>
      <c r="O4572" s="40"/>
    </row>
    <row r="4573" spans="1:15" s="200" customFormat="1" x14ac:dyDescent="0.2">
      <c r="A4573" s="40"/>
      <c r="B4573" s="40"/>
      <c r="C4573" s="40"/>
      <c r="D4573" s="40"/>
      <c r="E4573" s="115"/>
      <c r="F4573" s="115"/>
      <c r="G4573" s="40"/>
      <c r="H4573" s="40"/>
      <c r="I4573" s="40"/>
      <c r="J4573" s="40"/>
      <c r="K4573" s="40"/>
      <c r="L4573" s="40"/>
      <c r="M4573" s="40"/>
      <c r="N4573" s="40"/>
      <c r="O4573" s="40"/>
    </row>
    <row r="4574" spans="1:15" s="200" customFormat="1" x14ac:dyDescent="0.2">
      <c r="A4574" s="40"/>
      <c r="B4574" s="40"/>
      <c r="C4574" s="40"/>
      <c r="D4574" s="40"/>
      <c r="E4574" s="115"/>
      <c r="F4574" s="115"/>
      <c r="G4574" s="40"/>
      <c r="H4574" s="40"/>
      <c r="I4574" s="40"/>
      <c r="J4574" s="40"/>
      <c r="K4574" s="40"/>
      <c r="L4574" s="40"/>
      <c r="M4574" s="40"/>
      <c r="N4574" s="40"/>
      <c r="O4574" s="40"/>
    </row>
    <row r="4575" spans="1:15" s="200" customFormat="1" x14ac:dyDescent="0.2">
      <c r="A4575" s="40"/>
      <c r="B4575" s="40"/>
      <c r="C4575" s="40"/>
      <c r="D4575" s="40"/>
      <c r="E4575" s="115"/>
      <c r="F4575" s="115"/>
      <c r="G4575" s="40"/>
      <c r="H4575" s="40"/>
      <c r="I4575" s="40"/>
      <c r="J4575" s="40"/>
      <c r="K4575" s="40"/>
      <c r="L4575" s="40"/>
      <c r="M4575" s="40"/>
      <c r="N4575" s="40"/>
      <c r="O4575" s="40"/>
    </row>
    <row r="4576" spans="1:15" s="200" customFormat="1" x14ac:dyDescent="0.2">
      <c r="A4576" s="40"/>
      <c r="B4576" s="40"/>
      <c r="C4576" s="40"/>
      <c r="D4576" s="40"/>
      <c r="E4576" s="115"/>
      <c r="F4576" s="115"/>
      <c r="G4576" s="40"/>
      <c r="H4576" s="40"/>
      <c r="I4576" s="40"/>
      <c r="J4576" s="40"/>
      <c r="K4576" s="40"/>
      <c r="L4576" s="40"/>
      <c r="M4576" s="40"/>
      <c r="N4576" s="40"/>
      <c r="O4576" s="40"/>
    </row>
    <row r="4577" spans="1:15" s="200" customFormat="1" x14ac:dyDescent="0.2">
      <c r="A4577" s="40"/>
      <c r="B4577" s="40"/>
      <c r="C4577" s="40"/>
      <c r="D4577" s="40"/>
      <c r="E4577" s="115"/>
      <c r="F4577" s="115"/>
      <c r="G4577" s="40"/>
      <c r="H4577" s="40"/>
      <c r="I4577" s="40"/>
      <c r="J4577" s="40"/>
      <c r="K4577" s="40"/>
      <c r="L4577" s="40"/>
      <c r="M4577" s="40"/>
      <c r="N4577" s="40"/>
      <c r="O4577" s="40"/>
    </row>
    <row r="4578" spans="1:15" s="200" customFormat="1" x14ac:dyDescent="0.2">
      <c r="A4578" s="40"/>
      <c r="B4578" s="40"/>
      <c r="C4578" s="40"/>
      <c r="D4578" s="40"/>
      <c r="E4578" s="115"/>
      <c r="F4578" s="115"/>
      <c r="G4578" s="40"/>
      <c r="H4578" s="40"/>
      <c r="I4578" s="40"/>
      <c r="J4578" s="40"/>
      <c r="K4578" s="40"/>
      <c r="L4578" s="40"/>
      <c r="M4578" s="40"/>
      <c r="N4578" s="40"/>
      <c r="O4578" s="40"/>
    </row>
    <row r="4579" spans="1:15" s="200" customFormat="1" x14ac:dyDescent="0.2">
      <c r="A4579" s="40"/>
      <c r="B4579" s="40"/>
      <c r="C4579" s="40"/>
      <c r="D4579" s="40"/>
      <c r="E4579" s="115"/>
      <c r="F4579" s="115"/>
      <c r="G4579" s="40"/>
      <c r="H4579" s="40"/>
      <c r="I4579" s="40"/>
      <c r="J4579" s="40"/>
      <c r="K4579" s="40"/>
      <c r="L4579" s="40"/>
      <c r="M4579" s="40"/>
      <c r="N4579" s="40"/>
      <c r="O4579" s="40"/>
    </row>
    <row r="4580" spans="1:15" s="200" customFormat="1" x14ac:dyDescent="0.2">
      <c r="A4580" s="40"/>
      <c r="B4580" s="40"/>
      <c r="C4580" s="40"/>
      <c r="D4580" s="40"/>
      <c r="E4580" s="115"/>
      <c r="F4580" s="115"/>
      <c r="G4580" s="40"/>
      <c r="H4580" s="40"/>
      <c r="I4580" s="40"/>
      <c r="J4580" s="40"/>
      <c r="K4580" s="40"/>
      <c r="L4580" s="40"/>
      <c r="M4580" s="40"/>
      <c r="N4580" s="40"/>
      <c r="O4580" s="40"/>
    </row>
    <row r="4581" spans="1:15" s="200" customFormat="1" x14ac:dyDescent="0.2">
      <c r="A4581" s="40"/>
      <c r="B4581" s="40"/>
      <c r="C4581" s="40"/>
      <c r="D4581" s="40"/>
      <c r="E4581" s="115"/>
      <c r="F4581" s="115"/>
      <c r="G4581" s="40"/>
      <c r="H4581" s="40"/>
      <c r="I4581" s="40"/>
      <c r="J4581" s="40"/>
      <c r="K4581" s="40"/>
      <c r="L4581" s="40"/>
      <c r="M4581" s="40"/>
      <c r="N4581" s="40"/>
      <c r="O4581" s="40"/>
    </row>
    <row r="4582" spans="1:15" s="200" customFormat="1" x14ac:dyDescent="0.2">
      <c r="A4582" s="40"/>
      <c r="B4582" s="40"/>
      <c r="C4582" s="40"/>
      <c r="D4582" s="40"/>
      <c r="E4582" s="115"/>
      <c r="F4582" s="115"/>
      <c r="G4582" s="40"/>
      <c r="H4582" s="40"/>
      <c r="I4582" s="40"/>
      <c r="J4582" s="40"/>
      <c r="K4582" s="40"/>
      <c r="L4582" s="40"/>
      <c r="M4582" s="40"/>
      <c r="N4582" s="40"/>
      <c r="O4582" s="40"/>
    </row>
    <row r="4583" spans="1:15" s="200" customFormat="1" x14ac:dyDescent="0.2">
      <c r="A4583" s="40"/>
      <c r="B4583" s="40"/>
      <c r="C4583" s="40"/>
      <c r="D4583" s="40"/>
      <c r="E4583" s="115"/>
      <c r="F4583" s="115"/>
      <c r="G4583" s="40"/>
      <c r="H4583" s="40"/>
      <c r="I4583" s="40"/>
      <c r="J4583" s="40"/>
      <c r="K4583" s="40"/>
      <c r="L4583" s="40"/>
      <c r="M4583" s="40"/>
      <c r="N4583" s="40"/>
      <c r="O4583" s="40"/>
    </row>
    <row r="4584" spans="1:15" s="200" customFormat="1" x14ac:dyDescent="0.2">
      <c r="A4584" s="40"/>
      <c r="B4584" s="40"/>
      <c r="C4584" s="40"/>
      <c r="D4584" s="40"/>
      <c r="E4584" s="115"/>
      <c r="F4584" s="115"/>
      <c r="G4584" s="40"/>
      <c r="H4584" s="40"/>
      <c r="I4584" s="40"/>
      <c r="J4584" s="40"/>
      <c r="K4584" s="40"/>
      <c r="L4584" s="40"/>
      <c r="M4584" s="40"/>
      <c r="N4584" s="40"/>
      <c r="O4584" s="40"/>
    </row>
    <row r="4585" spans="1:15" s="200" customFormat="1" x14ac:dyDescent="0.2">
      <c r="A4585" s="40"/>
      <c r="B4585" s="40"/>
      <c r="C4585" s="40"/>
      <c r="D4585" s="40"/>
      <c r="E4585" s="115"/>
      <c r="F4585" s="115"/>
      <c r="G4585" s="40"/>
      <c r="H4585" s="40"/>
      <c r="I4585" s="40"/>
      <c r="J4585" s="40"/>
      <c r="K4585" s="40"/>
      <c r="L4585" s="40"/>
      <c r="M4585" s="40"/>
      <c r="N4585" s="40"/>
      <c r="O4585" s="40"/>
    </row>
    <row r="4586" spans="1:15" s="200" customFormat="1" x14ac:dyDescent="0.2">
      <c r="A4586" s="40"/>
      <c r="B4586" s="40"/>
      <c r="C4586" s="40"/>
      <c r="D4586" s="40"/>
      <c r="E4586" s="115"/>
      <c r="F4586" s="115"/>
      <c r="G4586" s="40"/>
      <c r="H4586" s="40"/>
      <c r="I4586" s="40"/>
      <c r="J4586" s="40"/>
      <c r="K4586" s="40"/>
      <c r="L4586" s="40"/>
      <c r="M4586" s="40"/>
      <c r="N4586" s="40"/>
      <c r="O4586" s="40"/>
    </row>
    <row r="4587" spans="1:15" s="200" customFormat="1" x14ac:dyDescent="0.2">
      <c r="A4587" s="40"/>
      <c r="B4587" s="40"/>
      <c r="C4587" s="40"/>
      <c r="D4587" s="40"/>
      <c r="E4587" s="115"/>
      <c r="F4587" s="115"/>
      <c r="G4587" s="40"/>
      <c r="H4587" s="40"/>
      <c r="I4587" s="40"/>
      <c r="J4587" s="40"/>
      <c r="K4587" s="40"/>
      <c r="L4587" s="40"/>
      <c r="M4587" s="40"/>
      <c r="N4587" s="40"/>
      <c r="O4587" s="40"/>
    </row>
    <row r="4588" spans="1:15" s="200" customFormat="1" x14ac:dyDescent="0.2">
      <c r="A4588" s="40"/>
      <c r="B4588" s="40"/>
      <c r="C4588" s="40"/>
      <c r="D4588" s="40"/>
      <c r="E4588" s="115"/>
      <c r="F4588" s="115"/>
      <c r="G4588" s="40"/>
      <c r="H4588" s="40"/>
      <c r="I4588" s="40"/>
      <c r="J4588" s="40"/>
      <c r="K4588" s="40"/>
      <c r="L4588" s="40"/>
      <c r="M4588" s="40"/>
      <c r="N4588" s="40"/>
      <c r="O4588" s="40"/>
    </row>
    <row r="4589" spans="1:15" s="200" customFormat="1" x14ac:dyDescent="0.2">
      <c r="A4589" s="40"/>
      <c r="B4589" s="40"/>
      <c r="C4589" s="40"/>
      <c r="D4589" s="40"/>
      <c r="E4589" s="115"/>
      <c r="F4589" s="115"/>
      <c r="G4589" s="40"/>
      <c r="H4589" s="40"/>
      <c r="I4589" s="40"/>
      <c r="J4589" s="40"/>
      <c r="K4589" s="40"/>
      <c r="L4589" s="40"/>
      <c r="M4589" s="40"/>
      <c r="N4589" s="40"/>
      <c r="O4589" s="40"/>
    </row>
    <row r="4590" spans="1:15" s="200" customFormat="1" x14ac:dyDescent="0.2">
      <c r="A4590" s="40"/>
      <c r="B4590" s="40"/>
      <c r="C4590" s="40"/>
      <c r="D4590" s="40"/>
      <c r="E4590" s="115"/>
      <c r="F4590" s="115"/>
      <c r="G4590" s="40"/>
      <c r="H4590" s="40"/>
      <c r="I4590" s="40"/>
      <c r="J4590" s="40"/>
      <c r="K4590" s="40"/>
      <c r="L4590" s="40"/>
      <c r="M4590" s="40"/>
      <c r="N4590" s="40"/>
      <c r="O4590" s="40"/>
    </row>
    <row r="4591" spans="1:15" s="200" customFormat="1" x14ac:dyDescent="0.2">
      <c r="A4591" s="40"/>
      <c r="B4591" s="40"/>
      <c r="C4591" s="40"/>
      <c r="D4591" s="40"/>
      <c r="E4591" s="115"/>
      <c r="F4591" s="115"/>
      <c r="G4591" s="40"/>
      <c r="H4591" s="40"/>
      <c r="I4591" s="40"/>
      <c r="J4591" s="40"/>
      <c r="K4591" s="40"/>
      <c r="L4591" s="40"/>
      <c r="M4591" s="40"/>
      <c r="N4591" s="40"/>
      <c r="O4591" s="40"/>
    </row>
    <row r="4592" spans="1:15" s="200" customFormat="1" x14ac:dyDescent="0.2">
      <c r="A4592" s="40"/>
      <c r="B4592" s="40"/>
      <c r="C4592" s="40"/>
      <c r="D4592" s="40"/>
      <c r="E4592" s="115"/>
      <c r="F4592" s="115"/>
      <c r="G4592" s="40"/>
      <c r="H4592" s="40"/>
      <c r="I4592" s="40"/>
      <c r="J4592" s="40"/>
      <c r="K4592" s="40"/>
      <c r="L4592" s="40"/>
      <c r="M4592" s="40"/>
      <c r="N4592" s="40"/>
      <c r="O4592" s="40"/>
    </row>
    <row r="4593" spans="1:15" s="200" customFormat="1" x14ac:dyDescent="0.2">
      <c r="A4593" s="40"/>
      <c r="B4593" s="40"/>
      <c r="C4593" s="40"/>
      <c r="D4593" s="40"/>
      <c r="E4593" s="115"/>
      <c r="F4593" s="115"/>
      <c r="G4593" s="40"/>
      <c r="H4593" s="40"/>
      <c r="I4593" s="40"/>
      <c r="J4593" s="40"/>
      <c r="K4593" s="40"/>
      <c r="L4593" s="40"/>
      <c r="M4593" s="40"/>
      <c r="N4593" s="40"/>
      <c r="O4593" s="40"/>
    </row>
    <row r="4594" spans="1:15" s="200" customFormat="1" x14ac:dyDescent="0.2">
      <c r="A4594" s="40"/>
      <c r="B4594" s="40"/>
      <c r="C4594" s="40"/>
      <c r="D4594" s="40"/>
      <c r="E4594" s="115"/>
      <c r="F4594" s="115"/>
      <c r="G4594" s="40"/>
      <c r="H4594" s="40"/>
      <c r="I4594" s="40"/>
      <c r="J4594" s="40"/>
      <c r="K4594" s="40"/>
      <c r="L4594" s="40"/>
      <c r="M4594" s="40"/>
      <c r="N4594" s="40"/>
      <c r="O4594" s="40"/>
    </row>
    <row r="4595" spans="1:15" s="200" customFormat="1" x14ac:dyDescent="0.2">
      <c r="A4595" s="40"/>
      <c r="B4595" s="40"/>
      <c r="C4595" s="40"/>
      <c r="D4595" s="40"/>
      <c r="E4595" s="115"/>
      <c r="F4595" s="115"/>
      <c r="G4595" s="40"/>
      <c r="H4595" s="40"/>
      <c r="I4595" s="40"/>
      <c r="J4595" s="40"/>
      <c r="K4595" s="40"/>
      <c r="L4595" s="40"/>
      <c r="M4595" s="40"/>
      <c r="N4595" s="40"/>
      <c r="O4595" s="40"/>
    </row>
    <row r="4596" spans="1:15" s="200" customFormat="1" x14ac:dyDescent="0.2">
      <c r="A4596" s="40"/>
      <c r="B4596" s="40"/>
      <c r="C4596" s="40"/>
      <c r="D4596" s="40"/>
      <c r="E4596" s="115"/>
      <c r="F4596" s="115"/>
      <c r="G4596" s="40"/>
      <c r="H4596" s="40"/>
      <c r="I4596" s="40"/>
      <c r="J4596" s="40"/>
      <c r="K4596" s="40"/>
      <c r="L4596" s="40"/>
      <c r="M4596" s="40"/>
      <c r="N4596" s="40"/>
      <c r="O4596" s="40"/>
    </row>
    <row r="4597" spans="1:15" s="200" customFormat="1" x14ac:dyDescent="0.2">
      <c r="A4597" s="40"/>
      <c r="B4597" s="40"/>
      <c r="C4597" s="40"/>
      <c r="D4597" s="40"/>
      <c r="E4597" s="115"/>
      <c r="F4597" s="115"/>
      <c r="G4597" s="40"/>
      <c r="H4597" s="40"/>
      <c r="I4597" s="40"/>
      <c r="J4597" s="40"/>
      <c r="K4597" s="40"/>
      <c r="L4597" s="40"/>
      <c r="M4597" s="40"/>
      <c r="N4597" s="40"/>
      <c r="O4597" s="40"/>
    </row>
    <row r="4598" spans="1:15" s="200" customFormat="1" x14ac:dyDescent="0.2">
      <c r="A4598" s="40"/>
      <c r="B4598" s="40"/>
      <c r="C4598" s="40"/>
      <c r="D4598" s="40"/>
      <c r="E4598" s="115"/>
      <c r="F4598" s="115"/>
      <c r="G4598" s="40"/>
      <c r="H4598" s="40"/>
      <c r="I4598" s="40"/>
      <c r="J4598" s="40"/>
      <c r="K4598" s="40"/>
      <c r="L4598" s="40"/>
      <c r="M4598" s="40"/>
      <c r="N4598" s="40"/>
      <c r="O4598" s="40"/>
    </row>
    <row r="4599" spans="1:15" s="200" customFormat="1" x14ac:dyDescent="0.2">
      <c r="A4599" s="40"/>
      <c r="B4599" s="40"/>
      <c r="C4599" s="40"/>
      <c r="D4599" s="40"/>
      <c r="E4599" s="115"/>
      <c r="F4599" s="115"/>
      <c r="G4599" s="40"/>
      <c r="H4599" s="40"/>
      <c r="I4599" s="40"/>
      <c r="J4599" s="40"/>
      <c r="K4599" s="40"/>
      <c r="L4599" s="40"/>
      <c r="M4599" s="40"/>
      <c r="N4599" s="40"/>
      <c r="O4599" s="40"/>
    </row>
    <row r="4600" spans="1:15" s="200" customFormat="1" x14ac:dyDescent="0.2">
      <c r="A4600" s="40"/>
      <c r="B4600" s="40"/>
      <c r="C4600" s="40"/>
      <c r="D4600" s="40"/>
      <c r="E4600" s="115"/>
      <c r="F4600" s="115"/>
      <c r="G4600" s="40"/>
      <c r="H4600" s="40"/>
      <c r="I4600" s="40"/>
      <c r="J4600" s="40"/>
      <c r="K4600" s="40"/>
      <c r="L4600" s="40"/>
      <c r="M4600" s="40"/>
      <c r="N4600" s="40"/>
      <c r="O4600" s="40"/>
    </row>
    <row r="4601" spans="1:15" s="200" customFormat="1" x14ac:dyDescent="0.2">
      <c r="A4601" s="40"/>
      <c r="B4601" s="40"/>
      <c r="C4601" s="40"/>
      <c r="D4601" s="40"/>
      <c r="E4601" s="115"/>
      <c r="F4601" s="115"/>
      <c r="G4601" s="40"/>
      <c r="H4601" s="40"/>
      <c r="I4601" s="40"/>
      <c r="J4601" s="40"/>
      <c r="K4601" s="40"/>
      <c r="L4601" s="40"/>
      <c r="M4601" s="40"/>
      <c r="N4601" s="40"/>
      <c r="O4601" s="40"/>
    </row>
    <row r="4602" spans="1:15" s="200" customFormat="1" x14ac:dyDescent="0.2">
      <c r="A4602" s="40"/>
      <c r="B4602" s="40"/>
      <c r="C4602" s="40"/>
      <c r="D4602" s="40"/>
      <c r="E4602" s="115"/>
      <c r="F4602" s="115"/>
      <c r="G4602" s="40"/>
      <c r="H4602" s="40"/>
      <c r="I4602" s="40"/>
      <c r="J4602" s="40"/>
      <c r="K4602" s="40"/>
      <c r="L4602" s="40"/>
      <c r="M4602" s="40"/>
      <c r="N4602" s="40"/>
      <c r="O4602" s="40"/>
    </row>
    <row r="4603" spans="1:15" s="200" customFormat="1" x14ac:dyDescent="0.2">
      <c r="A4603" s="40"/>
      <c r="B4603" s="40"/>
      <c r="C4603" s="40"/>
      <c r="D4603" s="40"/>
      <c r="E4603" s="115"/>
      <c r="F4603" s="115"/>
      <c r="G4603" s="40"/>
      <c r="H4603" s="40"/>
      <c r="I4603" s="40"/>
      <c r="J4603" s="40"/>
      <c r="K4603" s="40"/>
      <c r="L4603" s="40"/>
      <c r="M4603" s="40"/>
      <c r="N4603" s="40"/>
      <c r="O4603" s="40"/>
    </row>
    <row r="4604" spans="1:15" s="200" customFormat="1" x14ac:dyDescent="0.2">
      <c r="A4604" s="40"/>
      <c r="B4604" s="40"/>
      <c r="C4604" s="40"/>
      <c r="D4604" s="40"/>
      <c r="E4604" s="115"/>
      <c r="F4604" s="115"/>
      <c r="G4604" s="40"/>
      <c r="H4604" s="40"/>
      <c r="I4604" s="40"/>
      <c r="J4604" s="40"/>
      <c r="K4604" s="40"/>
      <c r="L4604" s="40"/>
      <c r="M4604" s="40"/>
      <c r="N4604" s="40"/>
      <c r="O4604" s="40"/>
    </row>
    <row r="4605" spans="1:15" s="200" customFormat="1" x14ac:dyDescent="0.2">
      <c r="A4605" s="40"/>
      <c r="B4605" s="40"/>
      <c r="C4605" s="40"/>
      <c r="D4605" s="40"/>
      <c r="E4605" s="115"/>
      <c r="F4605" s="115"/>
      <c r="G4605" s="40"/>
      <c r="H4605" s="40"/>
      <c r="I4605" s="40"/>
      <c r="J4605" s="40"/>
      <c r="K4605" s="40"/>
      <c r="L4605" s="40"/>
      <c r="M4605" s="40"/>
      <c r="N4605" s="40"/>
      <c r="O4605" s="40"/>
    </row>
    <row r="4606" spans="1:15" s="200" customFormat="1" x14ac:dyDescent="0.2">
      <c r="A4606" s="40"/>
      <c r="B4606" s="40"/>
      <c r="C4606" s="40"/>
      <c r="D4606" s="40"/>
      <c r="E4606" s="115"/>
      <c r="F4606" s="115"/>
      <c r="G4606" s="40"/>
      <c r="H4606" s="40"/>
      <c r="I4606" s="40"/>
      <c r="J4606" s="40"/>
      <c r="K4606" s="40"/>
      <c r="L4606" s="40"/>
      <c r="M4606" s="40"/>
      <c r="N4606" s="40"/>
      <c r="O4606" s="40"/>
    </row>
    <row r="4607" spans="1:15" s="200" customFormat="1" x14ac:dyDescent="0.2">
      <c r="A4607" s="40"/>
      <c r="B4607" s="40"/>
      <c r="C4607" s="40"/>
      <c r="D4607" s="40"/>
      <c r="E4607" s="115"/>
      <c r="F4607" s="115"/>
      <c r="G4607" s="40"/>
      <c r="H4607" s="40"/>
      <c r="I4607" s="40"/>
      <c r="J4607" s="40"/>
      <c r="K4607" s="40"/>
      <c r="L4607" s="40"/>
      <c r="M4607" s="40"/>
      <c r="N4607" s="40"/>
      <c r="O4607" s="40"/>
    </row>
    <row r="4608" spans="1:15" s="200" customFormat="1" x14ac:dyDescent="0.2">
      <c r="A4608" s="40"/>
      <c r="B4608" s="40"/>
      <c r="C4608" s="40"/>
      <c r="D4608" s="40"/>
      <c r="E4608" s="115"/>
      <c r="F4608" s="115"/>
      <c r="G4608" s="40"/>
      <c r="H4608" s="40"/>
      <c r="I4608" s="40"/>
      <c r="J4608" s="40"/>
      <c r="K4608" s="40"/>
      <c r="L4608" s="40"/>
      <c r="M4608" s="40"/>
      <c r="N4608" s="40"/>
      <c r="O4608" s="40"/>
    </row>
    <row r="4609" spans="1:15" s="200" customFormat="1" x14ac:dyDescent="0.2">
      <c r="A4609" s="40"/>
      <c r="B4609" s="40"/>
      <c r="C4609" s="40"/>
      <c r="D4609" s="40"/>
      <c r="E4609" s="115"/>
      <c r="F4609" s="115"/>
      <c r="G4609" s="40"/>
      <c r="H4609" s="40"/>
      <c r="I4609" s="40"/>
      <c r="J4609" s="40"/>
      <c r="K4609" s="40"/>
      <c r="L4609" s="40"/>
      <c r="M4609" s="40"/>
      <c r="N4609" s="40"/>
      <c r="O4609" s="40"/>
    </row>
    <row r="4610" spans="1:15" s="200" customFormat="1" x14ac:dyDescent="0.2">
      <c r="A4610" s="40"/>
      <c r="B4610" s="40"/>
      <c r="C4610" s="40"/>
      <c r="D4610" s="40"/>
      <c r="E4610" s="115"/>
      <c r="F4610" s="115"/>
      <c r="G4610" s="40"/>
      <c r="H4610" s="40"/>
      <c r="I4610" s="40"/>
      <c r="J4610" s="40"/>
      <c r="K4610" s="40"/>
      <c r="L4610" s="40"/>
      <c r="M4610" s="40"/>
      <c r="N4610" s="40"/>
      <c r="O4610" s="40"/>
    </row>
    <row r="4611" spans="1:15" s="200" customFormat="1" x14ac:dyDescent="0.2">
      <c r="A4611" s="40"/>
      <c r="B4611" s="40"/>
      <c r="C4611" s="40"/>
      <c r="D4611" s="40"/>
      <c r="E4611" s="115"/>
      <c r="F4611" s="115"/>
      <c r="G4611" s="40"/>
      <c r="H4611" s="40"/>
      <c r="I4611" s="40"/>
      <c r="J4611" s="40"/>
      <c r="K4611" s="40"/>
      <c r="L4611" s="40"/>
      <c r="M4611" s="40"/>
      <c r="N4611" s="40"/>
      <c r="O4611" s="40"/>
    </row>
    <row r="4612" spans="1:15" s="200" customFormat="1" x14ac:dyDescent="0.2">
      <c r="A4612" s="40"/>
      <c r="B4612" s="40"/>
      <c r="C4612" s="40"/>
      <c r="D4612" s="40"/>
      <c r="E4612" s="115"/>
      <c r="F4612" s="115"/>
      <c r="G4612" s="40"/>
      <c r="H4612" s="40"/>
      <c r="I4612" s="40"/>
      <c r="J4612" s="40"/>
      <c r="K4612" s="40"/>
      <c r="L4612" s="40"/>
      <c r="M4612" s="40"/>
      <c r="N4612" s="40"/>
      <c r="O4612" s="40"/>
    </row>
    <row r="4613" spans="1:15" s="200" customFormat="1" x14ac:dyDescent="0.2">
      <c r="A4613" s="40"/>
      <c r="B4613" s="40"/>
      <c r="C4613" s="40"/>
      <c r="D4613" s="40"/>
      <c r="E4613" s="115"/>
      <c r="F4613" s="115"/>
      <c r="G4613" s="40"/>
      <c r="H4613" s="40"/>
      <c r="I4613" s="40"/>
      <c r="J4613" s="40"/>
      <c r="K4613" s="40"/>
      <c r="L4613" s="40"/>
      <c r="M4613" s="40"/>
      <c r="N4613" s="40"/>
      <c r="O4613" s="40"/>
    </row>
    <row r="4614" spans="1:15" s="200" customFormat="1" x14ac:dyDescent="0.2">
      <c r="A4614" s="40"/>
      <c r="B4614" s="40"/>
      <c r="C4614" s="40"/>
      <c r="D4614" s="40"/>
      <c r="E4614" s="115"/>
      <c r="F4614" s="115"/>
      <c r="G4614" s="40"/>
      <c r="H4614" s="40"/>
      <c r="I4614" s="40"/>
      <c r="J4614" s="40"/>
      <c r="K4614" s="40"/>
      <c r="L4614" s="40"/>
      <c r="M4614" s="40"/>
      <c r="N4614" s="40"/>
      <c r="O4614" s="40"/>
    </row>
    <row r="4615" spans="1:15" s="200" customFormat="1" x14ac:dyDescent="0.2">
      <c r="A4615" s="40"/>
      <c r="B4615" s="40"/>
      <c r="C4615" s="40"/>
      <c r="D4615" s="40"/>
      <c r="E4615" s="115"/>
      <c r="F4615" s="115"/>
      <c r="G4615" s="40"/>
      <c r="H4615" s="40"/>
      <c r="I4615" s="40"/>
      <c r="J4615" s="40"/>
      <c r="K4615" s="40"/>
      <c r="L4615" s="40"/>
      <c r="M4615" s="40"/>
      <c r="N4615" s="40"/>
      <c r="O4615" s="40"/>
    </row>
    <row r="4616" spans="1:15" s="200" customFormat="1" x14ac:dyDescent="0.2">
      <c r="A4616" s="40"/>
      <c r="B4616" s="40"/>
      <c r="C4616" s="40"/>
      <c r="D4616" s="40"/>
      <c r="E4616" s="115"/>
      <c r="F4616" s="115"/>
      <c r="G4616" s="40"/>
      <c r="H4616" s="40"/>
      <c r="I4616" s="40"/>
      <c r="J4616" s="40"/>
      <c r="K4616" s="40"/>
      <c r="L4616" s="40"/>
      <c r="M4616" s="40"/>
      <c r="N4616" s="40"/>
      <c r="O4616" s="40"/>
    </row>
    <row r="4617" spans="1:15" s="200" customFormat="1" x14ac:dyDescent="0.2">
      <c r="A4617" s="40"/>
      <c r="B4617" s="40"/>
      <c r="C4617" s="40"/>
      <c r="D4617" s="40"/>
      <c r="E4617" s="115"/>
      <c r="F4617" s="115"/>
      <c r="G4617" s="40"/>
      <c r="H4617" s="40"/>
      <c r="I4617" s="40"/>
      <c r="J4617" s="40"/>
      <c r="K4617" s="40"/>
      <c r="L4617" s="40"/>
      <c r="M4617" s="40"/>
      <c r="N4617" s="40"/>
      <c r="O4617" s="40"/>
    </row>
    <row r="4618" spans="1:15" s="200" customFormat="1" x14ac:dyDescent="0.2">
      <c r="A4618" s="40"/>
      <c r="B4618" s="40"/>
      <c r="C4618" s="40"/>
      <c r="D4618" s="40"/>
      <c r="E4618" s="115"/>
      <c r="F4618" s="115"/>
      <c r="G4618" s="40"/>
      <c r="H4618" s="40"/>
      <c r="I4618" s="40"/>
      <c r="J4618" s="40"/>
      <c r="K4618" s="40"/>
      <c r="L4618" s="40"/>
      <c r="M4618" s="40"/>
      <c r="N4618" s="40"/>
      <c r="O4618" s="40"/>
    </row>
    <row r="4619" spans="1:15" s="200" customFormat="1" x14ac:dyDescent="0.2">
      <c r="A4619" s="40"/>
      <c r="B4619" s="40"/>
      <c r="C4619" s="40"/>
      <c r="D4619" s="40"/>
      <c r="E4619" s="115"/>
      <c r="F4619" s="115"/>
      <c r="G4619" s="40"/>
      <c r="H4619" s="40"/>
      <c r="I4619" s="40"/>
      <c r="J4619" s="40"/>
      <c r="K4619" s="40"/>
      <c r="L4619" s="40"/>
      <c r="M4619" s="40"/>
      <c r="N4619" s="40"/>
      <c r="O4619" s="40"/>
    </row>
    <row r="4620" spans="1:15" s="200" customFormat="1" x14ac:dyDescent="0.2">
      <c r="A4620" s="40"/>
      <c r="B4620" s="40"/>
      <c r="C4620" s="40"/>
      <c r="D4620" s="40"/>
      <c r="E4620" s="115"/>
      <c r="F4620" s="115"/>
      <c r="G4620" s="40"/>
      <c r="H4620" s="40"/>
      <c r="I4620" s="40"/>
      <c r="J4620" s="40"/>
      <c r="K4620" s="40"/>
      <c r="L4620" s="40"/>
      <c r="M4620" s="40"/>
      <c r="N4620" s="40"/>
      <c r="O4620" s="40"/>
    </row>
    <row r="4621" spans="1:15" s="200" customFormat="1" x14ac:dyDescent="0.2">
      <c r="A4621" s="40"/>
      <c r="B4621" s="40"/>
      <c r="C4621" s="40"/>
      <c r="D4621" s="40"/>
      <c r="E4621" s="115"/>
      <c r="F4621" s="115"/>
      <c r="G4621" s="40"/>
      <c r="H4621" s="40"/>
      <c r="I4621" s="40"/>
      <c r="J4621" s="40"/>
      <c r="K4621" s="40"/>
      <c r="L4621" s="40"/>
      <c r="M4621" s="40"/>
      <c r="N4621" s="40"/>
      <c r="O4621" s="40"/>
    </row>
    <row r="4622" spans="1:15" s="200" customFormat="1" x14ac:dyDescent="0.2">
      <c r="A4622" s="40"/>
      <c r="B4622" s="40"/>
      <c r="C4622" s="40"/>
      <c r="D4622" s="40"/>
      <c r="E4622" s="115"/>
      <c r="F4622" s="115"/>
      <c r="G4622" s="40"/>
      <c r="H4622" s="40"/>
      <c r="I4622" s="40"/>
      <c r="J4622" s="40"/>
      <c r="K4622" s="40"/>
      <c r="L4622" s="40"/>
      <c r="M4622" s="40"/>
      <c r="N4622" s="40"/>
      <c r="O4622" s="40"/>
    </row>
    <row r="4623" spans="1:15" s="200" customFormat="1" x14ac:dyDescent="0.2">
      <c r="A4623" s="40"/>
      <c r="B4623" s="40"/>
      <c r="C4623" s="40"/>
      <c r="D4623" s="40"/>
      <c r="E4623" s="115"/>
      <c r="F4623" s="115"/>
      <c r="G4623" s="40"/>
      <c r="H4623" s="40"/>
      <c r="I4623" s="40"/>
      <c r="J4623" s="40"/>
      <c r="K4623" s="40"/>
      <c r="L4623" s="40"/>
      <c r="M4623" s="40"/>
      <c r="N4623" s="40"/>
      <c r="O4623" s="40"/>
    </row>
    <row r="4624" spans="1:15" s="200" customFormat="1" x14ac:dyDescent="0.2">
      <c r="A4624" s="40"/>
      <c r="B4624" s="40"/>
      <c r="C4624" s="40"/>
      <c r="D4624" s="40"/>
      <c r="E4624" s="115"/>
      <c r="F4624" s="115"/>
      <c r="G4624" s="40"/>
      <c r="H4624" s="40"/>
      <c r="I4624" s="40"/>
      <c r="J4624" s="40"/>
      <c r="K4624" s="40"/>
      <c r="L4624" s="40"/>
      <c r="M4624" s="40"/>
      <c r="N4624" s="40"/>
      <c r="O4624" s="40"/>
    </row>
    <row r="4625" spans="1:15" s="200" customFormat="1" x14ac:dyDescent="0.2">
      <c r="A4625" s="40"/>
      <c r="B4625" s="40"/>
      <c r="C4625" s="40"/>
      <c r="D4625" s="40"/>
      <c r="E4625" s="115"/>
      <c r="F4625" s="115"/>
      <c r="G4625" s="40"/>
      <c r="H4625" s="40"/>
      <c r="I4625" s="40"/>
      <c r="J4625" s="40"/>
      <c r="K4625" s="40"/>
      <c r="L4625" s="40"/>
      <c r="M4625" s="40"/>
      <c r="N4625" s="40"/>
      <c r="O4625" s="40"/>
    </row>
    <row r="4626" spans="1:15" s="200" customFormat="1" x14ac:dyDescent="0.2">
      <c r="A4626" s="40"/>
      <c r="B4626" s="40"/>
      <c r="C4626" s="40"/>
      <c r="D4626" s="40"/>
      <c r="E4626" s="115"/>
      <c r="F4626" s="115"/>
      <c r="G4626" s="40"/>
      <c r="H4626" s="40"/>
      <c r="I4626" s="40"/>
      <c r="J4626" s="40"/>
      <c r="K4626" s="40"/>
      <c r="L4626" s="40"/>
      <c r="M4626" s="40"/>
      <c r="N4626" s="40"/>
      <c r="O4626" s="40"/>
    </row>
    <row r="4627" spans="1:15" s="200" customFormat="1" x14ac:dyDescent="0.2">
      <c r="A4627" s="40"/>
      <c r="B4627" s="40"/>
      <c r="C4627" s="40"/>
      <c r="D4627" s="40"/>
      <c r="E4627" s="115"/>
      <c r="F4627" s="115"/>
      <c r="G4627" s="40"/>
      <c r="H4627" s="40"/>
      <c r="I4627" s="40"/>
      <c r="J4627" s="40"/>
      <c r="K4627" s="40"/>
      <c r="L4627" s="40"/>
      <c r="M4627" s="40"/>
      <c r="N4627" s="40"/>
      <c r="O4627" s="40"/>
    </row>
    <row r="4628" spans="1:15" s="200" customFormat="1" x14ac:dyDescent="0.2">
      <c r="A4628" s="40"/>
      <c r="B4628" s="40"/>
      <c r="C4628" s="40"/>
      <c r="D4628" s="40"/>
      <c r="E4628" s="115"/>
      <c r="F4628" s="115"/>
      <c r="G4628" s="40"/>
      <c r="H4628" s="40"/>
      <c r="I4628" s="40"/>
      <c r="J4628" s="40"/>
      <c r="K4628" s="40"/>
      <c r="L4628" s="40"/>
      <c r="M4628" s="40"/>
      <c r="N4628" s="40"/>
      <c r="O4628" s="40"/>
    </row>
    <row r="4629" spans="1:15" s="200" customFormat="1" x14ac:dyDescent="0.2">
      <c r="A4629" s="40"/>
      <c r="B4629" s="40"/>
      <c r="C4629" s="40"/>
      <c r="D4629" s="40"/>
      <c r="E4629" s="115"/>
      <c r="F4629" s="115"/>
      <c r="G4629" s="40"/>
      <c r="H4629" s="40"/>
      <c r="I4629" s="40"/>
      <c r="J4629" s="40"/>
      <c r="K4629" s="40"/>
      <c r="L4629" s="40"/>
      <c r="M4629" s="40"/>
      <c r="N4629" s="40"/>
      <c r="O4629" s="40"/>
    </row>
    <row r="4630" spans="1:15" s="200" customFormat="1" x14ac:dyDescent="0.2">
      <c r="A4630" s="40"/>
      <c r="B4630" s="40"/>
      <c r="C4630" s="40"/>
      <c r="D4630" s="40"/>
      <c r="E4630" s="115"/>
      <c r="F4630" s="115"/>
      <c r="G4630" s="40"/>
      <c r="H4630" s="40"/>
      <c r="I4630" s="40"/>
      <c r="J4630" s="40"/>
      <c r="K4630" s="40"/>
      <c r="L4630" s="40"/>
      <c r="M4630" s="40"/>
      <c r="N4630" s="40"/>
      <c r="O4630" s="40"/>
    </row>
    <row r="4631" spans="1:15" s="200" customFormat="1" x14ac:dyDescent="0.2">
      <c r="A4631" s="40"/>
      <c r="B4631" s="40"/>
      <c r="C4631" s="40"/>
      <c r="D4631" s="40"/>
      <c r="E4631" s="115"/>
      <c r="F4631" s="115"/>
      <c r="G4631" s="40"/>
      <c r="H4631" s="40"/>
      <c r="I4631" s="40"/>
      <c r="J4631" s="40"/>
      <c r="K4631" s="40"/>
      <c r="L4631" s="40"/>
      <c r="M4631" s="40"/>
      <c r="N4631" s="40"/>
      <c r="O4631" s="40"/>
    </row>
    <row r="4632" spans="1:15" s="200" customFormat="1" x14ac:dyDescent="0.2">
      <c r="A4632" s="40"/>
      <c r="B4632" s="40"/>
      <c r="C4632" s="40"/>
      <c r="D4632" s="40"/>
      <c r="E4632" s="115"/>
      <c r="F4632" s="115"/>
      <c r="G4632" s="40"/>
      <c r="H4632" s="40"/>
      <c r="I4632" s="40"/>
      <c r="J4632" s="40"/>
      <c r="K4632" s="40"/>
      <c r="L4632" s="40"/>
      <c r="M4632" s="40"/>
      <c r="N4632" s="40"/>
      <c r="O4632" s="40"/>
    </row>
    <row r="4633" spans="1:15" s="200" customFormat="1" x14ac:dyDescent="0.2">
      <c r="A4633" s="40"/>
      <c r="B4633" s="40"/>
      <c r="C4633" s="40"/>
      <c r="D4633" s="40"/>
      <c r="E4633" s="115"/>
      <c r="F4633" s="115"/>
      <c r="G4633" s="40"/>
      <c r="H4633" s="40"/>
      <c r="I4633" s="40"/>
      <c r="J4633" s="40"/>
      <c r="K4633" s="40"/>
      <c r="L4633" s="40"/>
      <c r="M4633" s="40"/>
      <c r="N4633" s="40"/>
      <c r="O4633" s="40"/>
    </row>
    <row r="4634" spans="1:15" s="200" customFormat="1" x14ac:dyDescent="0.2">
      <c r="A4634" s="40"/>
      <c r="B4634" s="40"/>
      <c r="C4634" s="40"/>
      <c r="D4634" s="40"/>
      <c r="E4634" s="115"/>
      <c r="F4634" s="115"/>
      <c r="G4634" s="40"/>
      <c r="H4634" s="40"/>
      <c r="I4634" s="40"/>
      <c r="J4634" s="40"/>
      <c r="K4634" s="40"/>
      <c r="L4634" s="40"/>
      <c r="M4634" s="40"/>
      <c r="N4634" s="40"/>
      <c r="O4634" s="40"/>
    </row>
    <row r="4635" spans="1:15" s="200" customFormat="1" x14ac:dyDescent="0.2">
      <c r="A4635" s="40"/>
      <c r="B4635" s="40"/>
      <c r="C4635" s="40"/>
      <c r="D4635" s="40"/>
      <c r="E4635" s="115"/>
      <c r="F4635" s="115"/>
      <c r="G4635" s="40"/>
      <c r="H4635" s="40"/>
      <c r="I4635" s="40"/>
      <c r="J4635" s="40"/>
      <c r="K4635" s="40"/>
      <c r="L4635" s="40"/>
      <c r="M4635" s="40"/>
      <c r="N4635" s="40"/>
      <c r="O4635" s="40"/>
    </row>
    <row r="4636" spans="1:15" s="200" customFormat="1" x14ac:dyDescent="0.2">
      <c r="A4636" s="40"/>
      <c r="B4636" s="40"/>
      <c r="C4636" s="40"/>
      <c r="D4636" s="40"/>
      <c r="E4636" s="115"/>
      <c r="F4636" s="115"/>
      <c r="G4636" s="40"/>
      <c r="H4636" s="40"/>
      <c r="I4636" s="40"/>
      <c r="J4636" s="40"/>
      <c r="K4636" s="40"/>
      <c r="L4636" s="40"/>
      <c r="M4636" s="40"/>
      <c r="N4636" s="40"/>
      <c r="O4636" s="40"/>
    </row>
    <row r="4637" spans="1:15" s="200" customFormat="1" x14ac:dyDescent="0.2">
      <c r="A4637" s="40"/>
      <c r="B4637" s="40"/>
      <c r="C4637" s="40"/>
      <c r="D4637" s="40"/>
      <c r="E4637" s="115"/>
      <c r="F4637" s="115"/>
      <c r="G4637" s="40"/>
      <c r="H4637" s="40"/>
      <c r="I4637" s="40"/>
      <c r="J4637" s="40"/>
      <c r="K4637" s="40"/>
      <c r="L4637" s="40"/>
      <c r="M4637" s="40"/>
      <c r="N4637" s="40"/>
      <c r="O4637" s="40"/>
    </row>
    <row r="4638" spans="1:15" s="200" customFormat="1" x14ac:dyDescent="0.2">
      <c r="A4638" s="40"/>
      <c r="B4638" s="40"/>
      <c r="C4638" s="40"/>
      <c r="D4638" s="40"/>
      <c r="E4638" s="115"/>
      <c r="F4638" s="115"/>
      <c r="G4638" s="40"/>
      <c r="H4638" s="40"/>
      <c r="I4638" s="40"/>
      <c r="J4638" s="40"/>
      <c r="K4638" s="40"/>
      <c r="L4638" s="40"/>
      <c r="M4638" s="40"/>
      <c r="N4638" s="40"/>
      <c r="O4638" s="40"/>
    </row>
    <row r="4639" spans="1:15" s="200" customFormat="1" x14ac:dyDescent="0.2">
      <c r="A4639" s="40"/>
      <c r="B4639" s="40"/>
      <c r="C4639" s="40"/>
      <c r="D4639" s="40"/>
      <c r="E4639" s="115"/>
      <c r="F4639" s="115"/>
      <c r="G4639" s="40"/>
      <c r="H4639" s="40"/>
      <c r="I4639" s="40"/>
      <c r="J4639" s="40"/>
      <c r="K4639" s="40"/>
      <c r="L4639" s="40"/>
      <c r="M4639" s="40"/>
      <c r="N4639" s="40"/>
      <c r="O4639" s="40"/>
    </row>
    <row r="4640" spans="1:15" s="200" customFormat="1" x14ac:dyDescent="0.2">
      <c r="A4640" s="40"/>
      <c r="B4640" s="40"/>
      <c r="C4640" s="40"/>
      <c r="D4640" s="40"/>
      <c r="E4640" s="115"/>
      <c r="F4640" s="115"/>
      <c r="G4640" s="40"/>
      <c r="H4640" s="40"/>
      <c r="I4640" s="40"/>
      <c r="J4640" s="40"/>
      <c r="K4640" s="40"/>
      <c r="L4640" s="40"/>
      <c r="M4640" s="40"/>
      <c r="N4640" s="40"/>
      <c r="O4640" s="40"/>
    </row>
    <row r="4641" spans="1:15" s="200" customFormat="1" x14ac:dyDescent="0.2">
      <c r="A4641" s="40"/>
      <c r="B4641" s="40"/>
      <c r="C4641" s="40"/>
      <c r="D4641" s="40"/>
      <c r="E4641" s="115"/>
      <c r="F4641" s="115"/>
      <c r="G4641" s="40"/>
      <c r="H4641" s="40"/>
      <c r="I4641" s="40"/>
      <c r="J4641" s="40"/>
      <c r="K4641" s="40"/>
      <c r="L4641" s="40"/>
      <c r="M4641" s="40"/>
      <c r="N4641" s="40"/>
      <c r="O4641" s="40"/>
    </row>
    <row r="4642" spans="1:15" s="200" customFormat="1" x14ac:dyDescent="0.2">
      <c r="A4642" s="40"/>
      <c r="B4642" s="40"/>
      <c r="C4642" s="40"/>
      <c r="D4642" s="40"/>
      <c r="E4642" s="115"/>
      <c r="F4642" s="115"/>
      <c r="G4642" s="40"/>
      <c r="H4642" s="40"/>
      <c r="I4642" s="40"/>
      <c r="J4642" s="40"/>
      <c r="K4642" s="40"/>
      <c r="L4642" s="40"/>
      <c r="M4642" s="40"/>
      <c r="N4642" s="40"/>
      <c r="O4642" s="40"/>
    </row>
    <row r="4643" spans="1:15" s="200" customFormat="1" x14ac:dyDescent="0.2">
      <c r="A4643" s="40"/>
      <c r="B4643" s="40"/>
      <c r="C4643" s="40"/>
      <c r="D4643" s="40"/>
      <c r="E4643" s="115"/>
      <c r="F4643" s="115"/>
      <c r="G4643" s="40"/>
      <c r="H4643" s="40"/>
      <c r="I4643" s="40"/>
      <c r="J4643" s="40"/>
      <c r="K4643" s="40"/>
      <c r="L4643" s="40"/>
      <c r="M4643" s="40"/>
      <c r="N4643" s="40"/>
      <c r="O4643" s="40"/>
    </row>
    <row r="4644" spans="1:15" s="200" customFormat="1" x14ac:dyDescent="0.2">
      <c r="A4644" s="40"/>
      <c r="B4644" s="40"/>
      <c r="C4644" s="40"/>
      <c r="D4644" s="40"/>
      <c r="E4644" s="115"/>
      <c r="F4644" s="115"/>
      <c r="G4644" s="40"/>
      <c r="H4644" s="40"/>
      <c r="I4644" s="40"/>
      <c r="J4644" s="40"/>
      <c r="K4644" s="40"/>
      <c r="L4644" s="40"/>
      <c r="M4644" s="40"/>
      <c r="N4644" s="40"/>
      <c r="O4644" s="40"/>
    </row>
    <row r="4645" spans="1:15" s="200" customFormat="1" x14ac:dyDescent="0.2">
      <c r="A4645" s="40"/>
      <c r="B4645" s="40"/>
      <c r="C4645" s="40"/>
      <c r="D4645" s="40"/>
      <c r="E4645" s="115"/>
      <c r="F4645" s="115"/>
      <c r="G4645" s="40"/>
      <c r="H4645" s="40"/>
      <c r="I4645" s="40"/>
      <c r="J4645" s="40"/>
      <c r="K4645" s="40"/>
      <c r="L4645" s="40"/>
      <c r="M4645" s="40"/>
      <c r="N4645" s="40"/>
      <c r="O4645" s="40"/>
    </row>
    <row r="4646" spans="1:15" s="200" customFormat="1" x14ac:dyDescent="0.2">
      <c r="A4646" s="40"/>
      <c r="B4646" s="40"/>
      <c r="C4646" s="40"/>
      <c r="D4646" s="40"/>
      <c r="E4646" s="115"/>
      <c r="F4646" s="115"/>
      <c r="G4646" s="40"/>
      <c r="H4646" s="40"/>
      <c r="I4646" s="40"/>
      <c r="J4646" s="40"/>
      <c r="K4646" s="40"/>
      <c r="L4646" s="40"/>
      <c r="M4646" s="40"/>
      <c r="N4646" s="40"/>
      <c r="O4646" s="40"/>
    </row>
    <row r="4647" spans="1:15" s="200" customFormat="1" x14ac:dyDescent="0.2">
      <c r="A4647" s="40"/>
      <c r="B4647" s="40"/>
      <c r="C4647" s="40"/>
      <c r="D4647" s="40"/>
      <c r="E4647" s="115"/>
      <c r="F4647" s="115"/>
      <c r="G4647" s="40"/>
      <c r="H4647" s="40"/>
      <c r="I4647" s="40"/>
      <c r="J4647" s="40"/>
      <c r="K4647" s="40"/>
      <c r="L4647" s="40"/>
      <c r="M4647" s="40"/>
      <c r="N4647" s="40"/>
      <c r="O4647" s="40"/>
    </row>
    <row r="4648" spans="1:15" s="200" customFormat="1" x14ac:dyDescent="0.2">
      <c r="A4648" s="40"/>
      <c r="B4648" s="40"/>
      <c r="C4648" s="40"/>
      <c r="D4648" s="40"/>
      <c r="E4648" s="115"/>
      <c r="F4648" s="115"/>
      <c r="G4648" s="40"/>
      <c r="H4648" s="40"/>
      <c r="I4648" s="40"/>
      <c r="J4648" s="40"/>
      <c r="K4648" s="40"/>
      <c r="L4648" s="40"/>
      <c r="M4648" s="40"/>
      <c r="N4648" s="40"/>
      <c r="O4648" s="40"/>
    </row>
    <row r="4649" spans="1:15" s="200" customFormat="1" x14ac:dyDescent="0.2">
      <c r="A4649" s="40"/>
      <c r="B4649" s="40"/>
      <c r="C4649" s="40"/>
      <c r="D4649" s="40"/>
      <c r="E4649" s="115"/>
      <c r="F4649" s="115"/>
      <c r="G4649" s="40"/>
      <c r="H4649" s="40"/>
      <c r="I4649" s="40"/>
      <c r="J4649" s="40"/>
      <c r="K4649" s="40"/>
      <c r="L4649" s="40"/>
      <c r="M4649" s="40"/>
      <c r="N4649" s="40"/>
      <c r="O4649" s="40"/>
    </row>
    <row r="4650" spans="1:15" s="200" customFormat="1" x14ac:dyDescent="0.2">
      <c r="A4650" s="40"/>
      <c r="B4650" s="40"/>
      <c r="C4650" s="40"/>
      <c r="D4650" s="40"/>
      <c r="E4650" s="115"/>
      <c r="F4650" s="115"/>
      <c r="G4650" s="40"/>
      <c r="H4650" s="40"/>
      <c r="I4650" s="40"/>
      <c r="J4650" s="40"/>
      <c r="K4650" s="40"/>
      <c r="L4650" s="40"/>
      <c r="M4650" s="40"/>
      <c r="N4650" s="40"/>
      <c r="O4650" s="40"/>
    </row>
    <row r="4651" spans="1:15" s="200" customFormat="1" x14ac:dyDescent="0.2">
      <c r="A4651" s="40"/>
      <c r="B4651" s="40"/>
      <c r="C4651" s="40"/>
      <c r="D4651" s="40"/>
      <c r="E4651" s="115"/>
      <c r="F4651" s="115"/>
      <c r="G4651" s="40"/>
      <c r="H4651" s="40"/>
      <c r="I4651" s="40"/>
      <c r="J4651" s="40"/>
      <c r="K4651" s="40"/>
      <c r="L4651" s="40"/>
      <c r="M4651" s="40"/>
      <c r="N4651" s="40"/>
      <c r="O4651" s="40"/>
    </row>
    <row r="4652" spans="1:15" s="200" customFormat="1" x14ac:dyDescent="0.2">
      <c r="A4652" s="40"/>
      <c r="B4652" s="40"/>
      <c r="C4652" s="40"/>
      <c r="D4652" s="40"/>
      <c r="E4652" s="115"/>
      <c r="F4652" s="115"/>
      <c r="G4652" s="40"/>
      <c r="H4652" s="40"/>
      <c r="I4652" s="40"/>
      <c r="J4652" s="40"/>
      <c r="K4652" s="40"/>
      <c r="L4652" s="40"/>
      <c r="M4652" s="40"/>
      <c r="N4652" s="40"/>
      <c r="O4652" s="40"/>
    </row>
    <row r="4653" spans="1:15" s="200" customFormat="1" x14ac:dyDescent="0.2">
      <c r="A4653" s="40"/>
      <c r="B4653" s="40"/>
      <c r="C4653" s="40"/>
      <c r="D4653" s="40"/>
      <c r="E4653" s="115"/>
      <c r="F4653" s="115"/>
      <c r="G4653" s="40"/>
      <c r="H4653" s="40"/>
      <c r="I4653" s="40"/>
      <c r="J4653" s="40"/>
      <c r="K4653" s="40"/>
      <c r="L4653" s="40"/>
      <c r="M4653" s="40"/>
      <c r="N4653" s="40"/>
      <c r="O4653" s="40"/>
    </row>
    <row r="4654" spans="1:15" s="200" customFormat="1" x14ac:dyDescent="0.2">
      <c r="A4654" s="40"/>
      <c r="B4654" s="40"/>
      <c r="C4654" s="40"/>
      <c r="D4654" s="40"/>
      <c r="E4654" s="115"/>
      <c r="F4654" s="115"/>
      <c r="G4654" s="40"/>
      <c r="H4654" s="40"/>
      <c r="I4654" s="40"/>
      <c r="J4654" s="40"/>
      <c r="K4654" s="40"/>
      <c r="L4654" s="40"/>
      <c r="M4654" s="40"/>
      <c r="N4654" s="40"/>
      <c r="O4654" s="40"/>
    </row>
    <row r="4655" spans="1:15" s="200" customFormat="1" x14ac:dyDescent="0.2">
      <c r="A4655" s="40"/>
      <c r="B4655" s="40"/>
      <c r="C4655" s="40"/>
      <c r="D4655" s="40"/>
      <c r="E4655" s="115"/>
      <c r="F4655" s="115"/>
      <c r="G4655" s="40"/>
      <c r="H4655" s="40"/>
      <c r="I4655" s="40"/>
      <c r="J4655" s="40"/>
      <c r="K4655" s="40"/>
      <c r="L4655" s="40"/>
      <c r="M4655" s="40"/>
      <c r="N4655" s="40"/>
      <c r="O4655" s="40"/>
    </row>
    <row r="4656" spans="1:15" s="200" customFormat="1" x14ac:dyDescent="0.2">
      <c r="A4656" s="40"/>
      <c r="B4656" s="40"/>
      <c r="C4656" s="40"/>
      <c r="D4656" s="40"/>
      <c r="E4656" s="115"/>
      <c r="F4656" s="115"/>
      <c r="G4656" s="40"/>
      <c r="H4656" s="40"/>
      <c r="I4656" s="40"/>
      <c r="J4656" s="40"/>
      <c r="K4656" s="40"/>
      <c r="L4656" s="40"/>
      <c r="M4656" s="40"/>
      <c r="N4656" s="40"/>
      <c r="O4656" s="40"/>
    </row>
    <row r="4657" spans="1:15" s="200" customFormat="1" x14ac:dyDescent="0.2">
      <c r="A4657" s="40"/>
      <c r="B4657" s="40"/>
      <c r="C4657" s="40"/>
      <c r="D4657" s="40"/>
      <c r="E4657" s="115"/>
      <c r="F4657" s="115"/>
      <c r="G4657" s="40"/>
      <c r="H4657" s="40"/>
      <c r="I4657" s="40"/>
      <c r="J4657" s="40"/>
      <c r="K4657" s="40"/>
      <c r="L4657" s="40"/>
      <c r="M4657" s="40"/>
      <c r="N4657" s="40"/>
      <c r="O4657" s="40"/>
    </row>
    <row r="4658" spans="1:15" s="200" customFormat="1" x14ac:dyDescent="0.2">
      <c r="A4658" s="40"/>
      <c r="B4658" s="40"/>
      <c r="C4658" s="40"/>
      <c r="D4658" s="40"/>
      <c r="E4658" s="115"/>
      <c r="F4658" s="115"/>
      <c r="G4658" s="40"/>
      <c r="H4658" s="40"/>
      <c r="I4658" s="40"/>
      <c r="J4658" s="40"/>
      <c r="K4658" s="40"/>
      <c r="L4658" s="40"/>
      <c r="M4658" s="40"/>
      <c r="N4658" s="40"/>
      <c r="O4658" s="40"/>
    </row>
    <row r="4659" spans="1:15" s="200" customFormat="1" x14ac:dyDescent="0.2">
      <c r="A4659" s="40"/>
      <c r="B4659" s="40"/>
      <c r="C4659" s="40"/>
      <c r="D4659" s="40"/>
      <c r="E4659" s="115"/>
      <c r="F4659" s="115"/>
      <c r="G4659" s="40"/>
      <c r="H4659" s="40"/>
      <c r="I4659" s="40"/>
      <c r="J4659" s="40"/>
      <c r="K4659" s="40"/>
      <c r="L4659" s="40"/>
      <c r="M4659" s="40"/>
      <c r="N4659" s="40"/>
      <c r="O4659" s="40"/>
    </row>
    <row r="4660" spans="1:15" s="200" customFormat="1" x14ac:dyDescent="0.2">
      <c r="A4660" s="40"/>
      <c r="B4660" s="40"/>
      <c r="C4660" s="40"/>
      <c r="D4660" s="40"/>
      <c r="E4660" s="115"/>
      <c r="F4660" s="115"/>
      <c r="G4660" s="40"/>
      <c r="H4660" s="40"/>
      <c r="I4660" s="40"/>
      <c r="J4660" s="40"/>
      <c r="K4660" s="40"/>
      <c r="L4660" s="40"/>
      <c r="M4660" s="40"/>
      <c r="N4660" s="40"/>
      <c r="O4660" s="40"/>
    </row>
    <row r="4661" spans="1:15" s="200" customFormat="1" x14ac:dyDescent="0.2">
      <c r="A4661" s="40"/>
      <c r="B4661" s="40"/>
      <c r="C4661" s="40"/>
      <c r="D4661" s="40"/>
      <c r="E4661" s="115"/>
      <c r="F4661" s="115"/>
      <c r="G4661" s="40"/>
      <c r="H4661" s="40"/>
      <c r="I4661" s="40"/>
      <c r="J4661" s="40"/>
      <c r="K4661" s="40"/>
      <c r="L4661" s="40"/>
      <c r="M4661" s="40"/>
      <c r="N4661" s="40"/>
      <c r="O4661" s="40"/>
    </row>
    <row r="4662" spans="1:15" s="200" customFormat="1" x14ac:dyDescent="0.2">
      <c r="A4662" s="40"/>
      <c r="B4662" s="40"/>
      <c r="C4662" s="40"/>
      <c r="D4662" s="40"/>
      <c r="E4662" s="115"/>
      <c r="F4662" s="115"/>
      <c r="G4662" s="40"/>
      <c r="H4662" s="40"/>
      <c r="I4662" s="40"/>
      <c r="J4662" s="40"/>
      <c r="K4662" s="40"/>
      <c r="L4662" s="40"/>
      <c r="M4662" s="40"/>
      <c r="N4662" s="40"/>
      <c r="O4662" s="40"/>
    </row>
    <row r="4663" spans="1:15" s="200" customFormat="1" x14ac:dyDescent="0.2">
      <c r="A4663" s="40"/>
      <c r="B4663" s="40"/>
      <c r="C4663" s="40"/>
      <c r="D4663" s="40"/>
      <c r="E4663" s="115"/>
      <c r="F4663" s="115"/>
      <c r="G4663" s="40"/>
      <c r="H4663" s="40"/>
      <c r="I4663" s="40"/>
      <c r="J4663" s="40"/>
      <c r="K4663" s="40"/>
      <c r="L4663" s="40"/>
      <c r="M4663" s="40"/>
      <c r="N4663" s="40"/>
      <c r="O4663" s="40"/>
    </row>
    <row r="4664" spans="1:15" s="200" customFormat="1" x14ac:dyDescent="0.2">
      <c r="A4664" s="40"/>
      <c r="B4664" s="40"/>
      <c r="C4664" s="40"/>
      <c r="D4664" s="40"/>
      <c r="E4664" s="115"/>
      <c r="F4664" s="115"/>
      <c r="G4664" s="40"/>
      <c r="H4664" s="40"/>
      <c r="I4664" s="40"/>
      <c r="J4664" s="40"/>
      <c r="K4664" s="40"/>
      <c r="L4664" s="40"/>
      <c r="M4664" s="40"/>
      <c r="N4664" s="40"/>
      <c r="O4664" s="40"/>
    </row>
    <row r="4665" spans="1:15" s="200" customFormat="1" x14ac:dyDescent="0.2">
      <c r="A4665" s="40"/>
      <c r="B4665" s="40"/>
      <c r="C4665" s="40"/>
      <c r="D4665" s="40"/>
      <c r="E4665" s="115"/>
      <c r="F4665" s="115"/>
      <c r="G4665" s="40"/>
      <c r="H4665" s="40"/>
      <c r="I4665" s="40"/>
      <c r="J4665" s="40"/>
      <c r="K4665" s="40"/>
      <c r="L4665" s="40"/>
      <c r="M4665" s="40"/>
      <c r="N4665" s="40"/>
      <c r="O4665" s="40"/>
    </row>
    <row r="4666" spans="1:15" s="200" customFormat="1" x14ac:dyDescent="0.2">
      <c r="A4666" s="40"/>
      <c r="B4666" s="40"/>
      <c r="C4666" s="40"/>
      <c r="D4666" s="40"/>
      <c r="E4666" s="115"/>
      <c r="F4666" s="115"/>
      <c r="G4666" s="40"/>
      <c r="H4666" s="40"/>
      <c r="I4666" s="40"/>
      <c r="J4666" s="40"/>
      <c r="K4666" s="40"/>
      <c r="L4666" s="40"/>
      <c r="M4666" s="40"/>
      <c r="N4666" s="40"/>
      <c r="O4666" s="40"/>
    </row>
    <row r="4667" spans="1:15" s="200" customFormat="1" x14ac:dyDescent="0.2">
      <c r="A4667" s="40"/>
      <c r="B4667" s="40"/>
      <c r="C4667" s="40"/>
      <c r="D4667" s="40"/>
      <c r="E4667" s="115"/>
      <c r="F4667" s="115"/>
      <c r="G4667" s="40"/>
      <c r="H4667" s="40"/>
      <c r="I4667" s="40"/>
      <c r="J4667" s="40"/>
      <c r="K4667" s="40"/>
      <c r="L4667" s="40"/>
      <c r="M4667" s="40"/>
      <c r="N4667" s="40"/>
      <c r="O4667" s="40"/>
    </row>
    <row r="4668" spans="1:15" s="200" customFormat="1" x14ac:dyDescent="0.2">
      <c r="A4668" s="40"/>
      <c r="B4668" s="40"/>
      <c r="C4668" s="40"/>
      <c r="D4668" s="40"/>
      <c r="E4668" s="115"/>
      <c r="F4668" s="115"/>
      <c r="G4668" s="40"/>
      <c r="H4668" s="40"/>
      <c r="I4668" s="40"/>
      <c r="J4668" s="40"/>
      <c r="K4668" s="40"/>
      <c r="L4668" s="40"/>
      <c r="M4668" s="40"/>
      <c r="N4668" s="40"/>
      <c r="O4668" s="40"/>
    </row>
    <row r="4669" spans="1:15" s="200" customFormat="1" x14ac:dyDescent="0.2">
      <c r="A4669" s="40"/>
      <c r="B4669" s="40"/>
      <c r="C4669" s="40"/>
      <c r="D4669" s="40"/>
      <c r="E4669" s="115"/>
      <c r="F4669" s="115"/>
      <c r="G4669" s="40"/>
      <c r="H4669" s="40"/>
      <c r="I4669" s="40"/>
      <c r="J4669" s="40"/>
      <c r="K4669" s="40"/>
      <c r="L4669" s="40"/>
      <c r="M4669" s="40"/>
      <c r="N4669" s="40"/>
      <c r="O4669" s="40"/>
    </row>
    <row r="4670" spans="1:15" s="200" customFormat="1" x14ac:dyDescent="0.2">
      <c r="A4670" s="40"/>
      <c r="B4670" s="40"/>
      <c r="C4670" s="40"/>
      <c r="D4670" s="40"/>
      <c r="E4670" s="115"/>
      <c r="F4670" s="115"/>
      <c r="G4670" s="40"/>
      <c r="H4670" s="40"/>
      <c r="I4670" s="40"/>
      <c r="J4670" s="40"/>
      <c r="K4670" s="40"/>
      <c r="L4670" s="40"/>
      <c r="M4670" s="40"/>
      <c r="N4670" s="40"/>
      <c r="O4670" s="40"/>
    </row>
    <row r="4671" spans="1:15" s="200" customFormat="1" x14ac:dyDescent="0.2">
      <c r="A4671" s="40"/>
      <c r="B4671" s="40"/>
      <c r="C4671" s="40"/>
      <c r="D4671" s="40"/>
      <c r="E4671" s="115"/>
      <c r="F4671" s="115"/>
      <c r="G4671" s="40"/>
      <c r="H4671" s="40"/>
      <c r="I4671" s="40"/>
      <c r="J4671" s="40"/>
      <c r="K4671" s="40"/>
      <c r="L4671" s="40"/>
      <c r="M4671" s="40"/>
      <c r="N4671" s="40"/>
      <c r="O4671" s="40"/>
    </row>
    <row r="4672" spans="1:15" s="200" customFormat="1" x14ac:dyDescent="0.2">
      <c r="A4672" s="40"/>
      <c r="B4672" s="40"/>
      <c r="C4672" s="40"/>
      <c r="D4672" s="40"/>
      <c r="E4672" s="115"/>
      <c r="F4672" s="115"/>
      <c r="G4672" s="40"/>
      <c r="H4672" s="40"/>
      <c r="I4672" s="40"/>
      <c r="J4672" s="40"/>
      <c r="K4672" s="40"/>
      <c r="L4672" s="40"/>
      <c r="M4672" s="40"/>
      <c r="N4672" s="40"/>
      <c r="O4672" s="40"/>
    </row>
    <row r="4673" spans="1:15" s="200" customFormat="1" x14ac:dyDescent="0.2">
      <c r="A4673" s="40"/>
      <c r="B4673" s="40"/>
      <c r="C4673" s="40"/>
      <c r="D4673" s="40"/>
      <c r="E4673" s="115"/>
      <c r="F4673" s="115"/>
      <c r="G4673" s="40"/>
      <c r="H4673" s="40"/>
      <c r="I4673" s="40"/>
      <c r="J4673" s="40"/>
      <c r="K4673" s="40"/>
      <c r="L4673" s="40"/>
      <c r="M4673" s="40"/>
      <c r="N4673" s="40"/>
      <c r="O4673" s="40"/>
    </row>
    <row r="4674" spans="1:15" s="200" customFormat="1" x14ac:dyDescent="0.2">
      <c r="A4674" s="40"/>
      <c r="B4674" s="40"/>
      <c r="C4674" s="40"/>
      <c r="D4674" s="40"/>
      <c r="E4674" s="115"/>
      <c r="F4674" s="115"/>
      <c r="G4674" s="40"/>
      <c r="H4674" s="40"/>
      <c r="I4674" s="40"/>
      <c r="J4674" s="40"/>
      <c r="K4674" s="40"/>
      <c r="L4674" s="40"/>
      <c r="M4674" s="40"/>
      <c r="N4674" s="40"/>
      <c r="O4674" s="40"/>
    </row>
    <row r="4675" spans="1:15" s="200" customFormat="1" x14ac:dyDescent="0.2">
      <c r="A4675" s="40"/>
      <c r="B4675" s="40"/>
      <c r="C4675" s="40"/>
      <c r="D4675" s="40"/>
      <c r="E4675" s="115"/>
      <c r="F4675" s="115"/>
      <c r="G4675" s="40"/>
      <c r="H4675" s="40"/>
      <c r="I4675" s="40"/>
      <c r="J4675" s="40"/>
      <c r="K4675" s="40"/>
      <c r="L4675" s="40"/>
      <c r="M4675" s="40"/>
      <c r="N4675" s="40"/>
      <c r="O4675" s="40"/>
    </row>
    <row r="4676" spans="1:15" s="200" customFormat="1" x14ac:dyDescent="0.2">
      <c r="A4676" s="40"/>
      <c r="B4676" s="40"/>
      <c r="C4676" s="40"/>
      <c r="D4676" s="40"/>
      <c r="E4676" s="115"/>
      <c r="F4676" s="115"/>
      <c r="G4676" s="40"/>
      <c r="H4676" s="40"/>
      <c r="I4676" s="40"/>
      <c r="J4676" s="40"/>
      <c r="K4676" s="40"/>
      <c r="L4676" s="40"/>
      <c r="M4676" s="40"/>
      <c r="N4676" s="40"/>
      <c r="O4676" s="40"/>
    </row>
    <row r="4677" spans="1:15" s="200" customFormat="1" x14ac:dyDescent="0.2">
      <c r="A4677" s="40"/>
      <c r="B4677" s="40"/>
      <c r="C4677" s="40"/>
      <c r="D4677" s="40"/>
      <c r="E4677" s="115"/>
      <c r="F4677" s="115"/>
      <c r="G4677" s="40"/>
      <c r="H4677" s="40"/>
      <c r="I4677" s="40"/>
      <c r="J4677" s="40"/>
      <c r="K4677" s="40"/>
      <c r="L4677" s="40"/>
      <c r="M4677" s="40"/>
      <c r="N4677" s="40"/>
      <c r="O4677" s="40"/>
    </row>
    <row r="4678" spans="1:15" s="200" customFormat="1" x14ac:dyDescent="0.2">
      <c r="A4678" s="40"/>
      <c r="B4678" s="40"/>
      <c r="C4678" s="40"/>
      <c r="D4678" s="40"/>
      <c r="E4678" s="115"/>
      <c r="F4678" s="115"/>
      <c r="G4678" s="40"/>
      <c r="H4678" s="40"/>
      <c r="I4678" s="40"/>
      <c r="J4678" s="40"/>
      <c r="K4678" s="40"/>
      <c r="L4678" s="40"/>
      <c r="M4678" s="40"/>
      <c r="N4678" s="40"/>
      <c r="O4678" s="40"/>
    </row>
    <row r="4679" spans="1:15" s="200" customFormat="1" x14ac:dyDescent="0.2">
      <c r="A4679" s="40"/>
      <c r="B4679" s="40"/>
      <c r="C4679" s="40"/>
      <c r="D4679" s="40"/>
      <c r="E4679" s="115"/>
      <c r="F4679" s="115"/>
      <c r="G4679" s="40"/>
      <c r="H4679" s="40"/>
      <c r="I4679" s="40"/>
      <c r="J4679" s="40"/>
      <c r="K4679" s="40"/>
      <c r="L4679" s="40"/>
      <c r="M4679" s="40"/>
      <c r="N4679" s="40"/>
      <c r="O4679" s="40"/>
    </row>
    <row r="4680" spans="1:15" s="200" customFormat="1" x14ac:dyDescent="0.2">
      <c r="A4680" s="40"/>
      <c r="B4680" s="40"/>
      <c r="C4680" s="40"/>
      <c r="D4680" s="40"/>
      <c r="E4680" s="115"/>
      <c r="F4680" s="115"/>
      <c r="G4680" s="40"/>
      <c r="H4680" s="40"/>
      <c r="I4680" s="40"/>
      <c r="J4680" s="40"/>
      <c r="K4680" s="40"/>
      <c r="L4680" s="40"/>
      <c r="M4680" s="40"/>
      <c r="N4680" s="40"/>
      <c r="O4680" s="40"/>
    </row>
    <row r="4681" spans="1:15" s="200" customFormat="1" x14ac:dyDescent="0.2">
      <c r="A4681" s="40"/>
      <c r="B4681" s="40"/>
      <c r="C4681" s="40"/>
      <c r="D4681" s="40"/>
      <c r="E4681" s="115"/>
      <c r="F4681" s="115"/>
      <c r="G4681" s="40"/>
      <c r="H4681" s="40"/>
      <c r="I4681" s="40"/>
      <c r="J4681" s="40"/>
      <c r="K4681" s="40"/>
      <c r="L4681" s="40"/>
      <c r="M4681" s="40"/>
      <c r="N4681" s="40"/>
      <c r="O4681" s="40"/>
    </row>
    <row r="4682" spans="1:15" s="200" customFormat="1" x14ac:dyDescent="0.2">
      <c r="A4682" s="40"/>
      <c r="B4682" s="40"/>
      <c r="C4682" s="40"/>
      <c r="D4682" s="40"/>
      <c r="E4682" s="115"/>
      <c r="F4682" s="115"/>
      <c r="G4682" s="40"/>
      <c r="H4682" s="40"/>
      <c r="I4682" s="40"/>
      <c r="J4682" s="40"/>
      <c r="K4682" s="40"/>
      <c r="L4682" s="40"/>
      <c r="M4682" s="40"/>
      <c r="N4682" s="40"/>
      <c r="O4682" s="40"/>
    </row>
    <row r="4683" spans="1:15" s="200" customFormat="1" x14ac:dyDescent="0.2">
      <c r="A4683" s="40"/>
      <c r="B4683" s="40"/>
      <c r="C4683" s="40"/>
      <c r="D4683" s="40"/>
      <c r="E4683" s="115"/>
      <c r="F4683" s="115"/>
      <c r="G4683" s="40"/>
      <c r="H4683" s="40"/>
      <c r="I4683" s="40"/>
      <c r="J4683" s="40"/>
      <c r="K4683" s="40"/>
      <c r="L4683" s="40"/>
      <c r="M4683" s="40"/>
      <c r="N4683" s="40"/>
      <c r="O4683" s="40"/>
    </row>
    <row r="4684" spans="1:15" s="200" customFormat="1" x14ac:dyDescent="0.2">
      <c r="A4684" s="40"/>
      <c r="B4684" s="40"/>
      <c r="C4684" s="40"/>
      <c r="D4684" s="40"/>
      <c r="E4684" s="115"/>
      <c r="F4684" s="115"/>
      <c r="G4684" s="40"/>
      <c r="H4684" s="40"/>
      <c r="I4684" s="40"/>
      <c r="J4684" s="40"/>
      <c r="K4684" s="40"/>
      <c r="L4684" s="40"/>
      <c r="M4684" s="40"/>
      <c r="N4684" s="40"/>
      <c r="O4684" s="40"/>
    </row>
    <row r="4685" spans="1:15" s="200" customFormat="1" x14ac:dyDescent="0.2">
      <c r="A4685" s="40"/>
      <c r="B4685" s="40"/>
      <c r="C4685" s="40"/>
      <c r="D4685" s="40"/>
      <c r="E4685" s="115"/>
      <c r="F4685" s="115"/>
      <c r="G4685" s="40"/>
      <c r="H4685" s="40"/>
      <c r="I4685" s="40"/>
      <c r="J4685" s="40"/>
      <c r="K4685" s="40"/>
      <c r="L4685" s="40"/>
      <c r="M4685" s="40"/>
      <c r="N4685" s="40"/>
      <c r="O4685" s="40"/>
    </row>
    <row r="4686" spans="1:15" s="200" customFormat="1" x14ac:dyDescent="0.2">
      <c r="A4686" s="40"/>
      <c r="B4686" s="40"/>
      <c r="C4686" s="40"/>
      <c r="D4686" s="40"/>
      <c r="E4686" s="115"/>
      <c r="F4686" s="115"/>
      <c r="G4686" s="40"/>
      <c r="H4686" s="40"/>
      <c r="I4686" s="40"/>
      <c r="J4686" s="40"/>
      <c r="K4686" s="40"/>
      <c r="L4686" s="40"/>
      <c r="M4686" s="40"/>
      <c r="N4686" s="40"/>
      <c r="O4686" s="40"/>
    </row>
    <row r="4687" spans="1:15" s="200" customFormat="1" x14ac:dyDescent="0.2">
      <c r="A4687" s="40"/>
      <c r="B4687" s="40"/>
      <c r="C4687" s="40"/>
      <c r="D4687" s="40"/>
      <c r="E4687" s="115"/>
      <c r="F4687" s="115"/>
      <c r="G4687" s="40"/>
      <c r="H4687" s="40"/>
      <c r="I4687" s="40"/>
      <c r="J4687" s="40"/>
      <c r="K4687" s="40"/>
      <c r="L4687" s="40"/>
      <c r="M4687" s="40"/>
      <c r="N4687" s="40"/>
      <c r="O4687" s="40"/>
    </row>
    <row r="4688" spans="1:15" s="200" customFormat="1" x14ac:dyDescent="0.2">
      <c r="A4688" s="40"/>
      <c r="B4688" s="40"/>
      <c r="C4688" s="40"/>
      <c r="D4688" s="40"/>
      <c r="E4688" s="115"/>
      <c r="F4688" s="115"/>
      <c r="G4688" s="40"/>
      <c r="H4688" s="40"/>
      <c r="I4688" s="40"/>
      <c r="J4688" s="40"/>
      <c r="K4688" s="40"/>
      <c r="L4688" s="40"/>
      <c r="M4688" s="40"/>
      <c r="N4688" s="40"/>
      <c r="O4688" s="40"/>
    </row>
    <row r="4689" spans="1:15" s="200" customFormat="1" x14ac:dyDescent="0.2">
      <c r="A4689" s="40"/>
      <c r="B4689" s="40"/>
      <c r="C4689" s="40"/>
      <c r="D4689" s="40"/>
      <c r="E4689" s="115"/>
      <c r="F4689" s="115"/>
      <c r="G4689" s="40"/>
      <c r="H4689" s="40"/>
      <c r="I4689" s="40"/>
      <c r="J4689" s="40"/>
      <c r="K4689" s="40"/>
      <c r="L4689" s="40"/>
      <c r="M4689" s="40"/>
      <c r="N4689" s="40"/>
      <c r="O4689" s="40"/>
    </row>
    <row r="4690" spans="1:15" s="200" customFormat="1" x14ac:dyDescent="0.2">
      <c r="A4690" s="40"/>
      <c r="B4690" s="40"/>
      <c r="C4690" s="40"/>
      <c r="D4690" s="40"/>
      <c r="E4690" s="115"/>
      <c r="F4690" s="115"/>
      <c r="G4690" s="40"/>
      <c r="H4690" s="40"/>
      <c r="I4690" s="40"/>
      <c r="J4690" s="40"/>
      <c r="K4690" s="40"/>
      <c r="L4690" s="40"/>
      <c r="M4690" s="40"/>
      <c r="N4690" s="40"/>
      <c r="O4690" s="40"/>
    </row>
    <row r="4691" spans="1:15" s="200" customFormat="1" x14ac:dyDescent="0.2">
      <c r="A4691" s="40"/>
      <c r="B4691" s="40"/>
      <c r="C4691" s="40"/>
      <c r="D4691" s="40"/>
      <c r="E4691" s="115"/>
      <c r="F4691" s="115"/>
      <c r="G4691" s="40"/>
      <c r="H4691" s="40"/>
      <c r="I4691" s="40"/>
      <c r="J4691" s="40"/>
      <c r="K4691" s="40"/>
      <c r="L4691" s="40"/>
      <c r="M4691" s="40"/>
      <c r="N4691" s="40"/>
      <c r="O4691" s="40"/>
    </row>
    <row r="4692" spans="1:15" s="200" customFormat="1" x14ac:dyDescent="0.2">
      <c r="A4692" s="40"/>
      <c r="B4692" s="40"/>
      <c r="C4692" s="40"/>
      <c r="D4692" s="40"/>
      <c r="E4692" s="115"/>
      <c r="F4692" s="115"/>
      <c r="G4692" s="40"/>
      <c r="H4692" s="40"/>
      <c r="I4692" s="40"/>
      <c r="J4692" s="40"/>
      <c r="K4692" s="40"/>
      <c r="L4692" s="40"/>
      <c r="M4692" s="40"/>
      <c r="N4692" s="40"/>
      <c r="O4692" s="40"/>
    </row>
    <row r="4693" spans="1:15" s="200" customFormat="1" x14ac:dyDescent="0.2">
      <c r="A4693" s="40"/>
      <c r="B4693" s="40"/>
      <c r="C4693" s="40"/>
      <c r="D4693" s="40"/>
      <c r="E4693" s="115"/>
      <c r="F4693" s="115"/>
      <c r="G4693" s="40"/>
      <c r="H4693" s="40"/>
      <c r="I4693" s="40"/>
      <c r="J4693" s="40"/>
      <c r="K4693" s="40"/>
      <c r="L4693" s="40"/>
      <c r="M4693" s="40"/>
      <c r="N4693" s="40"/>
      <c r="O4693" s="40"/>
    </row>
    <row r="4694" spans="1:15" s="200" customFormat="1" x14ac:dyDescent="0.2">
      <c r="A4694" s="40"/>
      <c r="B4694" s="40"/>
      <c r="C4694" s="40"/>
      <c r="D4694" s="40"/>
      <c r="E4694" s="115"/>
      <c r="F4694" s="115"/>
      <c r="G4694" s="40"/>
      <c r="H4694" s="40"/>
      <c r="I4694" s="40"/>
      <c r="J4694" s="40"/>
      <c r="K4694" s="40"/>
      <c r="L4694" s="40"/>
      <c r="M4694" s="40"/>
      <c r="N4694" s="40"/>
      <c r="O4694" s="40"/>
    </row>
    <row r="4695" spans="1:15" s="200" customFormat="1" x14ac:dyDescent="0.2">
      <c r="A4695" s="40"/>
      <c r="B4695" s="40"/>
      <c r="C4695" s="40"/>
      <c r="D4695" s="40"/>
      <c r="E4695" s="115"/>
      <c r="F4695" s="115"/>
      <c r="G4695" s="40"/>
      <c r="H4695" s="40"/>
      <c r="I4695" s="40"/>
      <c r="J4695" s="40"/>
      <c r="K4695" s="40"/>
      <c r="L4695" s="40"/>
      <c r="M4695" s="40"/>
      <c r="N4695" s="40"/>
      <c r="O4695" s="40"/>
    </row>
    <row r="4696" spans="1:15" s="200" customFormat="1" x14ac:dyDescent="0.2">
      <c r="A4696" s="40"/>
      <c r="B4696" s="40"/>
      <c r="C4696" s="40"/>
      <c r="D4696" s="40"/>
      <c r="E4696" s="115"/>
      <c r="F4696" s="115"/>
      <c r="G4696" s="40"/>
      <c r="H4696" s="40"/>
      <c r="I4696" s="40"/>
      <c r="J4696" s="40"/>
      <c r="K4696" s="40"/>
      <c r="L4696" s="40"/>
      <c r="M4696" s="40"/>
      <c r="N4696" s="40"/>
      <c r="O4696" s="40"/>
    </row>
    <row r="4697" spans="1:15" s="200" customFormat="1" x14ac:dyDescent="0.2">
      <c r="A4697" s="40"/>
      <c r="B4697" s="40"/>
      <c r="C4697" s="40"/>
      <c r="D4697" s="40"/>
      <c r="E4697" s="115"/>
      <c r="F4697" s="115"/>
      <c r="G4697" s="40"/>
      <c r="H4697" s="40"/>
      <c r="I4697" s="40"/>
      <c r="J4697" s="40"/>
      <c r="K4697" s="40"/>
      <c r="L4697" s="40"/>
      <c r="M4697" s="40"/>
      <c r="N4697" s="40"/>
      <c r="O4697" s="40"/>
    </row>
    <row r="4698" spans="1:15" s="200" customFormat="1" x14ac:dyDescent="0.2">
      <c r="A4698" s="40"/>
      <c r="B4698" s="40"/>
      <c r="C4698" s="40"/>
      <c r="D4698" s="40"/>
      <c r="E4698" s="115"/>
      <c r="F4698" s="115"/>
      <c r="G4698" s="40"/>
      <c r="H4698" s="40"/>
      <c r="I4698" s="40"/>
      <c r="J4698" s="40"/>
      <c r="K4698" s="40"/>
      <c r="L4698" s="40"/>
      <c r="M4698" s="40"/>
      <c r="N4698" s="40"/>
      <c r="O4698" s="40"/>
    </row>
    <row r="4699" spans="1:15" s="200" customFormat="1" x14ac:dyDescent="0.2">
      <c r="A4699" s="40"/>
      <c r="B4699" s="40"/>
      <c r="C4699" s="40"/>
      <c r="D4699" s="40"/>
      <c r="E4699" s="115"/>
      <c r="F4699" s="115"/>
      <c r="G4699" s="40"/>
      <c r="H4699" s="40"/>
      <c r="I4699" s="40"/>
      <c r="J4699" s="40"/>
      <c r="K4699" s="40"/>
      <c r="L4699" s="40"/>
      <c r="M4699" s="40"/>
      <c r="N4699" s="40"/>
      <c r="O4699" s="40"/>
    </row>
    <row r="4700" spans="1:15" s="200" customFormat="1" x14ac:dyDescent="0.2">
      <c r="A4700" s="40"/>
      <c r="B4700" s="40"/>
      <c r="C4700" s="40"/>
      <c r="D4700" s="40"/>
      <c r="E4700" s="115"/>
      <c r="F4700" s="115"/>
      <c r="G4700" s="40"/>
      <c r="H4700" s="40"/>
      <c r="I4700" s="40"/>
      <c r="J4700" s="40"/>
      <c r="K4700" s="40"/>
      <c r="L4700" s="40"/>
      <c r="M4700" s="40"/>
      <c r="N4700" s="40"/>
      <c r="O4700" s="40"/>
    </row>
    <row r="4701" spans="1:15" s="200" customFormat="1" x14ac:dyDescent="0.2">
      <c r="A4701" s="40"/>
      <c r="B4701" s="40"/>
      <c r="C4701" s="40"/>
      <c r="D4701" s="40"/>
      <c r="E4701" s="115"/>
      <c r="F4701" s="115"/>
      <c r="G4701" s="40"/>
      <c r="H4701" s="40"/>
      <c r="I4701" s="40"/>
      <c r="J4701" s="40"/>
      <c r="K4701" s="40"/>
      <c r="L4701" s="40"/>
      <c r="M4701" s="40"/>
      <c r="N4701" s="40"/>
      <c r="O4701" s="40"/>
    </row>
    <row r="4702" spans="1:15" s="200" customFormat="1" x14ac:dyDescent="0.2">
      <c r="A4702" s="40"/>
      <c r="B4702" s="40"/>
      <c r="C4702" s="40"/>
      <c r="D4702" s="40"/>
      <c r="E4702" s="115"/>
      <c r="F4702" s="115"/>
      <c r="G4702" s="40"/>
      <c r="H4702" s="40"/>
      <c r="I4702" s="40"/>
      <c r="J4702" s="40"/>
      <c r="K4702" s="40"/>
      <c r="L4702" s="40"/>
      <c r="M4702" s="40"/>
      <c r="N4702" s="40"/>
      <c r="O4702" s="40"/>
    </row>
    <row r="4703" spans="1:15" s="200" customFormat="1" x14ac:dyDescent="0.2">
      <c r="A4703" s="40"/>
      <c r="B4703" s="40"/>
      <c r="C4703" s="40"/>
      <c r="D4703" s="40"/>
      <c r="E4703" s="115"/>
      <c r="F4703" s="115"/>
      <c r="G4703" s="40"/>
      <c r="H4703" s="40"/>
      <c r="I4703" s="40"/>
      <c r="J4703" s="40"/>
      <c r="K4703" s="40"/>
      <c r="L4703" s="40"/>
      <c r="M4703" s="40"/>
      <c r="N4703" s="40"/>
      <c r="O4703" s="40"/>
    </row>
    <row r="4704" spans="1:15" s="200" customFormat="1" x14ac:dyDescent="0.2">
      <c r="A4704" s="40"/>
      <c r="B4704" s="40"/>
      <c r="C4704" s="40"/>
      <c r="D4704" s="40"/>
      <c r="E4704" s="115"/>
      <c r="F4704" s="115"/>
      <c r="G4704" s="40"/>
      <c r="H4704" s="40"/>
      <c r="I4704" s="40"/>
      <c r="J4704" s="40"/>
      <c r="K4704" s="40"/>
      <c r="L4704" s="40"/>
      <c r="M4704" s="40"/>
      <c r="N4704" s="40"/>
      <c r="O4704" s="40"/>
    </row>
    <row r="4705" spans="1:15" s="200" customFormat="1" x14ac:dyDescent="0.2">
      <c r="A4705" s="40"/>
      <c r="B4705" s="40"/>
      <c r="C4705" s="40"/>
      <c r="D4705" s="40"/>
      <c r="E4705" s="115"/>
      <c r="F4705" s="115"/>
      <c r="G4705" s="40"/>
      <c r="H4705" s="40"/>
      <c r="I4705" s="40"/>
      <c r="J4705" s="40"/>
      <c r="K4705" s="40"/>
      <c r="L4705" s="40"/>
      <c r="M4705" s="40"/>
      <c r="N4705" s="40"/>
      <c r="O4705" s="40"/>
    </row>
    <row r="4706" spans="1:15" s="200" customFormat="1" x14ac:dyDescent="0.2">
      <c r="A4706" s="40"/>
      <c r="B4706" s="40"/>
      <c r="C4706" s="40"/>
      <c r="D4706" s="40"/>
      <c r="E4706" s="115"/>
      <c r="F4706" s="115"/>
      <c r="G4706" s="40"/>
      <c r="H4706" s="40"/>
      <c r="I4706" s="40"/>
      <c r="J4706" s="40"/>
      <c r="K4706" s="40"/>
      <c r="L4706" s="40"/>
      <c r="M4706" s="40"/>
      <c r="N4706" s="40"/>
      <c r="O4706" s="40"/>
    </row>
    <row r="4707" spans="1:15" s="200" customFormat="1" x14ac:dyDescent="0.2">
      <c r="A4707" s="40"/>
      <c r="B4707" s="40"/>
      <c r="C4707" s="40"/>
      <c r="D4707" s="40"/>
      <c r="E4707" s="115"/>
      <c r="F4707" s="115"/>
      <c r="G4707" s="40"/>
      <c r="H4707" s="40"/>
      <c r="I4707" s="40"/>
      <c r="J4707" s="40"/>
      <c r="K4707" s="40"/>
      <c r="L4707" s="40"/>
      <c r="M4707" s="40"/>
      <c r="N4707" s="40"/>
      <c r="O4707" s="40"/>
    </row>
    <row r="4708" spans="1:15" s="200" customFormat="1" x14ac:dyDescent="0.2">
      <c r="A4708" s="40"/>
      <c r="B4708" s="40"/>
      <c r="C4708" s="40"/>
      <c r="D4708" s="40"/>
      <c r="E4708" s="115"/>
      <c r="F4708" s="115"/>
      <c r="G4708" s="40"/>
      <c r="H4708" s="40"/>
      <c r="I4708" s="40"/>
      <c r="J4708" s="40"/>
      <c r="K4708" s="40"/>
      <c r="L4708" s="40"/>
      <c r="M4708" s="40"/>
      <c r="N4708" s="40"/>
      <c r="O4708" s="40"/>
    </row>
    <row r="4709" spans="1:15" s="200" customFormat="1" x14ac:dyDescent="0.2">
      <c r="A4709" s="40"/>
      <c r="B4709" s="40"/>
      <c r="C4709" s="40"/>
      <c r="D4709" s="40"/>
      <c r="E4709" s="115"/>
      <c r="F4709" s="115"/>
      <c r="G4709" s="40"/>
      <c r="H4709" s="40"/>
      <c r="I4709" s="40"/>
      <c r="J4709" s="40"/>
      <c r="K4709" s="40"/>
      <c r="L4709" s="40"/>
      <c r="M4709" s="40"/>
      <c r="N4709" s="40"/>
      <c r="O4709" s="40"/>
    </row>
    <row r="4710" spans="1:15" s="200" customFormat="1" x14ac:dyDescent="0.2">
      <c r="A4710" s="40"/>
      <c r="B4710" s="40"/>
      <c r="C4710" s="40"/>
      <c r="D4710" s="40"/>
      <c r="E4710" s="115"/>
      <c r="F4710" s="115"/>
      <c r="G4710" s="40"/>
      <c r="H4710" s="40"/>
      <c r="I4710" s="40"/>
      <c r="J4710" s="40"/>
      <c r="K4710" s="40"/>
      <c r="L4710" s="40"/>
      <c r="M4710" s="40"/>
      <c r="N4710" s="40"/>
      <c r="O4710" s="40"/>
    </row>
    <row r="4711" spans="1:15" s="200" customFormat="1" x14ac:dyDescent="0.2">
      <c r="A4711" s="40"/>
      <c r="B4711" s="40"/>
      <c r="C4711" s="40"/>
      <c r="D4711" s="40"/>
      <c r="E4711" s="115"/>
      <c r="F4711" s="115"/>
      <c r="G4711" s="40"/>
      <c r="H4711" s="40"/>
      <c r="I4711" s="40"/>
      <c r="J4711" s="40"/>
      <c r="K4711" s="40"/>
      <c r="L4711" s="40"/>
      <c r="M4711" s="40"/>
      <c r="N4711" s="40"/>
      <c r="O4711" s="40"/>
    </row>
    <row r="4712" spans="1:15" s="200" customFormat="1" x14ac:dyDescent="0.2">
      <c r="A4712" s="40"/>
      <c r="B4712" s="40"/>
      <c r="C4712" s="40"/>
      <c r="D4712" s="40"/>
      <c r="E4712" s="115"/>
      <c r="F4712" s="115"/>
      <c r="G4712" s="40"/>
      <c r="H4712" s="40"/>
      <c r="I4712" s="40"/>
      <c r="J4712" s="40"/>
      <c r="K4712" s="40"/>
      <c r="L4712" s="40"/>
      <c r="M4712" s="40"/>
      <c r="N4712" s="40"/>
      <c r="O4712" s="40"/>
    </row>
    <row r="4713" spans="1:15" s="200" customFormat="1" x14ac:dyDescent="0.2">
      <c r="A4713" s="40"/>
      <c r="B4713" s="40"/>
      <c r="C4713" s="40"/>
      <c r="D4713" s="40"/>
      <c r="E4713" s="115"/>
      <c r="F4713" s="115"/>
      <c r="G4713" s="40"/>
      <c r="H4713" s="40"/>
      <c r="I4713" s="40"/>
      <c r="J4713" s="40"/>
      <c r="K4713" s="40"/>
      <c r="L4713" s="40"/>
      <c r="M4713" s="40"/>
      <c r="N4713" s="40"/>
      <c r="O4713" s="40"/>
    </row>
    <row r="4714" spans="1:15" s="200" customFormat="1" x14ac:dyDescent="0.2">
      <c r="A4714" s="40"/>
      <c r="B4714" s="40"/>
      <c r="C4714" s="40"/>
      <c r="D4714" s="40"/>
      <c r="E4714" s="115"/>
      <c r="F4714" s="115"/>
      <c r="G4714" s="40"/>
      <c r="H4714" s="40"/>
      <c r="I4714" s="40"/>
      <c r="J4714" s="40"/>
      <c r="K4714" s="40"/>
      <c r="L4714" s="40"/>
      <c r="M4714" s="40"/>
      <c r="N4714" s="40"/>
      <c r="O4714" s="40"/>
    </row>
    <row r="4715" spans="1:15" s="200" customFormat="1" x14ac:dyDescent="0.2">
      <c r="A4715" s="40"/>
      <c r="B4715" s="40"/>
      <c r="C4715" s="40"/>
      <c r="D4715" s="40"/>
      <c r="E4715" s="115"/>
      <c r="F4715" s="115"/>
      <c r="G4715" s="40"/>
      <c r="H4715" s="40"/>
      <c r="I4715" s="40"/>
      <c r="J4715" s="40"/>
      <c r="K4715" s="40"/>
      <c r="L4715" s="40"/>
      <c r="M4715" s="40"/>
      <c r="N4715" s="40"/>
      <c r="O4715" s="40"/>
    </row>
    <row r="4716" spans="1:15" s="200" customFormat="1" x14ac:dyDescent="0.2">
      <c r="A4716" s="40"/>
      <c r="B4716" s="40"/>
      <c r="C4716" s="40"/>
      <c r="D4716" s="40"/>
      <c r="E4716" s="115"/>
      <c r="F4716" s="115"/>
      <c r="G4716" s="40"/>
      <c r="H4716" s="40"/>
      <c r="I4716" s="40"/>
      <c r="J4716" s="40"/>
      <c r="K4716" s="40"/>
      <c r="L4716" s="40"/>
      <c r="M4716" s="40"/>
      <c r="N4716" s="40"/>
      <c r="O4716" s="40"/>
    </row>
    <row r="4717" spans="1:15" s="200" customFormat="1" x14ac:dyDescent="0.2">
      <c r="A4717" s="40"/>
      <c r="B4717" s="40"/>
      <c r="C4717" s="40"/>
      <c r="D4717" s="40"/>
      <c r="E4717" s="115"/>
      <c r="F4717" s="115"/>
      <c r="G4717" s="40"/>
      <c r="H4717" s="40"/>
      <c r="I4717" s="40"/>
      <c r="J4717" s="40"/>
      <c r="K4717" s="40"/>
      <c r="L4717" s="40"/>
      <c r="M4717" s="40"/>
      <c r="N4717" s="40"/>
      <c r="O4717" s="40"/>
    </row>
    <row r="4718" spans="1:15" s="200" customFormat="1" x14ac:dyDescent="0.2">
      <c r="A4718" s="40"/>
      <c r="B4718" s="40"/>
      <c r="C4718" s="40"/>
      <c r="D4718" s="40"/>
      <c r="E4718" s="115"/>
      <c r="F4718" s="115"/>
      <c r="G4718" s="40"/>
      <c r="H4718" s="40"/>
      <c r="I4718" s="40"/>
      <c r="J4718" s="40"/>
      <c r="K4718" s="40"/>
      <c r="L4718" s="40"/>
      <c r="M4718" s="40"/>
      <c r="N4718" s="40"/>
      <c r="O4718" s="40"/>
    </row>
    <row r="4719" spans="1:15" s="200" customFormat="1" x14ac:dyDescent="0.2">
      <c r="A4719" s="40"/>
      <c r="B4719" s="40"/>
      <c r="C4719" s="40"/>
      <c r="D4719" s="40"/>
      <c r="E4719" s="115"/>
      <c r="F4719" s="115"/>
      <c r="G4719" s="40"/>
      <c r="H4719" s="40"/>
      <c r="I4719" s="40"/>
      <c r="J4719" s="40"/>
      <c r="K4719" s="40"/>
      <c r="L4719" s="40"/>
      <c r="M4719" s="40"/>
      <c r="N4719" s="40"/>
      <c r="O4719" s="40"/>
    </row>
    <row r="4720" spans="1:15" s="200" customFormat="1" x14ac:dyDescent="0.2">
      <c r="A4720" s="40"/>
      <c r="B4720" s="40"/>
      <c r="C4720" s="40"/>
      <c r="D4720" s="40"/>
      <c r="E4720" s="115"/>
      <c r="F4720" s="115"/>
      <c r="G4720" s="40"/>
      <c r="H4720" s="40"/>
      <c r="I4720" s="40"/>
      <c r="J4720" s="40"/>
      <c r="K4720" s="40"/>
      <c r="L4720" s="40"/>
      <c r="M4720" s="40"/>
      <c r="N4720" s="40"/>
      <c r="O4720" s="40"/>
    </row>
    <row r="4721" spans="1:15" s="200" customFormat="1" x14ac:dyDescent="0.2">
      <c r="A4721" s="40"/>
      <c r="B4721" s="40"/>
      <c r="C4721" s="40"/>
      <c r="D4721" s="40"/>
      <c r="E4721" s="115"/>
      <c r="F4721" s="115"/>
      <c r="G4721" s="40"/>
      <c r="H4721" s="40"/>
      <c r="I4721" s="40"/>
      <c r="J4721" s="40"/>
      <c r="K4721" s="40"/>
      <c r="L4721" s="40"/>
      <c r="M4721" s="40"/>
      <c r="N4721" s="40"/>
      <c r="O4721" s="40"/>
    </row>
    <row r="4722" spans="1:15" s="200" customFormat="1" x14ac:dyDescent="0.2">
      <c r="A4722" s="40"/>
      <c r="B4722" s="40"/>
      <c r="C4722" s="40"/>
      <c r="D4722" s="40"/>
      <c r="E4722" s="115"/>
      <c r="F4722" s="115"/>
      <c r="G4722" s="40"/>
      <c r="H4722" s="40"/>
      <c r="I4722" s="40"/>
      <c r="J4722" s="40"/>
      <c r="K4722" s="40"/>
      <c r="L4722" s="40"/>
      <c r="M4722" s="40"/>
      <c r="N4722" s="40"/>
      <c r="O4722" s="40"/>
    </row>
    <row r="4723" spans="1:15" s="200" customFormat="1" x14ac:dyDescent="0.2">
      <c r="A4723" s="40"/>
      <c r="B4723" s="40"/>
      <c r="C4723" s="40"/>
      <c r="D4723" s="40"/>
      <c r="E4723" s="115"/>
      <c r="F4723" s="115"/>
      <c r="G4723" s="40"/>
      <c r="H4723" s="40"/>
      <c r="I4723" s="40"/>
      <c r="J4723" s="40"/>
      <c r="K4723" s="40"/>
      <c r="L4723" s="40"/>
      <c r="M4723" s="40"/>
      <c r="N4723" s="40"/>
      <c r="O4723" s="40"/>
    </row>
    <row r="4724" spans="1:15" s="200" customFormat="1" x14ac:dyDescent="0.2">
      <c r="A4724" s="40"/>
      <c r="B4724" s="40"/>
      <c r="C4724" s="40"/>
      <c r="D4724" s="40"/>
      <c r="E4724" s="115"/>
      <c r="F4724" s="115"/>
      <c r="G4724" s="40"/>
      <c r="H4724" s="40"/>
      <c r="I4724" s="40"/>
      <c r="J4724" s="40"/>
      <c r="K4724" s="40"/>
      <c r="L4724" s="40"/>
      <c r="M4724" s="40"/>
      <c r="N4724" s="40"/>
      <c r="O4724" s="40"/>
    </row>
    <row r="4725" spans="1:15" s="200" customFormat="1" x14ac:dyDescent="0.2">
      <c r="A4725" s="40"/>
      <c r="B4725" s="40"/>
      <c r="C4725" s="40"/>
      <c r="D4725" s="40"/>
      <c r="E4725" s="115"/>
      <c r="F4725" s="115"/>
      <c r="G4725" s="40"/>
      <c r="H4725" s="40"/>
      <c r="I4725" s="40"/>
      <c r="J4725" s="40"/>
      <c r="K4725" s="40"/>
      <c r="L4725" s="40"/>
      <c r="M4725" s="40"/>
      <c r="N4725" s="40"/>
      <c r="O4725" s="40"/>
    </row>
    <row r="4726" spans="1:15" s="200" customFormat="1" x14ac:dyDescent="0.2">
      <c r="A4726" s="40"/>
      <c r="B4726" s="40"/>
      <c r="C4726" s="40"/>
      <c r="D4726" s="40"/>
      <c r="E4726" s="115"/>
      <c r="F4726" s="115"/>
      <c r="G4726" s="40"/>
      <c r="H4726" s="40"/>
      <c r="I4726" s="40"/>
      <c r="J4726" s="40"/>
      <c r="K4726" s="40"/>
      <c r="L4726" s="40"/>
      <c r="M4726" s="40"/>
      <c r="N4726" s="40"/>
      <c r="O4726" s="40"/>
    </row>
    <row r="4727" spans="1:15" s="200" customFormat="1" x14ac:dyDescent="0.2">
      <c r="A4727" s="40"/>
      <c r="B4727" s="40"/>
      <c r="C4727" s="40"/>
      <c r="D4727" s="40"/>
      <c r="E4727" s="115"/>
      <c r="F4727" s="115"/>
      <c r="G4727" s="40"/>
      <c r="H4727" s="40"/>
      <c r="I4727" s="40"/>
      <c r="J4727" s="40"/>
      <c r="K4727" s="40"/>
      <c r="L4727" s="40"/>
      <c r="M4727" s="40"/>
      <c r="N4727" s="40"/>
      <c r="O4727" s="40"/>
    </row>
    <row r="4728" spans="1:15" s="200" customFormat="1" x14ac:dyDescent="0.2">
      <c r="A4728" s="40"/>
      <c r="B4728" s="40"/>
      <c r="C4728" s="40"/>
      <c r="D4728" s="40"/>
      <c r="E4728" s="115"/>
      <c r="F4728" s="115"/>
      <c r="G4728" s="40"/>
      <c r="H4728" s="40"/>
      <c r="I4728" s="40"/>
      <c r="J4728" s="40"/>
      <c r="K4728" s="40"/>
      <c r="L4728" s="40"/>
      <c r="M4728" s="40"/>
      <c r="N4728" s="40"/>
      <c r="O4728" s="40"/>
    </row>
    <row r="4729" spans="1:15" s="200" customFormat="1" x14ac:dyDescent="0.2">
      <c r="A4729" s="40"/>
      <c r="B4729" s="40"/>
      <c r="C4729" s="40"/>
      <c r="D4729" s="40"/>
      <c r="E4729" s="115"/>
      <c r="F4729" s="115"/>
      <c r="G4729" s="40"/>
      <c r="H4729" s="40"/>
      <c r="I4729" s="40"/>
      <c r="J4729" s="40"/>
      <c r="K4729" s="40"/>
      <c r="L4729" s="40"/>
      <c r="M4729" s="40"/>
      <c r="N4729" s="40"/>
      <c r="O4729" s="40"/>
    </row>
    <row r="4730" spans="1:15" s="200" customFormat="1" x14ac:dyDescent="0.2">
      <c r="A4730" s="40"/>
      <c r="B4730" s="40"/>
      <c r="C4730" s="40"/>
      <c r="D4730" s="40"/>
      <c r="E4730" s="115"/>
      <c r="F4730" s="115"/>
      <c r="G4730" s="40"/>
      <c r="H4730" s="40"/>
      <c r="I4730" s="40"/>
      <c r="J4730" s="40"/>
      <c r="K4730" s="40"/>
      <c r="L4730" s="40"/>
      <c r="M4730" s="40"/>
      <c r="N4730" s="40"/>
      <c r="O4730" s="40"/>
    </row>
    <row r="4731" spans="1:15" s="200" customFormat="1" x14ac:dyDescent="0.2">
      <c r="A4731" s="40"/>
      <c r="B4731" s="40"/>
      <c r="C4731" s="40"/>
      <c r="D4731" s="40"/>
      <c r="E4731" s="115"/>
      <c r="F4731" s="115"/>
      <c r="G4731" s="40"/>
      <c r="H4731" s="40"/>
      <c r="I4731" s="40"/>
      <c r="J4731" s="40"/>
      <c r="K4731" s="40"/>
      <c r="L4731" s="40"/>
      <c r="M4731" s="40"/>
      <c r="N4731" s="40"/>
      <c r="O4731" s="40"/>
    </row>
    <row r="4732" spans="1:15" s="200" customFormat="1" x14ac:dyDescent="0.2">
      <c r="A4732" s="40"/>
      <c r="B4732" s="40"/>
      <c r="C4732" s="40"/>
      <c r="D4732" s="40"/>
      <c r="E4732" s="115"/>
      <c r="F4732" s="115"/>
      <c r="G4732" s="40"/>
      <c r="H4732" s="40"/>
      <c r="I4732" s="40"/>
      <c r="J4732" s="40"/>
      <c r="K4732" s="40"/>
      <c r="L4732" s="40"/>
      <c r="M4732" s="40"/>
      <c r="N4732" s="40"/>
      <c r="O4732" s="40"/>
    </row>
    <row r="4733" spans="1:15" s="200" customFormat="1" x14ac:dyDescent="0.2">
      <c r="A4733" s="40"/>
      <c r="B4733" s="40"/>
      <c r="C4733" s="40"/>
      <c r="D4733" s="40"/>
      <c r="E4733" s="115"/>
      <c r="F4733" s="115"/>
      <c r="G4733" s="40"/>
      <c r="H4733" s="40"/>
      <c r="I4733" s="40"/>
      <c r="J4733" s="40"/>
      <c r="K4733" s="40"/>
      <c r="L4733" s="40"/>
      <c r="M4733" s="40"/>
      <c r="N4733" s="40"/>
      <c r="O4733" s="40"/>
    </row>
    <row r="4734" spans="1:15" s="200" customFormat="1" x14ac:dyDescent="0.2">
      <c r="A4734" s="40"/>
      <c r="B4734" s="40"/>
      <c r="C4734" s="40"/>
      <c r="D4734" s="40"/>
      <c r="E4734" s="115"/>
      <c r="F4734" s="115"/>
      <c r="G4734" s="40"/>
      <c r="H4734" s="40"/>
      <c r="I4734" s="40"/>
      <c r="J4734" s="40"/>
      <c r="K4734" s="40"/>
      <c r="L4734" s="40"/>
      <c r="M4734" s="40"/>
      <c r="N4734" s="40"/>
      <c r="O4734" s="40"/>
    </row>
    <row r="4735" spans="1:15" s="200" customFormat="1" x14ac:dyDescent="0.2">
      <c r="A4735" s="40"/>
      <c r="B4735" s="40"/>
      <c r="C4735" s="40"/>
      <c r="D4735" s="40"/>
      <c r="E4735" s="115"/>
      <c r="F4735" s="115"/>
      <c r="G4735" s="40"/>
      <c r="H4735" s="40"/>
      <c r="I4735" s="40"/>
      <c r="J4735" s="40"/>
      <c r="K4735" s="40"/>
      <c r="L4735" s="40"/>
      <c r="M4735" s="40"/>
      <c r="N4735" s="40"/>
      <c r="O4735" s="40"/>
    </row>
    <row r="4736" spans="1:15" s="200" customFormat="1" x14ac:dyDescent="0.2">
      <c r="A4736" s="40"/>
      <c r="B4736" s="40"/>
      <c r="C4736" s="40"/>
      <c r="D4736" s="40"/>
      <c r="E4736" s="115"/>
      <c r="F4736" s="115"/>
      <c r="G4736" s="40"/>
      <c r="H4736" s="40"/>
      <c r="I4736" s="40"/>
      <c r="J4736" s="40"/>
      <c r="K4736" s="40"/>
      <c r="L4736" s="40"/>
      <c r="M4736" s="40"/>
      <c r="N4736" s="40"/>
      <c r="O4736" s="40"/>
    </row>
    <row r="4737" spans="1:15" s="200" customFormat="1" x14ac:dyDescent="0.2">
      <c r="A4737" s="40"/>
      <c r="B4737" s="40"/>
      <c r="C4737" s="40"/>
      <c r="D4737" s="40"/>
      <c r="E4737" s="115"/>
      <c r="F4737" s="115"/>
      <c r="G4737" s="40"/>
      <c r="H4737" s="40"/>
      <c r="I4737" s="40"/>
      <c r="J4737" s="40"/>
      <c r="K4737" s="40"/>
      <c r="L4737" s="40"/>
      <c r="M4737" s="40"/>
      <c r="N4737" s="40"/>
      <c r="O4737" s="40"/>
    </row>
    <row r="4738" spans="1:15" s="200" customFormat="1" x14ac:dyDescent="0.2">
      <c r="A4738" s="40"/>
      <c r="B4738" s="40"/>
      <c r="C4738" s="40"/>
      <c r="D4738" s="40"/>
      <c r="E4738" s="115"/>
      <c r="F4738" s="115"/>
      <c r="G4738" s="40"/>
      <c r="H4738" s="40"/>
      <c r="I4738" s="40"/>
      <c r="J4738" s="40"/>
      <c r="K4738" s="40"/>
      <c r="L4738" s="40"/>
      <c r="M4738" s="40"/>
      <c r="N4738" s="40"/>
      <c r="O4738" s="40"/>
    </row>
    <row r="4739" spans="1:15" s="200" customFormat="1" x14ac:dyDescent="0.2">
      <c r="A4739" s="40"/>
      <c r="B4739" s="40"/>
      <c r="C4739" s="40"/>
      <c r="D4739" s="40"/>
      <c r="E4739" s="115"/>
      <c r="F4739" s="115"/>
      <c r="G4739" s="40"/>
      <c r="H4739" s="40"/>
      <c r="I4739" s="40"/>
      <c r="J4739" s="40"/>
      <c r="K4739" s="40"/>
      <c r="L4739" s="40"/>
      <c r="M4739" s="40"/>
      <c r="N4739" s="40"/>
      <c r="O4739" s="40"/>
    </row>
    <row r="4740" spans="1:15" s="200" customFormat="1" x14ac:dyDescent="0.2">
      <c r="A4740" s="40"/>
      <c r="B4740" s="40"/>
      <c r="C4740" s="40"/>
      <c r="D4740" s="40"/>
      <c r="E4740" s="115"/>
      <c r="F4740" s="115"/>
      <c r="G4740" s="40"/>
      <c r="H4740" s="40"/>
      <c r="I4740" s="40"/>
      <c r="J4740" s="40"/>
      <c r="K4740" s="40"/>
      <c r="L4740" s="40"/>
      <c r="M4740" s="40"/>
      <c r="N4740" s="40"/>
      <c r="O4740" s="40"/>
    </row>
    <row r="4741" spans="1:15" s="200" customFormat="1" x14ac:dyDescent="0.2">
      <c r="A4741" s="40"/>
      <c r="B4741" s="40"/>
      <c r="C4741" s="40"/>
      <c r="D4741" s="40"/>
      <c r="E4741" s="115"/>
      <c r="F4741" s="115"/>
      <c r="G4741" s="40"/>
      <c r="H4741" s="40"/>
      <c r="I4741" s="40"/>
      <c r="J4741" s="40"/>
      <c r="K4741" s="40"/>
      <c r="L4741" s="40"/>
      <c r="M4741" s="40"/>
      <c r="N4741" s="40"/>
      <c r="O4741" s="40"/>
    </row>
    <row r="4742" spans="1:15" s="200" customFormat="1" x14ac:dyDescent="0.2">
      <c r="A4742" s="40"/>
      <c r="B4742" s="40"/>
      <c r="C4742" s="40"/>
      <c r="D4742" s="40"/>
      <c r="E4742" s="115"/>
      <c r="F4742" s="115"/>
      <c r="G4742" s="40"/>
      <c r="H4742" s="40"/>
      <c r="I4742" s="40"/>
      <c r="J4742" s="40"/>
      <c r="K4742" s="40"/>
      <c r="L4742" s="40"/>
      <c r="M4742" s="40"/>
      <c r="N4742" s="40"/>
      <c r="O4742" s="40"/>
    </row>
    <row r="4743" spans="1:15" s="200" customFormat="1" x14ac:dyDescent="0.2">
      <c r="A4743" s="40"/>
      <c r="B4743" s="40"/>
      <c r="C4743" s="40"/>
      <c r="D4743" s="40"/>
      <c r="E4743" s="115"/>
      <c r="F4743" s="115"/>
      <c r="G4743" s="40"/>
      <c r="H4743" s="40"/>
      <c r="I4743" s="40"/>
      <c r="J4743" s="40"/>
      <c r="K4743" s="40"/>
      <c r="L4743" s="40"/>
      <c r="M4743" s="40"/>
      <c r="N4743" s="40"/>
      <c r="O4743" s="40"/>
    </row>
    <row r="4744" spans="1:15" s="200" customFormat="1" x14ac:dyDescent="0.2">
      <c r="A4744" s="40"/>
      <c r="B4744" s="40"/>
      <c r="C4744" s="40"/>
      <c r="D4744" s="40"/>
      <c r="E4744" s="115"/>
      <c r="F4744" s="115"/>
      <c r="G4744" s="40"/>
      <c r="H4744" s="40"/>
      <c r="I4744" s="40"/>
      <c r="J4744" s="40"/>
      <c r="K4744" s="40"/>
      <c r="L4744" s="40"/>
      <c r="M4744" s="40"/>
      <c r="N4744" s="40"/>
      <c r="O4744" s="40"/>
    </row>
    <row r="4745" spans="1:15" s="200" customFormat="1" x14ac:dyDescent="0.2">
      <c r="A4745" s="40"/>
      <c r="B4745" s="40"/>
      <c r="C4745" s="40"/>
      <c r="D4745" s="40"/>
      <c r="E4745" s="115"/>
      <c r="F4745" s="115"/>
      <c r="G4745" s="40"/>
      <c r="H4745" s="40"/>
      <c r="I4745" s="40"/>
      <c r="J4745" s="40"/>
      <c r="K4745" s="40"/>
      <c r="L4745" s="40"/>
      <c r="M4745" s="40"/>
      <c r="N4745" s="40"/>
      <c r="O4745" s="40"/>
    </row>
    <row r="4746" spans="1:15" s="200" customFormat="1" x14ac:dyDescent="0.2">
      <c r="A4746" s="40"/>
      <c r="B4746" s="40"/>
      <c r="C4746" s="40"/>
      <c r="D4746" s="40"/>
      <c r="E4746" s="115"/>
      <c r="F4746" s="115"/>
      <c r="G4746" s="40"/>
      <c r="H4746" s="40"/>
      <c r="I4746" s="40"/>
      <c r="J4746" s="40"/>
      <c r="K4746" s="40"/>
      <c r="L4746" s="40"/>
      <c r="M4746" s="40"/>
      <c r="N4746" s="40"/>
      <c r="O4746" s="40"/>
    </row>
    <row r="4747" spans="1:15" s="200" customFormat="1" x14ac:dyDescent="0.2">
      <c r="A4747" s="40"/>
      <c r="B4747" s="40"/>
      <c r="C4747" s="40"/>
      <c r="D4747" s="40"/>
      <c r="E4747" s="115"/>
      <c r="F4747" s="115"/>
      <c r="G4747" s="40"/>
      <c r="H4747" s="40"/>
      <c r="I4747" s="40"/>
      <c r="J4747" s="40"/>
      <c r="K4747" s="40"/>
      <c r="L4747" s="40"/>
      <c r="M4747" s="40"/>
      <c r="N4747" s="40"/>
      <c r="O4747" s="40"/>
    </row>
    <row r="4748" spans="1:15" s="200" customFormat="1" x14ac:dyDescent="0.2">
      <c r="A4748" s="40"/>
      <c r="B4748" s="40"/>
      <c r="C4748" s="40"/>
      <c r="D4748" s="40"/>
      <c r="E4748" s="115"/>
      <c r="F4748" s="115"/>
      <c r="G4748" s="40"/>
      <c r="H4748" s="40"/>
      <c r="I4748" s="40"/>
      <c r="J4748" s="40"/>
      <c r="K4748" s="40"/>
      <c r="L4748" s="40"/>
      <c r="M4748" s="40"/>
      <c r="N4748" s="40"/>
      <c r="O4748" s="40"/>
    </row>
    <row r="4749" spans="1:15" s="200" customFormat="1" x14ac:dyDescent="0.2">
      <c r="A4749" s="40"/>
      <c r="B4749" s="40"/>
      <c r="C4749" s="40"/>
      <c r="D4749" s="40"/>
      <c r="E4749" s="115"/>
      <c r="F4749" s="115"/>
      <c r="G4749" s="40"/>
      <c r="H4749" s="40"/>
      <c r="I4749" s="40"/>
      <c r="J4749" s="40"/>
      <c r="K4749" s="40"/>
      <c r="L4749" s="40"/>
      <c r="M4749" s="40"/>
      <c r="N4749" s="40"/>
      <c r="O4749" s="40"/>
    </row>
    <row r="4750" spans="1:15" s="200" customFormat="1" x14ac:dyDescent="0.2">
      <c r="A4750" s="40"/>
      <c r="B4750" s="40"/>
      <c r="C4750" s="40"/>
      <c r="D4750" s="40"/>
      <c r="E4750" s="115"/>
      <c r="F4750" s="115"/>
      <c r="G4750" s="40"/>
      <c r="H4750" s="40"/>
      <c r="I4750" s="40"/>
      <c r="J4750" s="40"/>
      <c r="K4750" s="40"/>
      <c r="L4750" s="40"/>
      <c r="M4750" s="40"/>
      <c r="N4750" s="40"/>
      <c r="O4750" s="40"/>
    </row>
    <row r="4751" spans="1:15" s="200" customFormat="1" x14ac:dyDescent="0.2">
      <c r="A4751" s="40"/>
      <c r="B4751" s="40"/>
      <c r="C4751" s="40"/>
      <c r="D4751" s="40"/>
      <c r="E4751" s="115"/>
      <c r="F4751" s="115"/>
      <c r="G4751" s="40"/>
      <c r="H4751" s="40"/>
      <c r="I4751" s="40"/>
      <c r="J4751" s="40"/>
      <c r="K4751" s="40"/>
      <c r="L4751" s="40"/>
      <c r="M4751" s="40"/>
      <c r="N4751" s="40"/>
      <c r="O4751" s="40"/>
    </row>
    <row r="4752" spans="1:15" s="200" customFormat="1" x14ac:dyDescent="0.2">
      <c r="A4752" s="40"/>
      <c r="B4752" s="40"/>
      <c r="C4752" s="40"/>
      <c r="D4752" s="40"/>
      <c r="E4752" s="115"/>
      <c r="F4752" s="115"/>
      <c r="G4752" s="40"/>
      <c r="H4752" s="40"/>
      <c r="I4752" s="40"/>
      <c r="J4752" s="40"/>
      <c r="K4752" s="40"/>
      <c r="L4752" s="40"/>
      <c r="M4752" s="40"/>
      <c r="N4752" s="40"/>
      <c r="O4752" s="40"/>
    </row>
    <row r="4753" spans="1:15" s="200" customFormat="1" x14ac:dyDescent="0.2">
      <c r="A4753" s="40"/>
      <c r="B4753" s="40"/>
      <c r="C4753" s="40"/>
      <c r="D4753" s="40"/>
      <c r="E4753" s="115"/>
      <c r="F4753" s="115"/>
      <c r="G4753" s="40"/>
      <c r="H4753" s="40"/>
      <c r="I4753" s="40"/>
      <c r="J4753" s="40"/>
      <c r="K4753" s="40"/>
      <c r="L4753" s="40"/>
      <c r="M4753" s="40"/>
      <c r="N4753" s="40"/>
      <c r="O4753" s="40"/>
    </row>
    <row r="4754" spans="1:15" s="200" customFormat="1" x14ac:dyDescent="0.2">
      <c r="A4754" s="40"/>
      <c r="B4754" s="40"/>
      <c r="C4754" s="40"/>
      <c r="D4754" s="40"/>
      <c r="E4754" s="115"/>
      <c r="F4754" s="115"/>
      <c r="G4754" s="40"/>
      <c r="H4754" s="40"/>
      <c r="I4754" s="40"/>
      <c r="J4754" s="40"/>
      <c r="K4754" s="40"/>
      <c r="L4754" s="40"/>
      <c r="M4754" s="40"/>
      <c r="N4754" s="40"/>
      <c r="O4754" s="40"/>
    </row>
    <row r="4755" spans="1:15" s="200" customFormat="1" x14ac:dyDescent="0.2">
      <c r="A4755" s="40"/>
      <c r="B4755" s="40"/>
      <c r="C4755" s="40"/>
      <c r="D4755" s="40"/>
      <c r="E4755" s="115"/>
      <c r="F4755" s="115"/>
      <c r="G4755" s="40"/>
      <c r="H4755" s="40"/>
      <c r="I4755" s="40"/>
      <c r="J4755" s="40"/>
      <c r="K4755" s="40"/>
      <c r="L4755" s="40"/>
      <c r="M4755" s="40"/>
      <c r="N4755" s="40"/>
      <c r="O4755" s="40"/>
    </row>
    <row r="4756" spans="1:15" s="200" customFormat="1" x14ac:dyDescent="0.2">
      <c r="A4756" s="40"/>
      <c r="B4756" s="40"/>
      <c r="C4756" s="40"/>
      <c r="D4756" s="40"/>
      <c r="E4756" s="115"/>
      <c r="F4756" s="115"/>
      <c r="G4756" s="40"/>
      <c r="H4756" s="40"/>
      <c r="I4756" s="40"/>
      <c r="J4756" s="40"/>
      <c r="K4756" s="40"/>
      <c r="L4756" s="40"/>
      <c r="M4756" s="40"/>
      <c r="N4756" s="40"/>
      <c r="O4756" s="40"/>
    </row>
    <row r="4757" spans="1:15" s="200" customFormat="1" x14ac:dyDescent="0.2">
      <c r="A4757" s="40"/>
      <c r="B4757" s="40"/>
      <c r="C4757" s="40"/>
      <c r="D4757" s="40"/>
      <c r="E4757" s="115"/>
      <c r="F4757" s="115"/>
      <c r="G4757" s="40"/>
      <c r="H4757" s="40"/>
      <c r="I4757" s="40"/>
      <c r="J4757" s="40"/>
      <c r="K4757" s="40"/>
      <c r="L4757" s="40"/>
      <c r="M4757" s="40"/>
      <c r="N4757" s="40"/>
      <c r="O4757" s="40"/>
    </row>
    <row r="4758" spans="1:15" s="200" customFormat="1" x14ac:dyDescent="0.2">
      <c r="A4758" s="40"/>
      <c r="B4758" s="40"/>
      <c r="C4758" s="40"/>
      <c r="D4758" s="40"/>
      <c r="E4758" s="115"/>
      <c r="F4758" s="115"/>
      <c r="G4758" s="40"/>
      <c r="H4758" s="40"/>
      <c r="I4758" s="40"/>
      <c r="J4758" s="40"/>
      <c r="K4758" s="40"/>
      <c r="L4758" s="40"/>
      <c r="M4758" s="40"/>
      <c r="N4758" s="40"/>
      <c r="O4758" s="40"/>
    </row>
    <row r="4759" spans="1:15" s="200" customFormat="1" x14ac:dyDescent="0.2">
      <c r="A4759" s="40"/>
      <c r="B4759" s="40"/>
      <c r="C4759" s="40"/>
      <c r="D4759" s="40"/>
      <c r="E4759" s="115"/>
      <c r="F4759" s="115"/>
      <c r="G4759" s="40"/>
      <c r="H4759" s="40"/>
      <c r="I4759" s="40"/>
      <c r="J4759" s="40"/>
      <c r="K4759" s="40"/>
      <c r="L4759" s="40"/>
      <c r="M4759" s="40"/>
      <c r="N4759" s="40"/>
      <c r="O4759" s="40"/>
    </row>
    <row r="4760" spans="1:15" s="200" customFormat="1" x14ac:dyDescent="0.2">
      <c r="A4760" s="40"/>
      <c r="B4760" s="40"/>
      <c r="C4760" s="40"/>
      <c r="D4760" s="40"/>
      <c r="E4760" s="115"/>
      <c r="F4760" s="115"/>
      <c r="G4760" s="40"/>
      <c r="H4760" s="40"/>
      <c r="I4760" s="40"/>
      <c r="J4760" s="40"/>
      <c r="K4760" s="40"/>
      <c r="L4760" s="40"/>
      <c r="M4760" s="40"/>
      <c r="N4760" s="40"/>
      <c r="O4760" s="40"/>
    </row>
    <row r="4761" spans="1:15" s="200" customFormat="1" x14ac:dyDescent="0.2">
      <c r="A4761" s="40"/>
      <c r="B4761" s="40"/>
      <c r="C4761" s="40"/>
      <c r="D4761" s="40"/>
      <c r="E4761" s="115"/>
      <c r="F4761" s="115"/>
      <c r="G4761" s="40"/>
      <c r="H4761" s="40"/>
      <c r="I4761" s="40"/>
      <c r="J4761" s="40"/>
      <c r="K4761" s="40"/>
      <c r="L4761" s="40"/>
      <c r="M4761" s="40"/>
      <c r="N4761" s="40"/>
      <c r="O4761" s="40"/>
    </row>
    <row r="4762" spans="1:15" s="200" customFormat="1" x14ac:dyDescent="0.2">
      <c r="A4762" s="40"/>
      <c r="B4762" s="40"/>
      <c r="C4762" s="40"/>
      <c r="D4762" s="40"/>
      <c r="E4762" s="115"/>
      <c r="F4762" s="115"/>
      <c r="G4762" s="40"/>
      <c r="H4762" s="40"/>
      <c r="I4762" s="40"/>
      <c r="J4762" s="40"/>
      <c r="K4762" s="40"/>
      <c r="L4762" s="40"/>
      <c r="M4762" s="40"/>
      <c r="N4762" s="40"/>
      <c r="O4762" s="40"/>
    </row>
    <row r="4763" spans="1:15" s="200" customFormat="1" x14ac:dyDescent="0.2">
      <c r="A4763" s="40"/>
      <c r="B4763" s="40"/>
      <c r="C4763" s="40"/>
      <c r="D4763" s="40"/>
      <c r="E4763" s="115"/>
      <c r="F4763" s="115"/>
      <c r="G4763" s="40"/>
      <c r="H4763" s="40"/>
      <c r="I4763" s="40"/>
      <c r="J4763" s="40"/>
      <c r="K4763" s="40"/>
      <c r="L4763" s="40"/>
      <c r="M4763" s="40"/>
      <c r="N4763" s="40"/>
      <c r="O4763" s="40"/>
    </row>
    <row r="4764" spans="1:15" s="200" customFormat="1" x14ac:dyDescent="0.2">
      <c r="A4764" s="40"/>
      <c r="B4764" s="40"/>
      <c r="C4764" s="40"/>
      <c r="D4764" s="40"/>
      <c r="E4764" s="115"/>
      <c r="F4764" s="115"/>
      <c r="G4764" s="40"/>
      <c r="H4764" s="40"/>
      <c r="I4764" s="40"/>
      <c r="J4764" s="40"/>
      <c r="K4764" s="40"/>
      <c r="L4764" s="40"/>
      <c r="M4764" s="40"/>
      <c r="N4764" s="40"/>
      <c r="O4764" s="40"/>
    </row>
    <row r="4765" spans="1:15" s="200" customFormat="1" x14ac:dyDescent="0.2">
      <c r="A4765" s="40"/>
      <c r="B4765" s="40"/>
      <c r="C4765" s="40"/>
      <c r="D4765" s="40"/>
      <c r="E4765" s="115"/>
      <c r="F4765" s="115"/>
      <c r="G4765" s="40"/>
      <c r="H4765" s="40"/>
      <c r="I4765" s="40"/>
      <c r="J4765" s="40"/>
      <c r="K4765" s="40"/>
      <c r="L4765" s="40"/>
      <c r="M4765" s="40"/>
      <c r="N4765" s="40"/>
      <c r="O4765" s="40"/>
    </row>
    <row r="4766" spans="1:15" s="200" customFormat="1" x14ac:dyDescent="0.2">
      <c r="A4766" s="40"/>
      <c r="B4766" s="40"/>
      <c r="C4766" s="40"/>
      <c r="D4766" s="40"/>
      <c r="E4766" s="115"/>
      <c r="F4766" s="115"/>
      <c r="G4766" s="40"/>
      <c r="H4766" s="40"/>
      <c r="I4766" s="40"/>
      <c r="J4766" s="40"/>
      <c r="K4766" s="40"/>
      <c r="L4766" s="40"/>
      <c r="M4766" s="40"/>
      <c r="N4766" s="40"/>
      <c r="O4766" s="40"/>
    </row>
    <row r="4767" spans="1:15" s="200" customFormat="1" x14ac:dyDescent="0.2">
      <c r="A4767" s="40"/>
      <c r="B4767" s="40"/>
      <c r="C4767" s="40"/>
      <c r="D4767" s="40"/>
      <c r="E4767" s="115"/>
      <c r="F4767" s="115"/>
      <c r="G4767" s="40"/>
      <c r="H4767" s="40"/>
      <c r="I4767" s="40"/>
      <c r="J4767" s="40"/>
      <c r="K4767" s="40"/>
      <c r="L4767" s="40"/>
      <c r="M4767" s="40"/>
      <c r="N4767" s="40"/>
      <c r="O4767" s="40"/>
    </row>
    <row r="4768" spans="1:15" s="200" customFormat="1" x14ac:dyDescent="0.2">
      <c r="A4768" s="40"/>
      <c r="B4768" s="40"/>
      <c r="C4768" s="40"/>
      <c r="D4768" s="40"/>
      <c r="E4768" s="115"/>
      <c r="F4768" s="115"/>
      <c r="G4768" s="40"/>
      <c r="H4768" s="40"/>
      <c r="I4768" s="40"/>
      <c r="J4768" s="40"/>
      <c r="K4768" s="40"/>
      <c r="L4768" s="40"/>
      <c r="M4768" s="40"/>
      <c r="N4768" s="40"/>
      <c r="O4768" s="40"/>
    </row>
    <row r="4769" spans="1:15" s="200" customFormat="1" x14ac:dyDescent="0.2">
      <c r="A4769" s="40"/>
      <c r="B4769" s="40"/>
      <c r="C4769" s="40"/>
      <c r="D4769" s="40"/>
      <c r="E4769" s="115"/>
      <c r="F4769" s="115"/>
      <c r="G4769" s="40"/>
      <c r="H4769" s="40"/>
      <c r="I4769" s="40"/>
      <c r="J4769" s="40"/>
      <c r="K4769" s="40"/>
      <c r="L4769" s="40"/>
      <c r="M4769" s="40"/>
      <c r="N4769" s="40"/>
      <c r="O4769" s="40"/>
    </row>
    <row r="4770" spans="1:15" s="200" customFormat="1" x14ac:dyDescent="0.2">
      <c r="A4770" s="40"/>
      <c r="B4770" s="40"/>
      <c r="C4770" s="40"/>
      <c r="D4770" s="40"/>
      <c r="E4770" s="115"/>
      <c r="F4770" s="115"/>
      <c r="G4770" s="40"/>
      <c r="H4770" s="40"/>
      <c r="I4770" s="40"/>
      <c r="J4770" s="40"/>
      <c r="K4770" s="40"/>
      <c r="L4770" s="40"/>
      <c r="M4770" s="40"/>
      <c r="N4770" s="40"/>
      <c r="O4770" s="40"/>
    </row>
    <row r="4771" spans="1:15" s="200" customFormat="1" x14ac:dyDescent="0.2">
      <c r="A4771" s="40"/>
      <c r="B4771" s="40"/>
      <c r="C4771" s="40"/>
      <c r="D4771" s="40"/>
      <c r="E4771" s="115"/>
      <c r="F4771" s="115"/>
      <c r="G4771" s="40"/>
      <c r="H4771" s="40"/>
      <c r="I4771" s="40"/>
      <c r="J4771" s="40"/>
      <c r="K4771" s="40"/>
      <c r="L4771" s="40"/>
      <c r="M4771" s="40"/>
      <c r="N4771" s="40"/>
      <c r="O4771" s="40"/>
    </row>
    <row r="4772" spans="1:15" s="200" customFormat="1" x14ac:dyDescent="0.2">
      <c r="A4772" s="40"/>
      <c r="B4772" s="40"/>
      <c r="C4772" s="40"/>
      <c r="D4772" s="40"/>
      <c r="E4772" s="115"/>
      <c r="F4772" s="115"/>
      <c r="G4772" s="40"/>
      <c r="H4772" s="40"/>
      <c r="I4772" s="40"/>
      <c r="J4772" s="40"/>
      <c r="K4772" s="40"/>
      <c r="L4772" s="40"/>
      <c r="M4772" s="40"/>
      <c r="N4772" s="40"/>
      <c r="O4772" s="40"/>
    </row>
    <row r="4773" spans="1:15" s="200" customFormat="1" x14ac:dyDescent="0.2">
      <c r="A4773" s="40"/>
      <c r="B4773" s="40"/>
      <c r="C4773" s="40"/>
      <c r="D4773" s="40"/>
      <c r="E4773" s="115"/>
      <c r="F4773" s="115"/>
      <c r="G4773" s="40"/>
      <c r="H4773" s="40"/>
      <c r="I4773" s="40"/>
      <c r="J4773" s="40"/>
      <c r="K4773" s="40"/>
      <c r="L4773" s="40"/>
      <c r="M4773" s="40"/>
      <c r="N4773" s="40"/>
      <c r="O4773" s="40"/>
    </row>
    <row r="4774" spans="1:15" s="200" customFormat="1" x14ac:dyDescent="0.2">
      <c r="A4774" s="40"/>
      <c r="B4774" s="40"/>
      <c r="C4774" s="40"/>
      <c r="D4774" s="40"/>
      <c r="E4774" s="115"/>
      <c r="F4774" s="115"/>
      <c r="G4774" s="40"/>
      <c r="H4774" s="40"/>
      <c r="I4774" s="40"/>
      <c r="J4774" s="40"/>
      <c r="K4774" s="40"/>
      <c r="L4774" s="40"/>
      <c r="M4774" s="40"/>
      <c r="N4774" s="40"/>
      <c r="O4774" s="40"/>
    </row>
    <row r="4775" spans="1:15" s="200" customFormat="1" x14ac:dyDescent="0.2">
      <c r="A4775" s="40"/>
      <c r="B4775" s="40"/>
      <c r="C4775" s="40"/>
      <c r="D4775" s="40"/>
      <c r="E4775" s="115"/>
      <c r="F4775" s="115"/>
      <c r="G4775" s="40"/>
      <c r="H4775" s="40"/>
      <c r="I4775" s="40"/>
      <c r="J4775" s="40"/>
      <c r="K4775" s="40"/>
      <c r="L4775" s="40"/>
      <c r="M4775" s="40"/>
      <c r="N4775" s="40"/>
      <c r="O4775" s="40"/>
    </row>
    <row r="4776" spans="1:15" s="200" customFormat="1" x14ac:dyDescent="0.2">
      <c r="A4776" s="40"/>
      <c r="B4776" s="40"/>
      <c r="C4776" s="40"/>
      <c r="D4776" s="40"/>
      <c r="E4776" s="115"/>
      <c r="F4776" s="115"/>
      <c r="G4776" s="40"/>
      <c r="H4776" s="40"/>
      <c r="I4776" s="40"/>
      <c r="J4776" s="40"/>
      <c r="K4776" s="40"/>
      <c r="L4776" s="40"/>
      <c r="M4776" s="40"/>
      <c r="N4776" s="40"/>
      <c r="O4776" s="40"/>
    </row>
    <row r="4777" spans="1:15" s="200" customFormat="1" x14ac:dyDescent="0.2">
      <c r="A4777" s="40"/>
      <c r="B4777" s="40"/>
      <c r="C4777" s="40"/>
      <c r="D4777" s="40"/>
      <c r="E4777" s="115"/>
      <c r="F4777" s="115"/>
      <c r="G4777" s="40"/>
      <c r="H4777" s="40"/>
      <c r="I4777" s="40"/>
      <c r="J4777" s="40"/>
      <c r="K4777" s="40"/>
      <c r="L4777" s="40"/>
      <c r="M4777" s="40"/>
      <c r="N4777" s="40"/>
      <c r="O4777" s="40"/>
    </row>
    <row r="4778" spans="1:15" s="200" customFormat="1" x14ac:dyDescent="0.2">
      <c r="A4778" s="40"/>
      <c r="B4778" s="40"/>
      <c r="C4778" s="40"/>
      <c r="D4778" s="40"/>
      <c r="E4778" s="115"/>
      <c r="F4778" s="115"/>
      <c r="G4778" s="40"/>
      <c r="H4778" s="40"/>
      <c r="I4778" s="40"/>
      <c r="J4778" s="40"/>
      <c r="K4778" s="40"/>
      <c r="L4778" s="40"/>
      <c r="M4778" s="40"/>
      <c r="N4778" s="40"/>
      <c r="O4778" s="40"/>
    </row>
    <row r="4779" spans="1:15" s="200" customFormat="1" x14ac:dyDescent="0.2">
      <c r="A4779" s="40"/>
      <c r="B4779" s="40"/>
      <c r="C4779" s="40"/>
      <c r="D4779" s="40"/>
      <c r="E4779" s="115"/>
      <c r="F4779" s="115"/>
      <c r="G4779" s="40"/>
      <c r="H4779" s="40"/>
      <c r="I4779" s="40"/>
      <c r="J4779" s="40"/>
      <c r="K4779" s="40"/>
      <c r="L4779" s="40"/>
      <c r="M4779" s="40"/>
      <c r="N4779" s="40"/>
      <c r="O4779" s="40"/>
    </row>
    <row r="4780" spans="1:15" s="200" customFormat="1" x14ac:dyDescent="0.2">
      <c r="A4780" s="40"/>
      <c r="B4780" s="40"/>
      <c r="C4780" s="40"/>
      <c r="D4780" s="40"/>
      <c r="E4780" s="115"/>
      <c r="F4780" s="115"/>
      <c r="G4780" s="40"/>
      <c r="H4780" s="40"/>
      <c r="I4780" s="40"/>
      <c r="J4780" s="40"/>
      <c r="K4780" s="40"/>
      <c r="L4780" s="40"/>
      <c r="M4780" s="40"/>
      <c r="N4780" s="40"/>
      <c r="O4780" s="40"/>
    </row>
    <row r="4781" spans="1:15" s="200" customFormat="1" x14ac:dyDescent="0.2">
      <c r="A4781" s="40"/>
      <c r="B4781" s="40"/>
      <c r="C4781" s="40"/>
      <c r="D4781" s="40"/>
      <c r="E4781" s="115"/>
      <c r="F4781" s="115"/>
      <c r="G4781" s="40"/>
      <c r="H4781" s="40"/>
      <c r="I4781" s="40"/>
      <c r="J4781" s="40"/>
      <c r="K4781" s="40"/>
      <c r="L4781" s="40"/>
      <c r="M4781" s="40"/>
      <c r="N4781" s="40"/>
      <c r="O4781" s="40"/>
    </row>
    <row r="4782" spans="1:15" s="200" customFormat="1" x14ac:dyDescent="0.2">
      <c r="A4782" s="40"/>
      <c r="B4782" s="40"/>
      <c r="C4782" s="40"/>
      <c r="D4782" s="40"/>
      <c r="E4782" s="115"/>
      <c r="F4782" s="115"/>
      <c r="G4782" s="40"/>
      <c r="H4782" s="40"/>
      <c r="I4782" s="40"/>
      <c r="J4782" s="40"/>
      <c r="K4782" s="40"/>
      <c r="L4782" s="40"/>
      <c r="M4782" s="40"/>
      <c r="N4782" s="40"/>
      <c r="O4782" s="40"/>
    </row>
    <row r="4783" spans="1:15" s="200" customFormat="1" x14ac:dyDescent="0.2">
      <c r="A4783" s="40"/>
      <c r="B4783" s="40"/>
      <c r="C4783" s="40"/>
      <c r="D4783" s="40"/>
      <c r="E4783" s="115"/>
      <c r="F4783" s="115"/>
      <c r="G4783" s="40"/>
      <c r="H4783" s="40"/>
      <c r="I4783" s="40"/>
      <c r="J4783" s="40"/>
      <c r="K4783" s="40"/>
      <c r="L4783" s="40"/>
      <c r="M4783" s="40"/>
      <c r="N4783" s="40"/>
      <c r="O4783" s="40"/>
    </row>
    <row r="4784" spans="1:15" s="200" customFormat="1" x14ac:dyDescent="0.2">
      <c r="A4784" s="40"/>
      <c r="B4784" s="40"/>
      <c r="C4784" s="40"/>
      <c r="D4784" s="40"/>
      <c r="E4784" s="115"/>
      <c r="F4784" s="115"/>
      <c r="G4784" s="40"/>
      <c r="H4784" s="40"/>
      <c r="I4784" s="40"/>
      <c r="J4784" s="40"/>
      <c r="K4784" s="40"/>
      <c r="L4784" s="40"/>
      <c r="M4784" s="40"/>
      <c r="N4784" s="40"/>
      <c r="O4784" s="40"/>
    </row>
    <row r="4785" spans="1:15" s="200" customFormat="1" x14ac:dyDescent="0.2">
      <c r="A4785" s="40"/>
      <c r="B4785" s="40"/>
      <c r="C4785" s="40"/>
      <c r="D4785" s="40"/>
      <c r="E4785" s="115"/>
      <c r="F4785" s="115"/>
      <c r="G4785" s="40"/>
      <c r="H4785" s="40"/>
      <c r="I4785" s="40"/>
      <c r="J4785" s="40"/>
      <c r="K4785" s="40"/>
      <c r="L4785" s="40"/>
      <c r="M4785" s="40"/>
      <c r="N4785" s="40"/>
      <c r="O4785" s="40"/>
    </row>
    <row r="4786" spans="1:15" s="200" customFormat="1" x14ac:dyDescent="0.2">
      <c r="A4786" s="40"/>
      <c r="B4786" s="40"/>
      <c r="C4786" s="40"/>
      <c r="D4786" s="40"/>
      <c r="E4786" s="115"/>
      <c r="F4786" s="115"/>
      <c r="G4786" s="40"/>
      <c r="H4786" s="40"/>
      <c r="I4786" s="40"/>
      <c r="J4786" s="40"/>
      <c r="K4786" s="40"/>
      <c r="L4786" s="40"/>
      <c r="M4786" s="40"/>
      <c r="N4786" s="40"/>
      <c r="O4786" s="40"/>
    </row>
    <row r="4787" spans="1:15" s="200" customFormat="1" x14ac:dyDescent="0.2">
      <c r="A4787" s="40"/>
      <c r="B4787" s="40"/>
      <c r="C4787" s="40"/>
      <c r="D4787" s="40"/>
      <c r="E4787" s="115"/>
      <c r="F4787" s="115"/>
      <c r="G4787" s="40"/>
      <c r="H4787" s="40"/>
      <c r="I4787" s="40"/>
      <c r="J4787" s="40"/>
      <c r="K4787" s="40"/>
      <c r="L4787" s="40"/>
      <c r="M4787" s="40"/>
      <c r="N4787" s="40"/>
      <c r="O4787" s="40"/>
    </row>
    <row r="4788" spans="1:15" s="200" customFormat="1" x14ac:dyDescent="0.2">
      <c r="A4788" s="40"/>
      <c r="B4788" s="40"/>
      <c r="C4788" s="40"/>
      <c r="D4788" s="40"/>
      <c r="E4788" s="115"/>
      <c r="F4788" s="115"/>
      <c r="G4788" s="40"/>
      <c r="H4788" s="40"/>
      <c r="I4788" s="40"/>
      <c r="J4788" s="40"/>
      <c r="K4788" s="40"/>
      <c r="L4788" s="40"/>
      <c r="M4788" s="40"/>
      <c r="N4788" s="40"/>
      <c r="O4788" s="40"/>
    </row>
    <row r="4789" spans="1:15" s="200" customFormat="1" x14ac:dyDescent="0.2">
      <c r="A4789" s="40"/>
      <c r="B4789" s="40"/>
      <c r="C4789" s="40"/>
      <c r="D4789" s="40"/>
      <c r="E4789" s="115"/>
      <c r="F4789" s="115"/>
      <c r="G4789" s="40"/>
      <c r="H4789" s="40"/>
      <c r="I4789" s="40"/>
      <c r="J4789" s="40"/>
      <c r="K4789" s="40"/>
      <c r="L4789" s="40"/>
      <c r="M4789" s="40"/>
      <c r="N4789" s="40"/>
      <c r="O4789" s="40"/>
    </row>
    <row r="4790" spans="1:15" s="200" customFormat="1" x14ac:dyDescent="0.2">
      <c r="A4790" s="40"/>
      <c r="B4790" s="40"/>
      <c r="C4790" s="40"/>
      <c r="D4790" s="40"/>
      <c r="E4790" s="115"/>
      <c r="F4790" s="115"/>
      <c r="G4790" s="40"/>
      <c r="H4790" s="40"/>
      <c r="I4790" s="40"/>
      <c r="J4790" s="40"/>
      <c r="K4790" s="40"/>
      <c r="L4790" s="40"/>
      <c r="M4790" s="40"/>
      <c r="N4790" s="40"/>
      <c r="O4790" s="40"/>
    </row>
    <row r="4791" spans="1:15" s="200" customFormat="1" x14ac:dyDescent="0.2">
      <c r="A4791" s="40"/>
      <c r="B4791" s="40"/>
      <c r="C4791" s="40"/>
      <c r="D4791" s="40"/>
      <c r="E4791" s="115"/>
      <c r="F4791" s="115"/>
      <c r="G4791" s="40"/>
      <c r="H4791" s="40"/>
      <c r="I4791" s="40"/>
      <c r="J4791" s="40"/>
      <c r="K4791" s="40"/>
      <c r="L4791" s="40"/>
      <c r="M4791" s="40"/>
      <c r="N4791" s="40"/>
      <c r="O4791" s="40"/>
    </row>
    <row r="4792" spans="1:15" s="200" customFormat="1" x14ac:dyDescent="0.2">
      <c r="A4792" s="40"/>
      <c r="B4792" s="40"/>
      <c r="C4792" s="40"/>
      <c r="D4792" s="40"/>
      <c r="E4792" s="115"/>
      <c r="F4792" s="115"/>
      <c r="G4792" s="40"/>
      <c r="H4792" s="40"/>
      <c r="I4792" s="40"/>
      <c r="J4792" s="40"/>
      <c r="K4792" s="40"/>
      <c r="L4792" s="40"/>
      <c r="M4792" s="40"/>
      <c r="N4792" s="40"/>
      <c r="O4792" s="40"/>
    </row>
    <row r="4793" spans="1:15" s="200" customFormat="1" x14ac:dyDescent="0.2">
      <c r="A4793" s="40"/>
      <c r="B4793" s="40"/>
      <c r="C4793" s="40"/>
      <c r="D4793" s="40"/>
      <c r="E4793" s="115"/>
      <c r="F4793" s="115"/>
      <c r="G4793" s="40"/>
      <c r="H4793" s="40"/>
      <c r="I4793" s="40"/>
      <c r="J4793" s="40"/>
      <c r="K4793" s="40"/>
      <c r="L4793" s="40"/>
      <c r="M4793" s="40"/>
      <c r="N4793" s="40"/>
      <c r="O4793" s="40"/>
    </row>
    <row r="4794" spans="1:15" s="200" customFormat="1" x14ac:dyDescent="0.2">
      <c r="A4794" s="40"/>
      <c r="B4794" s="40"/>
      <c r="C4794" s="40"/>
      <c r="D4794" s="40"/>
      <c r="E4794" s="115"/>
      <c r="F4794" s="115"/>
      <c r="G4794" s="40"/>
      <c r="H4794" s="40"/>
      <c r="I4794" s="40"/>
      <c r="J4794" s="40"/>
      <c r="K4794" s="40"/>
      <c r="L4794" s="40"/>
      <c r="M4794" s="40"/>
      <c r="N4794" s="40"/>
      <c r="O4794" s="40"/>
    </row>
    <row r="4795" spans="1:15" s="200" customFormat="1" x14ac:dyDescent="0.2">
      <c r="A4795" s="40"/>
      <c r="B4795" s="40"/>
      <c r="C4795" s="40"/>
      <c r="D4795" s="40"/>
      <c r="E4795" s="115"/>
      <c r="F4795" s="115"/>
      <c r="G4795" s="40"/>
      <c r="H4795" s="40"/>
      <c r="I4795" s="40"/>
      <c r="J4795" s="40"/>
      <c r="K4795" s="40"/>
      <c r="L4795" s="40"/>
      <c r="M4795" s="40"/>
      <c r="N4795" s="40"/>
      <c r="O4795" s="40"/>
    </row>
    <row r="4796" spans="1:15" s="200" customFormat="1" x14ac:dyDescent="0.2">
      <c r="A4796" s="40"/>
      <c r="B4796" s="40"/>
      <c r="C4796" s="40"/>
      <c r="D4796" s="40"/>
      <c r="E4796" s="115"/>
      <c r="F4796" s="115"/>
      <c r="G4796" s="40"/>
      <c r="H4796" s="40"/>
      <c r="I4796" s="40"/>
      <c r="J4796" s="40"/>
      <c r="K4796" s="40"/>
      <c r="L4796" s="40"/>
      <c r="M4796" s="40"/>
      <c r="N4796" s="40"/>
      <c r="O4796" s="40"/>
    </row>
    <row r="4797" spans="1:15" s="200" customFormat="1" x14ac:dyDescent="0.2">
      <c r="A4797" s="40"/>
      <c r="B4797" s="40"/>
      <c r="C4797" s="40"/>
      <c r="D4797" s="40"/>
      <c r="E4797" s="115"/>
      <c r="F4797" s="115"/>
      <c r="G4797" s="40"/>
      <c r="H4797" s="40"/>
      <c r="I4797" s="40"/>
      <c r="J4797" s="40"/>
      <c r="K4797" s="40"/>
      <c r="L4797" s="40"/>
      <c r="M4797" s="40"/>
      <c r="N4797" s="40"/>
      <c r="O4797" s="40"/>
    </row>
    <row r="4798" spans="1:15" s="200" customFormat="1" x14ac:dyDescent="0.2">
      <c r="A4798" s="40"/>
      <c r="B4798" s="40"/>
      <c r="C4798" s="40"/>
      <c r="D4798" s="40"/>
      <c r="E4798" s="115"/>
      <c r="F4798" s="115"/>
      <c r="G4798" s="40"/>
      <c r="H4798" s="40"/>
      <c r="I4798" s="40"/>
      <c r="J4798" s="40"/>
      <c r="K4798" s="40"/>
      <c r="L4798" s="40"/>
      <c r="M4798" s="40"/>
      <c r="N4798" s="40"/>
      <c r="O4798" s="40"/>
    </row>
    <row r="4799" spans="1:15" s="200" customFormat="1" x14ac:dyDescent="0.2">
      <c r="A4799" s="40"/>
      <c r="B4799" s="40"/>
      <c r="C4799" s="40"/>
      <c r="D4799" s="40"/>
      <c r="E4799" s="115"/>
      <c r="F4799" s="115"/>
      <c r="G4799" s="40"/>
      <c r="H4799" s="40"/>
      <c r="I4799" s="40"/>
      <c r="J4799" s="40"/>
      <c r="K4799" s="40"/>
      <c r="L4799" s="40"/>
      <c r="M4799" s="40"/>
      <c r="N4799" s="40"/>
      <c r="O4799" s="40"/>
    </row>
    <row r="4800" spans="1:15" s="200" customFormat="1" x14ac:dyDescent="0.2">
      <c r="A4800" s="40"/>
      <c r="B4800" s="40"/>
      <c r="C4800" s="40"/>
      <c r="D4800" s="40"/>
      <c r="E4800" s="115"/>
      <c r="F4800" s="115"/>
      <c r="G4800" s="40"/>
      <c r="H4800" s="40"/>
      <c r="I4800" s="40"/>
      <c r="J4800" s="40"/>
      <c r="K4800" s="40"/>
      <c r="L4800" s="40"/>
      <c r="M4800" s="40"/>
      <c r="N4800" s="40"/>
      <c r="O4800" s="40"/>
    </row>
    <row r="4801" spans="1:15" s="200" customFormat="1" x14ac:dyDescent="0.2">
      <c r="A4801" s="40"/>
      <c r="B4801" s="40"/>
      <c r="C4801" s="40"/>
      <c r="D4801" s="40"/>
      <c r="E4801" s="115"/>
      <c r="F4801" s="115"/>
      <c r="G4801" s="40"/>
      <c r="H4801" s="40"/>
      <c r="I4801" s="40"/>
      <c r="J4801" s="40"/>
      <c r="K4801" s="40"/>
      <c r="L4801" s="40"/>
      <c r="M4801" s="40"/>
      <c r="N4801" s="40"/>
      <c r="O4801" s="40"/>
    </row>
    <row r="4802" spans="1:15" s="200" customFormat="1" x14ac:dyDescent="0.2">
      <c r="A4802" s="40"/>
      <c r="B4802" s="40"/>
      <c r="C4802" s="40"/>
      <c r="D4802" s="40"/>
      <c r="E4802" s="115"/>
      <c r="F4802" s="115"/>
      <c r="G4802" s="40"/>
      <c r="H4802" s="40"/>
      <c r="I4802" s="40"/>
      <c r="J4802" s="40"/>
      <c r="K4802" s="40"/>
      <c r="L4802" s="40"/>
      <c r="M4802" s="40"/>
      <c r="N4802" s="40"/>
      <c r="O4802" s="40"/>
    </row>
    <row r="4803" spans="1:15" s="200" customFormat="1" x14ac:dyDescent="0.2">
      <c r="A4803" s="40"/>
      <c r="B4803" s="40"/>
      <c r="C4803" s="40"/>
      <c r="D4803" s="40"/>
      <c r="E4803" s="115"/>
      <c r="F4803" s="115"/>
      <c r="G4803" s="40"/>
      <c r="H4803" s="40"/>
      <c r="I4803" s="40"/>
      <c r="J4803" s="40"/>
      <c r="K4803" s="40"/>
      <c r="L4803" s="40"/>
      <c r="M4803" s="40"/>
      <c r="N4803" s="40"/>
      <c r="O4803" s="40"/>
    </row>
    <row r="4804" spans="1:15" s="200" customFormat="1" x14ac:dyDescent="0.2">
      <c r="A4804" s="40"/>
      <c r="B4804" s="40"/>
      <c r="C4804" s="40"/>
      <c r="D4804" s="40"/>
      <c r="E4804" s="115"/>
      <c r="F4804" s="115"/>
      <c r="G4804" s="40"/>
      <c r="H4804" s="40"/>
      <c r="I4804" s="40"/>
      <c r="J4804" s="40"/>
      <c r="K4804" s="40"/>
      <c r="L4804" s="40"/>
      <c r="M4804" s="40"/>
      <c r="N4804" s="40"/>
      <c r="O4804" s="40"/>
    </row>
    <row r="4805" spans="1:15" s="200" customFormat="1" x14ac:dyDescent="0.2">
      <c r="A4805" s="40"/>
      <c r="B4805" s="40"/>
      <c r="C4805" s="40"/>
      <c r="D4805" s="40"/>
      <c r="E4805" s="115"/>
      <c r="F4805" s="115"/>
      <c r="G4805" s="40"/>
      <c r="H4805" s="40"/>
      <c r="I4805" s="40"/>
      <c r="J4805" s="40"/>
      <c r="K4805" s="40"/>
      <c r="L4805" s="40"/>
      <c r="M4805" s="40"/>
      <c r="N4805" s="40"/>
      <c r="O4805" s="40"/>
    </row>
    <row r="4806" spans="1:15" s="200" customFormat="1" x14ac:dyDescent="0.2">
      <c r="A4806" s="40"/>
      <c r="B4806" s="40"/>
      <c r="C4806" s="40"/>
      <c r="D4806" s="40"/>
      <c r="E4806" s="115"/>
      <c r="F4806" s="115"/>
      <c r="G4806" s="40"/>
      <c r="H4806" s="40"/>
      <c r="I4806" s="40"/>
      <c r="J4806" s="40"/>
      <c r="K4806" s="40"/>
      <c r="L4806" s="40"/>
      <c r="M4806" s="40"/>
      <c r="N4806" s="40"/>
      <c r="O4806" s="40"/>
    </row>
    <row r="4807" spans="1:15" s="200" customFormat="1" x14ac:dyDescent="0.2">
      <c r="A4807" s="40"/>
      <c r="B4807" s="40"/>
      <c r="C4807" s="40"/>
      <c r="D4807" s="40"/>
      <c r="E4807" s="115"/>
      <c r="F4807" s="115"/>
      <c r="G4807" s="40"/>
      <c r="H4807" s="40"/>
      <c r="I4807" s="40"/>
      <c r="J4807" s="40"/>
      <c r="K4807" s="40"/>
      <c r="L4807" s="40"/>
      <c r="M4807" s="40"/>
      <c r="N4807" s="40"/>
      <c r="O4807" s="40"/>
    </row>
    <row r="4808" spans="1:15" s="200" customFormat="1" x14ac:dyDescent="0.2">
      <c r="A4808" s="40"/>
      <c r="B4808" s="40"/>
      <c r="C4808" s="40"/>
      <c r="D4808" s="40"/>
      <c r="E4808" s="115"/>
      <c r="F4808" s="115"/>
      <c r="G4808" s="40"/>
      <c r="H4808" s="40"/>
      <c r="I4808" s="40"/>
      <c r="J4808" s="40"/>
      <c r="K4808" s="40"/>
      <c r="L4808" s="40"/>
      <c r="M4808" s="40"/>
      <c r="N4808" s="40"/>
      <c r="O4808" s="40"/>
    </row>
    <row r="4809" spans="1:15" s="200" customFormat="1" x14ac:dyDescent="0.2">
      <c r="A4809" s="40"/>
      <c r="B4809" s="40"/>
      <c r="C4809" s="40"/>
      <c r="D4809" s="40"/>
      <c r="E4809" s="115"/>
      <c r="F4809" s="115"/>
      <c r="G4809" s="40"/>
      <c r="H4809" s="40"/>
      <c r="I4809" s="40"/>
      <c r="J4809" s="40"/>
      <c r="K4809" s="40"/>
      <c r="L4809" s="40"/>
      <c r="M4809" s="40"/>
      <c r="N4809" s="40"/>
      <c r="O4809" s="40"/>
    </row>
    <row r="4810" spans="1:15" s="200" customFormat="1" x14ac:dyDescent="0.2">
      <c r="A4810" s="40"/>
      <c r="B4810" s="40"/>
      <c r="C4810" s="40"/>
      <c r="D4810" s="40"/>
      <c r="E4810" s="115"/>
      <c r="F4810" s="115"/>
      <c r="G4810" s="40"/>
      <c r="H4810" s="40"/>
      <c r="I4810" s="40"/>
      <c r="J4810" s="40"/>
      <c r="K4810" s="40"/>
      <c r="L4810" s="40"/>
      <c r="M4810" s="40"/>
      <c r="N4810" s="40"/>
      <c r="O4810" s="40"/>
    </row>
    <row r="4811" spans="1:15" s="200" customFormat="1" x14ac:dyDescent="0.2">
      <c r="A4811" s="40"/>
      <c r="B4811" s="40"/>
      <c r="C4811" s="40"/>
      <c r="D4811" s="40"/>
      <c r="E4811" s="115"/>
      <c r="F4811" s="115"/>
      <c r="G4811" s="40"/>
      <c r="H4811" s="40"/>
      <c r="I4811" s="40"/>
      <c r="J4811" s="40"/>
      <c r="K4811" s="40"/>
      <c r="L4811" s="40"/>
      <c r="M4811" s="40"/>
      <c r="N4811" s="40"/>
      <c r="O4811" s="40"/>
    </row>
    <row r="4812" spans="1:15" s="200" customFormat="1" x14ac:dyDescent="0.2">
      <c r="A4812" s="40"/>
      <c r="B4812" s="40"/>
      <c r="C4812" s="40"/>
      <c r="D4812" s="40"/>
      <c r="E4812" s="115"/>
      <c r="F4812" s="115"/>
      <c r="G4812" s="40"/>
      <c r="H4812" s="40"/>
      <c r="I4812" s="40"/>
      <c r="J4812" s="40"/>
      <c r="K4812" s="40"/>
      <c r="L4812" s="40"/>
      <c r="M4812" s="40"/>
      <c r="N4812" s="40"/>
      <c r="O4812" s="40"/>
    </row>
    <row r="4813" spans="1:15" s="200" customFormat="1" x14ac:dyDescent="0.2">
      <c r="A4813" s="40"/>
      <c r="B4813" s="40"/>
      <c r="C4813" s="40"/>
      <c r="D4813" s="40"/>
      <c r="E4813" s="115"/>
      <c r="F4813" s="115"/>
      <c r="G4813" s="40"/>
      <c r="H4813" s="40"/>
      <c r="I4813" s="40"/>
      <c r="J4813" s="40"/>
      <c r="K4813" s="40"/>
      <c r="L4813" s="40"/>
      <c r="M4813" s="40"/>
      <c r="N4813" s="40"/>
      <c r="O4813" s="40"/>
    </row>
    <row r="4814" spans="1:15" s="200" customFormat="1" x14ac:dyDescent="0.2">
      <c r="A4814" s="40"/>
      <c r="B4814" s="40"/>
      <c r="C4814" s="40"/>
      <c r="D4814" s="40"/>
      <c r="E4814" s="115"/>
      <c r="F4814" s="115"/>
      <c r="G4814" s="40"/>
      <c r="H4814" s="40"/>
      <c r="I4814" s="40"/>
      <c r="J4814" s="40"/>
      <c r="K4814" s="40"/>
      <c r="L4814" s="40"/>
      <c r="M4814" s="40"/>
      <c r="N4814" s="40"/>
      <c r="O4814" s="40"/>
    </row>
    <row r="4815" spans="1:15" s="200" customFormat="1" x14ac:dyDescent="0.2">
      <c r="A4815" s="40"/>
      <c r="B4815" s="40"/>
      <c r="C4815" s="40"/>
      <c r="D4815" s="40"/>
      <c r="E4815" s="115"/>
      <c r="F4815" s="115"/>
      <c r="G4815" s="40"/>
      <c r="H4815" s="40"/>
      <c r="I4815" s="40"/>
      <c r="J4815" s="40"/>
      <c r="K4815" s="40"/>
      <c r="L4815" s="40"/>
      <c r="M4815" s="40"/>
      <c r="N4815" s="40"/>
      <c r="O4815" s="40"/>
    </row>
    <row r="4816" spans="1:15" s="200" customFormat="1" x14ac:dyDescent="0.2">
      <c r="A4816" s="40"/>
      <c r="B4816" s="40"/>
      <c r="C4816" s="40"/>
      <c r="D4816" s="40"/>
      <c r="E4816" s="115"/>
      <c r="F4816" s="115"/>
      <c r="G4816" s="40"/>
      <c r="H4816" s="40"/>
      <c r="I4816" s="40"/>
      <c r="J4816" s="40"/>
      <c r="K4816" s="40"/>
      <c r="L4816" s="40"/>
      <c r="M4816" s="40"/>
      <c r="N4816" s="40"/>
      <c r="O4816" s="40"/>
    </row>
    <row r="4817" spans="1:15" s="200" customFormat="1" x14ac:dyDescent="0.2">
      <c r="A4817" s="40"/>
      <c r="B4817" s="40"/>
      <c r="C4817" s="40"/>
      <c r="D4817" s="40"/>
      <c r="E4817" s="115"/>
      <c r="F4817" s="115"/>
      <c r="G4817" s="40"/>
      <c r="H4817" s="40"/>
      <c r="I4817" s="40"/>
      <c r="J4817" s="40"/>
      <c r="K4817" s="40"/>
      <c r="L4817" s="40"/>
      <c r="M4817" s="40"/>
      <c r="N4817" s="40"/>
      <c r="O4817" s="40"/>
    </row>
    <row r="4818" spans="1:15" s="200" customFormat="1" x14ac:dyDescent="0.2">
      <c r="A4818" s="40"/>
      <c r="B4818" s="40"/>
      <c r="C4818" s="40"/>
      <c r="D4818" s="40"/>
      <c r="E4818" s="115"/>
      <c r="F4818" s="115"/>
      <c r="G4818" s="40"/>
      <c r="H4818" s="40"/>
      <c r="I4818" s="40"/>
      <c r="J4818" s="40"/>
      <c r="K4818" s="40"/>
      <c r="L4818" s="40"/>
      <c r="M4818" s="40"/>
      <c r="N4818" s="40"/>
      <c r="O4818" s="40"/>
    </row>
    <row r="4819" spans="1:15" s="200" customFormat="1" x14ac:dyDescent="0.2">
      <c r="A4819" s="40"/>
      <c r="B4819" s="40"/>
      <c r="C4819" s="40"/>
      <c r="D4819" s="40"/>
      <c r="E4819" s="115"/>
      <c r="F4819" s="115"/>
      <c r="G4819" s="40"/>
      <c r="H4819" s="40"/>
      <c r="I4819" s="40"/>
      <c r="J4819" s="40"/>
      <c r="K4819" s="40"/>
      <c r="L4819" s="40"/>
      <c r="M4819" s="40"/>
      <c r="N4819" s="40"/>
      <c r="O4819" s="40"/>
    </row>
    <row r="4820" spans="1:15" s="200" customFormat="1" x14ac:dyDescent="0.2">
      <c r="A4820" s="40"/>
      <c r="B4820" s="40"/>
      <c r="C4820" s="40"/>
      <c r="D4820" s="40"/>
      <c r="E4820" s="115"/>
      <c r="F4820" s="115"/>
      <c r="G4820" s="40"/>
      <c r="H4820" s="40"/>
      <c r="I4820" s="40"/>
      <c r="J4820" s="40"/>
      <c r="K4820" s="40"/>
      <c r="L4820" s="40"/>
      <c r="M4820" s="40"/>
      <c r="N4820" s="40"/>
      <c r="O4820" s="40"/>
    </row>
    <row r="4821" spans="1:15" s="200" customFormat="1" x14ac:dyDescent="0.2">
      <c r="A4821" s="40"/>
      <c r="B4821" s="40"/>
      <c r="C4821" s="40"/>
      <c r="D4821" s="40"/>
      <c r="E4821" s="115"/>
      <c r="F4821" s="115"/>
      <c r="G4821" s="40"/>
      <c r="H4821" s="40"/>
      <c r="I4821" s="40"/>
      <c r="J4821" s="40"/>
      <c r="K4821" s="40"/>
      <c r="L4821" s="40"/>
      <c r="M4821" s="40"/>
      <c r="N4821" s="40"/>
      <c r="O4821" s="40"/>
    </row>
    <row r="4822" spans="1:15" s="200" customFormat="1" x14ac:dyDescent="0.2">
      <c r="A4822" s="40"/>
      <c r="B4822" s="40"/>
      <c r="C4822" s="40"/>
      <c r="D4822" s="40"/>
      <c r="E4822" s="115"/>
      <c r="F4822" s="115"/>
      <c r="G4822" s="40"/>
      <c r="H4822" s="40"/>
      <c r="I4822" s="40"/>
      <c r="J4822" s="40"/>
      <c r="K4822" s="40"/>
      <c r="L4822" s="40"/>
      <c r="M4822" s="40"/>
      <c r="N4822" s="40"/>
      <c r="O4822" s="40"/>
    </row>
    <row r="4823" spans="1:15" s="200" customFormat="1" x14ac:dyDescent="0.2">
      <c r="A4823" s="40"/>
      <c r="B4823" s="40"/>
      <c r="C4823" s="40"/>
      <c r="D4823" s="40"/>
      <c r="E4823" s="115"/>
      <c r="F4823" s="115"/>
      <c r="G4823" s="40"/>
      <c r="H4823" s="40"/>
      <c r="I4823" s="40"/>
      <c r="J4823" s="40"/>
      <c r="K4823" s="40"/>
      <c r="L4823" s="40"/>
      <c r="M4823" s="40"/>
      <c r="N4823" s="40"/>
      <c r="O4823" s="40"/>
    </row>
    <row r="4824" spans="1:15" s="200" customFormat="1" x14ac:dyDescent="0.2">
      <c r="A4824" s="40"/>
      <c r="B4824" s="40"/>
      <c r="C4824" s="40"/>
      <c r="D4824" s="40"/>
      <c r="E4824" s="115"/>
      <c r="F4824" s="115"/>
      <c r="G4824" s="40"/>
      <c r="H4824" s="40"/>
      <c r="I4824" s="40"/>
      <c r="J4824" s="40"/>
      <c r="K4824" s="40"/>
      <c r="L4824" s="40"/>
      <c r="M4824" s="40"/>
      <c r="N4824" s="40"/>
      <c r="O4824" s="40"/>
    </row>
    <row r="4825" spans="1:15" s="200" customFormat="1" x14ac:dyDescent="0.2">
      <c r="A4825" s="40"/>
      <c r="B4825" s="40"/>
      <c r="C4825" s="40"/>
      <c r="D4825" s="40"/>
      <c r="E4825" s="115"/>
      <c r="F4825" s="115"/>
      <c r="G4825" s="40"/>
      <c r="H4825" s="40"/>
      <c r="I4825" s="40"/>
      <c r="J4825" s="40"/>
      <c r="K4825" s="40"/>
      <c r="L4825" s="40"/>
      <c r="M4825" s="40"/>
      <c r="N4825" s="40"/>
      <c r="O4825" s="40"/>
    </row>
    <row r="4826" spans="1:15" s="200" customFormat="1" x14ac:dyDescent="0.2">
      <c r="A4826" s="40"/>
      <c r="B4826" s="40"/>
      <c r="C4826" s="40"/>
      <c r="D4826" s="40"/>
      <c r="E4826" s="115"/>
      <c r="F4826" s="115"/>
      <c r="G4826" s="40"/>
      <c r="H4826" s="40"/>
      <c r="I4826" s="40"/>
      <c r="J4826" s="40"/>
      <c r="K4826" s="40"/>
      <c r="L4826" s="40"/>
      <c r="M4826" s="40"/>
      <c r="N4826" s="40"/>
      <c r="O4826" s="40"/>
    </row>
    <row r="4827" spans="1:15" s="200" customFormat="1" x14ac:dyDescent="0.2">
      <c r="A4827" s="40"/>
      <c r="B4827" s="40"/>
      <c r="C4827" s="40"/>
      <c r="D4827" s="40"/>
      <c r="E4827" s="115"/>
      <c r="F4827" s="115"/>
      <c r="G4827" s="40"/>
      <c r="H4827" s="40"/>
      <c r="I4827" s="40"/>
      <c r="J4827" s="40"/>
      <c r="K4827" s="40"/>
      <c r="L4827" s="40"/>
      <c r="M4827" s="40"/>
      <c r="N4827" s="40"/>
      <c r="O4827" s="40"/>
    </row>
    <row r="4828" spans="1:15" s="200" customFormat="1" x14ac:dyDescent="0.2">
      <c r="A4828" s="40"/>
      <c r="B4828" s="40"/>
      <c r="C4828" s="40"/>
      <c r="D4828" s="40"/>
      <c r="E4828" s="115"/>
      <c r="F4828" s="115"/>
      <c r="G4828" s="40"/>
      <c r="H4828" s="40"/>
      <c r="I4828" s="40"/>
      <c r="J4828" s="40"/>
      <c r="K4828" s="40"/>
      <c r="L4828" s="40"/>
      <c r="M4828" s="40"/>
      <c r="N4828" s="40"/>
      <c r="O4828" s="40"/>
    </row>
    <row r="4829" spans="1:15" s="200" customFormat="1" x14ac:dyDescent="0.2">
      <c r="A4829" s="40"/>
      <c r="B4829" s="40"/>
      <c r="C4829" s="40"/>
      <c r="D4829" s="40"/>
      <c r="E4829" s="115"/>
      <c r="F4829" s="115"/>
      <c r="G4829" s="40"/>
      <c r="H4829" s="40"/>
      <c r="I4829" s="40"/>
      <c r="J4829" s="40"/>
      <c r="K4829" s="40"/>
      <c r="L4829" s="40"/>
      <c r="M4829" s="40"/>
      <c r="N4829" s="40"/>
      <c r="O4829" s="40"/>
    </row>
    <row r="4830" spans="1:15" s="200" customFormat="1" x14ac:dyDescent="0.2">
      <c r="A4830" s="40"/>
      <c r="B4830" s="40"/>
      <c r="C4830" s="40"/>
      <c r="D4830" s="40"/>
      <c r="E4830" s="115"/>
      <c r="F4830" s="115"/>
      <c r="G4830" s="40"/>
      <c r="H4830" s="40"/>
      <c r="I4830" s="40"/>
      <c r="J4830" s="40"/>
      <c r="K4830" s="40"/>
      <c r="L4830" s="40"/>
      <c r="M4830" s="40"/>
      <c r="N4830" s="40"/>
      <c r="O4830" s="40"/>
    </row>
    <row r="4831" spans="1:15" s="200" customFormat="1" x14ac:dyDescent="0.2">
      <c r="A4831" s="40"/>
      <c r="B4831" s="40"/>
      <c r="C4831" s="40"/>
      <c r="D4831" s="40"/>
      <c r="E4831" s="115"/>
      <c r="F4831" s="115"/>
      <c r="G4831" s="40"/>
      <c r="H4831" s="40"/>
      <c r="I4831" s="40"/>
      <c r="J4831" s="40"/>
      <c r="K4831" s="40"/>
      <c r="L4831" s="40"/>
      <c r="M4831" s="40"/>
      <c r="N4831" s="40"/>
      <c r="O4831" s="40"/>
    </row>
    <row r="4832" spans="1:15" s="200" customFormat="1" x14ac:dyDescent="0.2">
      <c r="A4832" s="40"/>
      <c r="B4832" s="40"/>
      <c r="C4832" s="40"/>
      <c r="D4832" s="40"/>
      <c r="E4832" s="115"/>
      <c r="F4832" s="115"/>
      <c r="G4832" s="40"/>
      <c r="H4832" s="40"/>
      <c r="I4832" s="40"/>
      <c r="J4832" s="40"/>
      <c r="K4832" s="40"/>
      <c r="L4832" s="40"/>
      <c r="M4832" s="40"/>
      <c r="N4832" s="40"/>
      <c r="O4832" s="40"/>
    </row>
    <row r="4833" spans="1:15" s="200" customFormat="1" x14ac:dyDescent="0.2">
      <c r="A4833" s="40"/>
      <c r="B4833" s="40"/>
      <c r="C4833" s="40"/>
      <c r="D4833" s="40"/>
      <c r="E4833" s="115"/>
      <c r="F4833" s="115"/>
      <c r="G4833" s="40"/>
      <c r="H4833" s="40"/>
      <c r="I4833" s="40"/>
      <c r="J4833" s="40"/>
      <c r="K4833" s="40"/>
      <c r="L4833" s="40"/>
      <c r="M4833" s="40"/>
      <c r="N4833" s="40"/>
      <c r="O4833" s="40"/>
    </row>
    <row r="4834" spans="1:15" s="200" customFormat="1" x14ac:dyDescent="0.2">
      <c r="A4834" s="40"/>
      <c r="B4834" s="40"/>
      <c r="C4834" s="40"/>
      <c r="D4834" s="40"/>
      <c r="E4834" s="115"/>
      <c r="F4834" s="115"/>
      <c r="G4834" s="40"/>
      <c r="H4834" s="40"/>
      <c r="I4834" s="40"/>
      <c r="J4834" s="40"/>
      <c r="K4834" s="40"/>
      <c r="L4834" s="40"/>
      <c r="M4834" s="40"/>
      <c r="N4834" s="40"/>
      <c r="O4834" s="40"/>
    </row>
    <row r="4835" spans="1:15" s="200" customFormat="1" x14ac:dyDescent="0.2">
      <c r="A4835" s="40"/>
      <c r="B4835" s="40"/>
      <c r="C4835" s="40"/>
      <c r="D4835" s="40"/>
      <c r="E4835" s="115"/>
      <c r="F4835" s="115"/>
      <c r="G4835" s="40"/>
      <c r="H4835" s="40"/>
      <c r="I4835" s="40"/>
      <c r="J4835" s="40"/>
      <c r="K4835" s="40"/>
      <c r="L4835" s="40"/>
      <c r="M4835" s="40"/>
      <c r="N4835" s="40"/>
      <c r="O4835" s="40"/>
    </row>
    <row r="4836" spans="1:15" s="200" customFormat="1" x14ac:dyDescent="0.2">
      <c r="A4836" s="40"/>
      <c r="B4836" s="40"/>
      <c r="C4836" s="40"/>
      <c r="D4836" s="40"/>
      <c r="E4836" s="115"/>
      <c r="F4836" s="115"/>
      <c r="G4836" s="40"/>
      <c r="H4836" s="40"/>
      <c r="I4836" s="40"/>
      <c r="J4836" s="40"/>
      <c r="K4836" s="40"/>
      <c r="L4836" s="40"/>
      <c r="M4836" s="40"/>
      <c r="N4836" s="40"/>
      <c r="O4836" s="40"/>
    </row>
    <row r="4837" spans="1:15" s="200" customFormat="1" x14ac:dyDescent="0.2">
      <c r="A4837" s="40"/>
      <c r="B4837" s="40"/>
      <c r="C4837" s="40"/>
      <c r="D4837" s="40"/>
      <c r="E4837" s="115"/>
      <c r="F4837" s="115"/>
      <c r="G4837" s="40"/>
      <c r="H4837" s="40"/>
      <c r="I4837" s="40"/>
      <c r="J4837" s="40"/>
      <c r="K4837" s="40"/>
      <c r="L4837" s="40"/>
      <c r="M4837" s="40"/>
      <c r="N4837" s="40"/>
      <c r="O4837" s="40"/>
    </row>
    <row r="4838" spans="1:15" s="200" customFormat="1" x14ac:dyDescent="0.2">
      <c r="A4838" s="40"/>
      <c r="B4838" s="40"/>
      <c r="C4838" s="40"/>
      <c r="D4838" s="40"/>
      <c r="E4838" s="115"/>
      <c r="F4838" s="115"/>
      <c r="G4838" s="40"/>
      <c r="H4838" s="40"/>
      <c r="I4838" s="40"/>
      <c r="J4838" s="40"/>
      <c r="K4838" s="40"/>
      <c r="L4838" s="40"/>
      <c r="M4838" s="40"/>
      <c r="N4838" s="40"/>
      <c r="O4838" s="40"/>
    </row>
    <row r="4839" spans="1:15" s="200" customFormat="1" x14ac:dyDescent="0.2">
      <c r="A4839" s="40"/>
      <c r="B4839" s="40"/>
      <c r="C4839" s="40"/>
      <c r="D4839" s="40"/>
      <c r="E4839" s="115"/>
      <c r="F4839" s="115"/>
      <c r="G4839" s="40"/>
      <c r="H4839" s="40"/>
      <c r="I4839" s="40"/>
      <c r="J4839" s="40"/>
      <c r="K4839" s="40"/>
      <c r="L4839" s="40"/>
      <c r="M4839" s="40"/>
      <c r="N4839" s="40"/>
      <c r="O4839" s="40"/>
    </row>
    <row r="4840" spans="1:15" s="200" customFormat="1" x14ac:dyDescent="0.2">
      <c r="A4840" s="40"/>
      <c r="B4840" s="40"/>
      <c r="C4840" s="40"/>
      <c r="D4840" s="40"/>
      <c r="E4840" s="115"/>
      <c r="F4840" s="115"/>
      <c r="G4840" s="40"/>
      <c r="H4840" s="40"/>
      <c r="I4840" s="40"/>
      <c r="J4840" s="40"/>
      <c r="K4840" s="40"/>
      <c r="L4840" s="40"/>
      <c r="M4840" s="40"/>
      <c r="N4840" s="40"/>
      <c r="O4840" s="40"/>
    </row>
    <row r="4841" spans="1:15" s="200" customFormat="1" x14ac:dyDescent="0.2">
      <c r="A4841" s="40"/>
      <c r="B4841" s="40"/>
      <c r="C4841" s="40"/>
      <c r="D4841" s="40"/>
      <c r="E4841" s="115"/>
      <c r="F4841" s="115"/>
      <c r="G4841" s="40"/>
      <c r="H4841" s="40"/>
      <c r="I4841" s="40"/>
      <c r="J4841" s="40"/>
      <c r="K4841" s="40"/>
      <c r="L4841" s="40"/>
      <c r="M4841" s="40"/>
      <c r="N4841" s="40"/>
      <c r="O4841" s="40"/>
    </row>
    <row r="4842" spans="1:15" s="200" customFormat="1" x14ac:dyDescent="0.2">
      <c r="A4842" s="40"/>
      <c r="B4842" s="40"/>
      <c r="C4842" s="40"/>
      <c r="D4842" s="40"/>
      <c r="E4842" s="115"/>
      <c r="F4842" s="115"/>
      <c r="G4842" s="40"/>
      <c r="H4842" s="40"/>
      <c r="I4842" s="40"/>
      <c r="J4842" s="40"/>
      <c r="K4842" s="40"/>
      <c r="L4842" s="40"/>
      <c r="M4842" s="40"/>
      <c r="N4842" s="40"/>
      <c r="O4842" s="40"/>
    </row>
    <row r="4843" spans="1:15" s="200" customFormat="1" x14ac:dyDescent="0.2">
      <c r="A4843" s="40"/>
      <c r="B4843" s="40"/>
      <c r="C4843" s="40"/>
      <c r="D4843" s="40"/>
      <c r="E4843" s="115"/>
      <c r="F4843" s="115"/>
      <c r="G4843" s="40"/>
      <c r="H4843" s="40"/>
      <c r="I4843" s="40"/>
      <c r="J4843" s="40"/>
      <c r="K4843" s="40"/>
      <c r="L4843" s="40"/>
      <c r="M4843" s="40"/>
      <c r="N4843" s="40"/>
      <c r="O4843" s="40"/>
    </row>
    <row r="4844" spans="1:15" s="200" customFormat="1" x14ac:dyDescent="0.2">
      <c r="A4844" s="40"/>
      <c r="B4844" s="40"/>
      <c r="C4844" s="40"/>
      <c r="D4844" s="40"/>
      <c r="E4844" s="115"/>
      <c r="F4844" s="115"/>
      <c r="G4844" s="40"/>
      <c r="H4844" s="40"/>
      <c r="I4844" s="40"/>
      <c r="J4844" s="40"/>
      <c r="K4844" s="40"/>
      <c r="L4844" s="40"/>
      <c r="M4844" s="40"/>
      <c r="N4844" s="40"/>
      <c r="O4844" s="40"/>
    </row>
    <row r="4845" spans="1:15" s="200" customFormat="1" x14ac:dyDescent="0.2">
      <c r="A4845" s="40"/>
      <c r="B4845" s="40"/>
      <c r="C4845" s="40"/>
      <c r="D4845" s="40"/>
      <c r="E4845" s="115"/>
      <c r="F4845" s="115"/>
      <c r="G4845" s="40"/>
      <c r="H4845" s="40"/>
      <c r="I4845" s="40"/>
      <c r="J4845" s="40"/>
      <c r="K4845" s="40"/>
      <c r="L4845" s="40"/>
      <c r="M4845" s="40"/>
      <c r="N4845" s="40"/>
      <c r="O4845" s="40"/>
    </row>
    <row r="4846" spans="1:15" s="200" customFormat="1" x14ac:dyDescent="0.2">
      <c r="A4846" s="40"/>
      <c r="B4846" s="40"/>
      <c r="C4846" s="40"/>
      <c r="D4846" s="40"/>
      <c r="E4846" s="115"/>
      <c r="F4846" s="115"/>
      <c r="G4846" s="40"/>
      <c r="H4846" s="40"/>
      <c r="I4846" s="40"/>
      <c r="J4846" s="40"/>
      <c r="K4846" s="40"/>
      <c r="L4846" s="40"/>
      <c r="M4846" s="40"/>
      <c r="N4846" s="40"/>
      <c r="O4846" s="40"/>
    </row>
    <row r="4847" spans="1:15" s="200" customFormat="1" x14ac:dyDescent="0.2">
      <c r="A4847" s="40"/>
      <c r="B4847" s="40"/>
      <c r="C4847" s="40"/>
      <c r="D4847" s="40"/>
      <c r="E4847" s="115"/>
      <c r="F4847" s="115"/>
      <c r="G4847" s="40"/>
      <c r="H4847" s="40"/>
      <c r="I4847" s="40"/>
      <c r="J4847" s="40"/>
      <c r="K4847" s="40"/>
      <c r="L4847" s="40"/>
      <c r="M4847" s="40"/>
      <c r="N4847" s="40"/>
      <c r="O4847" s="40"/>
    </row>
    <row r="4848" spans="1:15" s="200" customFormat="1" x14ac:dyDescent="0.2">
      <c r="A4848" s="40"/>
      <c r="B4848" s="40"/>
      <c r="C4848" s="40"/>
      <c r="D4848" s="40"/>
      <c r="E4848" s="115"/>
      <c r="F4848" s="115"/>
      <c r="G4848" s="40"/>
      <c r="H4848" s="40"/>
      <c r="I4848" s="40"/>
      <c r="J4848" s="40"/>
      <c r="K4848" s="40"/>
      <c r="L4848" s="40"/>
      <c r="M4848" s="40"/>
      <c r="N4848" s="40"/>
      <c r="O4848" s="40"/>
    </row>
    <row r="4849" spans="1:15" s="200" customFormat="1" x14ac:dyDescent="0.2">
      <c r="A4849" s="40"/>
      <c r="B4849" s="40"/>
      <c r="C4849" s="40"/>
      <c r="D4849" s="40"/>
      <c r="E4849" s="115"/>
      <c r="F4849" s="115"/>
      <c r="G4849" s="40"/>
      <c r="H4849" s="40"/>
      <c r="I4849" s="40"/>
      <c r="J4849" s="40"/>
      <c r="K4849" s="40"/>
      <c r="L4849" s="40"/>
      <c r="M4849" s="40"/>
      <c r="N4849" s="40"/>
      <c r="O4849" s="40"/>
    </row>
    <row r="4850" spans="1:15" s="200" customFormat="1" x14ac:dyDescent="0.2">
      <c r="A4850" s="40"/>
      <c r="B4850" s="40"/>
      <c r="C4850" s="40"/>
      <c r="D4850" s="40"/>
      <c r="E4850" s="115"/>
      <c r="F4850" s="115"/>
      <c r="G4850" s="40"/>
      <c r="H4850" s="40"/>
      <c r="I4850" s="40"/>
      <c r="J4850" s="40"/>
      <c r="K4850" s="40"/>
      <c r="L4850" s="40"/>
      <c r="M4850" s="40"/>
      <c r="N4850" s="40"/>
      <c r="O4850" s="40"/>
    </row>
    <row r="4851" spans="1:15" s="200" customFormat="1" x14ac:dyDescent="0.2">
      <c r="A4851" s="40"/>
      <c r="B4851" s="40"/>
      <c r="C4851" s="40"/>
      <c r="D4851" s="40"/>
      <c r="E4851" s="115"/>
      <c r="F4851" s="115"/>
      <c r="G4851" s="40"/>
      <c r="H4851" s="40"/>
      <c r="I4851" s="40"/>
      <c r="J4851" s="40"/>
      <c r="K4851" s="40"/>
      <c r="L4851" s="40"/>
      <c r="M4851" s="40"/>
      <c r="N4851" s="40"/>
      <c r="O4851" s="40"/>
    </row>
    <row r="4852" spans="1:15" s="200" customFormat="1" x14ac:dyDescent="0.2">
      <c r="A4852" s="40"/>
      <c r="B4852" s="40"/>
      <c r="C4852" s="40"/>
      <c r="D4852" s="40"/>
      <c r="E4852" s="115"/>
      <c r="F4852" s="115"/>
      <c r="G4852" s="40"/>
      <c r="H4852" s="40"/>
      <c r="I4852" s="40"/>
      <c r="J4852" s="40"/>
      <c r="K4852" s="40"/>
      <c r="L4852" s="40"/>
      <c r="M4852" s="40"/>
      <c r="N4852" s="40"/>
      <c r="O4852" s="40"/>
    </row>
    <row r="4853" spans="1:15" s="200" customFormat="1" x14ac:dyDescent="0.2">
      <c r="A4853" s="40"/>
      <c r="B4853" s="40"/>
      <c r="C4853" s="40"/>
      <c r="D4853" s="40"/>
      <c r="E4853" s="115"/>
      <c r="F4853" s="115"/>
      <c r="G4853" s="40"/>
      <c r="H4853" s="40"/>
      <c r="I4853" s="40"/>
      <c r="J4853" s="40"/>
      <c r="K4853" s="40"/>
      <c r="L4853" s="40"/>
      <c r="M4853" s="40"/>
      <c r="N4853" s="40"/>
      <c r="O4853" s="40"/>
    </row>
    <row r="4854" spans="1:15" s="200" customFormat="1" x14ac:dyDescent="0.2">
      <c r="A4854" s="40"/>
      <c r="B4854" s="40"/>
      <c r="C4854" s="40"/>
      <c r="D4854" s="40"/>
      <c r="E4854" s="115"/>
      <c r="F4854" s="115"/>
      <c r="G4854" s="40"/>
      <c r="H4854" s="40"/>
      <c r="I4854" s="40"/>
      <c r="J4854" s="40"/>
      <c r="K4854" s="40"/>
      <c r="L4854" s="40"/>
      <c r="M4854" s="40"/>
      <c r="N4854" s="40"/>
      <c r="O4854" s="40"/>
    </row>
    <row r="4855" spans="1:15" s="200" customFormat="1" x14ac:dyDescent="0.2">
      <c r="A4855" s="40"/>
      <c r="B4855" s="40"/>
      <c r="C4855" s="40"/>
      <c r="D4855" s="40"/>
      <c r="E4855" s="115"/>
      <c r="F4855" s="115"/>
      <c r="G4855" s="40"/>
      <c r="H4855" s="40"/>
      <c r="I4855" s="40"/>
      <c r="J4855" s="40"/>
      <c r="K4855" s="40"/>
      <c r="L4855" s="40"/>
      <c r="M4855" s="40"/>
      <c r="N4855" s="40"/>
      <c r="O4855" s="40"/>
    </row>
    <row r="4856" spans="1:15" s="200" customFormat="1" x14ac:dyDescent="0.2">
      <c r="A4856" s="40"/>
      <c r="B4856" s="40"/>
      <c r="C4856" s="40"/>
      <c r="D4856" s="40"/>
      <c r="E4856" s="115"/>
      <c r="F4856" s="115"/>
      <c r="G4856" s="40"/>
      <c r="H4856" s="40"/>
      <c r="I4856" s="40"/>
      <c r="J4856" s="40"/>
      <c r="K4856" s="40"/>
      <c r="L4856" s="40"/>
      <c r="M4856" s="40"/>
      <c r="N4856" s="40"/>
      <c r="O4856" s="40"/>
    </row>
    <row r="4857" spans="1:15" s="200" customFormat="1" x14ac:dyDescent="0.2">
      <c r="A4857" s="40"/>
      <c r="B4857" s="40"/>
      <c r="C4857" s="40"/>
      <c r="D4857" s="40"/>
      <c r="E4857" s="115"/>
      <c r="F4857" s="115"/>
      <c r="G4857" s="40"/>
      <c r="H4857" s="40"/>
      <c r="I4857" s="40"/>
      <c r="J4857" s="40"/>
      <c r="K4857" s="40"/>
      <c r="L4857" s="40"/>
      <c r="M4857" s="40"/>
      <c r="N4857" s="40"/>
      <c r="O4857" s="40"/>
    </row>
    <row r="4858" spans="1:15" s="200" customFormat="1" x14ac:dyDescent="0.2">
      <c r="A4858" s="40"/>
      <c r="B4858" s="40"/>
      <c r="C4858" s="40"/>
      <c r="D4858" s="40"/>
      <c r="E4858" s="115"/>
      <c r="F4858" s="115"/>
      <c r="G4858" s="40"/>
      <c r="H4858" s="40"/>
      <c r="I4858" s="40"/>
      <c r="J4858" s="40"/>
      <c r="K4858" s="40"/>
      <c r="L4858" s="40"/>
      <c r="M4858" s="40"/>
      <c r="N4858" s="40"/>
      <c r="O4858" s="40"/>
    </row>
    <row r="4859" spans="1:15" s="200" customFormat="1" x14ac:dyDescent="0.2">
      <c r="A4859" s="40"/>
      <c r="B4859" s="40"/>
      <c r="C4859" s="40"/>
      <c r="D4859" s="40"/>
      <c r="E4859" s="115"/>
      <c r="F4859" s="115"/>
      <c r="G4859" s="40"/>
      <c r="H4859" s="40"/>
      <c r="I4859" s="40"/>
      <c r="J4859" s="40"/>
      <c r="K4859" s="40"/>
      <c r="L4859" s="40"/>
      <c r="M4859" s="40"/>
      <c r="N4859" s="40"/>
      <c r="O4859" s="40"/>
    </row>
    <row r="4860" spans="1:15" s="200" customFormat="1" x14ac:dyDescent="0.2">
      <c r="A4860" s="40"/>
      <c r="B4860" s="40"/>
      <c r="C4860" s="40"/>
      <c r="D4860" s="40"/>
      <c r="E4860" s="115"/>
      <c r="F4860" s="115"/>
      <c r="G4860" s="40"/>
      <c r="H4860" s="40"/>
      <c r="I4860" s="40"/>
      <c r="J4860" s="40"/>
      <c r="K4860" s="40"/>
      <c r="L4860" s="40"/>
      <c r="M4860" s="40"/>
      <c r="N4860" s="40"/>
      <c r="O4860" s="40"/>
    </row>
    <row r="4861" spans="1:15" s="200" customFormat="1" x14ac:dyDescent="0.2">
      <c r="A4861" s="40"/>
      <c r="B4861" s="40"/>
      <c r="C4861" s="40"/>
      <c r="D4861" s="40"/>
      <c r="E4861" s="115"/>
      <c r="F4861" s="115"/>
      <c r="G4861" s="40"/>
      <c r="H4861" s="40"/>
      <c r="I4861" s="40"/>
      <c r="J4861" s="40"/>
      <c r="K4861" s="40"/>
      <c r="L4861" s="40"/>
      <c r="M4861" s="40"/>
      <c r="N4861" s="40"/>
      <c r="O4861" s="40"/>
    </row>
    <row r="4862" spans="1:15" s="200" customFormat="1" x14ac:dyDescent="0.2">
      <c r="A4862" s="40"/>
      <c r="B4862" s="40"/>
      <c r="C4862" s="40"/>
      <c r="D4862" s="40"/>
      <c r="E4862" s="115"/>
      <c r="F4862" s="115"/>
      <c r="G4862" s="40"/>
      <c r="H4862" s="40"/>
      <c r="I4862" s="40"/>
      <c r="J4862" s="40"/>
      <c r="K4862" s="40"/>
      <c r="L4862" s="40"/>
      <c r="M4862" s="40"/>
      <c r="N4862" s="40"/>
      <c r="O4862" s="40"/>
    </row>
    <row r="4863" spans="1:15" s="200" customFormat="1" x14ac:dyDescent="0.2">
      <c r="A4863" s="40"/>
      <c r="B4863" s="40"/>
      <c r="C4863" s="40"/>
      <c r="D4863" s="40"/>
      <c r="E4863" s="115"/>
      <c r="F4863" s="115"/>
      <c r="G4863" s="40"/>
      <c r="H4863" s="40"/>
      <c r="I4863" s="40"/>
      <c r="J4863" s="40"/>
      <c r="K4863" s="40"/>
      <c r="L4863" s="40"/>
      <c r="M4863" s="40"/>
      <c r="N4863" s="40"/>
      <c r="O4863" s="40"/>
    </row>
    <row r="4864" spans="1:15" s="200" customFormat="1" x14ac:dyDescent="0.2">
      <c r="A4864" s="40"/>
      <c r="B4864" s="40"/>
      <c r="C4864" s="40"/>
      <c r="D4864" s="40"/>
      <c r="E4864" s="115"/>
      <c r="F4864" s="115"/>
      <c r="G4864" s="40"/>
      <c r="H4864" s="40"/>
      <c r="I4864" s="40"/>
      <c r="J4864" s="40"/>
      <c r="K4864" s="40"/>
      <c r="L4864" s="40"/>
      <c r="M4864" s="40"/>
      <c r="N4864" s="40"/>
      <c r="O4864" s="40"/>
    </row>
    <row r="4865" spans="1:15" s="200" customFormat="1" x14ac:dyDescent="0.2">
      <c r="A4865" s="40"/>
      <c r="B4865" s="40"/>
      <c r="C4865" s="40"/>
      <c r="D4865" s="40"/>
      <c r="E4865" s="115"/>
      <c r="F4865" s="115"/>
      <c r="G4865" s="40"/>
      <c r="H4865" s="40"/>
      <c r="I4865" s="40"/>
      <c r="J4865" s="40"/>
      <c r="K4865" s="40"/>
      <c r="L4865" s="40"/>
      <c r="M4865" s="40"/>
      <c r="N4865" s="40"/>
      <c r="O4865" s="40"/>
    </row>
    <row r="4866" spans="1:15" s="200" customFormat="1" x14ac:dyDescent="0.2">
      <c r="A4866" s="40"/>
      <c r="B4866" s="40"/>
      <c r="C4866" s="40"/>
      <c r="D4866" s="40"/>
      <c r="E4866" s="115"/>
      <c r="F4866" s="115"/>
      <c r="G4866" s="40"/>
      <c r="H4866" s="40"/>
      <c r="I4866" s="40"/>
      <c r="J4866" s="40"/>
      <c r="K4866" s="40"/>
      <c r="L4866" s="40"/>
      <c r="M4866" s="40"/>
      <c r="N4866" s="40"/>
      <c r="O4866" s="40"/>
    </row>
    <row r="4867" spans="1:15" s="200" customFormat="1" x14ac:dyDescent="0.2">
      <c r="A4867" s="40"/>
      <c r="B4867" s="40"/>
      <c r="C4867" s="40"/>
      <c r="D4867" s="40"/>
      <c r="E4867" s="115"/>
      <c r="F4867" s="115"/>
      <c r="G4867" s="40"/>
      <c r="H4867" s="40"/>
      <c r="I4867" s="40"/>
      <c r="J4867" s="40"/>
      <c r="K4867" s="40"/>
      <c r="L4867" s="40"/>
      <c r="M4867" s="40"/>
      <c r="N4867" s="40"/>
      <c r="O4867" s="40"/>
    </row>
    <row r="4868" spans="1:15" s="200" customFormat="1" x14ac:dyDescent="0.2">
      <c r="A4868" s="40"/>
      <c r="B4868" s="40"/>
      <c r="C4868" s="40"/>
      <c r="D4868" s="40"/>
      <c r="E4868" s="115"/>
      <c r="F4868" s="115"/>
      <c r="G4868" s="40"/>
      <c r="H4868" s="40"/>
      <c r="I4868" s="40"/>
      <c r="J4868" s="40"/>
      <c r="K4868" s="40"/>
      <c r="L4868" s="40"/>
      <c r="M4868" s="40"/>
      <c r="N4868" s="40"/>
      <c r="O4868" s="40"/>
    </row>
    <row r="4869" spans="1:15" s="200" customFormat="1" x14ac:dyDescent="0.2">
      <c r="A4869" s="40"/>
      <c r="B4869" s="40"/>
      <c r="C4869" s="40"/>
      <c r="D4869" s="40"/>
      <c r="E4869" s="115"/>
      <c r="F4869" s="115"/>
      <c r="G4869" s="40"/>
      <c r="H4869" s="40"/>
      <c r="I4869" s="40"/>
      <c r="J4869" s="40"/>
      <c r="K4869" s="40"/>
      <c r="L4869" s="40"/>
      <c r="M4869" s="40"/>
      <c r="N4869" s="40"/>
      <c r="O4869" s="40"/>
    </row>
    <row r="4870" spans="1:15" s="200" customFormat="1" x14ac:dyDescent="0.2">
      <c r="A4870" s="40"/>
      <c r="B4870" s="40"/>
      <c r="C4870" s="40"/>
      <c r="D4870" s="40"/>
      <c r="E4870" s="115"/>
      <c r="F4870" s="115"/>
      <c r="G4870" s="40"/>
      <c r="H4870" s="40"/>
      <c r="I4870" s="40"/>
      <c r="J4870" s="40"/>
      <c r="K4870" s="40"/>
      <c r="L4870" s="40"/>
      <c r="M4870" s="40"/>
      <c r="N4870" s="40"/>
      <c r="O4870" s="40"/>
    </row>
    <row r="4871" spans="1:15" s="200" customFormat="1" x14ac:dyDescent="0.2">
      <c r="A4871" s="40"/>
      <c r="B4871" s="40"/>
      <c r="C4871" s="40"/>
      <c r="D4871" s="40"/>
      <c r="E4871" s="115"/>
      <c r="F4871" s="115"/>
      <c r="G4871" s="40"/>
      <c r="H4871" s="40"/>
      <c r="I4871" s="40"/>
      <c r="J4871" s="40"/>
      <c r="K4871" s="40"/>
      <c r="L4871" s="40"/>
      <c r="M4871" s="40"/>
      <c r="N4871" s="40"/>
      <c r="O4871" s="40"/>
    </row>
    <row r="4872" spans="1:15" s="200" customFormat="1" x14ac:dyDescent="0.2">
      <c r="A4872" s="40"/>
      <c r="B4872" s="40"/>
      <c r="C4872" s="40"/>
      <c r="D4872" s="40"/>
      <c r="E4872" s="115"/>
      <c r="F4872" s="115"/>
      <c r="G4872" s="40"/>
      <c r="H4872" s="40"/>
      <c r="I4872" s="40"/>
      <c r="J4872" s="40"/>
      <c r="K4872" s="40"/>
      <c r="L4872" s="40"/>
      <c r="M4872" s="40"/>
      <c r="N4872" s="40"/>
      <c r="O4872" s="40"/>
    </row>
    <row r="4873" spans="1:15" s="200" customFormat="1" x14ac:dyDescent="0.2">
      <c r="A4873" s="40"/>
      <c r="B4873" s="40"/>
      <c r="C4873" s="40"/>
      <c r="D4873" s="40"/>
      <c r="E4873" s="115"/>
      <c r="F4873" s="115"/>
      <c r="G4873" s="40"/>
      <c r="H4873" s="40"/>
      <c r="I4873" s="40"/>
      <c r="J4873" s="40"/>
      <c r="K4873" s="40"/>
      <c r="L4873" s="40"/>
      <c r="M4873" s="40"/>
      <c r="N4873" s="40"/>
      <c r="O4873" s="40"/>
    </row>
    <row r="4874" spans="1:15" s="200" customFormat="1" x14ac:dyDescent="0.2">
      <c r="A4874" s="40"/>
      <c r="B4874" s="40"/>
      <c r="C4874" s="40"/>
      <c r="D4874" s="40"/>
      <c r="E4874" s="115"/>
      <c r="F4874" s="115"/>
      <c r="G4874" s="40"/>
      <c r="H4874" s="40"/>
      <c r="I4874" s="40"/>
      <c r="J4874" s="40"/>
      <c r="K4874" s="40"/>
      <c r="L4874" s="40"/>
      <c r="M4874" s="40"/>
      <c r="N4874" s="40"/>
      <c r="O4874" s="40"/>
    </row>
    <row r="4875" spans="1:15" s="200" customFormat="1" x14ac:dyDescent="0.2">
      <c r="A4875" s="40"/>
      <c r="B4875" s="40"/>
      <c r="C4875" s="40"/>
      <c r="D4875" s="40"/>
      <c r="E4875" s="115"/>
      <c r="F4875" s="115"/>
      <c r="G4875" s="40"/>
      <c r="H4875" s="40"/>
      <c r="I4875" s="40"/>
      <c r="J4875" s="40"/>
      <c r="K4875" s="40"/>
      <c r="L4875" s="40"/>
      <c r="M4875" s="40"/>
      <c r="N4875" s="40"/>
      <c r="O4875" s="40"/>
    </row>
    <row r="4876" spans="1:15" s="200" customFormat="1" x14ac:dyDescent="0.2">
      <c r="A4876" s="40"/>
      <c r="B4876" s="40"/>
      <c r="C4876" s="40"/>
      <c r="D4876" s="40"/>
      <c r="E4876" s="115"/>
      <c r="F4876" s="115"/>
      <c r="G4876" s="40"/>
      <c r="H4876" s="40"/>
      <c r="I4876" s="40"/>
      <c r="J4876" s="40"/>
      <c r="K4876" s="40"/>
      <c r="L4876" s="40"/>
      <c r="M4876" s="40"/>
      <c r="N4876" s="40"/>
      <c r="O4876" s="40"/>
    </row>
    <row r="4877" spans="1:15" s="200" customFormat="1" x14ac:dyDescent="0.2">
      <c r="A4877" s="40"/>
      <c r="B4877" s="40"/>
      <c r="C4877" s="40"/>
      <c r="D4877" s="40"/>
      <c r="E4877" s="115"/>
      <c r="F4877" s="115"/>
      <c r="G4877" s="40"/>
      <c r="H4877" s="40"/>
      <c r="I4877" s="40"/>
      <c r="J4877" s="40"/>
      <c r="K4877" s="40"/>
      <c r="L4877" s="40"/>
      <c r="M4877" s="40"/>
      <c r="N4877" s="40"/>
      <c r="O4877" s="40"/>
    </row>
    <row r="4878" spans="1:15" s="200" customFormat="1" x14ac:dyDescent="0.2">
      <c r="A4878" s="40"/>
      <c r="B4878" s="40"/>
      <c r="C4878" s="40"/>
      <c r="D4878" s="40"/>
      <c r="E4878" s="115"/>
      <c r="F4878" s="115"/>
      <c r="G4878" s="40"/>
      <c r="H4878" s="40"/>
      <c r="I4878" s="40"/>
      <c r="J4878" s="40"/>
      <c r="K4878" s="40"/>
      <c r="L4878" s="40"/>
      <c r="M4878" s="40"/>
      <c r="N4878" s="40"/>
      <c r="O4878" s="40"/>
    </row>
    <row r="4879" spans="1:15" s="200" customFormat="1" x14ac:dyDescent="0.2">
      <c r="A4879" s="40"/>
      <c r="B4879" s="40"/>
      <c r="C4879" s="40"/>
      <c r="D4879" s="40"/>
      <c r="E4879" s="115"/>
      <c r="F4879" s="115"/>
      <c r="G4879" s="40"/>
      <c r="H4879" s="40"/>
      <c r="I4879" s="40"/>
      <c r="J4879" s="40"/>
      <c r="K4879" s="40"/>
      <c r="L4879" s="40"/>
      <c r="M4879" s="40"/>
      <c r="N4879" s="40"/>
      <c r="O4879" s="40"/>
    </row>
    <row r="4880" spans="1:15" s="200" customFormat="1" x14ac:dyDescent="0.2">
      <c r="A4880" s="40"/>
      <c r="B4880" s="40"/>
      <c r="C4880" s="40"/>
      <c r="D4880" s="40"/>
      <c r="E4880" s="115"/>
      <c r="F4880" s="115"/>
      <c r="G4880" s="40"/>
      <c r="H4880" s="40"/>
      <c r="I4880" s="40"/>
      <c r="J4880" s="40"/>
      <c r="K4880" s="40"/>
      <c r="L4880" s="40"/>
      <c r="M4880" s="40"/>
      <c r="N4880" s="40"/>
      <c r="O4880" s="40"/>
    </row>
    <row r="4881" spans="1:15" s="200" customFormat="1" x14ac:dyDescent="0.2">
      <c r="A4881" s="40"/>
      <c r="B4881" s="40"/>
      <c r="C4881" s="40"/>
      <c r="D4881" s="40"/>
      <c r="E4881" s="115"/>
      <c r="F4881" s="115"/>
      <c r="G4881" s="40"/>
      <c r="H4881" s="40"/>
      <c r="I4881" s="40"/>
      <c r="J4881" s="40"/>
      <c r="K4881" s="40"/>
      <c r="L4881" s="40"/>
      <c r="M4881" s="40"/>
      <c r="N4881" s="40"/>
      <c r="O4881" s="40"/>
    </row>
    <row r="4882" spans="1:15" s="200" customFormat="1" x14ac:dyDescent="0.2">
      <c r="A4882" s="40"/>
      <c r="B4882" s="40"/>
      <c r="C4882" s="40"/>
      <c r="D4882" s="40"/>
      <c r="E4882" s="115"/>
      <c r="F4882" s="115"/>
      <c r="G4882" s="40"/>
      <c r="H4882" s="40"/>
      <c r="I4882" s="40"/>
      <c r="J4882" s="40"/>
      <c r="K4882" s="40"/>
      <c r="L4882" s="40"/>
      <c r="M4882" s="40"/>
      <c r="N4882" s="40"/>
      <c r="O4882" s="40"/>
    </row>
    <row r="4883" spans="1:15" s="200" customFormat="1" x14ac:dyDescent="0.2">
      <c r="A4883" s="40"/>
      <c r="B4883" s="40"/>
      <c r="C4883" s="40"/>
      <c r="D4883" s="40"/>
      <c r="E4883" s="115"/>
      <c r="F4883" s="115"/>
      <c r="G4883" s="40"/>
      <c r="H4883" s="40"/>
      <c r="I4883" s="40"/>
      <c r="J4883" s="40"/>
      <c r="K4883" s="40"/>
      <c r="L4883" s="40"/>
      <c r="M4883" s="40"/>
      <c r="N4883" s="40"/>
      <c r="O4883" s="40"/>
    </row>
    <row r="4884" spans="1:15" s="200" customFormat="1" x14ac:dyDescent="0.2">
      <c r="A4884" s="40"/>
      <c r="B4884" s="40"/>
      <c r="C4884" s="40"/>
      <c r="D4884" s="40"/>
      <c r="E4884" s="115"/>
      <c r="F4884" s="115"/>
      <c r="G4884" s="40"/>
      <c r="H4884" s="40"/>
      <c r="I4884" s="40"/>
      <c r="J4884" s="40"/>
      <c r="K4884" s="40"/>
      <c r="L4884" s="40"/>
      <c r="M4884" s="40"/>
      <c r="N4884" s="40"/>
      <c r="O4884" s="40"/>
    </row>
    <row r="4885" spans="1:15" s="200" customFormat="1" x14ac:dyDescent="0.2">
      <c r="A4885" s="40"/>
      <c r="B4885" s="40"/>
      <c r="C4885" s="40"/>
      <c r="D4885" s="40"/>
      <c r="E4885" s="115"/>
      <c r="F4885" s="115"/>
      <c r="G4885" s="40"/>
      <c r="H4885" s="40"/>
      <c r="I4885" s="40"/>
      <c r="J4885" s="40"/>
      <c r="K4885" s="40"/>
      <c r="L4885" s="40"/>
      <c r="M4885" s="40"/>
      <c r="N4885" s="40"/>
      <c r="O4885" s="40"/>
    </row>
    <row r="4886" spans="1:15" s="200" customFormat="1" x14ac:dyDescent="0.2">
      <c r="A4886" s="40"/>
      <c r="B4886" s="40"/>
      <c r="C4886" s="40"/>
      <c r="D4886" s="40"/>
      <c r="E4886" s="115"/>
      <c r="F4886" s="115"/>
      <c r="G4886" s="40"/>
      <c r="H4886" s="40"/>
      <c r="I4886" s="40"/>
      <c r="J4886" s="40"/>
      <c r="K4886" s="40"/>
      <c r="L4886" s="40"/>
      <c r="M4886" s="40"/>
      <c r="N4886" s="40"/>
      <c r="O4886" s="40"/>
    </row>
    <row r="4887" spans="1:15" s="200" customFormat="1" x14ac:dyDescent="0.2">
      <c r="A4887" s="40"/>
      <c r="B4887" s="40"/>
      <c r="C4887" s="40"/>
      <c r="D4887" s="40"/>
      <c r="E4887" s="115"/>
      <c r="F4887" s="115"/>
      <c r="G4887" s="40"/>
      <c r="H4887" s="40"/>
      <c r="I4887" s="40"/>
      <c r="J4887" s="40"/>
      <c r="K4887" s="40"/>
      <c r="L4887" s="40"/>
      <c r="M4887" s="40"/>
      <c r="N4887" s="40"/>
      <c r="O4887" s="40"/>
    </row>
    <row r="4888" spans="1:15" s="200" customFormat="1" x14ac:dyDescent="0.2">
      <c r="A4888" s="40"/>
      <c r="B4888" s="40"/>
      <c r="C4888" s="40"/>
      <c r="D4888" s="40"/>
      <c r="E4888" s="115"/>
      <c r="F4888" s="115"/>
      <c r="G4888" s="40"/>
      <c r="H4888" s="40"/>
      <c r="I4888" s="40"/>
      <c r="J4888" s="40"/>
      <c r="K4888" s="40"/>
      <c r="L4888" s="40"/>
      <c r="M4888" s="40"/>
      <c r="N4888" s="40"/>
      <c r="O4888" s="40"/>
    </row>
    <row r="4889" spans="1:15" s="200" customFormat="1" x14ac:dyDescent="0.2">
      <c r="A4889" s="40"/>
      <c r="B4889" s="40"/>
      <c r="C4889" s="40"/>
      <c r="D4889" s="40"/>
      <c r="E4889" s="115"/>
      <c r="F4889" s="115"/>
      <c r="G4889" s="40"/>
      <c r="H4889" s="40"/>
      <c r="I4889" s="40"/>
      <c r="J4889" s="40"/>
      <c r="K4889" s="40"/>
      <c r="L4889" s="40"/>
      <c r="M4889" s="40"/>
      <c r="N4889" s="40"/>
      <c r="O4889" s="40"/>
    </row>
    <row r="4890" spans="1:15" s="200" customFormat="1" x14ac:dyDescent="0.2">
      <c r="A4890" s="40"/>
      <c r="B4890" s="40"/>
      <c r="C4890" s="40"/>
      <c r="D4890" s="40"/>
      <c r="E4890" s="115"/>
      <c r="F4890" s="115"/>
      <c r="G4890" s="40"/>
      <c r="H4890" s="40"/>
      <c r="I4890" s="40"/>
      <c r="J4890" s="40"/>
      <c r="K4890" s="40"/>
      <c r="L4890" s="40"/>
      <c r="M4890" s="40"/>
      <c r="N4890" s="40"/>
      <c r="O4890" s="40"/>
    </row>
    <row r="4891" spans="1:15" s="200" customFormat="1" x14ac:dyDescent="0.2">
      <c r="A4891" s="40"/>
      <c r="B4891" s="40"/>
      <c r="C4891" s="40"/>
      <c r="D4891" s="40"/>
      <c r="E4891" s="115"/>
      <c r="F4891" s="115"/>
      <c r="G4891" s="40"/>
      <c r="H4891" s="40"/>
      <c r="I4891" s="40"/>
      <c r="J4891" s="40"/>
      <c r="K4891" s="40"/>
      <c r="L4891" s="40"/>
      <c r="M4891" s="40"/>
      <c r="N4891" s="40"/>
      <c r="O4891" s="40"/>
    </row>
    <row r="4892" spans="1:15" s="200" customFormat="1" x14ac:dyDescent="0.2">
      <c r="A4892" s="40"/>
      <c r="B4892" s="40"/>
      <c r="C4892" s="40"/>
      <c r="D4892" s="40"/>
      <c r="E4892" s="115"/>
      <c r="F4892" s="115"/>
      <c r="G4892" s="40"/>
      <c r="H4892" s="40"/>
      <c r="I4892" s="40"/>
      <c r="J4892" s="40"/>
      <c r="K4892" s="40"/>
      <c r="L4892" s="40"/>
      <c r="M4892" s="40"/>
      <c r="N4892" s="40"/>
      <c r="O4892" s="40"/>
    </row>
    <row r="4893" spans="1:15" s="200" customFormat="1" x14ac:dyDescent="0.2">
      <c r="A4893" s="40"/>
      <c r="B4893" s="40"/>
      <c r="C4893" s="40"/>
      <c r="D4893" s="40"/>
      <c r="E4893" s="115"/>
      <c r="F4893" s="115"/>
      <c r="G4893" s="40"/>
      <c r="H4893" s="40"/>
      <c r="I4893" s="40"/>
      <c r="J4893" s="40"/>
      <c r="K4893" s="40"/>
      <c r="L4893" s="40"/>
      <c r="M4893" s="40"/>
      <c r="N4893" s="40"/>
      <c r="O4893" s="40"/>
    </row>
    <row r="4894" spans="1:15" s="200" customFormat="1" x14ac:dyDescent="0.2">
      <c r="A4894" s="40"/>
      <c r="B4894" s="40"/>
      <c r="C4894" s="40"/>
      <c r="D4894" s="40"/>
      <c r="E4894" s="115"/>
      <c r="F4894" s="115"/>
      <c r="G4894" s="40"/>
      <c r="H4894" s="40"/>
      <c r="I4894" s="40"/>
      <c r="J4894" s="40"/>
      <c r="K4894" s="40"/>
      <c r="L4894" s="40"/>
      <c r="M4894" s="40"/>
      <c r="N4894" s="40"/>
      <c r="O4894" s="40"/>
    </row>
    <row r="4895" spans="1:15" s="200" customFormat="1" x14ac:dyDescent="0.2">
      <c r="A4895" s="40"/>
      <c r="B4895" s="40"/>
      <c r="C4895" s="40"/>
      <c r="D4895" s="40"/>
      <c r="E4895" s="115"/>
      <c r="F4895" s="115"/>
      <c r="G4895" s="40"/>
      <c r="H4895" s="40"/>
      <c r="I4895" s="40"/>
      <c r="J4895" s="40"/>
      <c r="K4895" s="40"/>
      <c r="L4895" s="40"/>
      <c r="M4895" s="40"/>
      <c r="N4895" s="40"/>
      <c r="O4895" s="40"/>
    </row>
    <row r="4896" spans="1:15" s="200" customFormat="1" x14ac:dyDescent="0.2">
      <c r="A4896" s="40"/>
      <c r="B4896" s="40"/>
      <c r="C4896" s="40"/>
      <c r="D4896" s="40"/>
      <c r="E4896" s="115"/>
      <c r="F4896" s="115"/>
      <c r="G4896" s="40"/>
      <c r="H4896" s="40"/>
      <c r="I4896" s="40"/>
      <c r="J4896" s="40"/>
      <c r="K4896" s="40"/>
      <c r="L4896" s="40"/>
      <c r="M4896" s="40"/>
      <c r="N4896" s="40"/>
      <c r="O4896" s="40"/>
    </row>
    <row r="4897" spans="1:15" s="200" customFormat="1" x14ac:dyDescent="0.2">
      <c r="A4897" s="40"/>
      <c r="B4897" s="40"/>
      <c r="C4897" s="40"/>
      <c r="D4897" s="40"/>
      <c r="E4897" s="115"/>
      <c r="F4897" s="115"/>
      <c r="G4897" s="40"/>
      <c r="H4897" s="40"/>
      <c r="I4897" s="40"/>
      <c r="J4897" s="40"/>
      <c r="K4897" s="40"/>
      <c r="L4897" s="40"/>
      <c r="M4897" s="40"/>
      <c r="N4897" s="40"/>
      <c r="O4897" s="40"/>
    </row>
    <row r="4898" spans="1:15" s="200" customFormat="1" x14ac:dyDescent="0.2">
      <c r="A4898" s="40"/>
      <c r="B4898" s="40"/>
      <c r="C4898" s="40"/>
      <c r="D4898" s="40"/>
      <c r="E4898" s="115"/>
      <c r="F4898" s="115"/>
      <c r="G4898" s="40"/>
      <c r="H4898" s="40"/>
      <c r="I4898" s="40"/>
      <c r="J4898" s="40"/>
      <c r="K4898" s="40"/>
      <c r="L4898" s="40"/>
      <c r="M4898" s="40"/>
      <c r="N4898" s="40"/>
      <c r="O4898" s="40"/>
    </row>
    <row r="4899" spans="1:15" s="200" customFormat="1" x14ac:dyDescent="0.2">
      <c r="A4899" s="40"/>
      <c r="B4899" s="40"/>
      <c r="C4899" s="40"/>
      <c r="D4899" s="40"/>
      <c r="E4899" s="115"/>
      <c r="F4899" s="115"/>
      <c r="G4899" s="40"/>
      <c r="H4899" s="40"/>
      <c r="I4899" s="40"/>
      <c r="J4899" s="40"/>
      <c r="K4899" s="40"/>
      <c r="L4899" s="40"/>
      <c r="M4899" s="40"/>
      <c r="N4899" s="40"/>
      <c r="O4899" s="40"/>
    </row>
    <row r="4900" spans="1:15" s="200" customFormat="1" x14ac:dyDescent="0.2">
      <c r="A4900" s="40"/>
      <c r="B4900" s="40"/>
      <c r="C4900" s="40"/>
      <c r="D4900" s="40"/>
      <c r="E4900" s="115"/>
      <c r="F4900" s="115"/>
      <c r="G4900" s="40"/>
      <c r="H4900" s="40"/>
      <c r="I4900" s="40"/>
      <c r="J4900" s="40"/>
      <c r="K4900" s="40"/>
      <c r="L4900" s="40"/>
      <c r="M4900" s="40"/>
      <c r="N4900" s="40"/>
      <c r="O4900" s="40"/>
    </row>
    <row r="4901" spans="1:15" s="200" customFormat="1" x14ac:dyDescent="0.2">
      <c r="A4901" s="40"/>
      <c r="B4901" s="40"/>
      <c r="C4901" s="40"/>
      <c r="D4901" s="40"/>
      <c r="E4901" s="115"/>
      <c r="F4901" s="115"/>
      <c r="G4901" s="40"/>
      <c r="H4901" s="40"/>
      <c r="I4901" s="40"/>
      <c r="J4901" s="40"/>
      <c r="K4901" s="40"/>
      <c r="L4901" s="40"/>
      <c r="M4901" s="40"/>
      <c r="N4901" s="40"/>
      <c r="O4901" s="40"/>
    </row>
    <row r="4902" spans="1:15" s="200" customFormat="1" x14ac:dyDescent="0.2">
      <c r="A4902" s="40"/>
      <c r="B4902" s="40"/>
      <c r="C4902" s="40"/>
      <c r="D4902" s="40"/>
      <c r="E4902" s="115"/>
      <c r="F4902" s="115"/>
      <c r="G4902" s="40"/>
      <c r="H4902" s="40"/>
      <c r="I4902" s="40"/>
      <c r="J4902" s="40"/>
      <c r="K4902" s="40"/>
      <c r="L4902" s="40"/>
      <c r="M4902" s="40"/>
      <c r="N4902" s="40"/>
      <c r="O4902" s="40"/>
    </row>
    <row r="4903" spans="1:15" s="200" customFormat="1" x14ac:dyDescent="0.2">
      <c r="A4903" s="40"/>
      <c r="B4903" s="40"/>
      <c r="C4903" s="40"/>
      <c r="D4903" s="40"/>
      <c r="E4903" s="115"/>
      <c r="F4903" s="115"/>
      <c r="G4903" s="40"/>
      <c r="H4903" s="40"/>
      <c r="I4903" s="40"/>
      <c r="J4903" s="40"/>
      <c r="K4903" s="40"/>
      <c r="L4903" s="40"/>
      <c r="M4903" s="40"/>
      <c r="N4903" s="40"/>
      <c r="O4903" s="40"/>
    </row>
    <row r="4904" spans="1:15" s="200" customFormat="1" x14ac:dyDescent="0.2">
      <c r="A4904" s="40"/>
      <c r="B4904" s="40"/>
      <c r="C4904" s="40"/>
      <c r="D4904" s="40"/>
      <c r="E4904" s="115"/>
      <c r="F4904" s="115"/>
      <c r="G4904" s="40"/>
      <c r="H4904" s="40"/>
      <c r="I4904" s="40"/>
      <c r="J4904" s="40"/>
      <c r="K4904" s="40"/>
      <c r="L4904" s="40"/>
      <c r="M4904" s="40"/>
      <c r="N4904" s="40"/>
      <c r="O4904" s="40"/>
    </row>
    <row r="4905" spans="1:15" s="200" customFormat="1" x14ac:dyDescent="0.2">
      <c r="A4905" s="40"/>
      <c r="B4905" s="40"/>
      <c r="C4905" s="40"/>
      <c r="D4905" s="40"/>
      <c r="E4905" s="115"/>
      <c r="F4905" s="115"/>
      <c r="G4905" s="40"/>
      <c r="H4905" s="40"/>
      <c r="I4905" s="40"/>
      <c r="J4905" s="40"/>
      <c r="K4905" s="40"/>
      <c r="L4905" s="40"/>
      <c r="M4905" s="40"/>
      <c r="N4905" s="40"/>
      <c r="O4905" s="40"/>
    </row>
    <row r="4906" spans="1:15" s="200" customFormat="1" x14ac:dyDescent="0.2">
      <c r="A4906" s="40"/>
      <c r="B4906" s="40"/>
      <c r="C4906" s="40"/>
      <c r="D4906" s="40"/>
      <c r="E4906" s="115"/>
      <c r="F4906" s="115"/>
      <c r="G4906" s="40"/>
      <c r="H4906" s="40"/>
      <c r="I4906" s="40"/>
      <c r="J4906" s="40"/>
      <c r="K4906" s="40"/>
      <c r="L4906" s="40"/>
      <c r="M4906" s="40"/>
      <c r="N4906" s="40"/>
      <c r="O4906" s="40"/>
    </row>
    <row r="4907" spans="1:15" s="200" customFormat="1" x14ac:dyDescent="0.2">
      <c r="A4907" s="40"/>
      <c r="B4907" s="40"/>
      <c r="C4907" s="40"/>
      <c r="D4907" s="40"/>
      <c r="E4907" s="115"/>
      <c r="F4907" s="115"/>
      <c r="G4907" s="40"/>
      <c r="H4907" s="40"/>
      <c r="I4907" s="40"/>
      <c r="J4907" s="40"/>
      <c r="K4907" s="40"/>
      <c r="L4907" s="40"/>
      <c r="M4907" s="40"/>
      <c r="N4907" s="40"/>
      <c r="O4907" s="40"/>
    </row>
    <row r="4908" spans="1:15" s="200" customFormat="1" x14ac:dyDescent="0.2">
      <c r="A4908" s="40"/>
      <c r="B4908" s="40"/>
      <c r="C4908" s="40"/>
      <c r="D4908" s="40"/>
      <c r="E4908" s="115"/>
      <c r="F4908" s="115"/>
      <c r="G4908" s="40"/>
      <c r="H4908" s="40"/>
      <c r="I4908" s="40"/>
      <c r="J4908" s="40"/>
      <c r="K4908" s="40"/>
      <c r="L4908" s="40"/>
      <c r="M4908" s="40"/>
      <c r="N4908" s="40"/>
      <c r="O4908" s="40"/>
    </row>
    <row r="4909" spans="1:15" s="200" customFormat="1" x14ac:dyDescent="0.2">
      <c r="A4909" s="40"/>
      <c r="B4909" s="40"/>
      <c r="C4909" s="40"/>
      <c r="D4909" s="40"/>
      <c r="E4909" s="115"/>
      <c r="F4909" s="115"/>
      <c r="G4909" s="40"/>
      <c r="H4909" s="40"/>
      <c r="I4909" s="40"/>
      <c r="J4909" s="40"/>
      <c r="K4909" s="40"/>
      <c r="L4909" s="40"/>
      <c r="M4909" s="40"/>
      <c r="N4909" s="40"/>
      <c r="O4909" s="40"/>
    </row>
    <row r="4910" spans="1:15" s="200" customFormat="1" x14ac:dyDescent="0.2">
      <c r="A4910" s="40"/>
      <c r="B4910" s="40"/>
      <c r="C4910" s="40"/>
      <c r="D4910" s="40"/>
      <c r="E4910" s="115"/>
      <c r="F4910" s="115"/>
      <c r="G4910" s="40"/>
      <c r="H4910" s="40"/>
      <c r="I4910" s="40"/>
      <c r="J4910" s="40"/>
      <c r="K4910" s="40"/>
      <c r="L4910" s="40"/>
      <c r="M4910" s="40"/>
      <c r="N4910" s="40"/>
      <c r="O4910" s="40"/>
    </row>
    <row r="4911" spans="1:15" s="200" customFormat="1" x14ac:dyDescent="0.2">
      <c r="A4911" s="40"/>
      <c r="B4911" s="40"/>
      <c r="C4911" s="40"/>
      <c r="D4911" s="40"/>
      <c r="E4911" s="115"/>
      <c r="F4911" s="115"/>
      <c r="G4911" s="40"/>
      <c r="H4911" s="40"/>
      <c r="I4911" s="40"/>
      <c r="J4911" s="40"/>
      <c r="K4911" s="40"/>
      <c r="L4911" s="40"/>
      <c r="M4911" s="40"/>
      <c r="N4911" s="40"/>
      <c r="O4911" s="40"/>
    </row>
    <row r="4912" spans="1:15" s="200" customFormat="1" x14ac:dyDescent="0.2">
      <c r="A4912" s="40"/>
      <c r="B4912" s="40"/>
      <c r="C4912" s="40"/>
      <c r="D4912" s="40"/>
      <c r="E4912" s="115"/>
      <c r="F4912" s="115"/>
      <c r="G4912" s="40"/>
      <c r="H4912" s="40"/>
      <c r="I4912" s="40"/>
      <c r="J4912" s="40"/>
      <c r="K4912" s="40"/>
      <c r="L4912" s="40"/>
      <c r="M4912" s="40"/>
      <c r="N4912" s="40"/>
      <c r="O4912" s="40"/>
    </row>
    <row r="4913" spans="1:15" s="200" customFormat="1" x14ac:dyDescent="0.2">
      <c r="A4913" s="40"/>
      <c r="B4913" s="40"/>
      <c r="C4913" s="40"/>
      <c r="D4913" s="40"/>
      <c r="E4913" s="115"/>
      <c r="F4913" s="115"/>
      <c r="G4913" s="40"/>
      <c r="H4913" s="40"/>
      <c r="I4913" s="40"/>
      <c r="J4913" s="40"/>
      <c r="K4913" s="40"/>
      <c r="L4913" s="40"/>
      <c r="M4913" s="40"/>
      <c r="N4913" s="40"/>
      <c r="O4913" s="40"/>
    </row>
    <row r="4914" spans="1:15" s="200" customFormat="1" x14ac:dyDescent="0.2">
      <c r="A4914" s="40"/>
      <c r="B4914" s="40"/>
      <c r="C4914" s="40"/>
      <c r="D4914" s="40"/>
      <c r="E4914" s="115"/>
      <c r="F4914" s="115"/>
      <c r="G4914" s="40"/>
      <c r="H4914" s="40"/>
      <c r="I4914" s="40"/>
      <c r="J4914" s="40"/>
      <c r="K4914" s="40"/>
      <c r="L4914" s="40"/>
      <c r="M4914" s="40"/>
      <c r="N4914" s="40"/>
      <c r="O4914" s="40"/>
    </row>
    <row r="4915" spans="1:15" s="200" customFormat="1" x14ac:dyDescent="0.2">
      <c r="A4915" s="40"/>
      <c r="B4915" s="40"/>
      <c r="C4915" s="40"/>
      <c r="D4915" s="40"/>
      <c r="E4915" s="115"/>
      <c r="F4915" s="115"/>
      <c r="G4915" s="40"/>
      <c r="H4915" s="40"/>
      <c r="I4915" s="40"/>
      <c r="J4915" s="40"/>
      <c r="K4915" s="40"/>
      <c r="L4915" s="40"/>
      <c r="M4915" s="40"/>
      <c r="N4915" s="40"/>
      <c r="O4915" s="40"/>
    </row>
    <row r="4916" spans="1:15" s="200" customFormat="1" x14ac:dyDescent="0.2">
      <c r="A4916" s="40"/>
      <c r="B4916" s="40"/>
      <c r="C4916" s="40"/>
      <c r="D4916" s="40"/>
      <c r="E4916" s="115"/>
      <c r="F4916" s="115"/>
      <c r="G4916" s="40"/>
      <c r="H4916" s="40"/>
      <c r="I4916" s="40"/>
      <c r="J4916" s="40"/>
      <c r="K4916" s="40"/>
      <c r="L4916" s="40"/>
      <c r="M4916" s="40"/>
      <c r="N4916" s="40"/>
      <c r="O4916" s="40"/>
    </row>
    <row r="4917" spans="1:15" s="200" customFormat="1" x14ac:dyDescent="0.2">
      <c r="A4917" s="40"/>
      <c r="B4917" s="40"/>
      <c r="C4917" s="40"/>
      <c r="D4917" s="40"/>
      <c r="E4917" s="115"/>
      <c r="F4917" s="115"/>
      <c r="G4917" s="40"/>
      <c r="H4917" s="40"/>
      <c r="I4917" s="40"/>
      <c r="J4917" s="40"/>
      <c r="K4917" s="40"/>
      <c r="L4917" s="40"/>
      <c r="M4917" s="40"/>
      <c r="N4917" s="40"/>
      <c r="O4917" s="40"/>
    </row>
    <row r="4918" spans="1:15" s="200" customFormat="1" x14ac:dyDescent="0.2">
      <c r="A4918" s="40"/>
      <c r="B4918" s="40"/>
      <c r="C4918" s="40"/>
      <c r="D4918" s="40"/>
      <c r="E4918" s="115"/>
      <c r="F4918" s="115"/>
      <c r="G4918" s="40"/>
      <c r="H4918" s="40"/>
      <c r="I4918" s="40"/>
      <c r="J4918" s="40"/>
      <c r="K4918" s="40"/>
      <c r="L4918" s="40"/>
      <c r="M4918" s="40"/>
      <c r="N4918" s="40"/>
      <c r="O4918" s="40"/>
    </row>
    <row r="4919" spans="1:15" s="200" customFormat="1" x14ac:dyDescent="0.2">
      <c r="A4919" s="40"/>
      <c r="B4919" s="40"/>
      <c r="C4919" s="40"/>
      <c r="D4919" s="40"/>
      <c r="E4919" s="115"/>
      <c r="F4919" s="115"/>
      <c r="G4919" s="40"/>
      <c r="H4919" s="40"/>
      <c r="I4919" s="40"/>
      <c r="J4919" s="40"/>
      <c r="K4919" s="40"/>
      <c r="L4919" s="40"/>
      <c r="M4919" s="40"/>
      <c r="N4919" s="40"/>
      <c r="O4919" s="40"/>
    </row>
    <row r="4920" spans="1:15" s="200" customFormat="1" x14ac:dyDescent="0.2">
      <c r="A4920" s="40"/>
      <c r="B4920" s="40"/>
      <c r="C4920" s="40"/>
      <c r="D4920" s="40"/>
      <c r="E4920" s="115"/>
      <c r="F4920" s="115"/>
      <c r="G4920" s="40"/>
      <c r="H4920" s="40"/>
      <c r="I4920" s="40"/>
      <c r="J4920" s="40"/>
      <c r="K4920" s="40"/>
      <c r="L4920" s="40"/>
      <c r="M4920" s="40"/>
      <c r="N4920" s="40"/>
      <c r="O4920" s="40"/>
    </row>
    <row r="4921" spans="1:15" s="200" customFormat="1" x14ac:dyDescent="0.2">
      <c r="A4921" s="40"/>
      <c r="B4921" s="40"/>
      <c r="C4921" s="40"/>
      <c r="D4921" s="40"/>
      <c r="E4921" s="115"/>
      <c r="F4921" s="115"/>
      <c r="G4921" s="40"/>
      <c r="H4921" s="40"/>
      <c r="I4921" s="40"/>
      <c r="J4921" s="40"/>
      <c r="K4921" s="40"/>
      <c r="L4921" s="40"/>
      <c r="M4921" s="40"/>
      <c r="N4921" s="40"/>
      <c r="O4921" s="40"/>
    </row>
    <row r="4922" spans="1:15" s="200" customFormat="1" x14ac:dyDescent="0.2">
      <c r="A4922" s="40"/>
      <c r="B4922" s="40"/>
      <c r="C4922" s="40"/>
      <c r="D4922" s="40"/>
      <c r="E4922" s="115"/>
      <c r="F4922" s="115"/>
      <c r="G4922" s="40"/>
      <c r="H4922" s="40"/>
      <c r="I4922" s="40"/>
      <c r="J4922" s="40"/>
      <c r="K4922" s="40"/>
      <c r="L4922" s="40"/>
      <c r="M4922" s="40"/>
      <c r="N4922" s="40"/>
      <c r="O4922" s="40"/>
    </row>
    <row r="4923" spans="1:15" s="200" customFormat="1" x14ac:dyDescent="0.2">
      <c r="A4923" s="40"/>
      <c r="B4923" s="40"/>
      <c r="C4923" s="40"/>
      <c r="D4923" s="40"/>
      <c r="E4923" s="115"/>
      <c r="F4923" s="115"/>
      <c r="G4923" s="40"/>
      <c r="H4923" s="40"/>
      <c r="I4923" s="40"/>
      <c r="J4923" s="40"/>
      <c r="K4923" s="40"/>
      <c r="L4923" s="40"/>
      <c r="M4923" s="40"/>
      <c r="N4923" s="40"/>
      <c r="O4923" s="40"/>
    </row>
    <row r="4924" spans="1:15" s="200" customFormat="1" x14ac:dyDescent="0.2">
      <c r="A4924" s="40"/>
      <c r="B4924" s="40"/>
      <c r="C4924" s="40"/>
      <c r="D4924" s="40"/>
      <c r="E4924" s="115"/>
      <c r="F4924" s="115"/>
      <c r="G4924" s="40"/>
      <c r="H4924" s="40"/>
      <c r="I4924" s="40"/>
      <c r="J4924" s="40"/>
      <c r="K4924" s="40"/>
      <c r="L4924" s="40"/>
      <c r="M4924" s="40"/>
      <c r="N4924" s="40"/>
      <c r="O4924" s="40"/>
    </row>
    <row r="4925" spans="1:15" s="200" customFormat="1" x14ac:dyDescent="0.2">
      <c r="A4925" s="40"/>
      <c r="B4925" s="40"/>
      <c r="C4925" s="40"/>
      <c r="D4925" s="40"/>
      <c r="E4925" s="115"/>
      <c r="F4925" s="115"/>
      <c r="G4925" s="40"/>
      <c r="H4925" s="40"/>
      <c r="I4925" s="40"/>
      <c r="J4925" s="40"/>
      <c r="K4925" s="40"/>
      <c r="L4925" s="40"/>
      <c r="M4925" s="40"/>
      <c r="N4925" s="40"/>
      <c r="O4925" s="40"/>
    </row>
    <row r="4926" spans="1:15" s="200" customFormat="1" x14ac:dyDescent="0.2">
      <c r="A4926" s="40"/>
      <c r="B4926" s="40"/>
      <c r="C4926" s="40"/>
      <c r="D4926" s="40"/>
      <c r="E4926" s="115"/>
      <c r="F4926" s="115"/>
      <c r="G4926" s="40"/>
      <c r="H4926" s="40"/>
      <c r="I4926" s="40"/>
      <c r="J4926" s="40"/>
      <c r="K4926" s="40"/>
      <c r="L4926" s="40"/>
      <c r="M4926" s="40"/>
      <c r="N4926" s="40"/>
      <c r="O4926" s="40"/>
    </row>
    <row r="4927" spans="1:15" s="200" customFormat="1" x14ac:dyDescent="0.2">
      <c r="A4927" s="40"/>
      <c r="B4927" s="40"/>
      <c r="C4927" s="40"/>
      <c r="D4927" s="40"/>
      <c r="E4927" s="115"/>
      <c r="F4927" s="115"/>
      <c r="G4927" s="40"/>
      <c r="H4927" s="40"/>
      <c r="I4927" s="40"/>
      <c r="J4927" s="40"/>
      <c r="K4927" s="40"/>
      <c r="L4927" s="40"/>
      <c r="M4927" s="40"/>
      <c r="N4927" s="40"/>
      <c r="O4927" s="40"/>
    </row>
    <row r="4928" spans="1:15" s="200" customFormat="1" x14ac:dyDescent="0.2">
      <c r="A4928" s="40"/>
      <c r="B4928" s="40"/>
      <c r="C4928" s="40"/>
      <c r="D4928" s="40"/>
      <c r="E4928" s="115"/>
      <c r="F4928" s="115"/>
      <c r="G4928" s="40"/>
      <c r="H4928" s="40"/>
      <c r="I4928" s="40"/>
      <c r="J4928" s="40"/>
      <c r="K4928" s="40"/>
      <c r="L4928" s="40"/>
      <c r="M4928" s="40"/>
      <c r="N4928" s="40"/>
      <c r="O4928" s="40"/>
    </row>
    <row r="4929" spans="1:15" s="200" customFormat="1" x14ac:dyDescent="0.2">
      <c r="A4929" s="40"/>
      <c r="B4929" s="40"/>
      <c r="C4929" s="40"/>
      <c r="D4929" s="40"/>
      <c r="E4929" s="115"/>
      <c r="F4929" s="115"/>
      <c r="G4929" s="40"/>
      <c r="H4929" s="40"/>
      <c r="I4929" s="40"/>
      <c r="J4929" s="40"/>
      <c r="K4929" s="40"/>
      <c r="L4929" s="40"/>
      <c r="M4929" s="40"/>
      <c r="N4929" s="40"/>
      <c r="O4929" s="40"/>
    </row>
    <row r="4930" spans="1:15" s="200" customFormat="1" x14ac:dyDescent="0.2">
      <c r="A4930" s="40"/>
      <c r="B4930" s="40"/>
      <c r="C4930" s="40"/>
      <c r="D4930" s="40"/>
      <c r="E4930" s="115"/>
      <c r="F4930" s="115"/>
      <c r="G4930" s="40"/>
      <c r="H4930" s="40"/>
      <c r="I4930" s="40"/>
      <c r="J4930" s="40"/>
      <c r="K4930" s="40"/>
      <c r="L4930" s="40"/>
      <c r="M4930" s="40"/>
      <c r="N4930" s="40"/>
      <c r="O4930" s="40"/>
    </row>
    <row r="4931" spans="1:15" s="200" customFormat="1" x14ac:dyDescent="0.2">
      <c r="A4931" s="40"/>
      <c r="B4931" s="40"/>
      <c r="C4931" s="40"/>
      <c r="D4931" s="40"/>
      <c r="E4931" s="115"/>
      <c r="F4931" s="115"/>
      <c r="G4931" s="40"/>
      <c r="H4931" s="40"/>
      <c r="I4931" s="40"/>
      <c r="J4931" s="40"/>
      <c r="K4931" s="40"/>
      <c r="L4931" s="40"/>
      <c r="M4931" s="40"/>
      <c r="N4931" s="40"/>
      <c r="O4931" s="40"/>
    </row>
    <row r="4932" spans="1:15" s="200" customFormat="1" x14ac:dyDescent="0.2">
      <c r="A4932" s="40"/>
      <c r="B4932" s="40"/>
      <c r="C4932" s="40"/>
      <c r="D4932" s="40"/>
      <c r="E4932" s="115"/>
      <c r="F4932" s="115"/>
      <c r="G4932" s="40"/>
      <c r="H4932" s="40"/>
      <c r="I4932" s="40"/>
      <c r="J4932" s="40"/>
      <c r="K4932" s="40"/>
      <c r="L4932" s="40"/>
      <c r="M4932" s="40"/>
      <c r="N4932" s="40"/>
      <c r="O4932" s="40"/>
    </row>
    <row r="4933" spans="1:15" s="200" customFormat="1" x14ac:dyDescent="0.2">
      <c r="A4933" s="40"/>
      <c r="B4933" s="40"/>
      <c r="C4933" s="40"/>
      <c r="D4933" s="40"/>
      <c r="E4933" s="115"/>
      <c r="F4933" s="115"/>
      <c r="G4933" s="40"/>
      <c r="H4933" s="40"/>
      <c r="I4933" s="40"/>
      <c r="J4933" s="40"/>
      <c r="K4933" s="40"/>
      <c r="L4933" s="40"/>
      <c r="M4933" s="40"/>
      <c r="N4933" s="40"/>
      <c r="O4933" s="40"/>
    </row>
    <row r="4934" spans="1:15" s="200" customFormat="1" x14ac:dyDescent="0.2">
      <c r="A4934" s="40"/>
      <c r="B4934" s="40"/>
      <c r="C4934" s="40"/>
      <c r="D4934" s="40"/>
      <c r="E4934" s="115"/>
      <c r="F4934" s="115"/>
      <c r="G4934" s="40"/>
      <c r="H4934" s="40"/>
      <c r="I4934" s="40"/>
      <c r="J4934" s="40"/>
      <c r="K4934" s="40"/>
      <c r="L4934" s="40"/>
      <c r="M4934" s="40"/>
      <c r="N4934" s="40"/>
      <c r="O4934" s="40"/>
    </row>
    <row r="4935" spans="1:15" s="200" customFormat="1" x14ac:dyDescent="0.2">
      <c r="A4935" s="40"/>
      <c r="B4935" s="40"/>
      <c r="C4935" s="40"/>
      <c r="D4935" s="40"/>
      <c r="E4935" s="115"/>
      <c r="F4935" s="115"/>
      <c r="G4935" s="40"/>
      <c r="H4935" s="40"/>
      <c r="I4935" s="40"/>
      <c r="J4935" s="40"/>
      <c r="K4935" s="40"/>
      <c r="L4935" s="40"/>
      <c r="M4935" s="40"/>
      <c r="N4935" s="40"/>
      <c r="O4935" s="40"/>
    </row>
    <row r="4936" spans="1:15" s="200" customFormat="1" x14ac:dyDescent="0.2">
      <c r="A4936" s="40"/>
      <c r="B4936" s="40"/>
      <c r="C4936" s="40"/>
      <c r="D4936" s="40"/>
      <c r="E4936" s="115"/>
      <c r="F4936" s="115"/>
      <c r="G4936" s="40"/>
      <c r="H4936" s="40"/>
      <c r="I4936" s="40"/>
      <c r="J4936" s="40"/>
      <c r="K4936" s="40"/>
      <c r="L4936" s="40"/>
      <c r="M4936" s="40"/>
      <c r="N4936" s="40"/>
      <c r="O4936" s="40"/>
    </row>
    <row r="4937" spans="1:15" s="200" customFormat="1" x14ac:dyDescent="0.2">
      <c r="A4937" s="40"/>
      <c r="B4937" s="40"/>
      <c r="C4937" s="40"/>
      <c r="D4937" s="40"/>
      <c r="E4937" s="115"/>
      <c r="F4937" s="115"/>
      <c r="G4937" s="40"/>
      <c r="H4937" s="40"/>
      <c r="I4937" s="40"/>
      <c r="J4937" s="40"/>
      <c r="K4937" s="40"/>
      <c r="L4937" s="40"/>
      <c r="M4937" s="40"/>
      <c r="N4937" s="40"/>
      <c r="O4937" s="40"/>
    </row>
    <row r="4938" spans="1:15" s="200" customFormat="1" x14ac:dyDescent="0.2">
      <c r="A4938" s="40"/>
      <c r="B4938" s="40"/>
      <c r="C4938" s="40"/>
      <c r="D4938" s="40"/>
      <c r="E4938" s="115"/>
      <c r="F4938" s="115"/>
      <c r="G4938" s="40"/>
      <c r="H4938" s="40"/>
      <c r="I4938" s="40"/>
      <c r="J4938" s="40"/>
      <c r="K4938" s="40"/>
      <c r="L4938" s="40"/>
      <c r="M4938" s="40"/>
      <c r="N4938" s="40"/>
      <c r="O4938" s="40"/>
    </row>
    <row r="4939" spans="1:15" s="200" customFormat="1" x14ac:dyDescent="0.2">
      <c r="A4939" s="40"/>
      <c r="B4939" s="40"/>
      <c r="C4939" s="40"/>
      <c r="D4939" s="40"/>
      <c r="E4939" s="115"/>
      <c r="F4939" s="115"/>
      <c r="G4939" s="40"/>
      <c r="H4939" s="40"/>
      <c r="I4939" s="40"/>
      <c r="J4939" s="40"/>
      <c r="K4939" s="40"/>
      <c r="L4939" s="40"/>
      <c r="M4939" s="40"/>
      <c r="N4939" s="40"/>
      <c r="O4939" s="40"/>
    </row>
    <row r="4940" spans="1:15" s="200" customFormat="1" x14ac:dyDescent="0.2">
      <c r="A4940" s="40"/>
      <c r="B4940" s="40"/>
      <c r="C4940" s="40"/>
      <c r="D4940" s="40"/>
      <c r="E4940" s="115"/>
      <c r="F4940" s="115"/>
      <c r="G4940" s="40"/>
      <c r="H4940" s="40"/>
      <c r="I4940" s="40"/>
      <c r="J4940" s="40"/>
      <c r="K4940" s="40"/>
      <c r="L4940" s="40"/>
      <c r="M4940" s="40"/>
      <c r="N4940" s="40"/>
      <c r="O4940" s="40"/>
    </row>
    <row r="4941" spans="1:15" s="200" customFormat="1" x14ac:dyDescent="0.2">
      <c r="A4941" s="40"/>
      <c r="B4941" s="40"/>
      <c r="C4941" s="40"/>
      <c r="D4941" s="40"/>
      <c r="E4941" s="115"/>
      <c r="F4941" s="115"/>
      <c r="G4941" s="40"/>
      <c r="H4941" s="40"/>
      <c r="I4941" s="40"/>
      <c r="J4941" s="40"/>
      <c r="K4941" s="40"/>
      <c r="L4941" s="40"/>
      <c r="M4941" s="40"/>
      <c r="N4941" s="40"/>
      <c r="O4941" s="40"/>
    </row>
    <row r="4942" spans="1:15" s="200" customFormat="1" x14ac:dyDescent="0.2">
      <c r="A4942" s="40"/>
      <c r="B4942" s="40"/>
      <c r="C4942" s="40"/>
      <c r="D4942" s="40"/>
      <c r="E4942" s="115"/>
      <c r="F4942" s="115"/>
      <c r="G4942" s="40"/>
      <c r="H4942" s="40"/>
      <c r="I4942" s="40"/>
      <c r="J4942" s="40"/>
      <c r="K4942" s="40"/>
      <c r="L4942" s="40"/>
      <c r="M4942" s="40"/>
      <c r="N4942" s="40"/>
      <c r="O4942" s="40"/>
    </row>
    <row r="4943" spans="1:15" s="200" customFormat="1" x14ac:dyDescent="0.2">
      <c r="A4943" s="40"/>
      <c r="B4943" s="40"/>
      <c r="C4943" s="40"/>
      <c r="D4943" s="40"/>
      <c r="E4943" s="115"/>
      <c r="F4943" s="115"/>
      <c r="G4943" s="40"/>
      <c r="H4943" s="40"/>
      <c r="I4943" s="40"/>
      <c r="J4943" s="40"/>
      <c r="K4943" s="40"/>
      <c r="L4943" s="40"/>
      <c r="M4943" s="40"/>
      <c r="N4943" s="40"/>
      <c r="O4943" s="40"/>
    </row>
    <row r="4944" spans="1:15" s="200" customFormat="1" x14ac:dyDescent="0.2">
      <c r="A4944" s="40"/>
      <c r="B4944" s="40"/>
      <c r="C4944" s="40"/>
      <c r="D4944" s="40"/>
      <c r="E4944" s="115"/>
      <c r="F4944" s="115"/>
      <c r="G4944" s="40"/>
      <c r="H4944" s="40"/>
      <c r="I4944" s="40"/>
      <c r="J4944" s="40"/>
      <c r="K4944" s="40"/>
      <c r="L4944" s="40"/>
      <c r="M4944" s="40"/>
      <c r="N4944" s="40"/>
      <c r="O4944" s="40"/>
    </row>
    <row r="4945" spans="1:15" s="200" customFormat="1" x14ac:dyDescent="0.2">
      <c r="A4945" s="40"/>
      <c r="B4945" s="40"/>
      <c r="C4945" s="40"/>
      <c r="D4945" s="40"/>
      <c r="E4945" s="115"/>
      <c r="F4945" s="115"/>
      <c r="G4945" s="40"/>
      <c r="H4945" s="40"/>
      <c r="I4945" s="40"/>
      <c r="J4945" s="40"/>
      <c r="K4945" s="40"/>
      <c r="L4945" s="40"/>
      <c r="M4945" s="40"/>
      <c r="N4945" s="40"/>
      <c r="O4945" s="40"/>
    </row>
    <row r="4946" spans="1:15" s="200" customFormat="1" x14ac:dyDescent="0.2">
      <c r="A4946" s="40"/>
      <c r="B4946" s="40"/>
      <c r="C4946" s="40"/>
      <c r="D4946" s="40"/>
      <c r="E4946" s="115"/>
      <c r="F4946" s="115"/>
      <c r="G4946" s="40"/>
      <c r="H4946" s="40"/>
      <c r="I4946" s="40"/>
      <c r="J4946" s="40"/>
      <c r="K4946" s="40"/>
      <c r="L4946" s="40"/>
      <c r="M4946" s="40"/>
      <c r="N4946" s="40"/>
      <c r="O4946" s="40"/>
    </row>
    <row r="4947" spans="1:15" s="200" customFormat="1" x14ac:dyDescent="0.2">
      <c r="A4947" s="40"/>
      <c r="B4947" s="40"/>
      <c r="C4947" s="40"/>
      <c r="D4947" s="40"/>
      <c r="E4947" s="115"/>
      <c r="F4947" s="115"/>
      <c r="G4947" s="40"/>
      <c r="H4947" s="40"/>
      <c r="I4947" s="40"/>
      <c r="J4947" s="40"/>
      <c r="K4947" s="40"/>
      <c r="L4947" s="40"/>
      <c r="M4947" s="40"/>
      <c r="N4947" s="40"/>
      <c r="O4947" s="40"/>
    </row>
    <row r="4948" spans="1:15" s="200" customFormat="1" x14ac:dyDescent="0.2">
      <c r="A4948" s="40"/>
      <c r="B4948" s="40"/>
      <c r="C4948" s="40"/>
      <c r="D4948" s="40"/>
      <c r="E4948" s="115"/>
      <c r="F4948" s="115"/>
      <c r="G4948" s="40"/>
      <c r="H4948" s="40"/>
      <c r="I4948" s="40"/>
      <c r="J4948" s="40"/>
      <c r="K4948" s="40"/>
      <c r="L4948" s="40"/>
      <c r="M4948" s="40"/>
      <c r="N4948" s="40"/>
      <c r="O4948" s="40"/>
    </row>
    <row r="4949" spans="1:15" s="200" customFormat="1" x14ac:dyDescent="0.2">
      <c r="A4949" s="40"/>
      <c r="B4949" s="40"/>
      <c r="C4949" s="40"/>
      <c r="D4949" s="40"/>
      <c r="E4949" s="115"/>
      <c r="F4949" s="115"/>
      <c r="G4949" s="40"/>
      <c r="H4949" s="40"/>
      <c r="I4949" s="40"/>
      <c r="J4949" s="40"/>
      <c r="K4949" s="40"/>
      <c r="L4949" s="40"/>
      <c r="M4949" s="40"/>
      <c r="N4949" s="40"/>
      <c r="O4949" s="40"/>
    </row>
    <row r="4950" spans="1:15" s="200" customFormat="1" x14ac:dyDescent="0.2">
      <c r="A4950" s="40"/>
      <c r="B4950" s="40"/>
      <c r="C4950" s="40"/>
      <c r="D4950" s="40"/>
      <c r="E4950" s="115"/>
      <c r="F4950" s="115"/>
      <c r="G4950" s="40"/>
      <c r="H4950" s="40"/>
      <c r="I4950" s="40"/>
      <c r="J4950" s="40"/>
      <c r="K4950" s="40"/>
      <c r="L4950" s="40"/>
      <c r="M4950" s="40"/>
      <c r="N4950" s="40"/>
      <c r="O4950" s="40"/>
    </row>
    <row r="4951" spans="1:15" s="200" customFormat="1" x14ac:dyDescent="0.2">
      <c r="A4951" s="40"/>
      <c r="B4951" s="40"/>
      <c r="C4951" s="40"/>
      <c r="D4951" s="40"/>
      <c r="E4951" s="115"/>
      <c r="F4951" s="115"/>
      <c r="G4951" s="40"/>
      <c r="H4951" s="40"/>
      <c r="I4951" s="40"/>
      <c r="J4951" s="40"/>
      <c r="K4951" s="40"/>
      <c r="L4951" s="40"/>
      <c r="M4951" s="40"/>
      <c r="N4951" s="40"/>
      <c r="O4951" s="40"/>
    </row>
    <row r="4952" spans="1:15" s="200" customFormat="1" x14ac:dyDescent="0.2">
      <c r="A4952" s="40"/>
      <c r="B4952" s="40"/>
      <c r="C4952" s="40"/>
      <c r="D4952" s="40"/>
      <c r="E4952" s="115"/>
      <c r="F4952" s="115"/>
      <c r="G4952" s="40"/>
      <c r="H4952" s="40"/>
      <c r="I4952" s="40"/>
      <c r="J4952" s="40"/>
      <c r="K4952" s="40"/>
      <c r="L4952" s="40"/>
      <c r="M4952" s="40"/>
      <c r="N4952" s="40"/>
      <c r="O4952" s="40"/>
    </row>
    <row r="4953" spans="1:15" s="200" customFormat="1" x14ac:dyDescent="0.2">
      <c r="A4953" s="40"/>
      <c r="B4953" s="40"/>
      <c r="C4953" s="40"/>
      <c r="D4953" s="40"/>
      <c r="E4953" s="115"/>
      <c r="F4953" s="115"/>
      <c r="G4953" s="40"/>
      <c r="H4953" s="40"/>
      <c r="I4953" s="40"/>
      <c r="J4953" s="40"/>
      <c r="K4953" s="40"/>
      <c r="L4953" s="40"/>
      <c r="M4953" s="40"/>
      <c r="N4953" s="40"/>
      <c r="O4953" s="40"/>
    </row>
    <row r="4954" spans="1:15" s="200" customFormat="1" x14ac:dyDescent="0.2">
      <c r="A4954" s="40"/>
      <c r="B4954" s="40"/>
      <c r="C4954" s="40"/>
      <c r="D4954" s="40"/>
      <c r="E4954" s="115"/>
      <c r="F4954" s="115"/>
      <c r="G4954" s="40"/>
      <c r="H4954" s="40"/>
      <c r="I4954" s="40"/>
      <c r="J4954" s="40"/>
      <c r="K4954" s="40"/>
      <c r="L4954" s="40"/>
      <c r="M4954" s="40"/>
      <c r="N4954" s="40"/>
      <c r="O4954" s="40"/>
    </row>
    <row r="4955" spans="1:15" s="200" customFormat="1" x14ac:dyDescent="0.2">
      <c r="A4955" s="40"/>
      <c r="B4955" s="40"/>
      <c r="C4955" s="40"/>
      <c r="D4955" s="40"/>
      <c r="E4955" s="115"/>
      <c r="F4955" s="115"/>
      <c r="G4955" s="40"/>
      <c r="H4955" s="40"/>
      <c r="I4955" s="40"/>
      <c r="J4955" s="40"/>
      <c r="K4955" s="40"/>
      <c r="L4955" s="40"/>
      <c r="M4955" s="40"/>
      <c r="N4955" s="40"/>
      <c r="O4955" s="40"/>
    </row>
    <row r="4956" spans="1:15" s="200" customFormat="1" x14ac:dyDescent="0.2">
      <c r="A4956" s="40"/>
      <c r="B4956" s="40"/>
      <c r="C4956" s="40"/>
      <c r="D4956" s="40"/>
      <c r="E4956" s="115"/>
      <c r="F4956" s="115"/>
      <c r="G4956" s="40"/>
      <c r="H4956" s="40"/>
      <c r="I4956" s="40"/>
      <c r="J4956" s="40"/>
      <c r="K4956" s="40"/>
      <c r="L4956" s="40"/>
      <c r="M4956" s="40"/>
      <c r="N4956" s="40"/>
      <c r="O4956" s="40"/>
    </row>
    <row r="4957" spans="1:15" s="200" customFormat="1" x14ac:dyDescent="0.2">
      <c r="A4957" s="40"/>
      <c r="B4957" s="40"/>
      <c r="C4957" s="40"/>
      <c r="D4957" s="40"/>
      <c r="E4957" s="115"/>
      <c r="F4957" s="115"/>
      <c r="G4957" s="40"/>
      <c r="H4957" s="40"/>
      <c r="I4957" s="40"/>
      <c r="J4957" s="40"/>
      <c r="K4957" s="40"/>
      <c r="L4957" s="40"/>
      <c r="M4957" s="40"/>
      <c r="N4957" s="40"/>
      <c r="O4957" s="40"/>
    </row>
    <row r="4958" spans="1:15" s="200" customFormat="1" x14ac:dyDescent="0.2">
      <c r="A4958" s="40"/>
      <c r="B4958" s="40"/>
      <c r="C4958" s="40"/>
      <c r="D4958" s="40"/>
      <c r="E4958" s="115"/>
      <c r="F4958" s="115"/>
      <c r="G4958" s="40"/>
      <c r="H4958" s="40"/>
      <c r="I4958" s="40"/>
      <c r="J4958" s="40"/>
      <c r="K4958" s="40"/>
      <c r="L4958" s="40"/>
      <c r="M4958" s="40"/>
      <c r="N4958" s="40"/>
      <c r="O4958" s="40"/>
    </row>
    <row r="4959" spans="1:15" s="200" customFormat="1" x14ac:dyDescent="0.2">
      <c r="A4959" s="40"/>
      <c r="B4959" s="40"/>
      <c r="C4959" s="40"/>
      <c r="D4959" s="40"/>
      <c r="E4959" s="115"/>
      <c r="F4959" s="115"/>
      <c r="G4959" s="40"/>
      <c r="H4959" s="40"/>
      <c r="I4959" s="40"/>
      <c r="J4959" s="40"/>
      <c r="K4959" s="40"/>
      <c r="L4959" s="40"/>
      <c r="M4959" s="40"/>
      <c r="N4959" s="40"/>
      <c r="O4959" s="40"/>
    </row>
    <row r="4960" spans="1:15" s="200" customFormat="1" x14ac:dyDescent="0.2">
      <c r="A4960" s="40"/>
      <c r="B4960" s="40"/>
      <c r="C4960" s="40"/>
      <c r="D4960" s="40"/>
      <c r="E4960" s="115"/>
      <c r="F4960" s="115"/>
      <c r="G4960" s="40"/>
      <c r="H4960" s="40"/>
      <c r="I4960" s="40"/>
      <c r="J4960" s="40"/>
      <c r="K4960" s="40"/>
      <c r="L4960" s="40"/>
      <c r="M4960" s="40"/>
      <c r="N4960" s="40"/>
      <c r="O4960" s="40"/>
    </row>
    <row r="4961" spans="1:15" s="200" customFormat="1" x14ac:dyDescent="0.2">
      <c r="A4961" s="40"/>
      <c r="B4961" s="40"/>
      <c r="C4961" s="40"/>
      <c r="D4961" s="40"/>
      <c r="E4961" s="115"/>
      <c r="F4961" s="115"/>
      <c r="G4961" s="40"/>
      <c r="H4961" s="40"/>
      <c r="I4961" s="40"/>
      <c r="J4961" s="40"/>
      <c r="K4961" s="40"/>
      <c r="L4961" s="40"/>
      <c r="M4961" s="40"/>
      <c r="N4961" s="40"/>
      <c r="O4961" s="40"/>
    </row>
    <row r="4962" spans="1:15" s="200" customFormat="1" x14ac:dyDescent="0.2">
      <c r="A4962" s="40"/>
      <c r="B4962" s="40"/>
      <c r="C4962" s="40"/>
      <c r="D4962" s="40"/>
      <c r="E4962" s="115"/>
      <c r="F4962" s="115"/>
      <c r="G4962" s="40"/>
      <c r="H4962" s="40"/>
      <c r="I4962" s="40"/>
      <c r="J4962" s="40"/>
      <c r="K4962" s="40"/>
      <c r="L4962" s="40"/>
      <c r="M4962" s="40"/>
      <c r="N4962" s="40"/>
      <c r="O4962" s="40"/>
    </row>
    <row r="4963" spans="1:15" s="200" customFormat="1" x14ac:dyDescent="0.2">
      <c r="A4963" s="40"/>
      <c r="B4963" s="40"/>
      <c r="C4963" s="40"/>
      <c r="D4963" s="40"/>
      <c r="E4963" s="115"/>
      <c r="F4963" s="115"/>
      <c r="G4963" s="40"/>
      <c r="H4963" s="40"/>
      <c r="I4963" s="40"/>
      <c r="J4963" s="40"/>
      <c r="K4963" s="40"/>
      <c r="L4963" s="40"/>
      <c r="M4963" s="40"/>
      <c r="N4963" s="40"/>
      <c r="O4963" s="40"/>
    </row>
    <row r="4964" spans="1:15" s="200" customFormat="1" x14ac:dyDescent="0.2">
      <c r="A4964" s="40"/>
      <c r="B4964" s="40"/>
      <c r="C4964" s="40"/>
      <c r="D4964" s="40"/>
      <c r="E4964" s="115"/>
      <c r="F4964" s="115"/>
      <c r="G4964" s="40"/>
      <c r="H4964" s="40"/>
      <c r="I4964" s="40"/>
      <c r="J4964" s="40"/>
      <c r="K4964" s="40"/>
      <c r="L4964" s="40"/>
      <c r="M4964" s="40"/>
      <c r="N4964" s="40"/>
      <c r="O4964" s="40"/>
    </row>
    <row r="4965" spans="1:15" s="200" customFormat="1" x14ac:dyDescent="0.2">
      <c r="A4965" s="40"/>
      <c r="B4965" s="40"/>
      <c r="C4965" s="40"/>
      <c r="D4965" s="40"/>
      <c r="E4965" s="115"/>
      <c r="F4965" s="115"/>
      <c r="G4965" s="40"/>
      <c r="H4965" s="40"/>
      <c r="I4965" s="40"/>
      <c r="J4965" s="40"/>
      <c r="K4965" s="40"/>
      <c r="L4965" s="40"/>
      <c r="M4965" s="40"/>
      <c r="N4965" s="40"/>
      <c r="O4965" s="40"/>
    </row>
    <row r="4966" spans="1:15" s="200" customFormat="1" x14ac:dyDescent="0.2">
      <c r="A4966" s="40"/>
      <c r="B4966" s="40"/>
      <c r="C4966" s="40"/>
      <c r="D4966" s="40"/>
      <c r="E4966" s="115"/>
      <c r="F4966" s="115"/>
      <c r="G4966" s="40"/>
      <c r="H4966" s="40"/>
      <c r="I4966" s="40"/>
      <c r="J4966" s="40"/>
      <c r="K4966" s="40"/>
      <c r="L4966" s="40"/>
      <c r="M4966" s="40"/>
      <c r="N4966" s="40"/>
      <c r="O4966" s="40"/>
    </row>
    <row r="4967" spans="1:15" s="200" customFormat="1" x14ac:dyDescent="0.2">
      <c r="A4967" s="40"/>
      <c r="B4967" s="40"/>
      <c r="C4967" s="40"/>
      <c r="D4967" s="40"/>
      <c r="E4967" s="115"/>
      <c r="F4967" s="115"/>
      <c r="G4967" s="40"/>
      <c r="H4967" s="40"/>
      <c r="I4967" s="40"/>
      <c r="J4967" s="40"/>
      <c r="K4967" s="40"/>
      <c r="L4967" s="40"/>
      <c r="M4967" s="40"/>
      <c r="N4967" s="40"/>
      <c r="O4967" s="40"/>
    </row>
    <row r="4968" spans="1:15" s="200" customFormat="1" x14ac:dyDescent="0.2">
      <c r="A4968" s="40"/>
      <c r="B4968" s="40"/>
      <c r="C4968" s="40"/>
      <c r="D4968" s="40"/>
      <c r="E4968" s="115"/>
      <c r="F4968" s="115"/>
      <c r="G4968" s="40"/>
      <c r="H4968" s="40"/>
      <c r="I4968" s="40"/>
      <c r="J4968" s="40"/>
      <c r="K4968" s="40"/>
      <c r="L4968" s="40"/>
      <c r="M4968" s="40"/>
      <c r="N4968" s="40"/>
      <c r="O4968" s="40"/>
    </row>
    <row r="4969" spans="1:15" s="200" customFormat="1" x14ac:dyDescent="0.2">
      <c r="A4969" s="40"/>
      <c r="B4969" s="40"/>
      <c r="C4969" s="40"/>
      <c r="D4969" s="40"/>
      <c r="E4969" s="115"/>
      <c r="F4969" s="115"/>
      <c r="G4969" s="40"/>
      <c r="H4969" s="40"/>
      <c r="I4969" s="40"/>
      <c r="J4969" s="40"/>
      <c r="K4969" s="40"/>
      <c r="L4969" s="40"/>
      <c r="M4969" s="40"/>
      <c r="N4969" s="40"/>
      <c r="O4969" s="40"/>
    </row>
    <row r="4970" spans="1:15" s="200" customFormat="1" x14ac:dyDescent="0.2">
      <c r="A4970" s="40"/>
      <c r="B4970" s="40"/>
      <c r="C4970" s="40"/>
      <c r="D4970" s="40"/>
      <c r="E4970" s="115"/>
      <c r="F4970" s="115"/>
      <c r="G4970" s="40"/>
      <c r="H4970" s="40"/>
      <c r="I4970" s="40"/>
      <c r="J4970" s="40"/>
      <c r="K4970" s="40"/>
      <c r="L4970" s="40"/>
      <c r="M4970" s="40"/>
      <c r="N4970" s="40"/>
      <c r="O4970" s="40"/>
    </row>
    <row r="4971" spans="1:15" s="200" customFormat="1" x14ac:dyDescent="0.2">
      <c r="A4971" s="40"/>
      <c r="B4971" s="40"/>
      <c r="C4971" s="40"/>
      <c r="D4971" s="40"/>
      <c r="E4971" s="115"/>
      <c r="F4971" s="115"/>
      <c r="G4971" s="40"/>
      <c r="H4971" s="40"/>
      <c r="I4971" s="40"/>
      <c r="J4971" s="40"/>
      <c r="K4971" s="40"/>
      <c r="L4971" s="40"/>
      <c r="M4971" s="40"/>
      <c r="N4971" s="40"/>
      <c r="O4971" s="40"/>
    </row>
    <row r="4972" spans="1:15" s="200" customFormat="1" x14ac:dyDescent="0.2">
      <c r="A4972" s="40"/>
      <c r="B4972" s="40"/>
      <c r="C4972" s="40"/>
      <c r="D4972" s="40"/>
      <c r="E4972" s="115"/>
      <c r="F4972" s="115"/>
      <c r="G4972" s="40"/>
      <c r="H4972" s="40"/>
      <c r="I4972" s="40"/>
      <c r="J4972" s="40"/>
      <c r="K4972" s="40"/>
      <c r="L4972" s="40"/>
      <c r="M4972" s="40"/>
      <c r="N4972" s="40"/>
      <c r="O4972" s="40"/>
    </row>
    <row r="4973" spans="1:15" s="200" customFormat="1" x14ac:dyDescent="0.2">
      <c r="A4973" s="40"/>
      <c r="B4973" s="40"/>
      <c r="C4973" s="40"/>
      <c r="D4973" s="40"/>
      <c r="E4973" s="115"/>
      <c r="F4973" s="115"/>
      <c r="G4973" s="40"/>
      <c r="H4973" s="40"/>
      <c r="I4973" s="40"/>
      <c r="J4973" s="40"/>
      <c r="K4973" s="40"/>
      <c r="L4973" s="40"/>
      <c r="M4973" s="40"/>
      <c r="N4973" s="40"/>
      <c r="O4973" s="40"/>
    </row>
    <row r="4974" spans="1:15" s="200" customFormat="1" x14ac:dyDescent="0.2">
      <c r="A4974" s="40"/>
      <c r="B4974" s="40"/>
      <c r="C4974" s="40"/>
      <c r="D4974" s="40"/>
      <c r="E4974" s="115"/>
      <c r="F4974" s="115"/>
      <c r="G4974" s="40"/>
      <c r="H4974" s="40"/>
      <c r="I4974" s="40"/>
      <c r="J4974" s="40"/>
      <c r="K4974" s="40"/>
      <c r="L4974" s="40"/>
      <c r="M4974" s="40"/>
      <c r="N4974" s="40"/>
      <c r="O4974" s="40"/>
    </row>
    <row r="4975" spans="1:15" s="200" customFormat="1" x14ac:dyDescent="0.2">
      <c r="A4975" s="40"/>
      <c r="B4975" s="40"/>
      <c r="C4975" s="40"/>
      <c r="D4975" s="40"/>
      <c r="E4975" s="115"/>
      <c r="F4975" s="115"/>
      <c r="G4975" s="40"/>
      <c r="H4975" s="40"/>
      <c r="I4975" s="40"/>
      <c r="J4975" s="40"/>
      <c r="K4975" s="40"/>
      <c r="L4975" s="40"/>
      <c r="M4975" s="40"/>
      <c r="N4975" s="40"/>
      <c r="O4975" s="40"/>
    </row>
    <row r="4976" spans="1:15" s="200" customFormat="1" x14ac:dyDescent="0.2">
      <c r="A4976" s="40"/>
      <c r="B4976" s="40"/>
      <c r="C4976" s="40"/>
      <c r="D4976" s="40"/>
      <c r="E4976" s="115"/>
      <c r="F4976" s="115"/>
      <c r="G4976" s="40"/>
      <c r="H4976" s="40"/>
      <c r="I4976" s="40"/>
      <c r="J4976" s="40"/>
      <c r="K4976" s="40"/>
      <c r="L4976" s="40"/>
      <c r="M4976" s="40"/>
      <c r="N4976" s="40"/>
      <c r="O4976" s="40"/>
    </row>
    <row r="4977" spans="1:15" s="200" customFormat="1" x14ac:dyDescent="0.2">
      <c r="A4977" s="40"/>
      <c r="B4977" s="40"/>
      <c r="C4977" s="40"/>
      <c r="D4977" s="40"/>
      <c r="E4977" s="115"/>
      <c r="F4977" s="115"/>
      <c r="G4977" s="40"/>
      <c r="H4977" s="40"/>
      <c r="I4977" s="40"/>
      <c r="J4977" s="40"/>
      <c r="K4977" s="40"/>
      <c r="L4977" s="40"/>
      <c r="M4977" s="40"/>
      <c r="N4977" s="40"/>
      <c r="O4977" s="40"/>
    </row>
    <row r="4978" spans="1:15" s="200" customFormat="1" x14ac:dyDescent="0.2">
      <c r="A4978" s="40"/>
      <c r="B4978" s="40"/>
      <c r="C4978" s="40"/>
      <c r="D4978" s="40"/>
      <c r="E4978" s="115"/>
      <c r="F4978" s="115"/>
      <c r="G4978" s="40"/>
      <c r="H4978" s="40"/>
      <c r="I4978" s="40"/>
      <c r="J4978" s="40"/>
      <c r="K4978" s="40"/>
      <c r="L4978" s="40"/>
      <c r="M4978" s="40"/>
      <c r="N4978" s="40"/>
      <c r="O4978" s="40"/>
    </row>
    <row r="4979" spans="1:15" s="200" customFormat="1" x14ac:dyDescent="0.2">
      <c r="A4979" s="40"/>
      <c r="B4979" s="40"/>
      <c r="C4979" s="40"/>
      <c r="D4979" s="40"/>
      <c r="E4979" s="115"/>
      <c r="F4979" s="115"/>
      <c r="G4979" s="40"/>
      <c r="H4979" s="40"/>
      <c r="I4979" s="40"/>
      <c r="J4979" s="40"/>
      <c r="K4979" s="40"/>
      <c r="L4979" s="40"/>
      <c r="M4979" s="40"/>
      <c r="N4979" s="40"/>
      <c r="O4979" s="40"/>
    </row>
    <row r="4980" spans="1:15" s="200" customFormat="1" x14ac:dyDescent="0.2">
      <c r="A4980" s="40"/>
      <c r="B4980" s="40"/>
      <c r="C4980" s="40"/>
      <c r="D4980" s="40"/>
      <c r="E4980" s="115"/>
      <c r="F4980" s="115"/>
      <c r="G4980" s="40"/>
      <c r="H4980" s="40"/>
      <c r="I4980" s="40"/>
      <c r="J4980" s="40"/>
      <c r="K4980" s="40"/>
      <c r="L4980" s="40"/>
      <c r="M4980" s="40"/>
      <c r="N4980" s="40"/>
      <c r="O4980" s="40"/>
    </row>
    <row r="4981" spans="1:15" s="200" customFormat="1" x14ac:dyDescent="0.2">
      <c r="A4981" s="40"/>
      <c r="B4981" s="40"/>
      <c r="C4981" s="40"/>
      <c r="D4981" s="40"/>
      <c r="E4981" s="115"/>
      <c r="F4981" s="115"/>
      <c r="G4981" s="40"/>
      <c r="H4981" s="40"/>
      <c r="I4981" s="40"/>
      <c r="J4981" s="40"/>
      <c r="K4981" s="40"/>
      <c r="L4981" s="40"/>
      <c r="M4981" s="40"/>
      <c r="N4981" s="40"/>
      <c r="O4981" s="40"/>
    </row>
    <row r="4982" spans="1:15" s="200" customFormat="1" x14ac:dyDescent="0.2">
      <c r="A4982" s="40"/>
      <c r="B4982" s="40"/>
      <c r="C4982" s="40"/>
      <c r="D4982" s="40"/>
      <c r="E4982" s="115"/>
      <c r="F4982" s="115"/>
      <c r="G4982" s="40"/>
      <c r="H4982" s="40"/>
      <c r="I4982" s="40"/>
      <c r="J4982" s="40"/>
      <c r="K4982" s="40"/>
      <c r="L4982" s="40"/>
      <c r="M4982" s="40"/>
      <c r="N4982" s="40"/>
      <c r="O4982" s="40"/>
    </row>
    <row r="4983" spans="1:15" s="200" customFormat="1" x14ac:dyDescent="0.2">
      <c r="A4983" s="40"/>
      <c r="B4983" s="40"/>
      <c r="C4983" s="40"/>
      <c r="D4983" s="40"/>
      <c r="E4983" s="115"/>
      <c r="F4983" s="115"/>
      <c r="G4983" s="40"/>
      <c r="H4983" s="40"/>
      <c r="I4983" s="40"/>
      <c r="J4983" s="40"/>
      <c r="K4983" s="40"/>
      <c r="L4983" s="40"/>
      <c r="M4983" s="40"/>
      <c r="N4983" s="40"/>
      <c r="O4983" s="40"/>
    </row>
    <row r="4984" spans="1:15" s="200" customFormat="1" x14ac:dyDescent="0.2">
      <c r="A4984" s="40"/>
      <c r="B4984" s="40"/>
      <c r="C4984" s="40"/>
      <c r="D4984" s="40"/>
      <c r="E4984" s="115"/>
      <c r="F4984" s="115"/>
      <c r="G4984" s="40"/>
      <c r="H4984" s="40"/>
      <c r="I4984" s="40"/>
      <c r="J4984" s="40"/>
      <c r="K4984" s="40"/>
      <c r="L4984" s="40"/>
      <c r="M4984" s="40"/>
      <c r="N4984" s="40"/>
      <c r="O4984" s="40"/>
    </row>
    <row r="4985" spans="1:15" s="200" customFormat="1" x14ac:dyDescent="0.2">
      <c r="A4985" s="40"/>
      <c r="B4985" s="40"/>
      <c r="C4985" s="40"/>
      <c r="D4985" s="40"/>
      <c r="E4985" s="115"/>
      <c r="F4985" s="115"/>
      <c r="G4985" s="40"/>
      <c r="H4985" s="40"/>
      <c r="I4985" s="40"/>
      <c r="J4985" s="40"/>
      <c r="K4985" s="40"/>
      <c r="L4985" s="40"/>
      <c r="M4985" s="40"/>
      <c r="N4985" s="40"/>
      <c r="O4985" s="40"/>
    </row>
    <row r="4986" spans="1:15" s="200" customFormat="1" x14ac:dyDescent="0.2">
      <c r="A4986" s="40"/>
      <c r="B4986" s="40"/>
      <c r="C4986" s="40"/>
      <c r="D4986" s="40"/>
      <c r="E4986" s="115"/>
      <c r="F4986" s="115"/>
      <c r="G4986" s="40"/>
      <c r="H4986" s="40"/>
      <c r="I4986" s="40"/>
      <c r="J4986" s="40"/>
      <c r="K4986" s="40"/>
      <c r="L4986" s="40"/>
      <c r="M4986" s="40"/>
      <c r="N4986" s="40"/>
      <c r="O4986" s="40"/>
    </row>
    <row r="4987" spans="1:15" s="200" customFormat="1" x14ac:dyDescent="0.2">
      <c r="A4987" s="40"/>
      <c r="B4987" s="40"/>
      <c r="C4987" s="40"/>
      <c r="D4987" s="40"/>
      <c r="E4987" s="115"/>
      <c r="F4987" s="115"/>
      <c r="G4987" s="40"/>
      <c r="H4987" s="40"/>
      <c r="I4987" s="40"/>
      <c r="J4987" s="40"/>
      <c r="K4987" s="40"/>
      <c r="L4987" s="40"/>
      <c r="M4987" s="40"/>
      <c r="N4987" s="40"/>
      <c r="O4987" s="40"/>
    </row>
    <row r="4988" spans="1:15" s="200" customFormat="1" x14ac:dyDescent="0.2">
      <c r="A4988" s="40"/>
      <c r="B4988" s="40"/>
      <c r="C4988" s="40"/>
      <c r="D4988" s="40"/>
      <c r="E4988" s="115"/>
      <c r="F4988" s="115"/>
      <c r="G4988" s="40"/>
      <c r="H4988" s="40"/>
      <c r="I4988" s="40"/>
      <c r="J4988" s="40"/>
      <c r="K4988" s="40"/>
      <c r="L4988" s="40"/>
      <c r="M4988" s="40"/>
      <c r="N4988" s="40"/>
      <c r="O4988" s="40"/>
    </row>
    <row r="4989" spans="1:15" s="200" customFormat="1" x14ac:dyDescent="0.2">
      <c r="A4989" s="40"/>
      <c r="B4989" s="40"/>
      <c r="C4989" s="40"/>
      <c r="D4989" s="40"/>
      <c r="E4989" s="115"/>
      <c r="F4989" s="115"/>
      <c r="G4989" s="40"/>
      <c r="H4989" s="40"/>
      <c r="I4989" s="40"/>
      <c r="J4989" s="40"/>
      <c r="K4989" s="40"/>
      <c r="L4989" s="40"/>
      <c r="M4989" s="40"/>
      <c r="N4989" s="40"/>
      <c r="O4989" s="40"/>
    </row>
    <row r="4990" spans="1:15" s="200" customFormat="1" x14ac:dyDescent="0.2">
      <c r="A4990" s="40"/>
      <c r="B4990" s="40"/>
      <c r="C4990" s="40"/>
      <c r="D4990" s="40"/>
      <c r="E4990" s="115"/>
      <c r="F4990" s="115"/>
      <c r="G4990" s="40"/>
      <c r="H4990" s="40"/>
      <c r="I4990" s="40"/>
      <c r="J4990" s="40"/>
      <c r="K4990" s="40"/>
      <c r="L4990" s="40"/>
      <c r="M4990" s="40"/>
      <c r="N4990" s="40"/>
      <c r="O4990" s="40"/>
    </row>
    <row r="4991" spans="1:15" s="200" customFormat="1" x14ac:dyDescent="0.2">
      <c r="A4991" s="40"/>
      <c r="B4991" s="40"/>
      <c r="C4991" s="40"/>
      <c r="D4991" s="40"/>
      <c r="E4991" s="115"/>
      <c r="F4991" s="115"/>
      <c r="G4991" s="40"/>
      <c r="H4991" s="40"/>
      <c r="I4991" s="40"/>
      <c r="J4991" s="40"/>
      <c r="K4991" s="40"/>
      <c r="L4991" s="40"/>
      <c r="M4991" s="40"/>
      <c r="N4991" s="40"/>
      <c r="O4991" s="40"/>
    </row>
    <row r="4992" spans="1:15" s="200" customFormat="1" x14ac:dyDescent="0.2">
      <c r="A4992" s="40"/>
      <c r="B4992" s="40"/>
      <c r="C4992" s="40"/>
      <c r="D4992" s="40"/>
      <c r="E4992" s="115"/>
      <c r="F4992" s="115"/>
      <c r="G4992" s="40"/>
      <c r="H4992" s="40"/>
      <c r="I4992" s="40"/>
      <c r="J4992" s="40"/>
      <c r="K4992" s="40"/>
      <c r="L4992" s="40"/>
      <c r="M4992" s="40"/>
      <c r="N4992" s="40"/>
      <c r="O4992" s="40"/>
    </row>
    <row r="4993" spans="1:15" s="200" customFormat="1" x14ac:dyDescent="0.2">
      <c r="A4993" s="40"/>
      <c r="B4993" s="40"/>
      <c r="C4993" s="40"/>
      <c r="D4993" s="40"/>
      <c r="E4993" s="115"/>
      <c r="F4993" s="115"/>
      <c r="G4993" s="40"/>
      <c r="H4993" s="40"/>
      <c r="I4993" s="40"/>
      <c r="J4993" s="40"/>
      <c r="K4993" s="40"/>
      <c r="L4993" s="40"/>
      <c r="M4993" s="40"/>
      <c r="N4993" s="40"/>
      <c r="O4993" s="40"/>
    </row>
    <row r="4994" spans="1:15" s="200" customFormat="1" x14ac:dyDescent="0.2">
      <c r="A4994" s="40"/>
      <c r="B4994" s="40"/>
      <c r="C4994" s="40"/>
      <c r="D4994" s="40"/>
      <c r="E4994" s="115"/>
      <c r="F4994" s="115"/>
      <c r="G4994" s="40"/>
      <c r="H4994" s="40"/>
      <c r="I4994" s="40"/>
      <c r="J4994" s="40"/>
      <c r="K4994" s="40"/>
      <c r="L4994" s="40"/>
      <c r="M4994" s="40"/>
      <c r="N4994" s="40"/>
      <c r="O4994" s="40"/>
    </row>
    <row r="4995" spans="1:15" s="200" customFormat="1" x14ac:dyDescent="0.2">
      <c r="A4995" s="40"/>
      <c r="B4995" s="40"/>
      <c r="C4995" s="40"/>
      <c r="D4995" s="40"/>
      <c r="E4995" s="115"/>
      <c r="F4995" s="115"/>
      <c r="G4995" s="40"/>
      <c r="H4995" s="40"/>
      <c r="I4995" s="40"/>
      <c r="J4995" s="40"/>
      <c r="K4995" s="40"/>
      <c r="L4995" s="40"/>
      <c r="M4995" s="40"/>
      <c r="N4995" s="40"/>
      <c r="O4995" s="40"/>
    </row>
    <row r="4996" spans="1:15" s="200" customFormat="1" x14ac:dyDescent="0.2">
      <c r="A4996" s="40"/>
      <c r="B4996" s="40"/>
      <c r="C4996" s="40"/>
      <c r="D4996" s="40"/>
      <c r="E4996" s="115"/>
      <c r="F4996" s="115"/>
      <c r="G4996" s="40"/>
      <c r="H4996" s="40"/>
      <c r="I4996" s="40"/>
      <c r="J4996" s="40"/>
      <c r="K4996" s="40"/>
      <c r="L4996" s="40"/>
      <c r="M4996" s="40"/>
      <c r="N4996" s="40"/>
      <c r="O4996" s="40"/>
    </row>
    <row r="4997" spans="1:15" s="200" customFormat="1" x14ac:dyDescent="0.2">
      <c r="A4997" s="40"/>
      <c r="B4997" s="40"/>
      <c r="C4997" s="40"/>
      <c r="D4997" s="40"/>
      <c r="E4997" s="115"/>
      <c r="F4997" s="115"/>
      <c r="G4997" s="40"/>
      <c r="H4997" s="40"/>
      <c r="I4997" s="40"/>
      <c r="J4997" s="40"/>
      <c r="K4997" s="40"/>
      <c r="L4997" s="40"/>
      <c r="M4997" s="40"/>
      <c r="N4997" s="40"/>
      <c r="O4997" s="40"/>
    </row>
    <row r="4998" spans="1:15" s="200" customFormat="1" x14ac:dyDescent="0.2">
      <c r="A4998" s="40"/>
      <c r="B4998" s="40"/>
      <c r="C4998" s="40"/>
      <c r="D4998" s="40"/>
      <c r="E4998" s="115"/>
      <c r="F4998" s="115"/>
      <c r="G4998" s="40"/>
      <c r="H4998" s="40"/>
      <c r="I4998" s="40"/>
      <c r="J4998" s="40"/>
      <c r="K4998" s="40"/>
      <c r="L4998" s="40"/>
      <c r="M4998" s="40"/>
      <c r="N4998" s="40"/>
      <c r="O4998" s="40"/>
    </row>
    <row r="4999" spans="1:15" s="200" customFormat="1" x14ac:dyDescent="0.2">
      <c r="A4999" s="40"/>
      <c r="B4999" s="40"/>
      <c r="C4999" s="40"/>
      <c r="D4999" s="40"/>
      <c r="E4999" s="115"/>
      <c r="F4999" s="115"/>
      <c r="G4999" s="40"/>
      <c r="H4999" s="40"/>
      <c r="I4999" s="40"/>
      <c r="J4999" s="40"/>
      <c r="K4999" s="40"/>
      <c r="L4999" s="40"/>
      <c r="M4999" s="40"/>
      <c r="N4999" s="40"/>
      <c r="O4999" s="40"/>
    </row>
    <row r="5000" spans="1:15" s="200" customFormat="1" x14ac:dyDescent="0.2">
      <c r="A5000" s="40"/>
      <c r="B5000" s="40"/>
      <c r="C5000" s="40"/>
      <c r="D5000" s="40"/>
      <c r="E5000" s="115"/>
      <c r="F5000" s="115"/>
      <c r="G5000" s="40"/>
      <c r="H5000" s="40"/>
      <c r="I5000" s="40"/>
      <c r="J5000" s="40"/>
      <c r="K5000" s="40"/>
      <c r="L5000" s="40"/>
      <c r="M5000" s="40"/>
      <c r="N5000" s="40"/>
      <c r="O5000" s="40"/>
    </row>
    <row r="5001" spans="1:15" s="200" customFormat="1" x14ac:dyDescent="0.2">
      <c r="A5001" s="40"/>
      <c r="B5001" s="40"/>
      <c r="C5001" s="40"/>
      <c r="D5001" s="40"/>
      <c r="E5001" s="115"/>
      <c r="F5001" s="115"/>
      <c r="G5001" s="40"/>
      <c r="H5001" s="40"/>
      <c r="I5001" s="40"/>
      <c r="J5001" s="40"/>
      <c r="K5001" s="40"/>
      <c r="L5001" s="40"/>
      <c r="M5001" s="40"/>
      <c r="N5001" s="40"/>
      <c r="O5001" s="40"/>
    </row>
    <row r="5002" spans="1:15" s="200" customFormat="1" x14ac:dyDescent="0.2">
      <c r="A5002" s="40"/>
      <c r="B5002" s="40"/>
      <c r="C5002" s="40"/>
      <c r="D5002" s="40"/>
      <c r="E5002" s="115"/>
      <c r="F5002" s="115"/>
      <c r="G5002" s="40"/>
      <c r="H5002" s="40"/>
      <c r="I5002" s="40"/>
      <c r="J5002" s="40"/>
      <c r="K5002" s="40"/>
      <c r="L5002" s="40"/>
      <c r="M5002" s="40"/>
      <c r="N5002" s="40"/>
      <c r="O5002" s="40"/>
    </row>
    <row r="5003" spans="1:15" s="200" customFormat="1" x14ac:dyDescent="0.2">
      <c r="A5003" s="40"/>
      <c r="B5003" s="40"/>
      <c r="C5003" s="40"/>
      <c r="D5003" s="40"/>
      <c r="E5003" s="115"/>
      <c r="F5003" s="115"/>
      <c r="G5003" s="40"/>
      <c r="H5003" s="40"/>
      <c r="I5003" s="40"/>
      <c r="J5003" s="40"/>
      <c r="K5003" s="40"/>
      <c r="L5003" s="40"/>
      <c r="M5003" s="40"/>
      <c r="N5003" s="40"/>
      <c r="O5003" s="40"/>
    </row>
    <row r="5004" spans="1:15" s="200" customFormat="1" x14ac:dyDescent="0.2">
      <c r="A5004" s="40"/>
      <c r="B5004" s="40"/>
      <c r="C5004" s="40"/>
      <c r="D5004" s="40"/>
      <c r="E5004" s="115"/>
      <c r="F5004" s="115"/>
      <c r="G5004" s="40"/>
      <c r="H5004" s="40"/>
      <c r="I5004" s="40"/>
      <c r="J5004" s="40"/>
      <c r="K5004" s="40"/>
      <c r="L5004" s="40"/>
      <c r="M5004" s="40"/>
      <c r="N5004" s="40"/>
      <c r="O5004" s="40"/>
    </row>
    <row r="5005" spans="1:15" s="200" customFormat="1" x14ac:dyDescent="0.2">
      <c r="A5005" s="40"/>
      <c r="B5005" s="40"/>
      <c r="C5005" s="40"/>
      <c r="D5005" s="40"/>
      <c r="E5005" s="115"/>
      <c r="F5005" s="115"/>
      <c r="G5005" s="40"/>
      <c r="H5005" s="40"/>
      <c r="I5005" s="40"/>
      <c r="J5005" s="40"/>
      <c r="K5005" s="40"/>
      <c r="L5005" s="40"/>
      <c r="M5005" s="40"/>
      <c r="N5005" s="40"/>
      <c r="O5005" s="40"/>
    </row>
    <row r="5006" spans="1:15" s="200" customFormat="1" x14ac:dyDescent="0.2">
      <c r="A5006" s="40"/>
      <c r="B5006" s="40"/>
      <c r="C5006" s="40"/>
      <c r="D5006" s="40"/>
      <c r="E5006" s="115"/>
      <c r="F5006" s="115"/>
      <c r="G5006" s="40"/>
      <c r="H5006" s="40"/>
      <c r="I5006" s="40"/>
      <c r="J5006" s="40"/>
      <c r="K5006" s="40"/>
      <c r="L5006" s="40"/>
      <c r="M5006" s="40"/>
      <c r="N5006" s="40"/>
      <c r="O5006" s="40"/>
    </row>
    <row r="5007" spans="1:15" s="200" customFormat="1" x14ac:dyDescent="0.2">
      <c r="A5007" s="40"/>
      <c r="B5007" s="40"/>
      <c r="C5007" s="40"/>
      <c r="D5007" s="40"/>
      <c r="E5007" s="115"/>
      <c r="F5007" s="115"/>
      <c r="G5007" s="40"/>
      <c r="H5007" s="40"/>
      <c r="I5007" s="40"/>
      <c r="J5007" s="40"/>
      <c r="K5007" s="40"/>
      <c r="L5007" s="40"/>
      <c r="M5007" s="40"/>
      <c r="N5007" s="40"/>
      <c r="O5007" s="40"/>
    </row>
    <row r="5008" spans="1:15" s="200" customFormat="1" x14ac:dyDescent="0.2">
      <c r="A5008" s="40"/>
      <c r="B5008" s="40"/>
      <c r="C5008" s="40"/>
      <c r="D5008" s="40"/>
      <c r="E5008" s="115"/>
      <c r="F5008" s="115"/>
      <c r="G5008" s="40"/>
      <c r="H5008" s="40"/>
      <c r="I5008" s="40"/>
      <c r="J5008" s="40"/>
      <c r="K5008" s="40"/>
      <c r="L5008" s="40"/>
      <c r="M5008" s="40"/>
      <c r="N5008" s="40"/>
      <c r="O5008" s="40"/>
    </row>
    <row r="5009" spans="1:15" s="200" customFormat="1" x14ac:dyDescent="0.2">
      <c r="A5009" s="40"/>
      <c r="B5009" s="40"/>
      <c r="C5009" s="40"/>
      <c r="D5009" s="40"/>
      <c r="E5009" s="115"/>
      <c r="F5009" s="115"/>
      <c r="G5009" s="40"/>
      <c r="H5009" s="40"/>
      <c r="I5009" s="40"/>
      <c r="J5009" s="40"/>
      <c r="K5009" s="40"/>
      <c r="L5009" s="40"/>
      <c r="M5009" s="40"/>
      <c r="N5009" s="40"/>
      <c r="O5009" s="40"/>
    </row>
    <row r="5010" spans="1:15" s="200" customFormat="1" x14ac:dyDescent="0.2">
      <c r="A5010" s="40"/>
      <c r="B5010" s="40"/>
      <c r="C5010" s="40"/>
      <c r="D5010" s="40"/>
      <c r="E5010" s="115"/>
      <c r="F5010" s="115"/>
      <c r="G5010" s="40"/>
      <c r="H5010" s="40"/>
      <c r="I5010" s="40"/>
      <c r="J5010" s="40"/>
      <c r="K5010" s="40"/>
      <c r="L5010" s="40"/>
      <c r="M5010" s="40"/>
      <c r="N5010" s="40"/>
      <c r="O5010" s="40"/>
    </row>
    <row r="5011" spans="1:15" s="200" customFormat="1" x14ac:dyDescent="0.2">
      <c r="A5011" s="40"/>
      <c r="B5011" s="40"/>
      <c r="C5011" s="40"/>
      <c r="D5011" s="40"/>
      <c r="E5011" s="115"/>
      <c r="F5011" s="115"/>
      <c r="G5011" s="40"/>
      <c r="H5011" s="40"/>
      <c r="I5011" s="40"/>
      <c r="J5011" s="40"/>
      <c r="K5011" s="40"/>
      <c r="L5011" s="40"/>
      <c r="M5011" s="40"/>
      <c r="N5011" s="40"/>
      <c r="O5011" s="40"/>
    </row>
    <row r="5012" spans="1:15" s="200" customFormat="1" x14ac:dyDescent="0.2">
      <c r="A5012" s="40"/>
      <c r="B5012" s="40"/>
      <c r="C5012" s="40"/>
      <c r="D5012" s="40"/>
      <c r="E5012" s="115"/>
      <c r="F5012" s="115"/>
      <c r="G5012" s="40"/>
      <c r="H5012" s="40"/>
      <c r="I5012" s="40"/>
      <c r="J5012" s="40"/>
      <c r="K5012" s="40"/>
      <c r="L5012" s="40"/>
      <c r="M5012" s="40"/>
      <c r="N5012" s="40"/>
      <c r="O5012" s="40"/>
    </row>
    <row r="5013" spans="1:15" s="200" customFormat="1" x14ac:dyDescent="0.2">
      <c r="A5013" s="40"/>
      <c r="B5013" s="40"/>
      <c r="C5013" s="40"/>
      <c r="D5013" s="40"/>
      <c r="E5013" s="115"/>
      <c r="F5013" s="115"/>
      <c r="G5013" s="40"/>
      <c r="H5013" s="40"/>
      <c r="I5013" s="40"/>
      <c r="J5013" s="40"/>
      <c r="K5013" s="40"/>
      <c r="L5013" s="40"/>
      <c r="M5013" s="40"/>
      <c r="N5013" s="40"/>
      <c r="O5013" s="40"/>
    </row>
    <row r="5014" spans="1:15" s="200" customFormat="1" x14ac:dyDescent="0.2">
      <c r="A5014" s="40"/>
      <c r="B5014" s="40"/>
      <c r="C5014" s="40"/>
      <c r="D5014" s="40"/>
      <c r="E5014" s="115"/>
      <c r="F5014" s="115"/>
      <c r="G5014" s="40"/>
      <c r="H5014" s="40"/>
      <c r="I5014" s="40"/>
      <c r="J5014" s="40"/>
      <c r="K5014" s="40"/>
      <c r="L5014" s="40"/>
      <c r="M5014" s="40"/>
      <c r="N5014" s="40"/>
      <c r="O5014" s="40"/>
    </row>
    <row r="5015" spans="1:15" s="200" customFormat="1" x14ac:dyDescent="0.2">
      <c r="A5015" s="40"/>
      <c r="B5015" s="40"/>
      <c r="C5015" s="40"/>
      <c r="D5015" s="40"/>
      <c r="E5015" s="115"/>
      <c r="F5015" s="115"/>
      <c r="G5015" s="40"/>
      <c r="H5015" s="40"/>
      <c r="I5015" s="40"/>
      <c r="J5015" s="40"/>
      <c r="K5015" s="40"/>
      <c r="L5015" s="40"/>
      <c r="M5015" s="40"/>
      <c r="N5015" s="40"/>
      <c r="O5015" s="40"/>
    </row>
    <row r="5016" spans="1:15" s="200" customFormat="1" x14ac:dyDescent="0.2">
      <c r="A5016" s="40"/>
      <c r="B5016" s="40"/>
      <c r="C5016" s="40"/>
      <c r="D5016" s="40"/>
      <c r="E5016" s="115"/>
      <c r="F5016" s="115"/>
      <c r="G5016" s="40"/>
      <c r="H5016" s="40"/>
      <c r="I5016" s="40"/>
      <c r="J5016" s="40"/>
      <c r="K5016" s="40"/>
      <c r="L5016" s="40"/>
      <c r="M5016" s="40"/>
      <c r="N5016" s="40"/>
      <c r="O5016" s="40"/>
    </row>
    <row r="5017" spans="1:15" s="200" customFormat="1" x14ac:dyDescent="0.2">
      <c r="A5017" s="40"/>
      <c r="B5017" s="40"/>
      <c r="C5017" s="40"/>
      <c r="D5017" s="40"/>
      <c r="E5017" s="115"/>
      <c r="F5017" s="115"/>
      <c r="G5017" s="40"/>
      <c r="H5017" s="40"/>
      <c r="I5017" s="40"/>
      <c r="J5017" s="40"/>
      <c r="K5017" s="40"/>
      <c r="L5017" s="40"/>
      <c r="M5017" s="40"/>
      <c r="N5017" s="40"/>
      <c r="O5017" s="40"/>
    </row>
    <row r="5018" spans="1:15" s="200" customFormat="1" x14ac:dyDescent="0.2">
      <c r="A5018" s="40"/>
      <c r="B5018" s="40"/>
      <c r="C5018" s="40"/>
      <c r="D5018" s="40"/>
      <c r="E5018" s="115"/>
      <c r="F5018" s="115"/>
      <c r="G5018" s="40"/>
      <c r="H5018" s="40"/>
      <c r="I5018" s="40"/>
      <c r="J5018" s="40"/>
      <c r="K5018" s="40"/>
      <c r="L5018" s="40"/>
      <c r="M5018" s="40"/>
      <c r="N5018" s="40"/>
      <c r="O5018" s="40"/>
    </row>
    <row r="5019" spans="1:15" s="200" customFormat="1" x14ac:dyDescent="0.2">
      <c r="A5019" s="40"/>
      <c r="B5019" s="40"/>
      <c r="C5019" s="40"/>
      <c r="D5019" s="40"/>
      <c r="E5019" s="115"/>
      <c r="F5019" s="115"/>
      <c r="G5019" s="40"/>
      <c r="H5019" s="40"/>
      <c r="I5019" s="40"/>
      <c r="J5019" s="40"/>
      <c r="K5019" s="40"/>
      <c r="L5019" s="40"/>
      <c r="M5019" s="40"/>
      <c r="N5019" s="40"/>
      <c r="O5019" s="40"/>
    </row>
    <row r="5020" spans="1:15" s="200" customFormat="1" x14ac:dyDescent="0.2">
      <c r="A5020" s="40"/>
      <c r="B5020" s="40"/>
      <c r="C5020" s="40"/>
      <c r="D5020" s="40"/>
      <c r="E5020" s="115"/>
      <c r="F5020" s="115"/>
      <c r="G5020" s="40"/>
      <c r="H5020" s="40"/>
      <c r="I5020" s="40"/>
      <c r="J5020" s="40"/>
      <c r="K5020" s="40"/>
      <c r="L5020" s="40"/>
      <c r="M5020" s="40"/>
      <c r="N5020" s="40"/>
      <c r="O5020" s="40"/>
    </row>
    <row r="5021" spans="1:15" s="200" customFormat="1" x14ac:dyDescent="0.2">
      <c r="A5021" s="40"/>
      <c r="B5021" s="40"/>
      <c r="C5021" s="40"/>
      <c r="D5021" s="40"/>
      <c r="E5021" s="115"/>
      <c r="F5021" s="115"/>
      <c r="G5021" s="40"/>
      <c r="H5021" s="40"/>
      <c r="I5021" s="40"/>
      <c r="J5021" s="40"/>
      <c r="K5021" s="40"/>
      <c r="L5021" s="40"/>
      <c r="M5021" s="40"/>
      <c r="N5021" s="40"/>
      <c r="O5021" s="40"/>
    </row>
    <row r="5022" spans="1:15" s="200" customFormat="1" x14ac:dyDescent="0.2">
      <c r="A5022" s="40"/>
      <c r="B5022" s="40"/>
      <c r="C5022" s="40"/>
      <c r="D5022" s="40"/>
      <c r="E5022" s="115"/>
      <c r="F5022" s="115"/>
      <c r="G5022" s="40"/>
      <c r="H5022" s="40"/>
      <c r="I5022" s="40"/>
      <c r="J5022" s="40"/>
      <c r="K5022" s="40"/>
      <c r="L5022" s="40"/>
      <c r="M5022" s="40"/>
      <c r="N5022" s="40"/>
      <c r="O5022" s="40"/>
    </row>
    <row r="5023" spans="1:15" s="200" customFormat="1" x14ac:dyDescent="0.2">
      <c r="A5023" s="40"/>
      <c r="B5023" s="40"/>
      <c r="C5023" s="40"/>
      <c r="D5023" s="40"/>
      <c r="E5023" s="115"/>
      <c r="F5023" s="115"/>
      <c r="G5023" s="40"/>
      <c r="H5023" s="40"/>
      <c r="I5023" s="40"/>
      <c r="J5023" s="40"/>
      <c r="K5023" s="40"/>
      <c r="L5023" s="40"/>
      <c r="M5023" s="40"/>
      <c r="N5023" s="40"/>
      <c r="O5023" s="40"/>
    </row>
    <row r="5024" spans="1:15" s="200" customFormat="1" x14ac:dyDescent="0.2">
      <c r="A5024" s="40"/>
      <c r="B5024" s="40"/>
      <c r="C5024" s="40"/>
      <c r="D5024" s="40"/>
      <c r="E5024" s="115"/>
      <c r="F5024" s="115"/>
      <c r="G5024" s="40"/>
      <c r="H5024" s="40"/>
      <c r="I5024" s="40"/>
      <c r="J5024" s="40"/>
      <c r="K5024" s="40"/>
      <c r="L5024" s="40"/>
      <c r="M5024" s="40"/>
      <c r="N5024" s="40"/>
      <c r="O5024" s="40"/>
    </row>
    <row r="5025" spans="1:15" s="200" customFormat="1" x14ac:dyDescent="0.2">
      <c r="A5025" s="40"/>
      <c r="B5025" s="40"/>
      <c r="C5025" s="40"/>
      <c r="D5025" s="40"/>
      <c r="E5025" s="115"/>
      <c r="F5025" s="115"/>
      <c r="G5025" s="40"/>
      <c r="H5025" s="40"/>
      <c r="I5025" s="40"/>
      <c r="J5025" s="40"/>
      <c r="K5025" s="40"/>
      <c r="L5025" s="40"/>
      <c r="M5025" s="40"/>
      <c r="N5025" s="40"/>
      <c r="O5025" s="40"/>
    </row>
    <row r="5026" spans="1:15" s="200" customFormat="1" x14ac:dyDescent="0.2">
      <c r="A5026" s="40"/>
      <c r="B5026" s="40"/>
      <c r="C5026" s="40"/>
      <c r="D5026" s="40"/>
      <c r="E5026" s="115"/>
      <c r="F5026" s="115"/>
      <c r="G5026" s="40"/>
      <c r="H5026" s="40"/>
      <c r="I5026" s="40"/>
      <c r="J5026" s="40"/>
      <c r="K5026" s="40"/>
      <c r="L5026" s="40"/>
      <c r="M5026" s="40"/>
      <c r="N5026" s="40"/>
      <c r="O5026" s="40"/>
    </row>
    <row r="5027" spans="1:15" s="200" customFormat="1" x14ac:dyDescent="0.2">
      <c r="A5027" s="40"/>
      <c r="B5027" s="40"/>
      <c r="C5027" s="40"/>
      <c r="D5027" s="40"/>
      <c r="E5027" s="115"/>
      <c r="F5027" s="115"/>
      <c r="G5027" s="40"/>
      <c r="H5027" s="40"/>
      <c r="I5027" s="40"/>
      <c r="J5027" s="40"/>
      <c r="K5027" s="40"/>
      <c r="L5027" s="40"/>
      <c r="M5027" s="40"/>
      <c r="N5027" s="40"/>
      <c r="O5027" s="40"/>
    </row>
    <row r="5028" spans="1:15" s="200" customFormat="1" x14ac:dyDescent="0.2">
      <c r="A5028" s="40"/>
      <c r="B5028" s="40"/>
      <c r="C5028" s="40"/>
      <c r="D5028" s="40"/>
      <c r="E5028" s="115"/>
      <c r="F5028" s="115"/>
      <c r="G5028" s="40"/>
      <c r="H5028" s="40"/>
      <c r="I5028" s="40"/>
      <c r="J5028" s="40"/>
      <c r="K5028" s="40"/>
      <c r="L5028" s="40"/>
      <c r="M5028" s="40"/>
      <c r="N5028" s="40"/>
      <c r="O5028" s="40"/>
    </row>
    <row r="5029" spans="1:15" s="200" customFormat="1" x14ac:dyDescent="0.2">
      <c r="A5029" s="40"/>
      <c r="B5029" s="40"/>
      <c r="C5029" s="40"/>
      <c r="D5029" s="40"/>
      <c r="E5029" s="115"/>
      <c r="F5029" s="115"/>
      <c r="G5029" s="40"/>
      <c r="H5029" s="40"/>
      <c r="I5029" s="40"/>
      <c r="J5029" s="40"/>
      <c r="K5029" s="40"/>
      <c r="L5029" s="40"/>
      <c r="M5029" s="40"/>
      <c r="N5029" s="40"/>
      <c r="O5029" s="40"/>
    </row>
    <row r="5030" spans="1:15" s="200" customFormat="1" x14ac:dyDescent="0.2">
      <c r="A5030" s="40"/>
      <c r="B5030" s="40"/>
      <c r="C5030" s="40"/>
      <c r="D5030" s="40"/>
      <c r="E5030" s="115"/>
      <c r="F5030" s="115"/>
      <c r="G5030" s="40"/>
      <c r="H5030" s="40"/>
      <c r="I5030" s="40"/>
      <c r="J5030" s="40"/>
      <c r="K5030" s="40"/>
      <c r="L5030" s="40"/>
      <c r="M5030" s="40"/>
      <c r="N5030" s="40"/>
      <c r="O5030" s="40"/>
    </row>
    <row r="5031" spans="1:15" s="200" customFormat="1" x14ac:dyDescent="0.2">
      <c r="A5031" s="40"/>
      <c r="B5031" s="40"/>
      <c r="C5031" s="40"/>
      <c r="D5031" s="40"/>
      <c r="E5031" s="115"/>
      <c r="F5031" s="115"/>
      <c r="G5031" s="40"/>
      <c r="H5031" s="40"/>
      <c r="I5031" s="40"/>
      <c r="J5031" s="40"/>
      <c r="K5031" s="40"/>
      <c r="L5031" s="40"/>
      <c r="M5031" s="40"/>
      <c r="N5031" s="40"/>
      <c r="O5031" s="40"/>
    </row>
    <row r="5032" spans="1:15" s="200" customFormat="1" x14ac:dyDescent="0.2">
      <c r="A5032" s="40"/>
      <c r="B5032" s="40"/>
      <c r="C5032" s="40"/>
      <c r="D5032" s="40"/>
      <c r="E5032" s="115"/>
      <c r="F5032" s="115"/>
      <c r="G5032" s="40"/>
      <c r="H5032" s="40"/>
      <c r="I5032" s="40"/>
      <c r="J5032" s="40"/>
      <c r="K5032" s="40"/>
      <c r="L5032" s="40"/>
      <c r="M5032" s="40"/>
      <c r="N5032" s="40"/>
      <c r="O5032" s="40"/>
    </row>
    <row r="5033" spans="1:15" s="200" customFormat="1" x14ac:dyDescent="0.2">
      <c r="A5033" s="40"/>
      <c r="B5033" s="40"/>
      <c r="C5033" s="40"/>
      <c r="D5033" s="40"/>
      <c r="E5033" s="115"/>
      <c r="F5033" s="115"/>
      <c r="G5033" s="40"/>
      <c r="H5033" s="40"/>
      <c r="I5033" s="40"/>
      <c r="J5033" s="40"/>
      <c r="K5033" s="40"/>
      <c r="L5033" s="40"/>
      <c r="M5033" s="40"/>
      <c r="N5033" s="40"/>
      <c r="O5033" s="40"/>
    </row>
    <row r="5034" spans="1:15" s="200" customFormat="1" x14ac:dyDescent="0.2">
      <c r="A5034" s="40"/>
      <c r="B5034" s="40"/>
      <c r="C5034" s="40"/>
      <c r="D5034" s="40"/>
      <c r="E5034" s="115"/>
      <c r="F5034" s="115"/>
      <c r="G5034" s="40"/>
      <c r="H5034" s="40"/>
      <c r="I5034" s="40"/>
      <c r="J5034" s="40"/>
      <c r="K5034" s="40"/>
      <c r="L5034" s="40"/>
      <c r="M5034" s="40"/>
      <c r="N5034" s="40"/>
      <c r="O5034" s="40"/>
    </row>
    <row r="5035" spans="1:15" s="200" customFormat="1" x14ac:dyDescent="0.2">
      <c r="A5035" s="40"/>
      <c r="B5035" s="40"/>
      <c r="C5035" s="40"/>
      <c r="D5035" s="40"/>
      <c r="E5035" s="115"/>
      <c r="F5035" s="115"/>
      <c r="G5035" s="40"/>
      <c r="H5035" s="40"/>
      <c r="I5035" s="40"/>
      <c r="J5035" s="40"/>
      <c r="K5035" s="40"/>
      <c r="L5035" s="40"/>
      <c r="M5035" s="40"/>
      <c r="N5035" s="40"/>
      <c r="O5035" s="40"/>
    </row>
    <row r="5036" spans="1:15" s="200" customFormat="1" x14ac:dyDescent="0.2">
      <c r="A5036" s="40"/>
      <c r="B5036" s="40"/>
      <c r="C5036" s="40"/>
      <c r="D5036" s="40"/>
      <c r="E5036" s="115"/>
      <c r="F5036" s="115"/>
      <c r="G5036" s="40"/>
      <c r="H5036" s="40"/>
      <c r="I5036" s="40"/>
      <c r="J5036" s="40"/>
      <c r="K5036" s="40"/>
      <c r="L5036" s="40"/>
      <c r="M5036" s="40"/>
      <c r="N5036" s="40"/>
      <c r="O5036" s="40"/>
    </row>
    <row r="5037" spans="1:15" s="200" customFormat="1" x14ac:dyDescent="0.2">
      <c r="A5037" s="40"/>
      <c r="B5037" s="40"/>
      <c r="C5037" s="40"/>
      <c r="D5037" s="40"/>
      <c r="E5037" s="115"/>
      <c r="F5037" s="115"/>
      <c r="G5037" s="40"/>
      <c r="H5037" s="40"/>
      <c r="I5037" s="40"/>
      <c r="J5037" s="40"/>
      <c r="K5037" s="40"/>
      <c r="L5037" s="40"/>
      <c r="M5037" s="40"/>
      <c r="N5037" s="40"/>
      <c r="O5037" s="40"/>
    </row>
    <row r="5038" spans="1:15" s="200" customFormat="1" x14ac:dyDescent="0.2">
      <c r="A5038" s="40"/>
      <c r="B5038" s="40"/>
      <c r="C5038" s="40"/>
      <c r="D5038" s="40"/>
      <c r="E5038" s="115"/>
      <c r="F5038" s="115"/>
      <c r="G5038" s="40"/>
      <c r="H5038" s="40"/>
      <c r="I5038" s="40"/>
      <c r="J5038" s="40"/>
      <c r="K5038" s="40"/>
      <c r="L5038" s="40"/>
      <c r="M5038" s="40"/>
      <c r="N5038" s="40"/>
      <c r="O5038" s="40"/>
    </row>
    <row r="5039" spans="1:15" s="200" customFormat="1" x14ac:dyDescent="0.2">
      <c r="A5039" s="40"/>
      <c r="B5039" s="40"/>
      <c r="C5039" s="40"/>
      <c r="D5039" s="40"/>
      <c r="E5039" s="115"/>
      <c r="F5039" s="115"/>
      <c r="G5039" s="40"/>
      <c r="H5039" s="40"/>
      <c r="I5039" s="40"/>
      <c r="J5039" s="40"/>
      <c r="K5039" s="40"/>
      <c r="L5039" s="40"/>
      <c r="M5039" s="40"/>
      <c r="N5039" s="40"/>
      <c r="O5039" s="40"/>
    </row>
    <row r="5040" spans="1:15" s="200" customFormat="1" x14ac:dyDescent="0.2">
      <c r="A5040" s="40"/>
      <c r="B5040" s="40"/>
      <c r="C5040" s="40"/>
      <c r="D5040" s="40"/>
      <c r="E5040" s="115"/>
      <c r="F5040" s="115"/>
      <c r="G5040" s="40"/>
      <c r="H5040" s="40"/>
      <c r="I5040" s="40"/>
      <c r="J5040" s="40"/>
      <c r="K5040" s="40"/>
      <c r="L5040" s="40"/>
      <c r="M5040" s="40"/>
      <c r="N5040" s="40"/>
      <c r="O5040" s="40"/>
    </row>
    <row r="5041" spans="1:15" s="200" customFormat="1" x14ac:dyDescent="0.2">
      <c r="A5041" s="40"/>
      <c r="B5041" s="40"/>
      <c r="C5041" s="40"/>
      <c r="D5041" s="40"/>
      <c r="E5041" s="115"/>
      <c r="F5041" s="115"/>
      <c r="G5041" s="40"/>
      <c r="H5041" s="40"/>
      <c r="I5041" s="40"/>
      <c r="J5041" s="40"/>
      <c r="K5041" s="40"/>
      <c r="L5041" s="40"/>
      <c r="M5041" s="40"/>
      <c r="N5041" s="40"/>
      <c r="O5041" s="40"/>
    </row>
    <row r="5042" spans="1:15" s="200" customFormat="1" x14ac:dyDescent="0.2">
      <c r="A5042" s="40"/>
      <c r="B5042" s="40"/>
      <c r="C5042" s="40"/>
      <c r="D5042" s="40"/>
      <c r="E5042" s="115"/>
      <c r="F5042" s="115"/>
      <c r="G5042" s="40"/>
      <c r="H5042" s="40"/>
      <c r="I5042" s="40"/>
      <c r="J5042" s="40"/>
      <c r="K5042" s="40"/>
      <c r="L5042" s="40"/>
      <c r="M5042" s="40"/>
      <c r="N5042" s="40"/>
      <c r="O5042" s="40"/>
    </row>
    <row r="5043" spans="1:15" s="200" customFormat="1" x14ac:dyDescent="0.2">
      <c r="A5043" s="40"/>
      <c r="B5043" s="40"/>
      <c r="C5043" s="40"/>
      <c r="D5043" s="40"/>
      <c r="E5043" s="115"/>
      <c r="F5043" s="115"/>
      <c r="G5043" s="40"/>
      <c r="H5043" s="40"/>
      <c r="I5043" s="40"/>
      <c r="J5043" s="40"/>
      <c r="K5043" s="40"/>
      <c r="L5043" s="40"/>
      <c r="M5043" s="40"/>
      <c r="N5043" s="40"/>
      <c r="O5043" s="40"/>
    </row>
    <row r="5044" spans="1:15" s="200" customFormat="1" x14ac:dyDescent="0.2">
      <c r="A5044" s="40"/>
      <c r="B5044" s="40"/>
      <c r="C5044" s="40"/>
      <c r="D5044" s="40"/>
      <c r="E5044" s="115"/>
      <c r="F5044" s="115"/>
      <c r="G5044" s="40"/>
      <c r="H5044" s="40"/>
      <c r="I5044" s="40"/>
      <c r="J5044" s="40"/>
      <c r="K5044" s="40"/>
      <c r="L5044" s="40"/>
      <c r="M5044" s="40"/>
      <c r="N5044" s="40"/>
      <c r="O5044" s="40"/>
    </row>
    <row r="5045" spans="1:15" s="200" customFormat="1" x14ac:dyDescent="0.2">
      <c r="A5045" s="40"/>
      <c r="B5045" s="40"/>
      <c r="C5045" s="40"/>
      <c r="D5045" s="40"/>
      <c r="E5045" s="115"/>
      <c r="F5045" s="115"/>
      <c r="G5045" s="40"/>
      <c r="H5045" s="40"/>
      <c r="I5045" s="40"/>
      <c r="J5045" s="40"/>
      <c r="K5045" s="40"/>
      <c r="L5045" s="40"/>
      <c r="M5045" s="40"/>
      <c r="N5045" s="40"/>
      <c r="O5045" s="40"/>
    </row>
    <row r="5046" spans="1:15" s="200" customFormat="1" x14ac:dyDescent="0.2">
      <c r="A5046" s="40"/>
      <c r="B5046" s="40"/>
      <c r="C5046" s="40"/>
      <c r="D5046" s="40"/>
      <c r="E5046" s="115"/>
      <c r="F5046" s="115"/>
      <c r="G5046" s="40"/>
      <c r="H5046" s="40"/>
      <c r="I5046" s="40"/>
      <c r="J5046" s="40"/>
      <c r="K5046" s="40"/>
      <c r="L5046" s="40"/>
      <c r="M5046" s="40"/>
      <c r="N5046" s="40"/>
      <c r="O5046" s="40"/>
    </row>
    <row r="5047" spans="1:15" s="200" customFormat="1" x14ac:dyDescent="0.2">
      <c r="A5047" s="40"/>
      <c r="B5047" s="40"/>
      <c r="C5047" s="40"/>
      <c r="D5047" s="40"/>
      <c r="E5047" s="115"/>
      <c r="F5047" s="115"/>
      <c r="G5047" s="40"/>
      <c r="H5047" s="40"/>
      <c r="I5047" s="40"/>
      <c r="J5047" s="40"/>
      <c r="K5047" s="40"/>
      <c r="L5047" s="40"/>
      <c r="M5047" s="40"/>
      <c r="N5047" s="40"/>
      <c r="O5047" s="40"/>
    </row>
    <row r="5048" spans="1:15" s="200" customFormat="1" x14ac:dyDescent="0.2">
      <c r="A5048" s="40"/>
      <c r="B5048" s="40"/>
      <c r="C5048" s="40"/>
      <c r="D5048" s="40"/>
      <c r="E5048" s="115"/>
      <c r="F5048" s="115"/>
      <c r="G5048" s="40"/>
      <c r="H5048" s="40"/>
      <c r="I5048" s="40"/>
      <c r="J5048" s="40"/>
      <c r="K5048" s="40"/>
      <c r="L5048" s="40"/>
      <c r="M5048" s="40"/>
      <c r="N5048" s="40"/>
      <c r="O5048" s="40"/>
    </row>
    <row r="5049" spans="1:15" s="200" customFormat="1" x14ac:dyDescent="0.2">
      <c r="A5049" s="40"/>
      <c r="B5049" s="40"/>
      <c r="C5049" s="40"/>
      <c r="D5049" s="40"/>
      <c r="E5049" s="115"/>
      <c r="F5049" s="115"/>
      <c r="G5049" s="40"/>
      <c r="H5049" s="40"/>
      <c r="I5049" s="40"/>
      <c r="J5049" s="40"/>
      <c r="K5049" s="40"/>
      <c r="L5049" s="40"/>
      <c r="M5049" s="40"/>
      <c r="N5049" s="40"/>
      <c r="O5049" s="40"/>
    </row>
    <row r="5050" spans="1:15" s="200" customFormat="1" x14ac:dyDescent="0.2">
      <c r="A5050" s="40"/>
      <c r="B5050" s="40"/>
      <c r="C5050" s="40"/>
      <c r="D5050" s="40"/>
      <c r="E5050" s="115"/>
      <c r="F5050" s="115"/>
      <c r="G5050" s="40"/>
      <c r="H5050" s="40"/>
      <c r="I5050" s="40"/>
      <c r="J5050" s="40"/>
      <c r="K5050" s="40"/>
      <c r="L5050" s="40"/>
      <c r="M5050" s="40"/>
      <c r="N5050" s="40"/>
      <c r="O5050" s="40"/>
    </row>
    <row r="5051" spans="1:15" s="200" customFormat="1" x14ac:dyDescent="0.2">
      <c r="A5051" s="40"/>
      <c r="B5051" s="40"/>
      <c r="C5051" s="40"/>
      <c r="D5051" s="40"/>
      <c r="E5051" s="115"/>
      <c r="F5051" s="115"/>
      <c r="G5051" s="40"/>
      <c r="H5051" s="40"/>
      <c r="I5051" s="40"/>
      <c r="J5051" s="40"/>
      <c r="K5051" s="40"/>
      <c r="L5051" s="40"/>
      <c r="M5051" s="40"/>
      <c r="N5051" s="40"/>
      <c r="O5051" s="40"/>
    </row>
    <row r="5052" spans="1:15" s="200" customFormat="1" x14ac:dyDescent="0.2">
      <c r="A5052" s="40"/>
      <c r="B5052" s="40"/>
      <c r="C5052" s="40"/>
      <c r="D5052" s="40"/>
      <c r="E5052" s="115"/>
      <c r="F5052" s="115"/>
      <c r="G5052" s="40"/>
      <c r="H5052" s="40"/>
      <c r="I5052" s="40"/>
      <c r="J5052" s="40"/>
      <c r="K5052" s="40"/>
      <c r="L5052" s="40"/>
      <c r="M5052" s="40"/>
      <c r="N5052" s="40"/>
      <c r="O5052" s="40"/>
    </row>
    <row r="5053" spans="1:15" s="200" customFormat="1" x14ac:dyDescent="0.2">
      <c r="A5053" s="40"/>
      <c r="B5053" s="40"/>
      <c r="C5053" s="40"/>
      <c r="D5053" s="40"/>
      <c r="E5053" s="115"/>
      <c r="F5053" s="115"/>
      <c r="G5053" s="40"/>
      <c r="H5053" s="40"/>
      <c r="I5053" s="40"/>
      <c r="J5053" s="40"/>
      <c r="K5053" s="40"/>
      <c r="L5053" s="40"/>
      <c r="M5053" s="40"/>
      <c r="N5053" s="40"/>
      <c r="O5053" s="40"/>
    </row>
    <row r="5054" spans="1:15" s="200" customFormat="1" x14ac:dyDescent="0.2">
      <c r="A5054" s="40"/>
      <c r="B5054" s="40"/>
      <c r="C5054" s="40"/>
      <c r="D5054" s="40"/>
      <c r="E5054" s="115"/>
      <c r="F5054" s="115"/>
      <c r="G5054" s="40"/>
      <c r="H5054" s="40"/>
      <c r="I5054" s="40"/>
      <c r="J5054" s="40"/>
      <c r="K5054" s="40"/>
      <c r="L5054" s="40"/>
      <c r="M5054" s="40"/>
      <c r="N5054" s="40"/>
      <c r="O5054" s="40"/>
    </row>
    <row r="5055" spans="1:15" s="200" customFormat="1" x14ac:dyDescent="0.2">
      <c r="A5055" s="40"/>
      <c r="B5055" s="40"/>
      <c r="C5055" s="40"/>
      <c r="D5055" s="40"/>
      <c r="E5055" s="115"/>
      <c r="F5055" s="115"/>
      <c r="G5055" s="40"/>
      <c r="H5055" s="40"/>
      <c r="I5055" s="40"/>
      <c r="J5055" s="40"/>
      <c r="K5055" s="40"/>
      <c r="L5055" s="40"/>
      <c r="M5055" s="40"/>
      <c r="N5055" s="40"/>
      <c r="O5055" s="40"/>
    </row>
    <row r="5056" spans="1:15" s="200" customFormat="1" x14ac:dyDescent="0.2">
      <c r="A5056" s="40"/>
      <c r="B5056" s="40"/>
      <c r="C5056" s="40"/>
      <c r="D5056" s="40"/>
      <c r="E5056" s="115"/>
      <c r="F5056" s="115"/>
      <c r="G5056" s="40"/>
      <c r="H5056" s="40"/>
      <c r="I5056" s="40"/>
      <c r="J5056" s="40"/>
      <c r="K5056" s="40"/>
      <c r="L5056" s="40"/>
      <c r="M5056" s="40"/>
      <c r="N5056" s="40"/>
      <c r="O5056" s="40"/>
    </row>
    <row r="5057" spans="1:15" s="200" customFormat="1" x14ac:dyDescent="0.2">
      <c r="A5057" s="40"/>
      <c r="B5057" s="40"/>
      <c r="C5057" s="40"/>
      <c r="D5057" s="40"/>
      <c r="E5057" s="115"/>
      <c r="F5057" s="115"/>
      <c r="G5057" s="40"/>
      <c r="H5057" s="40"/>
      <c r="I5057" s="40"/>
      <c r="J5057" s="40"/>
      <c r="K5057" s="40"/>
      <c r="L5057" s="40"/>
      <c r="M5057" s="40"/>
      <c r="N5057" s="40"/>
      <c r="O5057" s="40"/>
    </row>
    <row r="5058" spans="1:15" s="200" customFormat="1" x14ac:dyDescent="0.2">
      <c r="A5058" s="40"/>
      <c r="B5058" s="40"/>
      <c r="C5058" s="40"/>
      <c r="D5058" s="40"/>
      <c r="E5058" s="115"/>
      <c r="F5058" s="115"/>
      <c r="G5058" s="40"/>
      <c r="H5058" s="40"/>
      <c r="I5058" s="40"/>
      <c r="J5058" s="40"/>
      <c r="K5058" s="40"/>
      <c r="L5058" s="40"/>
      <c r="M5058" s="40"/>
      <c r="N5058" s="40"/>
      <c r="O5058" s="40"/>
    </row>
    <row r="5059" spans="1:15" s="200" customFormat="1" x14ac:dyDescent="0.2">
      <c r="A5059" s="40"/>
      <c r="B5059" s="40"/>
      <c r="C5059" s="40"/>
      <c r="D5059" s="40"/>
      <c r="E5059" s="115"/>
      <c r="F5059" s="115"/>
      <c r="G5059" s="40"/>
      <c r="H5059" s="40"/>
      <c r="I5059" s="40"/>
      <c r="J5059" s="40"/>
      <c r="K5059" s="40"/>
      <c r="L5059" s="40"/>
      <c r="M5059" s="40"/>
      <c r="N5059" s="40"/>
      <c r="O5059" s="40"/>
    </row>
    <row r="5060" spans="1:15" s="200" customFormat="1" x14ac:dyDescent="0.2">
      <c r="A5060" s="40"/>
      <c r="B5060" s="40"/>
      <c r="C5060" s="40"/>
      <c r="D5060" s="40"/>
      <c r="E5060" s="115"/>
      <c r="F5060" s="115"/>
      <c r="G5060" s="40"/>
      <c r="H5060" s="40"/>
      <c r="I5060" s="40"/>
      <c r="J5060" s="40"/>
      <c r="K5060" s="40"/>
      <c r="L5060" s="40"/>
      <c r="M5060" s="40"/>
      <c r="N5060" s="40"/>
      <c r="O5060" s="40"/>
    </row>
    <row r="5061" spans="1:15" s="200" customFormat="1" x14ac:dyDescent="0.2">
      <c r="A5061" s="40"/>
      <c r="B5061" s="40"/>
      <c r="C5061" s="40"/>
      <c r="D5061" s="40"/>
      <c r="E5061" s="115"/>
      <c r="F5061" s="115"/>
      <c r="G5061" s="40"/>
      <c r="H5061" s="40"/>
      <c r="I5061" s="40"/>
      <c r="J5061" s="40"/>
      <c r="K5061" s="40"/>
      <c r="L5061" s="40"/>
      <c r="M5061" s="40"/>
      <c r="N5061" s="40"/>
      <c r="O5061" s="40"/>
    </row>
    <row r="5062" spans="1:15" s="200" customFormat="1" x14ac:dyDescent="0.2">
      <c r="A5062" s="40"/>
      <c r="B5062" s="40"/>
      <c r="C5062" s="40"/>
      <c r="D5062" s="40"/>
      <c r="E5062" s="115"/>
      <c r="F5062" s="115"/>
      <c r="G5062" s="40"/>
      <c r="H5062" s="40"/>
      <c r="I5062" s="40"/>
      <c r="J5062" s="40"/>
      <c r="K5062" s="40"/>
      <c r="L5062" s="40"/>
      <c r="M5062" s="40"/>
      <c r="N5062" s="40"/>
      <c r="O5062" s="40"/>
    </row>
    <row r="5063" spans="1:15" s="200" customFormat="1" x14ac:dyDescent="0.2">
      <c r="A5063" s="40"/>
      <c r="B5063" s="40"/>
      <c r="C5063" s="40"/>
      <c r="D5063" s="40"/>
      <c r="E5063" s="115"/>
      <c r="F5063" s="115"/>
      <c r="G5063" s="40"/>
      <c r="H5063" s="40"/>
      <c r="I5063" s="40"/>
      <c r="J5063" s="40"/>
      <c r="K5063" s="40"/>
      <c r="L5063" s="40"/>
      <c r="M5063" s="40"/>
      <c r="N5063" s="40"/>
      <c r="O5063" s="40"/>
    </row>
    <row r="5064" spans="1:15" s="200" customFormat="1" x14ac:dyDescent="0.2">
      <c r="A5064" s="40"/>
      <c r="B5064" s="40"/>
      <c r="C5064" s="40"/>
      <c r="D5064" s="40"/>
      <c r="E5064" s="115"/>
      <c r="F5064" s="115"/>
      <c r="G5064" s="40"/>
      <c r="H5064" s="40"/>
      <c r="I5064" s="40"/>
      <c r="J5064" s="40"/>
      <c r="K5064" s="40"/>
      <c r="L5064" s="40"/>
      <c r="M5064" s="40"/>
      <c r="N5064" s="40"/>
      <c r="O5064" s="40"/>
    </row>
    <row r="5065" spans="1:15" s="200" customFormat="1" x14ac:dyDescent="0.2">
      <c r="A5065" s="40"/>
      <c r="B5065" s="40"/>
      <c r="C5065" s="40"/>
      <c r="D5065" s="40"/>
      <c r="E5065" s="115"/>
      <c r="F5065" s="115"/>
      <c r="G5065" s="40"/>
      <c r="H5065" s="40"/>
      <c r="I5065" s="40"/>
      <c r="J5065" s="40"/>
      <c r="K5065" s="40"/>
      <c r="L5065" s="40"/>
      <c r="M5065" s="40"/>
      <c r="N5065" s="40"/>
      <c r="O5065" s="40"/>
    </row>
    <row r="5066" spans="1:15" s="200" customFormat="1" x14ac:dyDescent="0.2">
      <c r="A5066" s="40"/>
      <c r="B5066" s="40"/>
      <c r="C5066" s="40"/>
      <c r="D5066" s="40"/>
      <c r="E5066" s="115"/>
      <c r="F5066" s="115"/>
      <c r="G5066" s="40"/>
      <c r="H5066" s="40"/>
      <c r="I5066" s="40"/>
      <c r="J5066" s="40"/>
      <c r="K5066" s="40"/>
      <c r="L5066" s="40"/>
      <c r="M5066" s="40"/>
      <c r="N5066" s="40"/>
      <c r="O5066" s="40"/>
    </row>
    <row r="5067" spans="1:15" s="200" customFormat="1" x14ac:dyDescent="0.2">
      <c r="A5067" s="40"/>
      <c r="B5067" s="40"/>
      <c r="C5067" s="40"/>
      <c r="D5067" s="40"/>
      <c r="E5067" s="115"/>
      <c r="F5067" s="115"/>
      <c r="G5067" s="40"/>
      <c r="H5067" s="40"/>
      <c r="I5067" s="40"/>
      <c r="J5067" s="40"/>
      <c r="K5067" s="40"/>
      <c r="L5067" s="40"/>
      <c r="M5067" s="40"/>
      <c r="N5067" s="40"/>
      <c r="O5067" s="40"/>
    </row>
    <row r="5068" spans="1:15" s="200" customFormat="1" x14ac:dyDescent="0.2">
      <c r="A5068" s="40"/>
      <c r="B5068" s="40"/>
      <c r="C5068" s="40"/>
      <c r="D5068" s="40"/>
      <c r="E5068" s="115"/>
      <c r="F5068" s="115"/>
      <c r="G5068" s="40"/>
      <c r="H5068" s="40"/>
      <c r="I5068" s="40"/>
      <c r="J5068" s="40"/>
      <c r="K5068" s="40"/>
      <c r="L5068" s="40"/>
      <c r="M5068" s="40"/>
      <c r="N5068" s="40"/>
      <c r="O5068" s="40"/>
    </row>
    <row r="5069" spans="1:15" s="200" customFormat="1" x14ac:dyDescent="0.2">
      <c r="A5069" s="40"/>
      <c r="B5069" s="40"/>
      <c r="C5069" s="40"/>
      <c r="D5069" s="40"/>
      <c r="E5069" s="115"/>
      <c r="F5069" s="115"/>
      <c r="G5069" s="40"/>
      <c r="H5069" s="40"/>
      <c r="I5069" s="40"/>
      <c r="J5069" s="40"/>
      <c r="K5069" s="40"/>
      <c r="L5069" s="40"/>
      <c r="M5069" s="40"/>
      <c r="N5069" s="40"/>
      <c r="O5069" s="40"/>
    </row>
    <row r="5070" spans="1:15" s="200" customFormat="1" x14ac:dyDescent="0.2">
      <c r="A5070" s="40"/>
      <c r="B5070" s="40"/>
      <c r="C5070" s="40"/>
      <c r="D5070" s="40"/>
      <c r="E5070" s="115"/>
      <c r="F5070" s="115"/>
      <c r="G5070" s="40"/>
      <c r="H5070" s="40"/>
      <c r="I5070" s="40"/>
      <c r="J5070" s="40"/>
      <c r="K5070" s="40"/>
      <c r="L5070" s="40"/>
      <c r="M5070" s="40"/>
      <c r="N5070" s="40"/>
      <c r="O5070" s="40"/>
    </row>
    <row r="5071" spans="1:15" s="200" customFormat="1" x14ac:dyDescent="0.2">
      <c r="A5071" s="40"/>
      <c r="B5071" s="40"/>
      <c r="C5071" s="40"/>
      <c r="D5071" s="40"/>
      <c r="E5071" s="115"/>
      <c r="F5071" s="115"/>
      <c r="G5071" s="40"/>
      <c r="H5071" s="40"/>
      <c r="I5071" s="40"/>
      <c r="J5071" s="40"/>
      <c r="K5071" s="40"/>
      <c r="L5071" s="40"/>
      <c r="M5071" s="40"/>
      <c r="N5071" s="40"/>
      <c r="O5071" s="40"/>
    </row>
    <row r="5072" spans="1:15" s="200" customFormat="1" x14ac:dyDescent="0.2">
      <c r="A5072" s="40"/>
      <c r="B5072" s="40"/>
      <c r="C5072" s="40"/>
      <c r="D5072" s="40"/>
      <c r="E5072" s="115"/>
      <c r="F5072" s="115"/>
      <c r="G5072" s="40"/>
      <c r="H5072" s="40"/>
      <c r="I5072" s="40"/>
      <c r="J5072" s="40"/>
      <c r="K5072" s="40"/>
      <c r="L5072" s="40"/>
      <c r="M5072" s="40"/>
      <c r="N5072" s="40"/>
      <c r="O5072" s="40"/>
    </row>
    <row r="5073" spans="1:15" s="200" customFormat="1" x14ac:dyDescent="0.2">
      <c r="A5073" s="40"/>
      <c r="B5073" s="40"/>
      <c r="C5073" s="40"/>
      <c r="D5073" s="40"/>
      <c r="E5073" s="115"/>
      <c r="F5073" s="115"/>
      <c r="G5073" s="40"/>
      <c r="H5073" s="40"/>
      <c r="I5073" s="40"/>
      <c r="J5073" s="40"/>
      <c r="K5073" s="40"/>
      <c r="L5073" s="40"/>
      <c r="M5073" s="40"/>
      <c r="N5073" s="40"/>
      <c r="O5073" s="40"/>
    </row>
    <row r="5074" spans="1:15" s="200" customFormat="1" x14ac:dyDescent="0.2">
      <c r="A5074" s="40"/>
      <c r="B5074" s="40"/>
      <c r="C5074" s="40"/>
      <c r="D5074" s="40"/>
      <c r="E5074" s="115"/>
      <c r="F5074" s="115"/>
      <c r="G5074" s="40"/>
      <c r="H5074" s="40"/>
      <c r="I5074" s="40"/>
      <c r="J5074" s="40"/>
      <c r="K5074" s="40"/>
      <c r="L5074" s="40"/>
      <c r="M5074" s="40"/>
      <c r="N5074" s="40"/>
      <c r="O5074" s="40"/>
    </row>
    <row r="5075" spans="1:15" s="200" customFormat="1" x14ac:dyDescent="0.2">
      <c r="A5075" s="40"/>
      <c r="B5075" s="40"/>
      <c r="C5075" s="40"/>
      <c r="D5075" s="40"/>
      <c r="E5075" s="115"/>
      <c r="F5075" s="115"/>
      <c r="G5075" s="40"/>
      <c r="H5075" s="40"/>
      <c r="I5075" s="40"/>
      <c r="J5075" s="40"/>
      <c r="K5075" s="40"/>
      <c r="L5075" s="40"/>
      <c r="M5075" s="40"/>
      <c r="N5075" s="40"/>
      <c r="O5075" s="40"/>
    </row>
    <row r="5076" spans="1:15" s="200" customFormat="1" x14ac:dyDescent="0.2">
      <c r="A5076" s="40"/>
      <c r="B5076" s="40"/>
      <c r="C5076" s="40"/>
      <c r="D5076" s="40"/>
      <c r="E5076" s="115"/>
      <c r="F5076" s="115"/>
      <c r="G5076" s="40"/>
      <c r="H5076" s="40"/>
      <c r="I5076" s="40"/>
      <c r="J5076" s="40"/>
      <c r="K5076" s="40"/>
      <c r="L5076" s="40"/>
      <c r="M5076" s="40"/>
      <c r="N5076" s="40"/>
      <c r="O5076" s="40"/>
    </row>
    <row r="5077" spans="1:15" s="200" customFormat="1" x14ac:dyDescent="0.2">
      <c r="A5077" s="40"/>
      <c r="B5077" s="40"/>
      <c r="C5077" s="40"/>
      <c r="D5077" s="40"/>
      <c r="E5077" s="115"/>
      <c r="F5077" s="115"/>
      <c r="G5077" s="40"/>
      <c r="H5077" s="40"/>
      <c r="I5077" s="40"/>
      <c r="J5077" s="40"/>
      <c r="K5077" s="40"/>
      <c r="L5077" s="40"/>
      <c r="M5077" s="40"/>
      <c r="N5077" s="40"/>
      <c r="O5077" s="40"/>
    </row>
    <row r="5078" spans="1:15" s="200" customFormat="1" x14ac:dyDescent="0.2">
      <c r="A5078" s="40"/>
      <c r="B5078" s="40"/>
      <c r="C5078" s="40"/>
      <c r="D5078" s="40"/>
      <c r="E5078" s="115"/>
      <c r="F5078" s="115"/>
      <c r="G5078" s="40"/>
      <c r="H5078" s="40"/>
      <c r="I5078" s="40"/>
      <c r="J5078" s="40"/>
      <c r="K5078" s="40"/>
      <c r="L5078" s="40"/>
      <c r="M5078" s="40"/>
      <c r="N5078" s="40"/>
      <c r="O5078" s="40"/>
    </row>
    <row r="5079" spans="1:15" s="200" customFormat="1" x14ac:dyDescent="0.2">
      <c r="A5079" s="40"/>
      <c r="B5079" s="40"/>
      <c r="C5079" s="40"/>
      <c r="D5079" s="40"/>
      <c r="E5079" s="115"/>
      <c r="F5079" s="115"/>
      <c r="G5079" s="40"/>
      <c r="H5079" s="40"/>
      <c r="I5079" s="40"/>
      <c r="J5079" s="40"/>
      <c r="K5079" s="40"/>
      <c r="L5079" s="40"/>
      <c r="M5079" s="40"/>
      <c r="N5079" s="40"/>
      <c r="O5079" s="40"/>
    </row>
    <row r="5080" spans="1:15" s="200" customFormat="1" x14ac:dyDescent="0.2">
      <c r="A5080" s="40"/>
      <c r="B5080" s="40"/>
      <c r="C5080" s="40"/>
      <c r="D5080" s="40"/>
      <c r="E5080" s="115"/>
      <c r="F5080" s="115"/>
      <c r="G5080" s="40"/>
      <c r="H5080" s="40"/>
      <c r="I5080" s="40"/>
      <c r="J5080" s="40"/>
      <c r="K5080" s="40"/>
      <c r="L5080" s="40"/>
      <c r="M5080" s="40"/>
      <c r="N5080" s="40"/>
      <c r="O5080" s="40"/>
    </row>
    <row r="5081" spans="1:15" s="200" customFormat="1" x14ac:dyDescent="0.2">
      <c r="A5081" s="40"/>
      <c r="B5081" s="40"/>
      <c r="C5081" s="40"/>
      <c r="D5081" s="40"/>
      <c r="E5081" s="115"/>
      <c r="F5081" s="115"/>
      <c r="G5081" s="40"/>
      <c r="H5081" s="40"/>
      <c r="I5081" s="40"/>
      <c r="J5081" s="40"/>
      <c r="K5081" s="40"/>
      <c r="L5081" s="40"/>
      <c r="M5081" s="40"/>
      <c r="N5081" s="40"/>
      <c r="O5081" s="40"/>
    </row>
    <row r="5082" spans="1:15" s="200" customFormat="1" x14ac:dyDescent="0.2">
      <c r="A5082" s="40"/>
      <c r="B5082" s="40"/>
      <c r="C5082" s="40"/>
      <c r="D5082" s="40"/>
      <c r="E5082" s="115"/>
      <c r="F5082" s="115"/>
      <c r="G5082" s="40"/>
      <c r="H5082" s="40"/>
      <c r="I5082" s="40"/>
      <c r="J5082" s="40"/>
      <c r="K5082" s="40"/>
      <c r="L5082" s="40"/>
      <c r="M5082" s="40"/>
      <c r="N5082" s="40"/>
      <c r="O5082" s="40"/>
    </row>
    <row r="5083" spans="1:15" s="200" customFormat="1" x14ac:dyDescent="0.2">
      <c r="A5083" s="40"/>
      <c r="B5083" s="40"/>
      <c r="C5083" s="40"/>
      <c r="D5083" s="40"/>
      <c r="E5083" s="115"/>
      <c r="F5083" s="115"/>
      <c r="G5083" s="40"/>
      <c r="H5083" s="40"/>
      <c r="I5083" s="40"/>
      <c r="J5083" s="40"/>
      <c r="K5083" s="40"/>
      <c r="L5083" s="40"/>
      <c r="M5083" s="40"/>
      <c r="N5083" s="40"/>
      <c r="O5083" s="40"/>
    </row>
    <row r="5084" spans="1:15" s="200" customFormat="1" x14ac:dyDescent="0.2">
      <c r="A5084" s="40"/>
      <c r="B5084" s="40"/>
      <c r="C5084" s="40"/>
      <c r="D5084" s="40"/>
      <c r="E5084" s="115"/>
      <c r="F5084" s="115"/>
      <c r="G5084" s="40"/>
      <c r="H5084" s="40"/>
      <c r="I5084" s="40"/>
      <c r="J5084" s="40"/>
      <c r="K5084" s="40"/>
      <c r="L5084" s="40"/>
      <c r="M5084" s="40"/>
      <c r="N5084" s="40"/>
      <c r="O5084" s="40"/>
    </row>
    <row r="5085" spans="1:15" s="200" customFormat="1" x14ac:dyDescent="0.2">
      <c r="A5085" s="40"/>
      <c r="B5085" s="40"/>
      <c r="C5085" s="40"/>
      <c r="D5085" s="40"/>
      <c r="E5085" s="115"/>
      <c r="F5085" s="115"/>
      <c r="G5085" s="40"/>
      <c r="H5085" s="40"/>
      <c r="I5085" s="40"/>
      <c r="J5085" s="40"/>
      <c r="K5085" s="40"/>
      <c r="L5085" s="40"/>
      <c r="M5085" s="40"/>
      <c r="N5085" s="40"/>
      <c r="O5085" s="40"/>
    </row>
    <row r="5086" spans="1:15" s="200" customFormat="1" x14ac:dyDescent="0.2">
      <c r="A5086" s="40"/>
      <c r="B5086" s="40"/>
      <c r="C5086" s="40"/>
      <c r="D5086" s="40"/>
      <c r="E5086" s="115"/>
      <c r="F5086" s="115"/>
      <c r="G5086" s="40"/>
      <c r="H5086" s="40"/>
      <c r="I5086" s="40"/>
      <c r="J5086" s="40"/>
      <c r="K5086" s="40"/>
      <c r="L5086" s="40"/>
      <c r="M5086" s="40"/>
      <c r="N5086" s="40"/>
      <c r="O5086" s="40"/>
    </row>
    <row r="5087" spans="1:15" s="200" customFormat="1" x14ac:dyDescent="0.2">
      <c r="A5087" s="40"/>
      <c r="B5087" s="40"/>
      <c r="C5087" s="40"/>
      <c r="D5087" s="40"/>
      <c r="E5087" s="115"/>
      <c r="F5087" s="115"/>
      <c r="G5087" s="40"/>
      <c r="H5087" s="40"/>
      <c r="I5087" s="40"/>
      <c r="J5087" s="40"/>
      <c r="K5087" s="40"/>
      <c r="L5087" s="40"/>
      <c r="M5087" s="40"/>
      <c r="N5087" s="40"/>
      <c r="O5087" s="40"/>
    </row>
    <row r="5088" spans="1:15" s="200" customFormat="1" x14ac:dyDescent="0.2">
      <c r="A5088" s="40"/>
      <c r="B5088" s="40"/>
      <c r="C5088" s="40"/>
      <c r="D5088" s="40"/>
      <c r="E5088" s="115"/>
      <c r="F5088" s="115"/>
      <c r="G5088" s="40"/>
      <c r="H5088" s="40"/>
      <c r="I5088" s="40"/>
      <c r="J5088" s="40"/>
      <c r="K5088" s="40"/>
      <c r="L5088" s="40"/>
      <c r="M5088" s="40"/>
      <c r="N5088" s="40"/>
      <c r="O5088" s="40"/>
    </row>
    <row r="5089" spans="1:15" s="200" customFormat="1" x14ac:dyDescent="0.2">
      <c r="A5089" s="40"/>
      <c r="B5089" s="40"/>
      <c r="C5089" s="40"/>
      <c r="D5089" s="40"/>
      <c r="E5089" s="115"/>
      <c r="F5089" s="115"/>
      <c r="G5089" s="40"/>
      <c r="H5089" s="40"/>
      <c r="I5089" s="40"/>
      <c r="J5089" s="40"/>
      <c r="K5089" s="40"/>
      <c r="L5089" s="40"/>
      <c r="M5089" s="40"/>
      <c r="N5089" s="40"/>
      <c r="O5089" s="40"/>
    </row>
    <row r="5090" spans="1:15" s="200" customFormat="1" x14ac:dyDescent="0.2">
      <c r="A5090" s="40"/>
      <c r="B5090" s="40"/>
      <c r="C5090" s="40"/>
      <c r="D5090" s="40"/>
      <c r="E5090" s="115"/>
      <c r="F5090" s="115"/>
      <c r="G5090" s="40"/>
      <c r="H5090" s="40"/>
      <c r="I5090" s="40"/>
      <c r="J5090" s="40"/>
      <c r="K5090" s="40"/>
      <c r="L5090" s="40"/>
      <c r="M5090" s="40"/>
      <c r="N5090" s="40"/>
      <c r="O5090" s="40"/>
    </row>
    <row r="5091" spans="1:15" s="200" customFormat="1" x14ac:dyDescent="0.2">
      <c r="A5091" s="40"/>
      <c r="B5091" s="40"/>
      <c r="C5091" s="40"/>
      <c r="D5091" s="40"/>
      <c r="E5091" s="115"/>
      <c r="F5091" s="115"/>
      <c r="G5091" s="40"/>
      <c r="H5091" s="40"/>
      <c r="I5091" s="40"/>
      <c r="J5091" s="40"/>
      <c r="K5091" s="40"/>
      <c r="L5091" s="40"/>
      <c r="M5091" s="40"/>
      <c r="N5091" s="40"/>
      <c r="O5091" s="40"/>
    </row>
    <row r="5092" spans="1:15" s="200" customFormat="1" x14ac:dyDescent="0.2">
      <c r="A5092" s="40"/>
      <c r="B5092" s="40"/>
      <c r="C5092" s="40"/>
      <c r="D5092" s="40"/>
      <c r="E5092" s="115"/>
      <c r="F5092" s="115"/>
      <c r="G5092" s="40"/>
      <c r="H5092" s="40"/>
      <c r="I5092" s="40"/>
      <c r="J5092" s="40"/>
      <c r="K5092" s="40"/>
      <c r="L5092" s="40"/>
      <c r="M5092" s="40"/>
      <c r="N5092" s="40"/>
      <c r="O5092" s="40"/>
    </row>
    <row r="5093" spans="1:15" s="200" customFormat="1" x14ac:dyDescent="0.2">
      <c r="A5093" s="40"/>
      <c r="B5093" s="40"/>
      <c r="C5093" s="40"/>
      <c r="D5093" s="40"/>
      <c r="E5093" s="115"/>
      <c r="F5093" s="115"/>
      <c r="G5093" s="40"/>
      <c r="H5093" s="40"/>
      <c r="I5093" s="40"/>
      <c r="J5093" s="40"/>
      <c r="K5093" s="40"/>
      <c r="L5093" s="40"/>
      <c r="M5093" s="40"/>
      <c r="N5093" s="40"/>
      <c r="O5093" s="40"/>
    </row>
    <row r="5094" spans="1:15" s="200" customFormat="1" x14ac:dyDescent="0.2">
      <c r="A5094" s="40"/>
      <c r="B5094" s="40"/>
      <c r="C5094" s="40"/>
      <c r="D5094" s="40"/>
      <c r="E5094" s="115"/>
      <c r="F5094" s="115"/>
      <c r="G5094" s="40"/>
      <c r="H5094" s="40"/>
      <c r="I5094" s="40"/>
      <c r="J5094" s="40"/>
      <c r="K5094" s="40"/>
      <c r="L5094" s="40"/>
      <c r="M5094" s="40"/>
      <c r="N5094" s="40"/>
      <c r="O5094" s="40"/>
    </row>
    <row r="5095" spans="1:15" s="200" customFormat="1" x14ac:dyDescent="0.2">
      <c r="A5095" s="40"/>
      <c r="B5095" s="40"/>
      <c r="C5095" s="40"/>
      <c r="D5095" s="40"/>
      <c r="E5095" s="115"/>
      <c r="F5095" s="115"/>
      <c r="G5095" s="40"/>
      <c r="H5095" s="40"/>
      <c r="I5095" s="40"/>
      <c r="J5095" s="40"/>
      <c r="K5095" s="40"/>
      <c r="L5095" s="40"/>
      <c r="M5095" s="40"/>
      <c r="N5095" s="40"/>
      <c r="O5095" s="40"/>
    </row>
    <row r="5096" spans="1:15" s="200" customFormat="1" x14ac:dyDescent="0.2">
      <c r="A5096" s="40"/>
      <c r="B5096" s="40"/>
      <c r="C5096" s="40"/>
      <c r="D5096" s="40"/>
      <c r="E5096" s="115"/>
      <c r="F5096" s="115"/>
      <c r="G5096" s="40"/>
      <c r="H5096" s="40"/>
      <c r="I5096" s="40"/>
      <c r="J5096" s="40"/>
      <c r="K5096" s="40"/>
      <c r="L5096" s="40"/>
      <c r="M5096" s="40"/>
      <c r="N5096" s="40"/>
      <c r="O5096" s="40"/>
    </row>
    <row r="5097" spans="1:15" s="200" customFormat="1" x14ac:dyDescent="0.2">
      <c r="A5097" s="40"/>
      <c r="B5097" s="40"/>
      <c r="C5097" s="40"/>
      <c r="D5097" s="40"/>
      <c r="E5097" s="115"/>
      <c r="F5097" s="115"/>
      <c r="G5097" s="40"/>
      <c r="H5097" s="40"/>
      <c r="I5097" s="40"/>
      <c r="J5097" s="40"/>
      <c r="K5097" s="40"/>
      <c r="L5097" s="40"/>
      <c r="M5097" s="40"/>
      <c r="N5097" s="40"/>
      <c r="O5097" s="40"/>
    </row>
    <row r="5098" spans="1:15" s="200" customFormat="1" x14ac:dyDescent="0.2">
      <c r="A5098" s="40"/>
      <c r="B5098" s="40"/>
      <c r="C5098" s="40"/>
      <c r="D5098" s="40"/>
      <c r="E5098" s="115"/>
      <c r="F5098" s="115"/>
      <c r="G5098" s="40"/>
      <c r="H5098" s="40"/>
      <c r="I5098" s="40"/>
      <c r="J5098" s="40"/>
      <c r="K5098" s="40"/>
      <c r="L5098" s="40"/>
      <c r="M5098" s="40"/>
      <c r="N5098" s="40"/>
      <c r="O5098" s="40"/>
    </row>
    <row r="5099" spans="1:15" s="200" customFormat="1" x14ac:dyDescent="0.2">
      <c r="A5099" s="40"/>
      <c r="B5099" s="40"/>
      <c r="C5099" s="40"/>
      <c r="D5099" s="40"/>
      <c r="E5099" s="115"/>
      <c r="F5099" s="115"/>
      <c r="G5099" s="40"/>
      <c r="H5099" s="40"/>
      <c r="I5099" s="40"/>
      <c r="J5099" s="40"/>
      <c r="K5099" s="40"/>
      <c r="L5099" s="40"/>
      <c r="M5099" s="40"/>
      <c r="N5099" s="40"/>
      <c r="O5099" s="40"/>
    </row>
    <row r="5100" spans="1:15" s="200" customFormat="1" x14ac:dyDescent="0.2">
      <c r="A5100" s="40"/>
      <c r="B5100" s="40"/>
      <c r="C5100" s="40"/>
      <c r="D5100" s="40"/>
      <c r="E5100" s="115"/>
      <c r="F5100" s="115"/>
      <c r="G5100" s="40"/>
      <c r="H5100" s="40"/>
      <c r="I5100" s="40"/>
      <c r="J5100" s="40"/>
      <c r="K5100" s="40"/>
      <c r="L5100" s="40"/>
      <c r="M5100" s="40"/>
      <c r="N5100" s="40"/>
      <c r="O5100" s="40"/>
    </row>
    <row r="5101" spans="1:15" s="200" customFormat="1" x14ac:dyDescent="0.2">
      <c r="A5101" s="40"/>
      <c r="B5101" s="40"/>
      <c r="C5101" s="40"/>
      <c r="D5101" s="40"/>
      <c r="E5101" s="115"/>
      <c r="F5101" s="115"/>
      <c r="G5101" s="40"/>
      <c r="H5101" s="40"/>
      <c r="I5101" s="40"/>
      <c r="J5101" s="40"/>
      <c r="K5101" s="40"/>
      <c r="L5101" s="40"/>
      <c r="M5101" s="40"/>
      <c r="N5101" s="40"/>
      <c r="O5101" s="40"/>
    </row>
    <row r="5102" spans="1:15" s="200" customFormat="1" x14ac:dyDescent="0.2">
      <c r="A5102" s="40"/>
      <c r="B5102" s="40"/>
      <c r="C5102" s="40"/>
      <c r="D5102" s="40"/>
      <c r="E5102" s="115"/>
      <c r="F5102" s="115"/>
      <c r="G5102" s="40"/>
      <c r="H5102" s="40"/>
      <c r="I5102" s="40"/>
      <c r="J5102" s="40"/>
      <c r="K5102" s="40"/>
      <c r="L5102" s="40"/>
      <c r="M5102" s="40"/>
      <c r="N5102" s="40"/>
      <c r="O5102" s="40"/>
    </row>
    <row r="5103" spans="1:15" s="200" customFormat="1" x14ac:dyDescent="0.2">
      <c r="A5103" s="40"/>
      <c r="B5103" s="40"/>
      <c r="C5103" s="40"/>
      <c r="D5103" s="40"/>
      <c r="E5103" s="115"/>
      <c r="F5103" s="115"/>
      <c r="G5103" s="40"/>
      <c r="H5103" s="40"/>
      <c r="I5103" s="40"/>
      <c r="J5103" s="40"/>
      <c r="K5103" s="40"/>
      <c r="L5103" s="40"/>
      <c r="M5103" s="40"/>
      <c r="N5103" s="40"/>
      <c r="O5103" s="40"/>
    </row>
    <row r="5104" spans="1:15" s="200" customFormat="1" x14ac:dyDescent="0.2">
      <c r="A5104" s="40"/>
      <c r="B5104" s="40"/>
      <c r="C5104" s="40"/>
      <c r="D5104" s="40"/>
      <c r="E5104" s="115"/>
      <c r="F5104" s="115"/>
      <c r="G5104" s="40"/>
      <c r="H5104" s="40"/>
      <c r="I5104" s="40"/>
      <c r="J5104" s="40"/>
      <c r="K5104" s="40"/>
      <c r="L5104" s="40"/>
      <c r="M5104" s="40"/>
      <c r="N5104" s="40"/>
      <c r="O5104" s="40"/>
    </row>
    <row r="5105" spans="1:15" s="200" customFormat="1" x14ac:dyDescent="0.2">
      <c r="A5105" s="40"/>
      <c r="B5105" s="40"/>
      <c r="C5105" s="40"/>
      <c r="D5105" s="40"/>
      <c r="E5105" s="115"/>
      <c r="F5105" s="115"/>
      <c r="G5105" s="40"/>
      <c r="H5105" s="40"/>
      <c r="I5105" s="40"/>
      <c r="J5105" s="40"/>
      <c r="K5105" s="40"/>
      <c r="L5105" s="40"/>
      <c r="M5105" s="40"/>
      <c r="N5105" s="40"/>
      <c r="O5105" s="40"/>
    </row>
    <row r="5106" spans="1:15" s="200" customFormat="1" x14ac:dyDescent="0.2">
      <c r="A5106" s="40"/>
      <c r="B5106" s="40"/>
      <c r="C5106" s="40"/>
      <c r="D5106" s="40"/>
      <c r="E5106" s="115"/>
      <c r="F5106" s="115"/>
      <c r="G5106" s="40"/>
      <c r="H5106" s="40"/>
      <c r="I5106" s="40"/>
      <c r="J5106" s="40"/>
      <c r="K5106" s="40"/>
      <c r="L5106" s="40"/>
      <c r="M5106" s="40"/>
      <c r="N5106" s="40"/>
      <c r="O5106" s="40"/>
    </row>
    <row r="5107" spans="1:15" s="200" customFormat="1" x14ac:dyDescent="0.2">
      <c r="A5107" s="40"/>
      <c r="B5107" s="40"/>
      <c r="C5107" s="40"/>
      <c r="D5107" s="40"/>
      <c r="E5107" s="115"/>
      <c r="F5107" s="115"/>
      <c r="G5107" s="40"/>
      <c r="H5107" s="40"/>
      <c r="I5107" s="40"/>
      <c r="J5107" s="40"/>
      <c r="K5107" s="40"/>
      <c r="L5107" s="40"/>
      <c r="M5107" s="40"/>
      <c r="N5107" s="40"/>
      <c r="O5107" s="40"/>
    </row>
    <row r="5108" spans="1:15" s="200" customFormat="1" x14ac:dyDescent="0.2">
      <c r="A5108" s="40"/>
      <c r="B5108" s="40"/>
      <c r="C5108" s="40"/>
      <c r="D5108" s="40"/>
      <c r="E5108" s="115"/>
      <c r="F5108" s="115"/>
      <c r="G5108" s="40"/>
      <c r="H5108" s="40"/>
      <c r="I5108" s="40"/>
      <c r="J5108" s="40"/>
      <c r="K5108" s="40"/>
      <c r="L5108" s="40"/>
      <c r="M5108" s="40"/>
      <c r="N5108" s="40"/>
      <c r="O5108" s="40"/>
    </row>
    <row r="5109" spans="1:15" s="200" customFormat="1" x14ac:dyDescent="0.2">
      <c r="A5109" s="40"/>
      <c r="B5109" s="40"/>
      <c r="C5109" s="40"/>
      <c r="D5109" s="40"/>
      <c r="E5109" s="115"/>
      <c r="F5109" s="115"/>
      <c r="G5109" s="40"/>
      <c r="H5109" s="40"/>
      <c r="I5109" s="40"/>
      <c r="J5109" s="40"/>
      <c r="K5109" s="40"/>
      <c r="L5109" s="40"/>
      <c r="M5109" s="40"/>
      <c r="N5109" s="40"/>
      <c r="O5109" s="40"/>
    </row>
    <row r="5110" spans="1:15" s="200" customFormat="1" x14ac:dyDescent="0.2">
      <c r="A5110" s="40"/>
      <c r="B5110" s="40"/>
      <c r="C5110" s="40"/>
      <c r="D5110" s="40"/>
      <c r="E5110" s="115"/>
      <c r="F5110" s="115"/>
      <c r="G5110" s="40"/>
      <c r="H5110" s="40"/>
      <c r="I5110" s="40"/>
      <c r="J5110" s="40"/>
      <c r="K5110" s="40"/>
      <c r="L5110" s="40"/>
      <c r="M5110" s="40"/>
      <c r="N5110" s="40"/>
      <c r="O5110" s="40"/>
    </row>
    <row r="5111" spans="1:15" s="200" customFormat="1" x14ac:dyDescent="0.2">
      <c r="A5111" s="40"/>
      <c r="B5111" s="40"/>
      <c r="C5111" s="40"/>
      <c r="D5111" s="40"/>
      <c r="E5111" s="115"/>
      <c r="F5111" s="115"/>
      <c r="G5111" s="40"/>
      <c r="H5111" s="40"/>
      <c r="I5111" s="40"/>
      <c r="J5111" s="40"/>
      <c r="K5111" s="40"/>
      <c r="L5111" s="40"/>
      <c r="M5111" s="40"/>
      <c r="N5111" s="40"/>
      <c r="O5111" s="40"/>
    </row>
    <row r="5112" spans="1:15" s="200" customFormat="1" x14ac:dyDescent="0.2">
      <c r="A5112" s="40"/>
      <c r="B5112" s="40"/>
      <c r="C5112" s="40"/>
      <c r="D5112" s="40"/>
      <c r="E5112" s="115"/>
      <c r="F5112" s="115"/>
      <c r="G5112" s="40"/>
      <c r="H5112" s="40"/>
      <c r="I5112" s="40"/>
      <c r="J5112" s="40"/>
      <c r="K5112" s="40"/>
      <c r="L5112" s="40"/>
      <c r="M5112" s="40"/>
      <c r="N5112" s="40"/>
      <c r="O5112" s="40"/>
    </row>
    <row r="5113" spans="1:15" s="200" customFormat="1" x14ac:dyDescent="0.2">
      <c r="A5113" s="40"/>
      <c r="B5113" s="40"/>
      <c r="C5113" s="40"/>
      <c r="D5113" s="40"/>
      <c r="E5113" s="115"/>
      <c r="F5113" s="115"/>
      <c r="G5113" s="40"/>
      <c r="H5113" s="40"/>
      <c r="I5113" s="40"/>
      <c r="J5113" s="40"/>
      <c r="K5113" s="40"/>
      <c r="L5113" s="40"/>
      <c r="M5113" s="40"/>
      <c r="N5113" s="40"/>
      <c r="O5113" s="40"/>
    </row>
    <row r="5114" spans="1:15" s="200" customFormat="1" x14ac:dyDescent="0.2">
      <c r="A5114" s="40"/>
      <c r="B5114" s="40"/>
      <c r="C5114" s="40"/>
      <c r="D5114" s="40"/>
      <c r="E5114" s="115"/>
      <c r="F5114" s="115"/>
      <c r="G5114" s="40"/>
      <c r="H5114" s="40"/>
      <c r="I5114" s="40"/>
      <c r="J5114" s="40"/>
      <c r="K5114" s="40"/>
      <c r="L5114" s="40"/>
      <c r="M5114" s="40"/>
      <c r="N5114" s="40"/>
      <c r="O5114" s="40"/>
    </row>
    <row r="5115" spans="1:15" s="200" customFormat="1" x14ac:dyDescent="0.2">
      <c r="A5115" s="40"/>
      <c r="B5115" s="40"/>
      <c r="C5115" s="40"/>
      <c r="D5115" s="40"/>
      <c r="E5115" s="115"/>
      <c r="F5115" s="115"/>
      <c r="G5115" s="40"/>
      <c r="H5115" s="40"/>
      <c r="I5115" s="40"/>
      <c r="J5115" s="40"/>
      <c r="K5115" s="40"/>
      <c r="L5115" s="40"/>
      <c r="M5115" s="40"/>
      <c r="N5115" s="40"/>
      <c r="O5115" s="40"/>
    </row>
    <row r="5116" spans="1:15" s="200" customFormat="1" x14ac:dyDescent="0.2">
      <c r="A5116" s="40"/>
      <c r="B5116" s="40"/>
      <c r="C5116" s="40"/>
      <c r="D5116" s="40"/>
      <c r="E5116" s="115"/>
      <c r="F5116" s="115"/>
      <c r="G5116" s="40"/>
      <c r="H5116" s="40"/>
      <c r="I5116" s="40"/>
      <c r="J5116" s="40"/>
      <c r="K5116" s="40"/>
      <c r="L5116" s="40"/>
      <c r="M5116" s="40"/>
      <c r="N5116" s="40"/>
      <c r="O5116" s="40"/>
    </row>
    <row r="5117" spans="1:15" s="200" customFormat="1" x14ac:dyDescent="0.2">
      <c r="A5117" s="40"/>
      <c r="B5117" s="40"/>
      <c r="C5117" s="40"/>
      <c r="D5117" s="40"/>
      <c r="E5117" s="115"/>
      <c r="F5117" s="115"/>
      <c r="G5117" s="40"/>
      <c r="H5117" s="40"/>
      <c r="I5117" s="40"/>
      <c r="J5117" s="40"/>
      <c r="K5117" s="40"/>
      <c r="L5117" s="40"/>
      <c r="M5117" s="40"/>
      <c r="N5117" s="40"/>
      <c r="O5117" s="40"/>
    </row>
    <row r="5118" spans="1:15" s="200" customFormat="1" x14ac:dyDescent="0.2">
      <c r="A5118" s="40"/>
      <c r="B5118" s="40"/>
      <c r="C5118" s="40"/>
      <c r="D5118" s="40"/>
      <c r="E5118" s="115"/>
      <c r="F5118" s="115"/>
      <c r="G5118" s="40"/>
      <c r="H5118" s="40"/>
      <c r="I5118" s="40"/>
      <c r="J5118" s="40"/>
      <c r="K5118" s="40"/>
      <c r="L5118" s="40"/>
      <c r="M5118" s="40"/>
      <c r="N5118" s="40"/>
      <c r="O5118" s="40"/>
    </row>
    <row r="5119" spans="1:15" s="200" customFormat="1" x14ac:dyDescent="0.2">
      <c r="A5119" s="40"/>
      <c r="B5119" s="40"/>
      <c r="C5119" s="40"/>
      <c r="D5119" s="40"/>
      <c r="E5119" s="115"/>
      <c r="F5119" s="115"/>
      <c r="G5119" s="40"/>
      <c r="H5119" s="40"/>
      <c r="I5119" s="40"/>
      <c r="J5119" s="40"/>
      <c r="K5119" s="40"/>
      <c r="L5119" s="40"/>
      <c r="M5119" s="40"/>
      <c r="N5119" s="40"/>
      <c r="O5119" s="40"/>
    </row>
    <row r="5120" spans="1:15" s="200" customFormat="1" x14ac:dyDescent="0.2">
      <c r="A5120" s="40"/>
      <c r="B5120" s="40"/>
      <c r="C5120" s="40"/>
      <c r="D5120" s="40"/>
      <c r="E5120" s="115"/>
      <c r="F5120" s="115"/>
      <c r="G5120" s="40"/>
      <c r="H5120" s="40"/>
      <c r="I5120" s="40"/>
      <c r="J5120" s="40"/>
      <c r="K5120" s="40"/>
      <c r="L5120" s="40"/>
      <c r="M5120" s="40"/>
      <c r="N5120" s="40"/>
      <c r="O5120" s="40"/>
    </row>
    <row r="5121" spans="1:15" s="200" customFormat="1" x14ac:dyDescent="0.2">
      <c r="A5121" s="40"/>
      <c r="B5121" s="40"/>
      <c r="C5121" s="40"/>
      <c r="D5121" s="40"/>
      <c r="E5121" s="115"/>
      <c r="F5121" s="40"/>
      <c r="G5121" s="40"/>
      <c r="H5121" s="40"/>
      <c r="I5121" s="40"/>
      <c r="J5121" s="40"/>
      <c r="K5121" s="40"/>
      <c r="L5121" s="40"/>
      <c r="M5121" s="40"/>
      <c r="N5121" s="40"/>
      <c r="O5121" s="40"/>
    </row>
    <row r="5122" spans="1:15" s="200" customFormat="1" x14ac:dyDescent="0.2">
      <c r="A5122" s="40"/>
      <c r="B5122" s="40"/>
      <c r="C5122" s="40"/>
      <c r="D5122" s="40"/>
      <c r="E5122" s="115"/>
      <c r="F5122" s="40"/>
      <c r="G5122" s="40"/>
      <c r="H5122" s="40"/>
      <c r="I5122" s="40"/>
      <c r="J5122" s="40"/>
      <c r="K5122" s="40"/>
      <c r="L5122" s="40"/>
      <c r="M5122" s="40"/>
      <c r="N5122" s="40"/>
      <c r="O5122" s="40"/>
    </row>
    <row r="5123" spans="1:15" s="200" customFormat="1" x14ac:dyDescent="0.2">
      <c r="A5123" s="40"/>
      <c r="B5123" s="40"/>
      <c r="C5123" s="40"/>
      <c r="D5123" s="40"/>
      <c r="E5123" s="115"/>
      <c r="F5123" s="40"/>
      <c r="G5123" s="40"/>
      <c r="H5123" s="40"/>
      <c r="I5123" s="40"/>
      <c r="J5123" s="40"/>
      <c r="K5123" s="40"/>
      <c r="L5123" s="40"/>
      <c r="M5123" s="40"/>
      <c r="N5123" s="40"/>
      <c r="O5123" s="40"/>
    </row>
    <row r="5124" spans="1:15" s="200" customFormat="1" x14ac:dyDescent="0.2">
      <c r="A5124" s="40"/>
      <c r="B5124" s="40"/>
      <c r="C5124" s="40"/>
      <c r="D5124" s="40"/>
      <c r="E5124" s="115"/>
      <c r="F5124" s="40"/>
      <c r="G5124" s="40"/>
      <c r="H5124" s="40"/>
      <c r="I5124" s="40"/>
      <c r="J5124" s="40"/>
      <c r="K5124" s="40"/>
      <c r="L5124" s="40"/>
      <c r="M5124" s="40"/>
      <c r="N5124" s="40"/>
      <c r="O5124" s="40"/>
    </row>
    <row r="5125" spans="1:15" s="200" customFormat="1" x14ac:dyDescent="0.2">
      <c r="A5125" s="40"/>
      <c r="B5125" s="40"/>
      <c r="C5125" s="40"/>
      <c r="D5125" s="40"/>
      <c r="E5125" s="115"/>
      <c r="F5125" s="40"/>
      <c r="G5125" s="40"/>
      <c r="H5125" s="40"/>
      <c r="I5125" s="40"/>
      <c r="J5125" s="40"/>
      <c r="K5125" s="40"/>
      <c r="L5125" s="40"/>
      <c r="M5125" s="40"/>
      <c r="N5125" s="40"/>
      <c r="O5125" s="40"/>
    </row>
    <row r="5126" spans="1:15" s="200" customFormat="1" x14ac:dyDescent="0.2">
      <c r="A5126" s="40"/>
      <c r="B5126" s="40"/>
      <c r="C5126" s="40"/>
      <c r="D5126" s="40"/>
      <c r="E5126" s="115"/>
      <c r="F5126" s="40"/>
      <c r="G5126" s="40"/>
      <c r="H5126" s="40"/>
      <c r="I5126" s="40"/>
      <c r="J5126" s="40"/>
      <c r="K5126" s="40"/>
      <c r="L5126" s="40"/>
      <c r="M5126" s="40"/>
      <c r="N5126" s="40"/>
      <c r="O5126" s="40"/>
    </row>
    <row r="5127" spans="1:15" s="200" customFormat="1" x14ac:dyDescent="0.2">
      <c r="A5127" s="40"/>
      <c r="B5127" s="40"/>
      <c r="C5127" s="40"/>
      <c r="D5127" s="40"/>
      <c r="E5127" s="115"/>
      <c r="F5127" s="40"/>
      <c r="G5127" s="40"/>
      <c r="H5127" s="40"/>
      <c r="I5127" s="40"/>
      <c r="J5127" s="40"/>
      <c r="K5127" s="40"/>
      <c r="L5127" s="40"/>
      <c r="M5127" s="40"/>
      <c r="N5127" s="40"/>
      <c r="O5127" s="40"/>
    </row>
    <row r="5128" spans="1:15" s="200" customFormat="1" x14ac:dyDescent="0.2">
      <c r="A5128" s="40"/>
      <c r="B5128" s="40"/>
      <c r="C5128" s="40"/>
      <c r="D5128" s="40"/>
      <c r="E5128" s="115"/>
      <c r="F5128" s="40"/>
      <c r="G5128" s="40"/>
      <c r="H5128" s="40"/>
      <c r="I5128" s="40"/>
      <c r="J5128" s="40"/>
      <c r="K5128" s="40"/>
      <c r="L5128" s="40"/>
      <c r="M5128" s="40"/>
      <c r="N5128" s="40"/>
      <c r="O5128" s="40"/>
    </row>
    <row r="5129" spans="1:15" s="200" customFormat="1" x14ac:dyDescent="0.2">
      <c r="A5129" s="40"/>
      <c r="B5129" s="40"/>
      <c r="C5129" s="40"/>
      <c r="D5129" s="40"/>
      <c r="E5129" s="115"/>
      <c r="F5129" s="40"/>
      <c r="G5129" s="40"/>
      <c r="H5129" s="40"/>
      <c r="I5129" s="40"/>
      <c r="J5129" s="40"/>
      <c r="K5129" s="40"/>
      <c r="L5129" s="40"/>
      <c r="M5129" s="40"/>
      <c r="N5129" s="40"/>
      <c r="O5129" s="40"/>
    </row>
    <row r="5130" spans="1:15" s="200" customFormat="1" x14ac:dyDescent="0.2">
      <c r="A5130" s="40"/>
      <c r="B5130" s="40"/>
      <c r="C5130" s="40"/>
      <c r="D5130" s="40"/>
      <c r="E5130" s="115"/>
      <c r="F5130" s="40"/>
      <c r="G5130" s="40"/>
      <c r="H5130" s="40"/>
      <c r="I5130" s="40"/>
      <c r="J5130" s="40"/>
      <c r="K5130" s="40"/>
      <c r="L5130" s="40"/>
      <c r="M5130" s="40"/>
      <c r="N5130" s="40"/>
      <c r="O5130" s="40"/>
    </row>
    <row r="5131" spans="1:15" s="200" customFormat="1" x14ac:dyDescent="0.2">
      <c r="A5131" s="40"/>
      <c r="B5131" s="40"/>
      <c r="C5131" s="40"/>
      <c r="D5131" s="40"/>
      <c r="E5131" s="115"/>
      <c r="F5131" s="40"/>
      <c r="G5131" s="40"/>
      <c r="H5131" s="40"/>
      <c r="I5131" s="40"/>
      <c r="J5131" s="40"/>
      <c r="K5131" s="40"/>
      <c r="L5131" s="40"/>
      <c r="M5131" s="40"/>
      <c r="N5131" s="40"/>
      <c r="O5131" s="40"/>
    </row>
    <row r="5132" spans="1:15" s="200" customFormat="1" x14ac:dyDescent="0.2">
      <c r="A5132" s="40"/>
      <c r="B5132" s="40"/>
      <c r="C5132" s="40"/>
      <c r="D5132" s="40"/>
      <c r="E5132" s="115"/>
      <c r="F5132" s="40"/>
      <c r="G5132" s="40"/>
      <c r="H5132" s="40"/>
      <c r="I5132" s="40"/>
      <c r="J5132" s="40"/>
      <c r="K5132" s="40"/>
      <c r="L5132" s="40"/>
      <c r="M5132" s="40"/>
      <c r="N5132" s="40"/>
      <c r="O5132" s="40"/>
    </row>
    <row r="5133" spans="1:15" s="200" customFormat="1" x14ac:dyDescent="0.2">
      <c r="A5133" s="40"/>
      <c r="B5133" s="40"/>
      <c r="C5133" s="40"/>
      <c r="D5133" s="40"/>
      <c r="E5133" s="115"/>
      <c r="F5133" s="40"/>
      <c r="G5133" s="40"/>
      <c r="H5133" s="40"/>
      <c r="I5133" s="40"/>
      <c r="J5133" s="40"/>
      <c r="K5133" s="40"/>
      <c r="L5133" s="40"/>
      <c r="M5133" s="40"/>
      <c r="N5133" s="40"/>
      <c r="O5133" s="40"/>
    </row>
    <row r="5134" spans="1:15" s="200" customFormat="1" x14ac:dyDescent="0.2">
      <c r="A5134" s="40"/>
      <c r="B5134" s="40"/>
      <c r="C5134" s="40"/>
      <c r="D5134" s="40"/>
      <c r="E5134" s="115"/>
      <c r="F5134" s="40"/>
      <c r="G5134" s="40"/>
      <c r="H5134" s="40"/>
      <c r="I5134" s="40"/>
      <c r="J5134" s="40"/>
      <c r="K5134" s="40"/>
      <c r="L5134" s="40"/>
      <c r="M5134" s="40"/>
      <c r="N5134" s="40"/>
      <c r="O5134" s="40"/>
    </row>
    <row r="5135" spans="1:15" s="200" customFormat="1" x14ac:dyDescent="0.2">
      <c r="A5135" s="40"/>
      <c r="B5135" s="40"/>
      <c r="C5135" s="40"/>
      <c r="D5135" s="40"/>
      <c r="E5135" s="115"/>
      <c r="F5135" s="40"/>
      <c r="G5135" s="40"/>
      <c r="H5135" s="40"/>
      <c r="I5135" s="40"/>
      <c r="J5135" s="40"/>
      <c r="K5135" s="40"/>
      <c r="L5135" s="40"/>
      <c r="M5135" s="40"/>
      <c r="N5135" s="40"/>
      <c r="O5135" s="40"/>
    </row>
    <row r="5136" spans="1:15" s="200" customFormat="1" x14ac:dyDescent="0.2">
      <c r="A5136" s="40"/>
      <c r="B5136" s="40"/>
      <c r="C5136" s="40"/>
      <c r="D5136" s="40"/>
      <c r="E5136" s="115"/>
      <c r="F5136" s="40"/>
      <c r="G5136" s="40"/>
      <c r="H5136" s="40"/>
      <c r="I5136" s="40"/>
      <c r="J5136" s="40"/>
      <c r="K5136" s="40"/>
      <c r="L5136" s="40"/>
      <c r="M5136" s="40"/>
      <c r="N5136" s="40"/>
      <c r="O5136" s="40"/>
    </row>
    <row r="5137" spans="1:15" s="200" customFormat="1" x14ac:dyDescent="0.2">
      <c r="A5137" s="40"/>
      <c r="B5137" s="40"/>
      <c r="C5137" s="40"/>
      <c r="D5137" s="40"/>
      <c r="E5137" s="115"/>
      <c r="F5137" s="40"/>
      <c r="G5137" s="40"/>
      <c r="H5137" s="40"/>
      <c r="I5137" s="40"/>
      <c r="J5137" s="40"/>
      <c r="K5137" s="40"/>
      <c r="L5137" s="40"/>
      <c r="M5137" s="40"/>
      <c r="N5137" s="40"/>
      <c r="O5137" s="40"/>
    </row>
    <row r="5138" spans="1:15" s="200" customFormat="1" x14ac:dyDescent="0.2">
      <c r="A5138" s="40"/>
      <c r="B5138" s="40"/>
      <c r="C5138" s="40"/>
      <c r="D5138" s="40"/>
      <c r="E5138" s="115"/>
      <c r="F5138" s="40"/>
      <c r="G5138" s="40"/>
      <c r="H5138" s="40"/>
      <c r="I5138" s="40"/>
      <c r="J5138" s="40"/>
      <c r="K5138" s="40"/>
      <c r="L5138" s="40"/>
      <c r="M5138" s="40"/>
      <c r="N5138" s="40"/>
      <c r="O5138" s="40"/>
    </row>
    <row r="5139" spans="1:15" s="200" customFormat="1" x14ac:dyDescent="0.2">
      <c r="A5139" s="40"/>
      <c r="B5139" s="40"/>
      <c r="C5139" s="40"/>
      <c r="D5139" s="40"/>
      <c r="E5139" s="115"/>
      <c r="F5139" s="40"/>
      <c r="G5139" s="40"/>
      <c r="H5139" s="40"/>
      <c r="I5139" s="40"/>
      <c r="J5139" s="40"/>
      <c r="K5139" s="40"/>
      <c r="L5139" s="40"/>
      <c r="M5139" s="40"/>
      <c r="N5139" s="40"/>
      <c r="O5139" s="40"/>
    </row>
    <row r="5140" spans="1:15" s="200" customFormat="1" x14ac:dyDescent="0.2">
      <c r="A5140" s="40"/>
      <c r="B5140" s="40"/>
      <c r="C5140" s="40"/>
      <c r="D5140" s="40"/>
      <c r="E5140" s="115"/>
      <c r="F5140" s="40"/>
      <c r="G5140" s="40"/>
      <c r="H5140" s="40"/>
      <c r="I5140" s="40"/>
      <c r="J5140" s="40"/>
      <c r="K5140" s="40"/>
      <c r="L5140" s="40"/>
      <c r="M5140" s="40"/>
      <c r="N5140" s="40"/>
      <c r="O5140" s="40"/>
    </row>
    <row r="5141" spans="1:15" s="200" customFormat="1" x14ac:dyDescent="0.2">
      <c r="A5141" s="40"/>
      <c r="B5141" s="40"/>
      <c r="C5141" s="40"/>
      <c r="D5141" s="40"/>
      <c r="E5141" s="115"/>
      <c r="F5141" s="40"/>
      <c r="G5141" s="40"/>
      <c r="H5141" s="40"/>
      <c r="I5141" s="40"/>
      <c r="J5141" s="40"/>
      <c r="K5141" s="40"/>
      <c r="L5141" s="40"/>
      <c r="M5141" s="40"/>
      <c r="N5141" s="40"/>
      <c r="O5141" s="40"/>
    </row>
    <row r="5142" spans="1:15" s="200" customFormat="1" x14ac:dyDescent="0.2">
      <c r="A5142" s="40"/>
      <c r="B5142" s="40"/>
      <c r="C5142" s="40"/>
      <c r="D5142" s="40"/>
      <c r="E5142" s="115"/>
      <c r="F5142" s="40"/>
      <c r="G5142" s="40"/>
      <c r="H5142" s="40"/>
      <c r="I5142" s="40"/>
      <c r="J5142" s="40"/>
      <c r="K5142" s="40"/>
      <c r="L5142" s="40"/>
      <c r="M5142" s="40"/>
      <c r="N5142" s="40"/>
      <c r="O5142" s="40"/>
    </row>
    <row r="5143" spans="1:15" s="200" customFormat="1" x14ac:dyDescent="0.2">
      <c r="A5143" s="40"/>
      <c r="B5143" s="40"/>
      <c r="C5143" s="40"/>
      <c r="D5143" s="40"/>
      <c r="E5143" s="115"/>
      <c r="F5143" s="40"/>
      <c r="G5143" s="40"/>
      <c r="H5143" s="40"/>
      <c r="I5143" s="40"/>
      <c r="J5143" s="40"/>
      <c r="K5143" s="40"/>
      <c r="L5143" s="40"/>
      <c r="M5143" s="40"/>
      <c r="N5143" s="40"/>
      <c r="O5143" s="40"/>
    </row>
    <row r="5144" spans="1:15" s="200" customFormat="1" x14ac:dyDescent="0.2">
      <c r="A5144" s="40"/>
      <c r="B5144" s="40"/>
      <c r="C5144" s="40"/>
      <c r="D5144" s="40"/>
      <c r="E5144" s="115"/>
      <c r="F5144" s="40"/>
      <c r="G5144" s="40"/>
      <c r="H5144" s="40"/>
      <c r="I5144" s="40"/>
      <c r="J5144" s="40"/>
      <c r="K5144" s="40"/>
      <c r="L5144" s="40"/>
      <c r="M5144" s="40"/>
      <c r="N5144" s="40"/>
      <c r="O5144" s="40"/>
    </row>
    <row r="5145" spans="1:15" s="200" customFormat="1" x14ac:dyDescent="0.2">
      <c r="A5145" s="40"/>
      <c r="B5145" s="40"/>
      <c r="C5145" s="40"/>
      <c r="D5145" s="40"/>
      <c r="E5145" s="115"/>
      <c r="F5145" s="40"/>
      <c r="G5145" s="40"/>
      <c r="H5145" s="40"/>
      <c r="I5145" s="40"/>
      <c r="J5145" s="40"/>
      <c r="K5145" s="40"/>
      <c r="L5145" s="40"/>
      <c r="M5145" s="40"/>
      <c r="N5145" s="40"/>
      <c r="O5145" s="40"/>
    </row>
    <row r="5146" spans="1:15" s="200" customFormat="1" x14ac:dyDescent="0.2">
      <c r="A5146" s="40"/>
      <c r="B5146" s="40"/>
      <c r="C5146" s="40"/>
      <c r="D5146" s="40"/>
      <c r="E5146" s="115"/>
      <c r="F5146" s="40"/>
      <c r="G5146" s="40"/>
      <c r="H5146" s="40"/>
      <c r="I5146" s="40"/>
      <c r="J5146" s="40"/>
      <c r="K5146" s="40"/>
      <c r="L5146" s="40"/>
      <c r="M5146" s="40"/>
      <c r="N5146" s="40"/>
      <c r="O5146" s="40"/>
    </row>
    <row r="5147" spans="1:15" s="200" customFormat="1" x14ac:dyDescent="0.2">
      <c r="A5147" s="40"/>
      <c r="B5147" s="40"/>
      <c r="C5147" s="40"/>
      <c r="D5147" s="40"/>
      <c r="E5147" s="115"/>
      <c r="F5147" s="40"/>
      <c r="G5147" s="40"/>
      <c r="H5147" s="40"/>
      <c r="I5147" s="40"/>
      <c r="J5147" s="40"/>
      <c r="K5147" s="40"/>
      <c r="L5147" s="40"/>
      <c r="M5147" s="40"/>
      <c r="N5147" s="40"/>
      <c r="O5147" s="40"/>
    </row>
    <row r="5148" spans="1:15" s="200" customFormat="1" x14ac:dyDescent="0.2">
      <c r="A5148" s="40"/>
      <c r="B5148" s="40"/>
      <c r="C5148" s="40"/>
      <c r="D5148" s="40"/>
      <c r="E5148" s="115"/>
      <c r="F5148" s="40"/>
      <c r="G5148" s="40"/>
      <c r="H5148" s="40"/>
      <c r="I5148" s="40"/>
      <c r="J5148" s="40"/>
      <c r="K5148" s="40"/>
      <c r="L5148" s="40"/>
      <c r="M5148" s="40"/>
      <c r="N5148" s="40"/>
      <c r="O5148" s="40"/>
    </row>
    <row r="5149" spans="1:15" s="200" customFormat="1" x14ac:dyDescent="0.2">
      <c r="A5149" s="40"/>
      <c r="B5149" s="40"/>
      <c r="C5149" s="40"/>
      <c r="D5149" s="40"/>
      <c r="E5149" s="115"/>
      <c r="F5149" s="40"/>
      <c r="G5149" s="40"/>
      <c r="H5149" s="40"/>
      <c r="I5149" s="40"/>
      <c r="J5149" s="40"/>
      <c r="K5149" s="40"/>
      <c r="L5149" s="40"/>
      <c r="M5149" s="40"/>
      <c r="N5149" s="40"/>
      <c r="O5149" s="40"/>
    </row>
    <row r="5150" spans="1:15" s="200" customFormat="1" x14ac:dyDescent="0.2">
      <c r="A5150" s="40"/>
      <c r="B5150" s="40"/>
      <c r="C5150" s="40"/>
      <c r="D5150" s="40"/>
      <c r="E5150" s="115"/>
      <c r="F5150" s="40"/>
      <c r="G5150" s="40"/>
      <c r="H5150" s="40"/>
      <c r="I5150" s="40"/>
      <c r="J5150" s="40"/>
      <c r="K5150" s="40"/>
      <c r="L5150" s="40"/>
      <c r="M5150" s="40"/>
      <c r="N5150" s="40"/>
      <c r="O5150" s="40"/>
    </row>
    <row r="5151" spans="1:15" s="200" customFormat="1" x14ac:dyDescent="0.2">
      <c r="A5151" s="40"/>
      <c r="B5151" s="40"/>
      <c r="C5151" s="40"/>
      <c r="D5151" s="40"/>
      <c r="E5151" s="115"/>
      <c r="F5151" s="40"/>
      <c r="G5151" s="40"/>
      <c r="H5151" s="40"/>
      <c r="I5151" s="40"/>
      <c r="J5151" s="40"/>
      <c r="K5151" s="40"/>
      <c r="L5151" s="40"/>
      <c r="M5151" s="40"/>
      <c r="N5151" s="40"/>
      <c r="O5151" s="40"/>
    </row>
    <row r="5152" spans="1:15" s="200" customFormat="1" x14ac:dyDescent="0.2">
      <c r="A5152" s="40"/>
      <c r="B5152" s="40"/>
      <c r="C5152" s="40"/>
      <c r="D5152" s="40"/>
      <c r="E5152" s="115"/>
      <c r="F5152" s="40"/>
      <c r="G5152" s="40"/>
      <c r="H5152" s="40"/>
      <c r="I5152" s="40"/>
      <c r="J5152" s="40"/>
      <c r="K5152" s="40"/>
      <c r="L5152" s="40"/>
      <c r="M5152" s="40"/>
      <c r="N5152" s="40"/>
      <c r="O5152" s="40"/>
    </row>
    <row r="5153" spans="1:15" s="200" customFormat="1" x14ac:dyDescent="0.2">
      <c r="A5153" s="40"/>
      <c r="B5153" s="40"/>
      <c r="C5153" s="40"/>
      <c r="D5153" s="40"/>
      <c r="E5153" s="115"/>
      <c r="F5153" s="40"/>
      <c r="G5153" s="40"/>
      <c r="H5153" s="40"/>
      <c r="I5153" s="40"/>
      <c r="J5153" s="40"/>
      <c r="K5153" s="40"/>
      <c r="L5153" s="40"/>
      <c r="M5153" s="40"/>
      <c r="N5153" s="40"/>
      <c r="O5153" s="40"/>
    </row>
    <row r="5154" spans="1:15" s="200" customFormat="1" x14ac:dyDescent="0.2">
      <c r="A5154" s="40"/>
      <c r="B5154" s="40"/>
      <c r="C5154" s="40"/>
      <c r="D5154" s="40"/>
      <c r="E5154" s="115"/>
      <c r="F5154" s="40"/>
      <c r="G5154" s="40"/>
      <c r="H5154" s="40"/>
      <c r="I5154" s="40"/>
      <c r="J5154" s="40"/>
      <c r="K5154" s="40"/>
      <c r="L5154" s="40"/>
      <c r="M5154" s="40"/>
      <c r="N5154" s="40"/>
      <c r="O5154" s="40"/>
    </row>
    <row r="5155" spans="1:15" s="200" customFormat="1" x14ac:dyDescent="0.2">
      <c r="A5155" s="40"/>
      <c r="B5155" s="40"/>
      <c r="C5155" s="40"/>
      <c r="D5155" s="40"/>
      <c r="E5155" s="115"/>
      <c r="F5155" s="40"/>
      <c r="G5155" s="40"/>
      <c r="H5155" s="40"/>
      <c r="I5155" s="40"/>
      <c r="J5155" s="40"/>
      <c r="K5155" s="40"/>
      <c r="L5155" s="40"/>
      <c r="M5155" s="40"/>
      <c r="N5155" s="40"/>
      <c r="O5155" s="40"/>
    </row>
    <row r="5156" spans="1:15" s="200" customFormat="1" x14ac:dyDescent="0.2">
      <c r="A5156" s="40"/>
      <c r="B5156" s="40"/>
      <c r="C5156" s="40"/>
      <c r="D5156" s="40"/>
      <c r="E5156" s="115"/>
      <c r="F5156" s="40"/>
      <c r="G5156" s="40"/>
      <c r="H5156" s="40"/>
      <c r="I5156" s="40"/>
      <c r="J5156" s="40"/>
      <c r="K5156" s="40"/>
      <c r="L5156" s="40"/>
      <c r="M5156" s="40"/>
      <c r="N5156" s="40"/>
      <c r="O5156" s="40"/>
    </row>
    <row r="5157" spans="1:15" s="200" customFormat="1" x14ac:dyDescent="0.2">
      <c r="A5157" s="40"/>
      <c r="B5157" s="40"/>
      <c r="C5157" s="40"/>
      <c r="D5157" s="40"/>
      <c r="E5157" s="115"/>
      <c r="F5157" s="40"/>
      <c r="G5157" s="40"/>
      <c r="H5157" s="40"/>
      <c r="I5157" s="40"/>
      <c r="J5157" s="40"/>
      <c r="K5157" s="40"/>
      <c r="L5157" s="40"/>
      <c r="M5157" s="40"/>
      <c r="N5157" s="40"/>
      <c r="O5157" s="40"/>
    </row>
    <row r="5158" spans="1:15" s="200" customFormat="1" x14ac:dyDescent="0.2">
      <c r="A5158" s="40"/>
      <c r="B5158" s="40"/>
      <c r="C5158" s="40"/>
      <c r="D5158" s="40"/>
      <c r="E5158" s="115"/>
      <c r="F5158" s="40"/>
      <c r="G5158" s="40"/>
      <c r="H5158" s="40"/>
      <c r="I5158" s="40"/>
      <c r="J5158" s="40"/>
      <c r="K5158" s="40"/>
      <c r="L5158" s="40"/>
      <c r="M5158" s="40"/>
      <c r="N5158" s="40"/>
      <c r="O5158" s="40"/>
    </row>
    <row r="5159" spans="1:15" s="200" customFormat="1" x14ac:dyDescent="0.2">
      <c r="A5159" s="40"/>
      <c r="B5159" s="40"/>
      <c r="C5159" s="40"/>
      <c r="D5159" s="40"/>
      <c r="E5159" s="115"/>
      <c r="F5159" s="40"/>
      <c r="G5159" s="40"/>
      <c r="H5159" s="40"/>
      <c r="I5159" s="40"/>
      <c r="J5159" s="40"/>
      <c r="K5159" s="40"/>
      <c r="L5159" s="40"/>
      <c r="M5159" s="40"/>
      <c r="N5159" s="40"/>
      <c r="O5159" s="40"/>
    </row>
    <row r="5160" spans="1:15" s="200" customFormat="1" x14ac:dyDescent="0.2">
      <c r="A5160" s="40"/>
      <c r="B5160" s="40"/>
      <c r="C5160" s="40"/>
      <c r="D5160" s="40"/>
      <c r="E5160" s="115"/>
      <c r="F5160" s="40"/>
      <c r="G5160" s="40"/>
      <c r="H5160" s="40"/>
      <c r="I5160" s="40"/>
      <c r="J5160" s="40"/>
      <c r="K5160" s="40"/>
      <c r="L5160" s="40"/>
      <c r="M5160" s="40"/>
      <c r="N5160" s="40"/>
      <c r="O5160" s="40"/>
    </row>
    <row r="5161" spans="1:15" s="200" customFormat="1" x14ac:dyDescent="0.2">
      <c r="A5161" s="40"/>
      <c r="B5161" s="40"/>
      <c r="C5161" s="40"/>
      <c r="D5161" s="40"/>
      <c r="E5161" s="115"/>
      <c r="F5161" s="40"/>
      <c r="G5161" s="40"/>
      <c r="H5161" s="40"/>
      <c r="I5161" s="40"/>
      <c r="J5161" s="40"/>
      <c r="K5161" s="40"/>
      <c r="L5161" s="40"/>
      <c r="M5161" s="40"/>
      <c r="N5161" s="40"/>
      <c r="O5161" s="40"/>
    </row>
    <row r="5162" spans="1:15" s="200" customFormat="1" x14ac:dyDescent="0.2">
      <c r="A5162" s="40"/>
      <c r="B5162" s="40"/>
      <c r="C5162" s="40"/>
      <c r="D5162" s="40"/>
      <c r="E5162" s="115"/>
      <c r="F5162" s="40"/>
      <c r="G5162" s="40"/>
      <c r="H5162" s="40"/>
      <c r="I5162" s="40"/>
      <c r="J5162" s="40"/>
      <c r="K5162" s="40"/>
      <c r="L5162" s="40"/>
      <c r="M5162" s="40"/>
      <c r="N5162" s="40"/>
      <c r="O5162" s="40"/>
    </row>
    <row r="5163" spans="1:15" s="200" customFormat="1" x14ac:dyDescent="0.2">
      <c r="A5163" s="40"/>
      <c r="B5163" s="40"/>
      <c r="C5163" s="40"/>
      <c r="D5163" s="40"/>
      <c r="E5163" s="115"/>
      <c r="F5163" s="40"/>
      <c r="G5163" s="40"/>
      <c r="H5163" s="40"/>
      <c r="I5163" s="40"/>
      <c r="J5163" s="40"/>
      <c r="K5163" s="40"/>
      <c r="L5163" s="40"/>
      <c r="M5163" s="40"/>
      <c r="N5163" s="40"/>
      <c r="O5163" s="40"/>
    </row>
    <row r="5164" spans="1:15" s="200" customFormat="1" x14ac:dyDescent="0.2">
      <c r="A5164" s="40"/>
      <c r="B5164" s="40"/>
      <c r="C5164" s="40"/>
      <c r="D5164" s="40"/>
      <c r="E5164" s="115"/>
      <c r="F5164" s="40"/>
      <c r="G5164" s="40"/>
      <c r="H5164" s="40"/>
      <c r="I5164" s="40"/>
      <c r="J5164" s="40"/>
      <c r="K5164" s="40"/>
      <c r="L5164" s="40"/>
      <c r="M5164" s="40"/>
      <c r="N5164" s="40"/>
      <c r="O5164" s="40"/>
    </row>
    <row r="5165" spans="1:15" s="200" customFormat="1" x14ac:dyDescent="0.2">
      <c r="A5165" s="40"/>
      <c r="B5165" s="40"/>
      <c r="C5165" s="40"/>
      <c r="D5165" s="40"/>
      <c r="E5165" s="115"/>
      <c r="F5165" s="40"/>
      <c r="G5165" s="40"/>
      <c r="H5165" s="40"/>
      <c r="I5165" s="40"/>
      <c r="J5165" s="40"/>
      <c r="K5165" s="40"/>
      <c r="L5165" s="40"/>
      <c r="M5165" s="40"/>
      <c r="N5165" s="40"/>
      <c r="O5165" s="40"/>
    </row>
    <row r="5166" spans="1:15" s="200" customFormat="1" x14ac:dyDescent="0.2">
      <c r="A5166" s="40"/>
      <c r="B5166" s="40"/>
      <c r="C5166" s="40"/>
      <c r="D5166" s="40"/>
      <c r="E5166" s="115"/>
      <c r="F5166" s="40"/>
      <c r="G5166" s="40"/>
      <c r="H5166" s="40"/>
      <c r="I5166" s="40"/>
      <c r="J5166" s="40"/>
      <c r="K5166" s="40"/>
      <c r="L5166" s="40"/>
      <c r="M5166" s="40"/>
      <c r="N5166" s="40"/>
      <c r="O5166" s="40"/>
    </row>
    <row r="5167" spans="1:15" s="200" customFormat="1" x14ac:dyDescent="0.2">
      <c r="A5167" s="40"/>
      <c r="B5167" s="40"/>
      <c r="C5167" s="40"/>
      <c r="D5167" s="40"/>
      <c r="E5167" s="115"/>
      <c r="F5167" s="40"/>
      <c r="G5167" s="40"/>
      <c r="H5167" s="40"/>
      <c r="I5167" s="40"/>
      <c r="J5167" s="40"/>
      <c r="K5167" s="40"/>
      <c r="L5167" s="40"/>
      <c r="M5167" s="40"/>
      <c r="N5167" s="40"/>
      <c r="O5167" s="40"/>
    </row>
    <row r="5168" spans="1:15" s="200" customFormat="1" x14ac:dyDescent="0.2">
      <c r="A5168" s="40"/>
      <c r="B5168" s="40"/>
      <c r="C5168" s="40"/>
      <c r="D5168" s="40"/>
      <c r="E5168" s="115"/>
      <c r="F5168" s="40"/>
      <c r="G5168" s="40"/>
      <c r="H5168" s="40"/>
      <c r="I5168" s="40"/>
      <c r="J5168" s="40"/>
      <c r="K5168" s="40"/>
      <c r="L5168" s="40"/>
      <c r="M5168" s="40"/>
      <c r="N5168" s="40"/>
      <c r="O5168" s="40"/>
    </row>
    <row r="5169" spans="1:15" s="200" customFormat="1" x14ac:dyDescent="0.2">
      <c r="A5169" s="40"/>
      <c r="B5169" s="40"/>
      <c r="C5169" s="40"/>
      <c r="D5169" s="40"/>
      <c r="E5169" s="115"/>
      <c r="F5169" s="40"/>
      <c r="G5169" s="40"/>
      <c r="H5169" s="40"/>
      <c r="I5169" s="40"/>
      <c r="J5169" s="40"/>
      <c r="K5169" s="40"/>
      <c r="L5169" s="40"/>
      <c r="M5169" s="40"/>
      <c r="N5169" s="40"/>
      <c r="O5169" s="40"/>
    </row>
    <row r="5170" spans="1:15" s="200" customFormat="1" x14ac:dyDescent="0.2">
      <c r="A5170" s="40"/>
      <c r="B5170" s="40"/>
      <c r="C5170" s="40"/>
      <c r="D5170" s="40"/>
      <c r="E5170" s="115"/>
      <c r="F5170" s="40"/>
      <c r="G5170" s="40"/>
      <c r="H5170" s="40"/>
      <c r="I5170" s="40"/>
      <c r="J5170" s="40"/>
      <c r="K5170" s="40"/>
      <c r="L5170" s="40"/>
      <c r="M5170" s="40"/>
      <c r="N5170" s="40"/>
      <c r="O5170" s="40"/>
    </row>
    <row r="5171" spans="1:15" s="200" customFormat="1" x14ac:dyDescent="0.2">
      <c r="A5171" s="40"/>
      <c r="B5171" s="40"/>
      <c r="C5171" s="40"/>
      <c r="D5171" s="40"/>
      <c r="E5171" s="115"/>
      <c r="F5171" s="40"/>
      <c r="G5171" s="40"/>
      <c r="H5171" s="40"/>
      <c r="I5171" s="40"/>
      <c r="J5171" s="40"/>
      <c r="K5171" s="40"/>
      <c r="L5171" s="40"/>
      <c r="M5171" s="40"/>
      <c r="N5171" s="40"/>
      <c r="O5171" s="40"/>
    </row>
    <row r="5172" spans="1:15" s="200" customFormat="1" x14ac:dyDescent="0.2">
      <c r="A5172" s="40"/>
      <c r="B5172" s="40"/>
      <c r="C5172" s="40"/>
      <c r="D5172" s="40"/>
      <c r="E5172" s="115"/>
      <c r="F5172" s="40"/>
      <c r="G5172" s="40"/>
      <c r="H5172" s="40"/>
      <c r="I5172" s="40"/>
      <c r="J5172" s="40"/>
      <c r="K5172" s="40"/>
      <c r="L5172" s="40"/>
      <c r="M5172" s="40"/>
      <c r="N5172" s="40"/>
      <c r="O5172" s="40"/>
    </row>
    <row r="5173" spans="1:15" s="200" customFormat="1" x14ac:dyDescent="0.2">
      <c r="A5173" s="40"/>
      <c r="B5173" s="40"/>
      <c r="C5173" s="40"/>
      <c r="D5173" s="40"/>
      <c r="E5173" s="115"/>
      <c r="F5173" s="40"/>
      <c r="G5173" s="40"/>
      <c r="H5173" s="40"/>
      <c r="I5173" s="40"/>
      <c r="J5173" s="40"/>
      <c r="K5173" s="40"/>
      <c r="L5173" s="40"/>
      <c r="M5173" s="40"/>
      <c r="N5173" s="40"/>
      <c r="O5173" s="40"/>
    </row>
    <row r="5174" spans="1:15" s="200" customFormat="1" x14ac:dyDescent="0.2">
      <c r="A5174" s="40"/>
      <c r="B5174" s="40"/>
      <c r="C5174" s="40"/>
      <c r="D5174" s="40"/>
      <c r="E5174" s="115"/>
      <c r="F5174" s="40"/>
      <c r="G5174" s="40"/>
      <c r="H5174" s="40"/>
      <c r="I5174" s="40"/>
      <c r="J5174" s="40"/>
      <c r="K5174" s="40"/>
      <c r="L5174" s="40"/>
      <c r="M5174" s="40"/>
      <c r="N5174" s="40"/>
      <c r="O5174" s="40"/>
    </row>
    <row r="5175" spans="1:15" s="200" customFormat="1" x14ac:dyDescent="0.2">
      <c r="A5175" s="40"/>
      <c r="B5175" s="40"/>
      <c r="C5175" s="40"/>
      <c r="D5175" s="40"/>
      <c r="E5175" s="115"/>
      <c r="F5175" s="40"/>
      <c r="G5175" s="40"/>
      <c r="H5175" s="40"/>
      <c r="I5175" s="40"/>
      <c r="J5175" s="40"/>
      <c r="K5175" s="40"/>
      <c r="L5175" s="40"/>
      <c r="M5175" s="40"/>
      <c r="N5175" s="40"/>
      <c r="O5175" s="40"/>
    </row>
    <row r="5176" spans="1:15" s="200" customFormat="1" x14ac:dyDescent="0.2">
      <c r="A5176" s="40"/>
      <c r="B5176" s="40"/>
      <c r="C5176" s="40"/>
      <c r="D5176" s="40"/>
      <c r="E5176" s="115"/>
      <c r="F5176" s="40"/>
      <c r="G5176" s="40"/>
      <c r="H5176" s="40"/>
      <c r="I5176" s="40"/>
      <c r="J5176" s="40"/>
      <c r="K5176" s="40"/>
      <c r="L5176" s="40"/>
      <c r="M5176" s="40"/>
      <c r="N5176" s="40"/>
      <c r="O5176" s="40"/>
    </row>
    <row r="5177" spans="1:15" s="200" customFormat="1" x14ac:dyDescent="0.2">
      <c r="A5177" s="40"/>
      <c r="B5177" s="40"/>
      <c r="C5177" s="40"/>
      <c r="D5177" s="40"/>
      <c r="E5177" s="115"/>
      <c r="F5177" s="40"/>
      <c r="G5177" s="40"/>
      <c r="H5177" s="40"/>
      <c r="I5177" s="40"/>
      <c r="J5177" s="40"/>
      <c r="K5177" s="40"/>
      <c r="L5177" s="40"/>
      <c r="M5177" s="40"/>
      <c r="N5177" s="40"/>
      <c r="O5177" s="40"/>
    </row>
    <row r="5178" spans="1:15" s="200" customFormat="1" x14ac:dyDescent="0.2">
      <c r="A5178" s="40"/>
      <c r="B5178" s="40"/>
      <c r="C5178" s="40"/>
      <c r="D5178" s="40"/>
      <c r="E5178" s="115"/>
      <c r="F5178" s="40"/>
      <c r="G5178" s="40"/>
      <c r="H5178" s="40"/>
      <c r="I5178" s="40"/>
      <c r="J5178" s="40"/>
      <c r="K5178" s="40"/>
      <c r="L5178" s="40"/>
      <c r="M5178" s="40"/>
      <c r="N5178" s="40"/>
      <c r="O5178" s="40"/>
    </row>
    <row r="5179" spans="1:15" s="200" customFormat="1" x14ac:dyDescent="0.2">
      <c r="A5179" s="40"/>
      <c r="B5179" s="40"/>
      <c r="C5179" s="40"/>
      <c r="D5179" s="40"/>
      <c r="E5179" s="115"/>
      <c r="F5179" s="40"/>
      <c r="G5179" s="40"/>
      <c r="H5179" s="40"/>
      <c r="I5179" s="40"/>
      <c r="J5179" s="40"/>
      <c r="K5179" s="40"/>
      <c r="L5179" s="40"/>
      <c r="M5179" s="40"/>
      <c r="N5179" s="40"/>
      <c r="O5179" s="40"/>
    </row>
    <row r="5180" spans="1:15" s="200" customFormat="1" x14ac:dyDescent="0.2">
      <c r="A5180" s="40"/>
      <c r="B5180" s="40"/>
      <c r="C5180" s="40"/>
      <c r="D5180" s="40"/>
      <c r="E5180" s="115"/>
      <c r="F5180" s="40"/>
      <c r="G5180" s="40"/>
      <c r="H5180" s="40"/>
      <c r="I5180" s="40"/>
      <c r="J5180" s="40"/>
      <c r="K5180" s="40"/>
      <c r="L5180" s="40"/>
      <c r="M5180" s="40"/>
      <c r="N5180" s="40"/>
      <c r="O5180" s="40"/>
    </row>
    <row r="5181" spans="1:15" s="200" customFormat="1" x14ac:dyDescent="0.2">
      <c r="A5181" s="40"/>
      <c r="B5181" s="40"/>
      <c r="C5181" s="40"/>
      <c r="D5181" s="40"/>
      <c r="E5181" s="115"/>
      <c r="F5181" s="40"/>
      <c r="G5181" s="40"/>
      <c r="H5181" s="40"/>
      <c r="I5181" s="40"/>
      <c r="J5181" s="40"/>
      <c r="K5181" s="40"/>
      <c r="L5181" s="40"/>
      <c r="M5181" s="40"/>
      <c r="N5181" s="40"/>
      <c r="O5181" s="40"/>
    </row>
    <row r="5182" spans="1:15" s="200" customFormat="1" x14ac:dyDescent="0.2">
      <c r="A5182" s="40"/>
      <c r="B5182" s="40"/>
      <c r="C5182" s="40"/>
      <c r="D5182" s="40"/>
      <c r="E5182" s="115"/>
      <c r="F5182" s="40"/>
      <c r="G5182" s="40"/>
      <c r="H5182" s="40"/>
      <c r="I5182" s="40"/>
      <c r="J5182" s="40"/>
      <c r="K5182" s="40"/>
      <c r="L5182" s="40"/>
      <c r="M5182" s="40"/>
      <c r="N5182" s="40"/>
      <c r="O5182" s="40"/>
    </row>
    <row r="5183" spans="1:15" s="200" customFormat="1" x14ac:dyDescent="0.2">
      <c r="A5183" s="40"/>
      <c r="B5183" s="40"/>
      <c r="C5183" s="40"/>
      <c r="D5183" s="40"/>
      <c r="E5183" s="115"/>
      <c r="F5183" s="40"/>
      <c r="G5183" s="40"/>
      <c r="H5183" s="40"/>
      <c r="I5183" s="40"/>
      <c r="J5183" s="40"/>
      <c r="K5183" s="40"/>
      <c r="L5183" s="40"/>
      <c r="M5183" s="40"/>
      <c r="N5183" s="40"/>
      <c r="O5183" s="40"/>
    </row>
    <row r="5184" spans="1:15" s="200" customFormat="1" x14ac:dyDescent="0.2">
      <c r="A5184" s="40"/>
      <c r="B5184" s="40"/>
      <c r="C5184" s="40"/>
      <c r="D5184" s="40"/>
      <c r="E5184" s="115"/>
      <c r="F5184" s="40"/>
      <c r="G5184" s="40"/>
      <c r="H5184" s="40"/>
      <c r="I5184" s="40"/>
      <c r="J5184" s="40"/>
      <c r="K5184" s="40"/>
      <c r="L5184" s="40"/>
      <c r="M5184" s="40"/>
      <c r="N5184" s="40"/>
      <c r="O5184" s="40"/>
    </row>
    <row r="5185" spans="1:15" s="200" customFormat="1" x14ac:dyDescent="0.2">
      <c r="A5185" s="40"/>
      <c r="B5185" s="40"/>
      <c r="C5185" s="40"/>
      <c r="D5185" s="40"/>
      <c r="E5185" s="115"/>
      <c r="F5185" s="40"/>
      <c r="G5185" s="40"/>
      <c r="H5185" s="40"/>
      <c r="I5185" s="40"/>
      <c r="J5185" s="40"/>
      <c r="K5185" s="40"/>
      <c r="L5185" s="40"/>
      <c r="M5185" s="40"/>
      <c r="N5185" s="40"/>
      <c r="O5185" s="40"/>
    </row>
    <row r="5186" spans="1:15" s="200" customFormat="1" x14ac:dyDescent="0.2">
      <c r="A5186" s="40"/>
      <c r="B5186" s="40"/>
      <c r="C5186" s="40"/>
      <c r="D5186" s="40"/>
      <c r="E5186" s="115"/>
      <c r="F5186" s="40"/>
      <c r="G5186" s="40"/>
      <c r="H5186" s="40"/>
      <c r="I5186" s="40"/>
      <c r="J5186" s="40"/>
      <c r="K5186" s="40"/>
      <c r="L5186" s="40"/>
      <c r="M5186" s="40"/>
      <c r="N5186" s="40"/>
      <c r="O5186" s="40"/>
    </row>
    <row r="5187" spans="1:15" s="200" customFormat="1" x14ac:dyDescent="0.2">
      <c r="A5187" s="40"/>
      <c r="B5187" s="40"/>
      <c r="C5187" s="40"/>
      <c r="D5187" s="40"/>
      <c r="E5187" s="115"/>
      <c r="F5187" s="40"/>
      <c r="G5187" s="40"/>
      <c r="H5187" s="40"/>
      <c r="I5187" s="40"/>
      <c r="J5187" s="40"/>
      <c r="K5187" s="40"/>
      <c r="L5187" s="40"/>
      <c r="M5187" s="40"/>
      <c r="N5187" s="40"/>
      <c r="O5187" s="40"/>
    </row>
    <row r="5188" spans="1:15" s="200" customFormat="1" x14ac:dyDescent="0.2">
      <c r="A5188" s="40"/>
      <c r="B5188" s="40"/>
      <c r="C5188" s="40"/>
      <c r="D5188" s="40"/>
      <c r="E5188" s="115"/>
      <c r="F5188" s="40"/>
      <c r="G5188" s="40"/>
      <c r="H5188" s="40"/>
      <c r="I5188" s="40"/>
      <c r="J5188" s="40"/>
      <c r="K5188" s="40"/>
      <c r="L5188" s="40"/>
      <c r="M5188" s="40"/>
      <c r="N5188" s="40"/>
      <c r="O5188" s="40"/>
    </row>
    <row r="5189" spans="1:15" s="200" customFormat="1" x14ac:dyDescent="0.2">
      <c r="A5189" s="40"/>
      <c r="B5189" s="40"/>
      <c r="C5189" s="40"/>
      <c r="D5189" s="40"/>
      <c r="E5189" s="115"/>
      <c r="F5189" s="40"/>
      <c r="G5189" s="40"/>
      <c r="H5189" s="40"/>
      <c r="I5189" s="40"/>
      <c r="J5189" s="40"/>
      <c r="K5189" s="40"/>
      <c r="L5189" s="40"/>
      <c r="M5189" s="40"/>
      <c r="N5189" s="40"/>
      <c r="O5189" s="40"/>
    </row>
    <row r="5190" spans="1:15" s="200" customFormat="1" x14ac:dyDescent="0.2">
      <c r="A5190" s="40"/>
      <c r="B5190" s="40"/>
      <c r="C5190" s="40"/>
      <c r="D5190" s="40"/>
      <c r="E5190" s="115"/>
      <c r="F5190" s="40"/>
      <c r="G5190" s="40"/>
      <c r="H5190" s="40"/>
      <c r="I5190" s="40"/>
      <c r="J5190" s="40"/>
      <c r="K5190" s="40"/>
      <c r="L5190" s="40"/>
      <c r="M5190" s="40"/>
      <c r="N5190" s="40"/>
      <c r="O5190" s="40"/>
    </row>
    <row r="5191" spans="1:15" s="200" customFormat="1" x14ac:dyDescent="0.2">
      <c r="A5191" s="40"/>
      <c r="B5191" s="40"/>
      <c r="C5191" s="40"/>
      <c r="D5191" s="40"/>
      <c r="E5191" s="115"/>
      <c r="F5191" s="40"/>
      <c r="G5191" s="40"/>
      <c r="H5191" s="40"/>
      <c r="I5191" s="40"/>
      <c r="J5191" s="40"/>
      <c r="K5191" s="40"/>
      <c r="L5191" s="40"/>
      <c r="M5191" s="40"/>
      <c r="N5191" s="40"/>
      <c r="O5191" s="40"/>
    </row>
    <row r="5192" spans="1:15" s="200" customFormat="1" x14ac:dyDescent="0.2">
      <c r="A5192" s="40"/>
      <c r="B5192" s="40"/>
      <c r="C5192" s="40"/>
      <c r="D5192" s="40"/>
      <c r="E5192" s="115"/>
      <c r="F5192" s="40"/>
      <c r="G5192" s="40"/>
      <c r="H5192" s="40"/>
      <c r="I5192" s="40"/>
      <c r="J5192" s="40"/>
      <c r="K5192" s="40"/>
      <c r="L5192" s="40"/>
      <c r="M5192" s="40"/>
      <c r="N5192" s="40"/>
      <c r="O5192" s="40"/>
    </row>
    <row r="5193" spans="1:15" s="200" customFormat="1" x14ac:dyDescent="0.2">
      <c r="A5193" s="40"/>
      <c r="B5193" s="40"/>
      <c r="C5193" s="40"/>
      <c r="D5193" s="40"/>
      <c r="E5193" s="115"/>
      <c r="F5193" s="40"/>
      <c r="G5193" s="40"/>
      <c r="H5193" s="40"/>
      <c r="I5193" s="40"/>
      <c r="J5193" s="40"/>
      <c r="K5193" s="40"/>
      <c r="L5193" s="40"/>
      <c r="M5193" s="40"/>
      <c r="N5193" s="40"/>
      <c r="O5193" s="40"/>
    </row>
    <row r="5194" spans="1:15" s="200" customFormat="1" x14ac:dyDescent="0.2">
      <c r="A5194" s="40"/>
      <c r="B5194" s="40"/>
      <c r="C5194" s="40"/>
      <c r="D5194" s="40"/>
      <c r="E5194" s="115"/>
      <c r="F5194" s="40"/>
      <c r="G5194" s="40"/>
      <c r="H5194" s="40"/>
      <c r="I5194" s="40"/>
      <c r="J5194" s="40"/>
      <c r="K5194" s="40"/>
      <c r="L5194" s="40"/>
      <c r="M5194" s="40"/>
      <c r="N5194" s="40"/>
      <c r="O5194" s="40"/>
    </row>
    <row r="5195" spans="1:15" s="200" customFormat="1" x14ac:dyDescent="0.2">
      <c r="A5195" s="40"/>
      <c r="B5195" s="40"/>
      <c r="C5195" s="40"/>
      <c r="D5195" s="40"/>
      <c r="E5195" s="115"/>
      <c r="F5195" s="40"/>
      <c r="G5195" s="40"/>
      <c r="H5195" s="40"/>
      <c r="I5195" s="40"/>
      <c r="J5195" s="40"/>
      <c r="K5195" s="40"/>
      <c r="L5195" s="40"/>
      <c r="M5195" s="40"/>
      <c r="N5195" s="40"/>
      <c r="O5195" s="40"/>
    </row>
    <row r="5196" spans="1:15" s="200" customFormat="1" x14ac:dyDescent="0.2">
      <c r="A5196" s="40"/>
      <c r="B5196" s="40"/>
      <c r="C5196" s="40"/>
      <c r="D5196" s="40"/>
      <c r="E5196" s="115"/>
      <c r="F5196" s="40"/>
      <c r="G5196" s="40"/>
      <c r="H5196" s="40"/>
      <c r="I5196" s="40"/>
      <c r="J5196" s="40"/>
      <c r="K5196" s="40"/>
      <c r="L5196" s="40"/>
      <c r="M5196" s="40"/>
      <c r="N5196" s="40"/>
      <c r="O5196" s="40"/>
    </row>
    <row r="5197" spans="1:15" s="200" customFormat="1" x14ac:dyDescent="0.2">
      <c r="A5197" s="40"/>
      <c r="B5197" s="40"/>
      <c r="C5197" s="40"/>
      <c r="D5197" s="40"/>
      <c r="E5197" s="115"/>
      <c r="F5197" s="40"/>
      <c r="G5197" s="40"/>
      <c r="H5197" s="40"/>
      <c r="I5197" s="40"/>
      <c r="J5197" s="40"/>
      <c r="K5197" s="40"/>
      <c r="L5197" s="40"/>
      <c r="M5197" s="40"/>
      <c r="N5197" s="40"/>
      <c r="O5197" s="40"/>
    </row>
    <row r="5198" spans="1:15" s="200" customFormat="1" x14ac:dyDescent="0.2">
      <c r="A5198" s="40"/>
      <c r="B5198" s="40"/>
      <c r="C5198" s="40"/>
      <c r="D5198" s="40"/>
      <c r="E5198" s="115"/>
      <c r="F5198" s="40"/>
      <c r="G5198" s="40"/>
      <c r="H5198" s="40"/>
      <c r="I5198" s="40"/>
      <c r="J5198" s="40"/>
      <c r="K5198" s="40"/>
      <c r="L5198" s="40"/>
      <c r="M5198" s="40"/>
      <c r="N5198" s="40"/>
      <c r="O5198" s="40"/>
    </row>
    <row r="5199" spans="1:15" s="200" customFormat="1" x14ac:dyDescent="0.2">
      <c r="A5199" s="40"/>
      <c r="B5199" s="40"/>
      <c r="C5199" s="40"/>
      <c r="D5199" s="40"/>
      <c r="E5199" s="115"/>
      <c r="F5199" s="40"/>
      <c r="G5199" s="40"/>
      <c r="H5199" s="40"/>
      <c r="I5199" s="40"/>
      <c r="J5199" s="40"/>
      <c r="K5199" s="40"/>
      <c r="L5199" s="40"/>
      <c r="M5199" s="40"/>
      <c r="N5199" s="40"/>
      <c r="O5199" s="40"/>
    </row>
    <row r="5200" spans="1:15" s="200" customFormat="1" x14ac:dyDescent="0.2">
      <c r="A5200" s="40"/>
      <c r="B5200" s="40"/>
      <c r="C5200" s="40"/>
      <c r="D5200" s="40"/>
      <c r="E5200" s="115"/>
      <c r="F5200" s="40"/>
      <c r="G5200" s="40"/>
      <c r="H5200" s="40"/>
      <c r="I5200" s="40"/>
      <c r="J5200" s="40"/>
      <c r="K5200" s="40"/>
      <c r="L5200" s="40"/>
      <c r="M5200" s="40"/>
      <c r="N5200" s="40"/>
      <c r="O5200" s="40"/>
    </row>
    <row r="5201" spans="1:15" s="200" customFormat="1" x14ac:dyDescent="0.2">
      <c r="A5201" s="40"/>
      <c r="B5201" s="40"/>
      <c r="C5201" s="40"/>
      <c r="D5201" s="40"/>
      <c r="E5201" s="115"/>
      <c r="F5201" s="40"/>
      <c r="G5201" s="40"/>
      <c r="H5201" s="40"/>
      <c r="I5201" s="40"/>
      <c r="J5201" s="40"/>
      <c r="K5201" s="40"/>
      <c r="L5201" s="40"/>
      <c r="M5201" s="40"/>
      <c r="N5201" s="40"/>
      <c r="O5201" s="40"/>
    </row>
    <row r="5202" spans="1:15" s="200" customFormat="1" x14ac:dyDescent="0.2">
      <c r="A5202" s="40"/>
      <c r="B5202" s="40"/>
      <c r="C5202" s="40"/>
      <c r="D5202" s="40"/>
      <c r="E5202" s="115"/>
      <c r="F5202" s="40"/>
      <c r="G5202" s="40"/>
      <c r="H5202" s="40"/>
      <c r="I5202" s="40"/>
      <c r="J5202" s="40"/>
      <c r="K5202" s="40"/>
      <c r="L5202" s="40"/>
      <c r="M5202" s="40"/>
      <c r="N5202" s="40"/>
      <c r="O5202" s="40"/>
    </row>
    <row r="5203" spans="1:15" s="200" customFormat="1" x14ac:dyDescent="0.2">
      <c r="A5203" s="40"/>
      <c r="B5203" s="40"/>
      <c r="C5203" s="40"/>
      <c r="D5203" s="40"/>
      <c r="E5203" s="115"/>
      <c r="F5203" s="40"/>
      <c r="G5203" s="40"/>
      <c r="H5203" s="40"/>
      <c r="I5203" s="40"/>
      <c r="J5203" s="40"/>
      <c r="K5203" s="40"/>
      <c r="L5203" s="40"/>
      <c r="M5203" s="40"/>
      <c r="N5203" s="40"/>
      <c r="O5203" s="40"/>
    </row>
    <row r="5204" spans="1:15" s="200" customFormat="1" x14ac:dyDescent="0.2">
      <c r="A5204" s="40"/>
      <c r="B5204" s="40"/>
      <c r="C5204" s="40"/>
      <c r="D5204" s="40"/>
      <c r="E5204" s="115"/>
      <c r="F5204" s="40"/>
      <c r="G5204" s="40"/>
      <c r="H5204" s="40"/>
      <c r="I5204" s="40"/>
      <c r="J5204" s="40"/>
      <c r="K5204" s="40"/>
      <c r="L5204" s="40"/>
      <c r="M5204" s="40"/>
      <c r="N5204" s="40"/>
      <c r="O5204" s="40"/>
    </row>
    <row r="5205" spans="1:15" s="200" customFormat="1" x14ac:dyDescent="0.2">
      <c r="A5205" s="40"/>
      <c r="B5205" s="40"/>
      <c r="C5205" s="40"/>
      <c r="D5205" s="40"/>
      <c r="E5205" s="115"/>
      <c r="F5205" s="40"/>
      <c r="G5205" s="40"/>
      <c r="H5205" s="40"/>
      <c r="I5205" s="40"/>
      <c r="J5205" s="40"/>
      <c r="K5205" s="40"/>
      <c r="L5205" s="40"/>
      <c r="M5205" s="40"/>
      <c r="N5205" s="40"/>
      <c r="O5205" s="40"/>
    </row>
    <row r="5206" spans="1:15" s="200" customFormat="1" x14ac:dyDescent="0.2">
      <c r="A5206" s="40"/>
      <c r="B5206" s="40"/>
      <c r="C5206" s="40"/>
      <c r="D5206" s="40"/>
      <c r="E5206" s="115"/>
      <c r="F5206" s="40"/>
      <c r="G5206" s="40"/>
      <c r="H5206" s="40"/>
      <c r="I5206" s="40"/>
      <c r="J5206" s="40"/>
      <c r="K5206" s="40"/>
      <c r="L5206" s="40"/>
      <c r="M5206" s="40"/>
      <c r="N5206" s="40"/>
      <c r="O5206" s="40"/>
    </row>
    <row r="5207" spans="1:15" s="200" customFormat="1" x14ac:dyDescent="0.2">
      <c r="A5207" s="40"/>
      <c r="B5207" s="40"/>
      <c r="C5207" s="40"/>
      <c r="D5207" s="40"/>
      <c r="E5207" s="115"/>
      <c r="F5207" s="40"/>
      <c r="G5207" s="40"/>
      <c r="H5207" s="40"/>
      <c r="I5207" s="40"/>
      <c r="J5207" s="40"/>
      <c r="K5207" s="40"/>
      <c r="L5207" s="40"/>
      <c r="M5207" s="40"/>
      <c r="N5207" s="40"/>
      <c r="O5207" s="40"/>
    </row>
    <row r="5208" spans="1:15" s="200" customFormat="1" x14ac:dyDescent="0.2">
      <c r="A5208" s="40"/>
      <c r="B5208" s="40"/>
      <c r="C5208" s="40"/>
      <c r="D5208" s="40"/>
      <c r="E5208" s="115"/>
      <c r="F5208" s="40"/>
      <c r="G5208" s="40"/>
      <c r="H5208" s="40"/>
      <c r="I5208" s="40"/>
      <c r="J5208" s="40"/>
      <c r="K5208" s="40"/>
      <c r="L5208" s="40"/>
      <c r="M5208" s="40"/>
      <c r="N5208" s="40"/>
      <c r="O5208" s="40"/>
    </row>
    <row r="5209" spans="1:15" s="200" customFormat="1" x14ac:dyDescent="0.2">
      <c r="A5209" s="40"/>
      <c r="B5209" s="40"/>
      <c r="C5209" s="40"/>
      <c r="D5209" s="40"/>
      <c r="E5209" s="115"/>
      <c r="F5209" s="40"/>
      <c r="G5209" s="40"/>
      <c r="H5209" s="40"/>
      <c r="I5209" s="40"/>
      <c r="J5209" s="40"/>
      <c r="K5209" s="40"/>
      <c r="L5209" s="40"/>
      <c r="M5209" s="40"/>
      <c r="N5209" s="40"/>
      <c r="O5209" s="40"/>
    </row>
    <row r="5210" spans="1:15" s="200" customFormat="1" x14ac:dyDescent="0.2">
      <c r="A5210" s="40"/>
      <c r="B5210" s="40"/>
      <c r="C5210" s="40"/>
      <c r="D5210" s="40"/>
      <c r="E5210" s="115"/>
      <c r="F5210" s="40"/>
      <c r="G5210" s="40"/>
      <c r="H5210" s="40"/>
      <c r="I5210" s="40"/>
      <c r="J5210" s="40"/>
      <c r="K5210" s="40"/>
      <c r="L5210" s="40"/>
      <c r="M5210" s="40"/>
      <c r="N5210" s="40"/>
      <c r="O5210" s="40"/>
    </row>
    <row r="5211" spans="1:15" s="200" customFormat="1" x14ac:dyDescent="0.2">
      <c r="A5211" s="40"/>
      <c r="B5211" s="40"/>
      <c r="C5211" s="40"/>
      <c r="D5211" s="40"/>
      <c r="E5211" s="115"/>
      <c r="F5211" s="40"/>
      <c r="G5211" s="40"/>
      <c r="H5211" s="40"/>
      <c r="I5211" s="40"/>
      <c r="J5211" s="40"/>
      <c r="K5211" s="40"/>
      <c r="L5211" s="40"/>
      <c r="M5211" s="40"/>
      <c r="N5211" s="40"/>
      <c r="O5211" s="40"/>
    </row>
    <row r="5212" spans="1:15" s="200" customFormat="1" x14ac:dyDescent="0.2">
      <c r="A5212" s="40"/>
      <c r="B5212" s="40"/>
      <c r="C5212" s="40"/>
      <c r="D5212" s="40"/>
      <c r="E5212" s="115"/>
      <c r="F5212" s="40"/>
      <c r="G5212" s="40"/>
      <c r="H5212" s="40"/>
      <c r="I5212" s="40"/>
      <c r="J5212" s="40"/>
      <c r="K5212" s="40"/>
      <c r="L5212" s="40"/>
      <c r="M5212" s="40"/>
      <c r="N5212" s="40"/>
      <c r="O5212" s="40"/>
    </row>
    <row r="5213" spans="1:15" s="200" customFormat="1" x14ac:dyDescent="0.2">
      <c r="A5213" s="40"/>
      <c r="B5213" s="40"/>
      <c r="C5213" s="40"/>
      <c r="D5213" s="40"/>
      <c r="E5213" s="115"/>
      <c r="F5213" s="40"/>
      <c r="G5213" s="40"/>
      <c r="H5213" s="40"/>
      <c r="I5213" s="40"/>
      <c r="J5213" s="40"/>
      <c r="K5213" s="40"/>
      <c r="L5213" s="40"/>
      <c r="M5213" s="40"/>
      <c r="N5213" s="40"/>
      <c r="O5213" s="40"/>
    </row>
    <row r="5214" spans="1:15" s="200" customFormat="1" x14ac:dyDescent="0.2">
      <c r="A5214" s="40"/>
      <c r="B5214" s="40"/>
      <c r="C5214" s="40"/>
      <c r="D5214" s="40"/>
      <c r="E5214" s="115"/>
      <c r="F5214" s="40"/>
      <c r="G5214" s="40"/>
      <c r="H5214" s="40"/>
      <c r="I5214" s="40"/>
      <c r="J5214" s="40"/>
      <c r="K5214" s="40"/>
      <c r="L5214" s="40"/>
      <c r="M5214" s="40"/>
      <c r="N5214" s="40"/>
      <c r="O5214" s="40"/>
    </row>
    <row r="5215" spans="1:15" s="200" customFormat="1" x14ac:dyDescent="0.2">
      <c r="A5215" s="40"/>
      <c r="B5215" s="40"/>
      <c r="C5215" s="40"/>
      <c r="D5215" s="40"/>
      <c r="E5215" s="115"/>
      <c r="F5215" s="40"/>
      <c r="G5215" s="40"/>
      <c r="H5215" s="40"/>
      <c r="I5215" s="40"/>
      <c r="J5215" s="40"/>
      <c r="K5215" s="40"/>
      <c r="L5215" s="40"/>
      <c r="M5215" s="40"/>
      <c r="N5215" s="40"/>
      <c r="O5215" s="40"/>
    </row>
    <row r="5216" spans="1:15" s="200" customFormat="1" x14ac:dyDescent="0.2">
      <c r="A5216" s="40"/>
      <c r="B5216" s="40"/>
      <c r="C5216" s="40"/>
      <c r="D5216" s="40"/>
      <c r="E5216" s="115"/>
      <c r="F5216" s="40"/>
      <c r="G5216" s="40"/>
      <c r="H5216" s="40"/>
      <c r="I5216" s="40"/>
      <c r="J5216" s="40"/>
      <c r="K5216" s="40"/>
      <c r="L5216" s="40"/>
      <c r="M5216" s="40"/>
      <c r="N5216" s="40"/>
      <c r="O5216" s="40"/>
    </row>
    <row r="5217" spans="1:15" s="200" customFormat="1" x14ac:dyDescent="0.2">
      <c r="A5217" s="40"/>
      <c r="B5217" s="40"/>
      <c r="C5217" s="40"/>
      <c r="D5217" s="40"/>
      <c r="E5217" s="115"/>
      <c r="F5217" s="40"/>
      <c r="G5217" s="40"/>
      <c r="H5217" s="40"/>
      <c r="I5217" s="40"/>
      <c r="J5217" s="40"/>
      <c r="K5217" s="40"/>
      <c r="L5217" s="40"/>
      <c r="M5217" s="40"/>
      <c r="N5217" s="40"/>
      <c r="O5217" s="40"/>
    </row>
    <row r="5218" spans="1:15" s="200" customFormat="1" x14ac:dyDescent="0.2">
      <c r="A5218" s="40"/>
      <c r="B5218" s="40"/>
      <c r="C5218" s="40"/>
      <c r="D5218" s="40"/>
      <c r="E5218" s="115"/>
      <c r="F5218" s="40"/>
      <c r="G5218" s="40"/>
      <c r="H5218" s="40"/>
      <c r="I5218" s="40"/>
      <c r="J5218" s="40"/>
      <c r="K5218" s="40"/>
      <c r="L5218" s="40"/>
      <c r="M5218" s="40"/>
      <c r="N5218" s="40"/>
      <c r="O5218" s="40"/>
    </row>
    <row r="5219" spans="1:15" s="200" customFormat="1" x14ac:dyDescent="0.2">
      <c r="A5219" s="40"/>
      <c r="B5219" s="40"/>
      <c r="C5219" s="40"/>
      <c r="D5219" s="40"/>
      <c r="E5219" s="115"/>
      <c r="F5219" s="40"/>
      <c r="G5219" s="40"/>
      <c r="H5219" s="40"/>
      <c r="I5219" s="40"/>
      <c r="J5219" s="40"/>
      <c r="K5219" s="40"/>
      <c r="L5219" s="40"/>
      <c r="M5219" s="40"/>
      <c r="N5219" s="40"/>
      <c r="O5219" s="40"/>
    </row>
    <row r="5220" spans="1:15" s="200" customFormat="1" x14ac:dyDescent="0.2">
      <c r="A5220" s="40"/>
      <c r="B5220" s="40"/>
      <c r="C5220" s="40"/>
      <c r="D5220" s="40"/>
      <c r="E5220" s="115"/>
      <c r="F5220" s="40"/>
      <c r="G5220" s="40"/>
      <c r="H5220" s="40"/>
      <c r="I5220" s="40"/>
      <c r="J5220" s="40"/>
      <c r="K5220" s="40"/>
      <c r="L5220" s="40"/>
      <c r="M5220" s="40"/>
      <c r="N5220" s="40"/>
      <c r="O5220" s="40"/>
    </row>
    <row r="5221" spans="1:15" s="200" customFormat="1" x14ac:dyDescent="0.2">
      <c r="A5221" s="40"/>
      <c r="B5221" s="40"/>
      <c r="C5221" s="40"/>
      <c r="D5221" s="40"/>
      <c r="E5221" s="115"/>
      <c r="F5221" s="40"/>
      <c r="G5221" s="40"/>
      <c r="H5221" s="40"/>
      <c r="I5221" s="40"/>
      <c r="J5221" s="40"/>
      <c r="K5221" s="40"/>
      <c r="L5221" s="40"/>
      <c r="M5221" s="40"/>
      <c r="N5221" s="40"/>
      <c r="O5221" s="40"/>
    </row>
    <row r="5222" spans="1:15" s="200" customFormat="1" x14ac:dyDescent="0.2">
      <c r="A5222" s="40"/>
      <c r="B5222" s="40"/>
      <c r="C5222" s="40"/>
      <c r="D5222" s="40"/>
      <c r="E5222" s="115"/>
      <c r="F5222" s="40"/>
      <c r="G5222" s="40"/>
      <c r="H5222" s="40"/>
      <c r="I5222" s="40"/>
      <c r="J5222" s="40"/>
      <c r="K5222" s="40"/>
      <c r="L5222" s="40"/>
      <c r="M5222" s="40"/>
      <c r="N5222" s="40"/>
      <c r="O5222" s="40"/>
    </row>
    <row r="5223" spans="1:15" s="200" customFormat="1" x14ac:dyDescent="0.2">
      <c r="A5223" s="40"/>
      <c r="B5223" s="40"/>
      <c r="C5223" s="40"/>
      <c r="D5223" s="40"/>
      <c r="E5223" s="115"/>
      <c r="F5223" s="40"/>
      <c r="G5223" s="40"/>
      <c r="H5223" s="40"/>
      <c r="I5223" s="40"/>
      <c r="J5223" s="40"/>
      <c r="K5223" s="40"/>
      <c r="L5223" s="40"/>
      <c r="M5223" s="40"/>
      <c r="N5223" s="40"/>
      <c r="O5223" s="40"/>
    </row>
  </sheetData>
  <mergeCells count="8">
    <mergeCell ref="K3:K4"/>
    <mergeCell ref="F3:F4"/>
    <mergeCell ref="E3:E4"/>
    <mergeCell ref="C3:D4"/>
    <mergeCell ref="J3:J4"/>
    <mergeCell ref="I3:I4"/>
    <mergeCell ref="H3:H4"/>
    <mergeCell ref="G3:G4"/>
  </mergeCells>
  <phoneticPr fontId="13" type="noConversion"/>
  <hyperlinks>
    <hyperlink ref="J666" r:id="rId1"/>
    <hyperlink ref="J667" r:id="rId2"/>
    <hyperlink ref="J668" r:id="rId3"/>
    <hyperlink ref="J660" r:id="rId4"/>
    <hyperlink ref="J698" r:id="rId5"/>
    <hyperlink ref="J699" r:id="rId6"/>
    <hyperlink ref="J700" r:id="rId7"/>
    <hyperlink ref="J701" r:id="rId8"/>
    <hyperlink ref="J702" r:id="rId9"/>
    <hyperlink ref="J690" r:id="rId10"/>
    <hyperlink ref="J691" r:id="rId11"/>
    <hyperlink ref="J692" r:id="rId12"/>
    <hyperlink ref="J693" r:id="rId13"/>
    <hyperlink ref="J694" r:id="rId14"/>
    <hyperlink ref="J695" r:id="rId15"/>
    <hyperlink ref="J628" r:id="rId16"/>
    <hyperlink ref="J629" r:id="rId17"/>
    <hyperlink ref="J630" r:id="rId18"/>
    <hyperlink ref="J737" r:id="rId19"/>
    <hyperlink ref="J777" r:id="rId20"/>
    <hyperlink ref="J779" r:id="rId21"/>
    <hyperlink ref="J780" r:id="rId22"/>
    <hyperlink ref="J781" r:id="rId23"/>
    <hyperlink ref="J778" r:id="rId24"/>
    <hyperlink ref="J800" r:id="rId25"/>
    <hyperlink ref="J802" r:id="rId26"/>
    <hyperlink ref="J803" r:id="rId27"/>
    <hyperlink ref="J801" r:id="rId28"/>
    <hyperlink ref="J805" r:id="rId29"/>
    <hyperlink ref="J806" r:id="rId30"/>
    <hyperlink ref="J804" r:id="rId31"/>
    <hyperlink ref="J807" r:id="rId32"/>
    <hyperlink ref="J808" r:id="rId33"/>
    <hyperlink ref="J809" r:id="rId34"/>
    <hyperlink ref="J741" r:id="rId35"/>
    <hyperlink ref="J742" r:id="rId36"/>
    <hyperlink ref="J743" r:id="rId37"/>
    <hyperlink ref="J744" r:id="rId38"/>
    <hyperlink ref="J745" r:id="rId39"/>
    <hyperlink ref="J746" r:id="rId40"/>
    <hyperlink ref="J747" r:id="rId41"/>
    <hyperlink ref="J748" r:id="rId42"/>
    <hyperlink ref="J749" r:id="rId43"/>
    <hyperlink ref="J750" r:id="rId44"/>
    <hyperlink ref="J751" r:id="rId45"/>
    <hyperlink ref="J752" r:id="rId46"/>
    <hyperlink ref="J753" r:id="rId47"/>
    <hyperlink ref="J754" r:id="rId48"/>
    <hyperlink ref="J755" r:id="rId49"/>
    <hyperlink ref="J756" r:id="rId50"/>
    <hyperlink ref="J757" r:id="rId51"/>
    <hyperlink ref="J758" r:id="rId52"/>
    <hyperlink ref="J759" r:id="rId53"/>
    <hyperlink ref="J760" r:id="rId54"/>
    <hyperlink ref="J761" r:id="rId55"/>
    <hyperlink ref="J762" r:id="rId56"/>
    <hyperlink ref="J763" r:id="rId57"/>
    <hyperlink ref="J764" r:id="rId58"/>
    <hyperlink ref="J765" r:id="rId59"/>
    <hyperlink ref="J766" r:id="rId60"/>
    <hyperlink ref="J767" r:id="rId61"/>
    <hyperlink ref="J768" r:id="rId62"/>
    <hyperlink ref="J769" r:id="rId63"/>
    <hyperlink ref="J770" r:id="rId64"/>
    <hyperlink ref="J771" r:id="rId65"/>
    <hyperlink ref="J772" r:id="rId66"/>
    <hyperlink ref="J773" r:id="rId67"/>
    <hyperlink ref="J774" r:id="rId68"/>
    <hyperlink ref="J783" r:id="rId69"/>
    <hyperlink ref="J810" r:id="rId70"/>
    <hyperlink ref="J811" r:id="rId71"/>
    <hyperlink ref="J812" r:id="rId72"/>
    <hyperlink ref="J813" r:id="rId73"/>
    <hyperlink ref="J814" r:id="rId74"/>
    <hyperlink ref="J815" r:id="rId75"/>
    <hyperlink ref="J816" r:id="rId76"/>
    <hyperlink ref="J817" r:id="rId77"/>
    <hyperlink ref="J820" r:id="rId78"/>
    <hyperlink ref="J821" r:id="rId79"/>
    <hyperlink ref="J822" r:id="rId80"/>
    <hyperlink ref="J823" r:id="rId81"/>
    <hyperlink ref="J824" r:id="rId82"/>
    <hyperlink ref="J825" r:id="rId83"/>
    <hyperlink ref="J826" r:id="rId84"/>
    <hyperlink ref="J827" r:id="rId85"/>
    <hyperlink ref="J705" r:id="rId86"/>
    <hyperlink ref="J706" r:id="rId87"/>
    <hyperlink ref="J707" r:id="rId88"/>
    <hyperlink ref="J708" r:id="rId89"/>
    <hyperlink ref="J709" r:id="rId90"/>
    <hyperlink ref="J710" r:id="rId91"/>
    <hyperlink ref="J712" r:id="rId92"/>
    <hyperlink ref="J713" r:id="rId93"/>
    <hyperlink ref="J714" r:id="rId94"/>
    <hyperlink ref="J715" r:id="rId95"/>
    <hyperlink ref="J716" r:id="rId96"/>
    <hyperlink ref="J718" r:id="rId97"/>
    <hyperlink ref="J719" r:id="rId98"/>
    <hyperlink ref="J720" r:id="rId99"/>
    <hyperlink ref="J721" r:id="rId100"/>
    <hyperlink ref="J725" r:id="rId101"/>
    <hyperlink ref="J726" r:id="rId102"/>
    <hyperlink ref="J727" r:id="rId103"/>
    <hyperlink ref="J728" r:id="rId104"/>
    <hyperlink ref="J724" r:id="rId105"/>
    <hyperlink ref="J723" r:id="rId106"/>
    <hyperlink ref="J729" r:id="rId107"/>
    <hyperlink ref="J730" r:id="rId108"/>
    <hyperlink ref="J448" r:id="rId109"/>
  </hyperlinks>
  <pageMargins left="0.75" right="0.75" top="1" bottom="1" header="0.5" footer="0.5"/>
  <pageSetup orientation="portrait" horizontalDpi="300" verticalDpi="300" r:id="rId110"/>
  <headerFooter alignWithMargins="0"/>
  <drawing r:id="rId111"/>
  <legacyDrawing r:id="rId1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4"/>
  <sheetViews>
    <sheetView workbookViewId="0">
      <pane ySplit="3" topLeftCell="A18" activePane="bottomLeft" state="frozen"/>
      <selection pane="bottomLeft" activeCell="C25" sqref="C25"/>
    </sheetView>
  </sheetViews>
  <sheetFormatPr defaultRowHeight="12.75" x14ac:dyDescent="0.2"/>
  <cols>
    <col min="1" max="1" width="19.5703125" style="166" customWidth="1"/>
    <col min="2" max="2" width="12.7109375" style="121" customWidth="1"/>
    <col min="3" max="3" width="46.85546875" style="121" customWidth="1"/>
    <col min="4" max="4" width="45" style="121" customWidth="1"/>
    <col min="5" max="6" width="13.42578125" style="121" customWidth="1"/>
    <col min="7" max="8" width="9.140625" style="121"/>
    <col min="9" max="9" width="14.42578125" style="121" customWidth="1"/>
    <col min="10" max="10" width="13" style="121" customWidth="1"/>
    <col min="11" max="11" width="9.140625" style="121"/>
    <col min="12" max="12" width="3" style="138" customWidth="1"/>
    <col min="13" max="16384" width="9.140625" style="138"/>
  </cols>
  <sheetData>
    <row r="1" spans="1:12" x14ac:dyDescent="0.2">
      <c r="B1" s="238" t="s">
        <v>238</v>
      </c>
      <c r="C1" s="151"/>
      <c r="D1" s="151"/>
      <c r="E1" s="151"/>
      <c r="L1" s="151"/>
    </row>
    <row r="2" spans="1:12" s="165" customFormat="1" ht="12.75" customHeight="1" x14ac:dyDescent="0.2">
      <c r="A2" s="782" t="s">
        <v>1310</v>
      </c>
      <c r="B2" s="784" t="s">
        <v>357</v>
      </c>
      <c r="C2" s="780" t="s">
        <v>143</v>
      </c>
      <c r="D2" s="780" t="s">
        <v>142</v>
      </c>
      <c r="E2" s="780" t="s">
        <v>358</v>
      </c>
      <c r="F2" s="780" t="s">
        <v>359</v>
      </c>
      <c r="G2" s="780" t="s">
        <v>360</v>
      </c>
      <c r="H2" s="780" t="s">
        <v>361</v>
      </c>
      <c r="I2" s="780" t="s">
        <v>868</v>
      </c>
      <c r="J2" s="780" t="s">
        <v>1518</v>
      </c>
      <c r="K2" s="164"/>
      <c r="L2" s="248"/>
    </row>
    <row r="3" spans="1:12" s="165" customFormat="1" ht="12.75" customHeight="1" x14ac:dyDescent="0.2">
      <c r="A3" s="783"/>
      <c r="B3" s="683"/>
      <c r="C3" s="683"/>
      <c r="D3" s="683"/>
      <c r="E3" s="683"/>
      <c r="F3" s="683"/>
      <c r="G3" s="683"/>
      <c r="H3" s="683"/>
      <c r="I3" s="781"/>
      <c r="J3" s="781"/>
      <c r="K3" s="164"/>
      <c r="L3" s="248"/>
    </row>
    <row r="4" spans="1:12" ht="12.75" customHeight="1" x14ac:dyDescent="0.2">
      <c r="B4" s="119"/>
      <c r="C4" s="154"/>
      <c r="E4" s="183"/>
      <c r="F4" s="120"/>
      <c r="G4" s="120"/>
      <c r="H4" s="120"/>
      <c r="I4" s="120"/>
      <c r="J4" s="303"/>
      <c r="K4" s="120"/>
      <c r="L4" s="151"/>
    </row>
    <row r="5" spans="1:12" ht="12.75" customHeight="1" x14ac:dyDescent="0.2">
      <c r="A5" s="169" t="s">
        <v>1378</v>
      </c>
      <c r="B5" s="119"/>
      <c r="C5" s="154"/>
      <c r="D5" s="135"/>
      <c r="E5" s="183"/>
      <c r="F5" s="120"/>
      <c r="G5" s="120"/>
      <c r="H5" s="120"/>
      <c r="I5" s="120"/>
      <c r="J5" s="303"/>
      <c r="K5" s="120"/>
      <c r="L5" s="151"/>
    </row>
    <row r="6" spans="1:12" ht="26.25" customHeight="1" x14ac:dyDescent="0.2">
      <c r="A6" s="166" t="s">
        <v>463</v>
      </c>
      <c r="B6" s="123">
        <v>22</v>
      </c>
      <c r="C6" s="154" t="s">
        <v>462</v>
      </c>
      <c r="D6" s="134" t="s">
        <v>461</v>
      </c>
      <c r="E6" s="183"/>
      <c r="F6" s="120"/>
      <c r="G6" s="120"/>
      <c r="H6" s="120"/>
      <c r="I6" s="120"/>
      <c r="J6" s="303">
        <v>2006</v>
      </c>
      <c r="K6" s="120"/>
      <c r="L6" s="151"/>
    </row>
    <row r="7" spans="1:12" ht="12.75" customHeight="1" x14ac:dyDescent="0.2">
      <c r="A7" s="166" t="s">
        <v>1266</v>
      </c>
      <c r="B7" s="123">
        <v>16</v>
      </c>
      <c r="C7" s="154"/>
      <c r="D7" s="135" t="s">
        <v>1267</v>
      </c>
      <c r="E7" s="183"/>
      <c r="F7" s="120"/>
      <c r="G7" s="120"/>
      <c r="H7" s="120"/>
      <c r="I7" s="120"/>
      <c r="J7" s="303">
        <v>2006</v>
      </c>
      <c r="K7" s="120"/>
      <c r="L7" s="151"/>
    </row>
    <row r="8" spans="1:12" ht="24" customHeight="1" x14ac:dyDescent="0.2">
      <c r="A8" s="166" t="s">
        <v>1266</v>
      </c>
      <c r="B8" s="123">
        <v>7.5</v>
      </c>
      <c r="C8" s="154" t="s">
        <v>851</v>
      </c>
      <c r="D8" s="134" t="s">
        <v>453</v>
      </c>
      <c r="E8" s="183"/>
      <c r="F8" s="120"/>
      <c r="G8" s="120"/>
      <c r="H8" s="120"/>
      <c r="I8" s="120"/>
      <c r="J8" s="303">
        <v>2006</v>
      </c>
      <c r="K8" s="120"/>
      <c r="L8" s="151"/>
    </row>
    <row r="9" spans="1:12" ht="12.75" customHeight="1" x14ac:dyDescent="0.2">
      <c r="A9" s="166" t="s">
        <v>1379</v>
      </c>
      <c r="B9" s="123">
        <v>20</v>
      </c>
      <c r="C9" s="154" t="s">
        <v>121</v>
      </c>
      <c r="D9" s="134" t="s">
        <v>554</v>
      </c>
      <c r="E9" s="183"/>
      <c r="F9" s="120"/>
      <c r="G9" s="120"/>
      <c r="H9" s="120"/>
      <c r="I9" s="120"/>
      <c r="J9" s="303">
        <v>2006</v>
      </c>
      <c r="K9" s="120"/>
      <c r="L9" s="151"/>
    </row>
    <row r="10" spans="1:12" ht="12.75" customHeight="1" x14ac:dyDescent="0.2">
      <c r="A10" s="166" t="s">
        <v>1379</v>
      </c>
      <c r="B10" s="123">
        <v>50</v>
      </c>
      <c r="C10" s="154" t="s">
        <v>122</v>
      </c>
      <c r="D10" s="134" t="s">
        <v>554</v>
      </c>
      <c r="E10" s="183"/>
      <c r="F10" s="120"/>
      <c r="G10" s="120"/>
      <c r="H10" s="120"/>
      <c r="I10" s="120"/>
      <c r="J10" s="303">
        <v>2006</v>
      </c>
      <c r="K10" s="120"/>
      <c r="L10" s="151"/>
    </row>
    <row r="11" spans="1:12" ht="12.75" customHeight="1" x14ac:dyDescent="0.2">
      <c r="A11" s="170"/>
      <c r="B11" s="148"/>
      <c r="C11" s="173"/>
      <c r="D11" s="177"/>
      <c r="E11" s="184"/>
      <c r="F11" s="152"/>
      <c r="G11" s="152"/>
      <c r="H11" s="152"/>
      <c r="I11" s="152"/>
      <c r="J11" s="304"/>
      <c r="K11" s="152"/>
      <c r="L11" s="151"/>
    </row>
    <row r="12" spans="1:12" ht="12.75" customHeight="1" x14ac:dyDescent="0.2">
      <c r="A12" s="169" t="s">
        <v>609</v>
      </c>
      <c r="B12" s="119"/>
      <c r="C12" s="154"/>
      <c r="D12" s="135"/>
      <c r="E12" s="183"/>
      <c r="F12" s="120"/>
      <c r="G12" s="120"/>
      <c r="H12" s="120"/>
      <c r="I12" s="120"/>
      <c r="J12" s="305"/>
      <c r="K12" s="120"/>
      <c r="L12" s="151"/>
    </row>
    <row r="13" spans="1:12" ht="16.5" customHeight="1" x14ac:dyDescent="0.2">
      <c r="A13" s="118" t="s">
        <v>145</v>
      </c>
      <c r="B13" s="126">
        <v>5</v>
      </c>
      <c r="C13" s="116" t="s">
        <v>592</v>
      </c>
      <c r="D13" s="135" t="s">
        <v>571</v>
      </c>
      <c r="E13" s="185"/>
      <c r="F13" s="185" t="s">
        <v>682</v>
      </c>
      <c r="J13" s="303">
        <v>2005</v>
      </c>
      <c r="L13" s="151"/>
    </row>
    <row r="14" spans="1:12" ht="15" customHeight="1" x14ac:dyDescent="0.2">
      <c r="A14" s="118" t="s">
        <v>145</v>
      </c>
      <c r="B14" s="126">
        <v>8.5</v>
      </c>
      <c r="C14" s="116"/>
      <c r="D14" s="134" t="s">
        <v>459</v>
      </c>
      <c r="E14" s="185"/>
      <c r="F14" s="185" t="s">
        <v>682</v>
      </c>
      <c r="J14" s="303">
        <v>2006</v>
      </c>
      <c r="L14" s="151"/>
    </row>
    <row r="15" spans="1:12" ht="30" customHeight="1" x14ac:dyDescent="0.2">
      <c r="A15" s="118" t="s">
        <v>145</v>
      </c>
      <c r="B15" s="126">
        <v>25</v>
      </c>
      <c r="C15" s="116" t="s">
        <v>276</v>
      </c>
      <c r="D15" s="134" t="s">
        <v>461</v>
      </c>
      <c r="E15" s="185"/>
      <c r="F15" s="185" t="s">
        <v>682</v>
      </c>
      <c r="J15" s="303">
        <v>2006</v>
      </c>
      <c r="L15" s="151"/>
    </row>
    <row r="16" spans="1:12" ht="28.5" customHeight="1" x14ac:dyDescent="0.2">
      <c r="A16" s="118" t="s">
        <v>145</v>
      </c>
      <c r="B16" s="126">
        <v>15</v>
      </c>
      <c r="C16" s="116" t="s">
        <v>150</v>
      </c>
      <c r="D16" s="134" t="s">
        <v>461</v>
      </c>
      <c r="E16" s="185"/>
      <c r="F16" s="185" t="s">
        <v>682</v>
      </c>
      <c r="J16" s="303">
        <v>2006</v>
      </c>
      <c r="L16" s="151"/>
    </row>
    <row r="17" spans="1:12" ht="30.75" customHeight="1" x14ac:dyDescent="0.2">
      <c r="A17" s="118" t="s">
        <v>145</v>
      </c>
      <c r="B17" s="126">
        <v>15.5</v>
      </c>
      <c r="C17" s="116"/>
      <c r="D17" s="133" t="s">
        <v>364</v>
      </c>
      <c r="E17" s="185"/>
      <c r="F17" s="185" t="s">
        <v>682</v>
      </c>
      <c r="J17" s="303">
        <v>2006</v>
      </c>
      <c r="L17" s="151"/>
    </row>
    <row r="18" spans="1:12" ht="33" customHeight="1" x14ac:dyDescent="0.2">
      <c r="A18" s="118" t="s">
        <v>145</v>
      </c>
      <c r="B18" s="126">
        <v>25</v>
      </c>
      <c r="C18" s="116" t="s">
        <v>123</v>
      </c>
      <c r="D18" s="134" t="s">
        <v>554</v>
      </c>
      <c r="E18" s="185"/>
      <c r="F18" s="185" t="s">
        <v>682</v>
      </c>
      <c r="J18" s="303">
        <v>2006</v>
      </c>
      <c r="L18" s="151"/>
    </row>
    <row r="19" spans="1:12" ht="32.25" customHeight="1" x14ac:dyDescent="0.2">
      <c r="A19" s="118" t="s">
        <v>145</v>
      </c>
      <c r="B19" s="126">
        <v>10</v>
      </c>
      <c r="C19" s="116" t="s">
        <v>124</v>
      </c>
      <c r="D19" s="134" t="s">
        <v>554</v>
      </c>
      <c r="E19" s="185"/>
      <c r="F19" s="185" t="s">
        <v>682</v>
      </c>
      <c r="J19" s="303">
        <v>2006</v>
      </c>
      <c r="L19" s="151"/>
    </row>
    <row r="20" spans="1:12" ht="29.25" customHeight="1" x14ac:dyDescent="0.2">
      <c r="A20" s="118" t="s">
        <v>145</v>
      </c>
      <c r="B20" s="126">
        <v>10</v>
      </c>
      <c r="C20" s="116" t="s">
        <v>454</v>
      </c>
      <c r="D20" s="134" t="s">
        <v>453</v>
      </c>
      <c r="E20" s="185" t="s">
        <v>1202</v>
      </c>
      <c r="F20" s="121">
        <v>4.0000000000000001E-3</v>
      </c>
      <c r="G20" s="121">
        <v>4.0000000000000001E-3</v>
      </c>
      <c r="H20" s="122" t="s">
        <v>942</v>
      </c>
      <c r="J20" s="303">
        <v>2006</v>
      </c>
      <c r="L20" s="151"/>
    </row>
    <row r="21" spans="1:12" ht="27.75" customHeight="1" x14ac:dyDescent="0.2">
      <c r="A21" s="118" t="s">
        <v>145</v>
      </c>
      <c r="B21" s="126">
        <v>17</v>
      </c>
      <c r="C21" s="116" t="s">
        <v>939</v>
      </c>
      <c r="D21" s="134" t="s">
        <v>365</v>
      </c>
      <c r="E21" s="185" t="s">
        <v>1202</v>
      </c>
      <c r="F21" s="121">
        <v>0.01</v>
      </c>
      <c r="G21" s="121">
        <v>0.01</v>
      </c>
      <c r="H21" s="121">
        <v>1</v>
      </c>
      <c r="J21" s="303">
        <v>2004</v>
      </c>
      <c r="L21" s="151"/>
    </row>
    <row r="22" spans="1:12" ht="29.25" customHeight="1" x14ac:dyDescent="0.2">
      <c r="A22" s="118" t="s">
        <v>145</v>
      </c>
      <c r="B22" s="126">
        <v>12</v>
      </c>
      <c r="C22" s="116" t="s">
        <v>817</v>
      </c>
      <c r="D22" s="134" t="s">
        <v>151</v>
      </c>
      <c r="E22" s="166" t="s">
        <v>1202</v>
      </c>
      <c r="F22" s="122">
        <v>4.0000000000000001E-3</v>
      </c>
      <c r="G22" s="122">
        <v>4.0000000000000001E-3</v>
      </c>
      <c r="H22" s="122" t="s">
        <v>942</v>
      </c>
      <c r="J22" s="303">
        <v>2007</v>
      </c>
      <c r="L22" s="151"/>
    </row>
    <row r="23" spans="1:12" ht="31.5" customHeight="1" x14ac:dyDescent="0.2">
      <c r="A23" s="118" t="s">
        <v>145</v>
      </c>
      <c r="B23" s="126">
        <v>18</v>
      </c>
      <c r="C23" s="116" t="s">
        <v>320</v>
      </c>
      <c r="D23" s="134" t="s">
        <v>1192</v>
      </c>
      <c r="E23" s="185"/>
      <c r="F23" s="185" t="s">
        <v>682</v>
      </c>
      <c r="J23" s="303">
        <v>2003</v>
      </c>
      <c r="L23" s="151"/>
    </row>
    <row r="24" spans="1:12" ht="33" customHeight="1" x14ac:dyDescent="0.2">
      <c r="A24" s="118" t="s">
        <v>145</v>
      </c>
      <c r="B24" s="126">
        <v>24</v>
      </c>
      <c r="C24" s="116" t="s">
        <v>1188</v>
      </c>
      <c r="D24" s="134" t="s">
        <v>1192</v>
      </c>
      <c r="E24" s="185"/>
      <c r="F24" s="185" t="s">
        <v>682</v>
      </c>
      <c r="J24" s="303">
        <v>2003</v>
      </c>
      <c r="L24" s="151"/>
    </row>
    <row r="25" spans="1:12" ht="31.5" customHeight="1" x14ac:dyDescent="0.2">
      <c r="A25" s="118" t="s">
        <v>145</v>
      </c>
      <c r="B25" s="126">
        <v>60</v>
      </c>
      <c r="C25" s="116" t="s">
        <v>278</v>
      </c>
      <c r="D25" s="134" t="s">
        <v>727</v>
      </c>
      <c r="E25" s="186"/>
      <c r="F25" s="185" t="s">
        <v>682</v>
      </c>
      <c r="J25" s="303">
        <v>2006</v>
      </c>
      <c r="K25" s="123"/>
      <c r="L25" s="151"/>
    </row>
    <row r="26" spans="1:12" ht="17.25" customHeight="1" x14ac:dyDescent="0.2">
      <c r="A26" s="118" t="s">
        <v>145</v>
      </c>
      <c r="B26" s="126">
        <v>19</v>
      </c>
      <c r="C26" s="116" t="s">
        <v>109</v>
      </c>
      <c r="D26" s="134" t="s">
        <v>1267</v>
      </c>
      <c r="E26" s="185" t="s">
        <v>1202</v>
      </c>
      <c r="F26" s="121">
        <v>5.0000000000000001E-3</v>
      </c>
      <c r="G26" s="121">
        <v>5.0000000000000001E-3</v>
      </c>
      <c r="H26" s="121">
        <v>0.5</v>
      </c>
      <c r="I26" s="121" t="s">
        <v>104</v>
      </c>
      <c r="J26" s="303">
        <v>2006</v>
      </c>
      <c r="L26" s="151"/>
    </row>
    <row r="27" spans="1:12" ht="42.75" customHeight="1" x14ac:dyDescent="0.2">
      <c r="A27" s="118" t="s">
        <v>145</v>
      </c>
      <c r="B27" s="126">
        <v>1.05</v>
      </c>
      <c r="C27" s="116" t="s">
        <v>872</v>
      </c>
      <c r="D27" s="134" t="s">
        <v>129</v>
      </c>
      <c r="E27" s="185" t="s">
        <v>873</v>
      </c>
      <c r="F27" s="121">
        <v>0.01</v>
      </c>
      <c r="G27" s="121">
        <v>0.01</v>
      </c>
      <c r="H27" s="121">
        <v>0.5</v>
      </c>
      <c r="J27" s="303">
        <v>2006</v>
      </c>
      <c r="L27" s="151"/>
    </row>
    <row r="28" spans="1:12" ht="26.25" customHeight="1" x14ac:dyDescent="0.2">
      <c r="A28" s="118" t="s">
        <v>145</v>
      </c>
      <c r="B28" s="126">
        <v>2</v>
      </c>
      <c r="C28" s="174" t="s">
        <v>582</v>
      </c>
      <c r="D28" s="178" t="s">
        <v>1256</v>
      </c>
      <c r="E28" s="185" t="s">
        <v>1202</v>
      </c>
      <c r="F28" s="121">
        <v>0.01</v>
      </c>
      <c r="G28" s="121">
        <v>0.01</v>
      </c>
      <c r="H28" s="121">
        <v>30</v>
      </c>
      <c r="J28" s="303">
        <v>2007</v>
      </c>
      <c r="L28" s="151"/>
    </row>
    <row r="29" spans="1:12" ht="38.25" customHeight="1" x14ac:dyDescent="0.2">
      <c r="A29" s="118" t="s">
        <v>145</v>
      </c>
      <c r="B29" s="126">
        <v>25</v>
      </c>
      <c r="C29" s="153" t="s">
        <v>1386</v>
      </c>
      <c r="D29" s="134" t="s">
        <v>129</v>
      </c>
      <c r="E29" s="185" t="s">
        <v>873</v>
      </c>
      <c r="F29" s="121">
        <v>3.0000000000000001E-3</v>
      </c>
      <c r="G29" s="121">
        <v>3.0000000000000001E-3</v>
      </c>
      <c r="H29" s="121">
        <v>5</v>
      </c>
      <c r="J29" s="303">
        <v>2006</v>
      </c>
      <c r="L29" s="151"/>
    </row>
    <row r="30" spans="1:12" s="251" customFormat="1" ht="27" customHeight="1" x14ac:dyDescent="0.2">
      <c r="A30" s="118" t="s">
        <v>145</v>
      </c>
      <c r="B30" s="252">
        <v>0.3</v>
      </c>
      <c r="C30" s="134" t="s">
        <v>275</v>
      </c>
      <c r="D30" s="134" t="s">
        <v>274</v>
      </c>
      <c r="E30" s="185" t="s">
        <v>1202</v>
      </c>
      <c r="F30" s="251">
        <v>0.15</v>
      </c>
      <c r="G30" s="251">
        <v>0.15</v>
      </c>
      <c r="H30" s="135">
        <v>10</v>
      </c>
      <c r="I30" s="135" t="s">
        <v>1038</v>
      </c>
      <c r="J30" s="306">
        <v>2007</v>
      </c>
      <c r="K30" s="135"/>
      <c r="L30" s="253"/>
    </row>
    <row r="31" spans="1:12" ht="16.5" customHeight="1" x14ac:dyDescent="0.2">
      <c r="A31" s="140"/>
      <c r="B31" s="141"/>
      <c r="C31" s="142"/>
      <c r="D31" s="179"/>
      <c r="E31" s="187"/>
      <c r="F31" s="143"/>
      <c r="G31" s="143"/>
      <c r="H31" s="143"/>
      <c r="I31" s="143"/>
      <c r="J31" s="307"/>
      <c r="K31" s="143"/>
      <c r="L31" s="151"/>
    </row>
    <row r="32" spans="1:12" ht="15.75" customHeight="1" x14ac:dyDescent="0.2">
      <c r="A32" s="118" t="s">
        <v>146</v>
      </c>
      <c r="B32" s="126">
        <v>8.5</v>
      </c>
      <c r="C32" s="116"/>
      <c r="D32" s="134" t="s">
        <v>459</v>
      </c>
      <c r="E32" s="185"/>
      <c r="J32" s="303">
        <v>2006</v>
      </c>
      <c r="L32" s="151"/>
    </row>
    <row r="33" spans="1:12" ht="38.25" customHeight="1" x14ac:dyDescent="0.2">
      <c r="A33" s="118" t="s">
        <v>146</v>
      </c>
      <c r="B33" s="126">
        <v>25</v>
      </c>
      <c r="C33" s="116" t="s">
        <v>276</v>
      </c>
      <c r="D33" s="134" t="s">
        <v>461</v>
      </c>
      <c r="E33" s="166" t="s">
        <v>1014</v>
      </c>
      <c r="F33" s="122">
        <v>3.0000000000000001E-3</v>
      </c>
      <c r="J33" s="303">
        <v>2006</v>
      </c>
      <c r="L33" s="151"/>
    </row>
    <row r="34" spans="1:12" ht="29.25" customHeight="1" x14ac:dyDescent="0.2">
      <c r="A34" s="118" t="s">
        <v>146</v>
      </c>
      <c r="B34" s="126">
        <v>10</v>
      </c>
      <c r="C34" s="116" t="s">
        <v>817</v>
      </c>
      <c r="D34" s="134" t="s">
        <v>453</v>
      </c>
      <c r="E34" s="185" t="s">
        <v>1202</v>
      </c>
      <c r="F34" s="121">
        <v>4.0000000000000001E-3</v>
      </c>
      <c r="G34" s="121">
        <v>4.0000000000000001E-3</v>
      </c>
      <c r="H34" s="122" t="s">
        <v>942</v>
      </c>
      <c r="J34" s="303">
        <v>2006</v>
      </c>
      <c r="L34" s="151"/>
    </row>
    <row r="35" spans="1:12" ht="29.25" customHeight="1" x14ac:dyDescent="0.2">
      <c r="A35" s="118" t="s">
        <v>146</v>
      </c>
      <c r="B35" s="126">
        <v>12</v>
      </c>
      <c r="C35" s="116" t="s">
        <v>817</v>
      </c>
      <c r="D35" s="134" t="s">
        <v>151</v>
      </c>
      <c r="E35" s="166" t="s">
        <v>1202</v>
      </c>
      <c r="F35" s="122">
        <v>4.0000000000000001E-3</v>
      </c>
      <c r="G35" s="122">
        <v>4.0000000000000001E-3</v>
      </c>
      <c r="H35" s="122" t="s">
        <v>942</v>
      </c>
      <c r="J35" s="303">
        <v>2007</v>
      </c>
      <c r="L35" s="151"/>
    </row>
    <row r="36" spans="1:12" ht="25.5" x14ac:dyDescent="0.2">
      <c r="A36" s="118" t="s">
        <v>146</v>
      </c>
      <c r="B36" s="126">
        <v>22</v>
      </c>
      <c r="C36" s="116"/>
      <c r="D36" s="133" t="s">
        <v>364</v>
      </c>
      <c r="E36" s="185"/>
      <c r="F36" s="185" t="s">
        <v>682</v>
      </c>
      <c r="J36" s="303">
        <v>2006</v>
      </c>
      <c r="L36" s="151"/>
    </row>
    <row r="37" spans="1:12" ht="26.25" customHeight="1" x14ac:dyDescent="0.2">
      <c r="A37" s="118" t="s">
        <v>146</v>
      </c>
      <c r="B37" s="126">
        <v>25</v>
      </c>
      <c r="C37" s="116" t="s">
        <v>123</v>
      </c>
      <c r="D37" s="134" t="s">
        <v>554</v>
      </c>
      <c r="E37" s="185"/>
      <c r="F37" s="185" t="s">
        <v>682</v>
      </c>
      <c r="J37" s="303">
        <v>2006</v>
      </c>
      <c r="L37" s="151"/>
    </row>
    <row r="38" spans="1:12" ht="27.75" customHeight="1" x14ac:dyDescent="0.2">
      <c r="A38" s="118" t="s">
        <v>146</v>
      </c>
      <c r="B38" s="126">
        <v>10</v>
      </c>
      <c r="C38" s="116" t="s">
        <v>124</v>
      </c>
      <c r="D38" s="134" t="s">
        <v>554</v>
      </c>
      <c r="E38" s="185"/>
      <c r="F38" s="185" t="s">
        <v>682</v>
      </c>
      <c r="J38" s="303">
        <v>2006</v>
      </c>
      <c r="L38" s="151"/>
    </row>
    <row r="39" spans="1:12" ht="25.5" customHeight="1" x14ac:dyDescent="0.2">
      <c r="A39" s="118" t="s">
        <v>146</v>
      </c>
      <c r="B39" s="126">
        <v>6.65</v>
      </c>
      <c r="C39" s="116"/>
      <c r="D39" s="134" t="s">
        <v>1195</v>
      </c>
      <c r="E39" s="185" t="s">
        <v>1202</v>
      </c>
      <c r="F39" s="121">
        <v>0.05</v>
      </c>
      <c r="J39" s="303">
        <v>2006</v>
      </c>
      <c r="L39" s="151"/>
    </row>
    <row r="40" spans="1:12" ht="31.5" customHeight="1" x14ac:dyDescent="0.2">
      <c r="A40" s="118" t="s">
        <v>146</v>
      </c>
      <c r="B40" s="117">
        <v>18</v>
      </c>
      <c r="C40" s="116" t="s">
        <v>320</v>
      </c>
      <c r="D40" s="777" t="s">
        <v>1192</v>
      </c>
      <c r="E40" s="185"/>
      <c r="F40" s="185" t="s">
        <v>682</v>
      </c>
      <c r="J40" s="303">
        <v>2003</v>
      </c>
      <c r="L40" s="151"/>
    </row>
    <row r="41" spans="1:12" ht="29.25" customHeight="1" x14ac:dyDescent="0.2">
      <c r="A41" s="118" t="s">
        <v>146</v>
      </c>
      <c r="B41" s="117">
        <v>24</v>
      </c>
      <c r="C41" s="116" t="s">
        <v>1188</v>
      </c>
      <c r="D41" s="777"/>
      <c r="E41" s="185"/>
      <c r="F41" s="185" t="s">
        <v>682</v>
      </c>
      <c r="J41" s="303">
        <v>2003</v>
      </c>
      <c r="L41" s="151"/>
    </row>
    <row r="42" spans="1:12" ht="27.75" customHeight="1" x14ac:dyDescent="0.2">
      <c r="A42" s="118" t="s">
        <v>146</v>
      </c>
      <c r="B42" s="126">
        <v>60</v>
      </c>
      <c r="C42" s="116" t="s">
        <v>278</v>
      </c>
      <c r="D42" s="134" t="s">
        <v>727</v>
      </c>
      <c r="E42" s="185"/>
      <c r="F42" s="185" t="s">
        <v>682</v>
      </c>
      <c r="J42" s="303">
        <v>2003</v>
      </c>
      <c r="L42" s="151"/>
    </row>
    <row r="43" spans="1:12" ht="75" customHeight="1" x14ac:dyDescent="0.2">
      <c r="A43" s="118" t="s">
        <v>146</v>
      </c>
      <c r="B43" s="126">
        <v>18</v>
      </c>
      <c r="C43" s="116" t="s">
        <v>1287</v>
      </c>
      <c r="D43" s="134" t="s">
        <v>1288</v>
      </c>
      <c r="E43" s="185" t="s">
        <v>1202</v>
      </c>
      <c r="F43" s="121">
        <v>1</v>
      </c>
      <c r="J43" s="303">
        <v>2006</v>
      </c>
      <c r="L43" s="151"/>
    </row>
    <row r="44" spans="1:12" ht="16.5" customHeight="1" x14ac:dyDescent="0.2">
      <c r="A44" s="118" t="s">
        <v>146</v>
      </c>
      <c r="B44" s="126">
        <v>3.55</v>
      </c>
      <c r="C44" s="116" t="s">
        <v>871</v>
      </c>
      <c r="D44" s="134" t="s">
        <v>129</v>
      </c>
      <c r="E44" s="185" t="s">
        <v>598</v>
      </c>
      <c r="F44" s="121">
        <v>0.4</v>
      </c>
      <c r="G44" s="121">
        <v>0.4</v>
      </c>
      <c r="H44" s="121">
        <v>30</v>
      </c>
      <c r="J44" s="303">
        <v>2006</v>
      </c>
      <c r="L44" s="151"/>
    </row>
    <row r="45" spans="1:12" ht="39.75" customHeight="1" x14ac:dyDescent="0.2">
      <c r="A45" s="118" t="s">
        <v>146</v>
      </c>
      <c r="B45" s="126">
        <v>1.05</v>
      </c>
      <c r="C45" s="116" t="s">
        <v>872</v>
      </c>
      <c r="D45" s="134" t="s">
        <v>129</v>
      </c>
      <c r="E45" s="185" t="s">
        <v>1041</v>
      </c>
      <c r="F45" s="121">
        <v>2</v>
      </c>
      <c r="G45" s="121">
        <v>2</v>
      </c>
      <c r="H45" s="121">
        <v>50</v>
      </c>
      <c r="J45" s="303">
        <v>2006</v>
      </c>
      <c r="L45" s="151"/>
    </row>
    <row r="46" spans="1:12" ht="29.25" customHeight="1" x14ac:dyDescent="0.2">
      <c r="A46" s="118" t="s">
        <v>146</v>
      </c>
      <c r="B46" s="126">
        <v>3.5</v>
      </c>
      <c r="C46" s="116" t="s">
        <v>1040</v>
      </c>
      <c r="D46" s="134" t="s">
        <v>129</v>
      </c>
      <c r="E46" s="185" t="s">
        <v>1041</v>
      </c>
      <c r="F46" s="185" t="s">
        <v>682</v>
      </c>
      <c r="G46" s="121">
        <v>0</v>
      </c>
      <c r="H46" s="121">
        <v>10</v>
      </c>
      <c r="J46" s="303">
        <v>2006</v>
      </c>
      <c r="L46" s="151"/>
    </row>
    <row r="47" spans="1:12" ht="32.25" customHeight="1" x14ac:dyDescent="0.2">
      <c r="A47" s="118" t="s">
        <v>146</v>
      </c>
      <c r="B47" s="126">
        <v>3.5</v>
      </c>
      <c r="C47" s="116" t="s">
        <v>874</v>
      </c>
      <c r="D47" s="134" t="s">
        <v>129</v>
      </c>
      <c r="E47" s="185" t="s">
        <v>1202</v>
      </c>
      <c r="F47" s="121">
        <v>1</v>
      </c>
      <c r="G47" s="121">
        <v>1</v>
      </c>
      <c r="H47" s="121">
        <v>50</v>
      </c>
      <c r="J47" s="303">
        <v>2006</v>
      </c>
      <c r="L47" s="151"/>
    </row>
    <row r="48" spans="1:12" ht="26.25" customHeight="1" x14ac:dyDescent="0.2">
      <c r="A48" s="118" t="s">
        <v>146</v>
      </c>
      <c r="B48" s="126">
        <v>2.2000000000000002</v>
      </c>
      <c r="C48" s="174" t="s">
        <v>716</v>
      </c>
      <c r="D48" s="178" t="s">
        <v>1256</v>
      </c>
      <c r="E48" s="185" t="s">
        <v>1202</v>
      </c>
      <c r="F48" s="121">
        <v>0.1</v>
      </c>
      <c r="G48" s="121">
        <v>0.1</v>
      </c>
      <c r="H48" s="121">
        <v>30</v>
      </c>
      <c r="J48" s="303">
        <v>2007</v>
      </c>
      <c r="L48" s="151"/>
    </row>
    <row r="49" spans="1:12" ht="39.75" customHeight="1" x14ac:dyDescent="0.2">
      <c r="A49" s="118" t="s">
        <v>146</v>
      </c>
      <c r="B49" s="126">
        <v>24</v>
      </c>
      <c r="C49" s="153" t="s">
        <v>1387</v>
      </c>
      <c r="D49" s="134" t="s">
        <v>129</v>
      </c>
      <c r="E49" s="185" t="s">
        <v>1041</v>
      </c>
      <c r="F49" s="121">
        <v>0.1</v>
      </c>
      <c r="G49" s="121">
        <v>0.1</v>
      </c>
      <c r="H49" s="121">
        <v>10</v>
      </c>
      <c r="J49" s="303">
        <v>2006</v>
      </c>
      <c r="L49" s="151"/>
    </row>
    <row r="50" spans="1:12" ht="41.25" customHeight="1" x14ac:dyDescent="0.2">
      <c r="A50" s="118" t="s">
        <v>146</v>
      </c>
      <c r="B50" s="126">
        <v>25</v>
      </c>
      <c r="C50" s="153" t="s">
        <v>152</v>
      </c>
      <c r="D50" s="134" t="s">
        <v>129</v>
      </c>
      <c r="E50" s="185" t="s">
        <v>1041</v>
      </c>
      <c r="F50" s="121">
        <v>0.01</v>
      </c>
      <c r="G50" s="121">
        <v>0.01</v>
      </c>
      <c r="H50" s="121">
        <v>0.5</v>
      </c>
      <c r="J50" s="303">
        <v>2006</v>
      </c>
      <c r="L50" s="151"/>
    </row>
    <row r="51" spans="1:12" s="251" customFormat="1" ht="27" customHeight="1" x14ac:dyDescent="0.2">
      <c r="A51" s="118" t="s">
        <v>146</v>
      </c>
      <c r="B51" s="252">
        <v>0.3</v>
      </c>
      <c r="C51" s="134" t="s">
        <v>693</v>
      </c>
      <c r="D51" s="134" t="s">
        <v>274</v>
      </c>
      <c r="E51" s="185" t="s">
        <v>1202</v>
      </c>
      <c r="F51" s="251">
        <v>0.5</v>
      </c>
      <c r="G51" s="251">
        <v>0.5</v>
      </c>
      <c r="H51" s="135">
        <v>50</v>
      </c>
      <c r="I51" s="135" t="s">
        <v>1038</v>
      </c>
      <c r="J51" s="306">
        <v>2007</v>
      </c>
      <c r="K51" s="135"/>
      <c r="L51" s="253"/>
    </row>
    <row r="52" spans="1:12" ht="16.5" customHeight="1" x14ac:dyDescent="0.2">
      <c r="A52" s="140"/>
      <c r="B52" s="141"/>
      <c r="C52" s="142"/>
      <c r="D52" s="179"/>
      <c r="E52" s="187"/>
      <c r="F52" s="143"/>
      <c r="G52" s="143"/>
      <c r="H52" s="143"/>
      <c r="I52" s="143"/>
      <c r="J52" s="307"/>
      <c r="K52" s="143"/>
      <c r="L52" s="151"/>
    </row>
    <row r="53" spans="1:12" ht="15" customHeight="1" x14ac:dyDescent="0.2">
      <c r="A53" s="118" t="s">
        <v>147</v>
      </c>
      <c r="B53" s="117">
        <v>5</v>
      </c>
      <c r="C53" s="116" t="s">
        <v>574</v>
      </c>
      <c r="D53" s="135" t="s">
        <v>571</v>
      </c>
      <c r="E53" s="185"/>
      <c r="F53" s="185" t="s">
        <v>682</v>
      </c>
      <c r="J53" s="303">
        <v>2005</v>
      </c>
      <c r="L53" s="151"/>
    </row>
    <row r="54" spans="1:12" ht="26.25" customHeight="1" x14ac:dyDescent="0.2">
      <c r="A54" s="118" t="s">
        <v>147</v>
      </c>
      <c r="B54" s="126">
        <v>22</v>
      </c>
      <c r="C54" s="116"/>
      <c r="D54" s="133" t="s">
        <v>364</v>
      </c>
      <c r="E54" s="185"/>
      <c r="F54" s="185" t="s">
        <v>682</v>
      </c>
      <c r="J54" s="303">
        <v>2006</v>
      </c>
      <c r="L54" s="151"/>
    </row>
    <row r="55" spans="1:12" ht="12.75" customHeight="1" x14ac:dyDescent="0.2">
      <c r="A55" s="118" t="s">
        <v>147</v>
      </c>
      <c r="B55" s="126">
        <v>20</v>
      </c>
      <c r="C55" s="116"/>
      <c r="D55" s="134" t="s">
        <v>460</v>
      </c>
      <c r="E55" s="185"/>
      <c r="F55" s="185" t="s">
        <v>682</v>
      </c>
      <c r="J55" s="303">
        <v>2006</v>
      </c>
      <c r="L55" s="151"/>
    </row>
    <row r="56" spans="1:12" ht="13.5" customHeight="1" x14ac:dyDescent="0.2">
      <c r="A56" s="118" t="s">
        <v>147</v>
      </c>
      <c r="B56" s="126">
        <v>5</v>
      </c>
      <c r="C56" s="116" t="s">
        <v>573</v>
      </c>
      <c r="D56" s="135" t="s">
        <v>571</v>
      </c>
      <c r="E56" s="185"/>
      <c r="F56" s="185" t="s">
        <v>682</v>
      </c>
      <c r="J56" s="303">
        <v>2005</v>
      </c>
      <c r="L56" s="151"/>
    </row>
    <row r="57" spans="1:12" ht="30" customHeight="1" x14ac:dyDescent="0.2">
      <c r="A57" s="118" t="s">
        <v>147</v>
      </c>
      <c r="B57" s="126">
        <v>17</v>
      </c>
      <c r="C57" s="116" t="s">
        <v>2075</v>
      </c>
      <c r="D57" s="134" t="s">
        <v>365</v>
      </c>
      <c r="E57" s="185" t="s">
        <v>1202</v>
      </c>
      <c r="F57" s="121">
        <v>0.05</v>
      </c>
      <c r="G57" s="121">
        <v>0.05</v>
      </c>
      <c r="H57" s="121">
        <v>10</v>
      </c>
      <c r="J57" s="303">
        <v>2004</v>
      </c>
      <c r="L57" s="151"/>
    </row>
    <row r="58" spans="1:12" ht="27" customHeight="1" x14ac:dyDescent="0.2">
      <c r="A58" s="118" t="s">
        <v>147</v>
      </c>
      <c r="B58" s="126">
        <v>11</v>
      </c>
      <c r="C58" s="116" t="s">
        <v>2075</v>
      </c>
      <c r="D58" s="134" t="s">
        <v>461</v>
      </c>
      <c r="E58" s="185"/>
      <c r="F58" s="185" t="s">
        <v>682</v>
      </c>
      <c r="J58" s="303">
        <v>2006</v>
      </c>
      <c r="L58" s="151"/>
    </row>
    <row r="59" spans="1:12" ht="39.75" customHeight="1" x14ac:dyDescent="0.2">
      <c r="A59" s="118" t="s">
        <v>147</v>
      </c>
      <c r="B59" s="126">
        <v>0.6</v>
      </c>
      <c r="C59" s="116" t="s">
        <v>599</v>
      </c>
      <c r="D59" s="134" t="s">
        <v>129</v>
      </c>
      <c r="E59" s="185" t="s">
        <v>1202</v>
      </c>
      <c r="F59" s="121">
        <v>0.15</v>
      </c>
      <c r="G59" s="121">
        <v>0</v>
      </c>
      <c r="H59" s="121">
        <v>3</v>
      </c>
      <c r="J59" s="303">
        <v>2006</v>
      </c>
      <c r="L59" s="151"/>
    </row>
    <row r="60" spans="1:12" ht="42.75" customHeight="1" x14ac:dyDescent="0.2">
      <c r="A60" s="118" t="s">
        <v>147</v>
      </c>
      <c r="B60" s="126">
        <v>0.6</v>
      </c>
      <c r="C60" s="116" t="s">
        <v>870</v>
      </c>
      <c r="D60" s="134" t="s">
        <v>129</v>
      </c>
      <c r="E60" s="185" t="s">
        <v>1202</v>
      </c>
      <c r="F60" s="121">
        <v>1</v>
      </c>
      <c r="G60" s="121">
        <v>0</v>
      </c>
      <c r="H60" s="121">
        <v>50</v>
      </c>
      <c r="I60" s="121" t="s">
        <v>1038</v>
      </c>
      <c r="J60" s="303">
        <v>2006</v>
      </c>
      <c r="L60" s="151"/>
    </row>
    <row r="61" spans="1:12" ht="18" customHeight="1" x14ac:dyDescent="0.2">
      <c r="A61" s="140"/>
      <c r="B61" s="141"/>
      <c r="C61" s="142"/>
      <c r="D61" s="179"/>
      <c r="E61" s="187"/>
      <c r="F61" s="143"/>
      <c r="G61" s="143"/>
      <c r="H61" s="143"/>
      <c r="I61" s="143"/>
      <c r="J61" s="307"/>
      <c r="K61" s="143"/>
      <c r="L61" s="151"/>
    </row>
    <row r="62" spans="1:12" ht="16.5" customHeight="1" x14ac:dyDescent="0.2">
      <c r="A62" s="118" t="s">
        <v>148</v>
      </c>
      <c r="B62" s="126">
        <v>20</v>
      </c>
      <c r="C62" s="116"/>
      <c r="D62" s="134" t="s">
        <v>460</v>
      </c>
      <c r="E62" s="185"/>
      <c r="F62" s="185" t="s">
        <v>682</v>
      </c>
      <c r="J62" s="303">
        <v>2006</v>
      </c>
      <c r="L62" s="151"/>
    </row>
    <row r="63" spans="1:12" ht="25.5" x14ac:dyDescent="0.2">
      <c r="A63" s="118" t="s">
        <v>148</v>
      </c>
      <c r="B63" s="126">
        <v>19.25</v>
      </c>
      <c r="C63" s="116"/>
      <c r="D63" s="133" t="s">
        <v>364</v>
      </c>
      <c r="E63" s="185"/>
      <c r="F63" s="185" t="s">
        <v>682</v>
      </c>
      <c r="J63" s="303">
        <v>2006</v>
      </c>
      <c r="L63" s="151"/>
    </row>
    <row r="64" spans="1:12" ht="26.25" customHeight="1" x14ac:dyDescent="0.2">
      <c r="A64" s="118" t="s">
        <v>148</v>
      </c>
      <c r="B64" s="126">
        <v>25</v>
      </c>
      <c r="C64" s="116" t="s">
        <v>123</v>
      </c>
      <c r="D64" s="134" t="s">
        <v>554</v>
      </c>
      <c r="E64" s="185"/>
      <c r="F64" s="185" t="s">
        <v>682</v>
      </c>
      <c r="J64" s="303">
        <v>2006</v>
      </c>
      <c r="L64" s="151"/>
    </row>
    <row r="65" spans="1:12" ht="30.75" customHeight="1" x14ac:dyDescent="0.2">
      <c r="A65" s="118" t="s">
        <v>148</v>
      </c>
      <c r="B65" s="126">
        <v>10</v>
      </c>
      <c r="C65" s="116" t="s">
        <v>124</v>
      </c>
      <c r="D65" s="134" t="s">
        <v>554</v>
      </c>
      <c r="E65" s="185"/>
      <c r="F65" s="185" t="s">
        <v>682</v>
      </c>
      <c r="J65" s="303">
        <v>2006</v>
      </c>
      <c r="L65" s="151"/>
    </row>
    <row r="66" spans="1:12" ht="37.5" customHeight="1" x14ac:dyDescent="0.2">
      <c r="A66" s="118" t="s">
        <v>148</v>
      </c>
      <c r="B66" s="126">
        <v>11</v>
      </c>
      <c r="C66" s="116" t="s">
        <v>973</v>
      </c>
      <c r="D66" s="134" t="s">
        <v>461</v>
      </c>
      <c r="E66" s="166" t="s">
        <v>1014</v>
      </c>
      <c r="F66" s="121">
        <v>3.2000000000000001E-2</v>
      </c>
      <c r="J66" s="303">
        <v>2006</v>
      </c>
      <c r="L66" s="151"/>
    </row>
    <row r="67" spans="1:12" ht="25.5" x14ac:dyDescent="0.2">
      <c r="A67" s="118" t="s">
        <v>148</v>
      </c>
      <c r="B67" s="126">
        <v>10</v>
      </c>
      <c r="C67" s="116" t="s">
        <v>818</v>
      </c>
      <c r="D67" s="134" t="s">
        <v>453</v>
      </c>
      <c r="E67" s="185" t="s">
        <v>1202</v>
      </c>
      <c r="F67" s="121">
        <v>0.01</v>
      </c>
      <c r="G67" s="121">
        <v>0.01</v>
      </c>
      <c r="H67" s="121">
        <v>2</v>
      </c>
      <c r="J67" s="303">
        <v>2006</v>
      </c>
      <c r="L67" s="151"/>
    </row>
    <row r="68" spans="1:12" ht="27.75" customHeight="1" x14ac:dyDescent="0.2">
      <c r="A68" s="118" t="s">
        <v>148</v>
      </c>
      <c r="B68" s="126">
        <v>20</v>
      </c>
      <c r="C68" s="116" t="s">
        <v>818</v>
      </c>
      <c r="D68" s="134" t="s">
        <v>365</v>
      </c>
      <c r="E68" s="185" t="s">
        <v>1202</v>
      </c>
      <c r="F68" s="121">
        <v>0.01</v>
      </c>
      <c r="G68" s="121">
        <v>0.01</v>
      </c>
      <c r="H68" s="121">
        <v>2</v>
      </c>
      <c r="J68" s="303">
        <v>2004</v>
      </c>
      <c r="L68" s="151"/>
    </row>
    <row r="69" spans="1:12" ht="28.5" customHeight="1" x14ac:dyDescent="0.2">
      <c r="A69" s="118" t="s">
        <v>148</v>
      </c>
      <c r="B69" s="126">
        <v>30</v>
      </c>
      <c r="C69" s="116" t="s">
        <v>941</v>
      </c>
      <c r="D69" s="134" t="s">
        <v>151</v>
      </c>
      <c r="E69" s="185" t="s">
        <v>1202</v>
      </c>
      <c r="F69" s="121">
        <v>0.05</v>
      </c>
      <c r="G69" s="121">
        <v>0.05</v>
      </c>
      <c r="H69" s="121">
        <v>1</v>
      </c>
      <c r="J69" s="303">
        <v>2007</v>
      </c>
      <c r="L69" s="151"/>
    </row>
    <row r="70" spans="1:12" ht="27" customHeight="1" x14ac:dyDescent="0.2">
      <c r="A70" s="118" t="s">
        <v>148</v>
      </c>
      <c r="B70" s="126">
        <v>6.65</v>
      </c>
      <c r="C70" s="116"/>
      <c r="D70" s="134" t="s">
        <v>1195</v>
      </c>
      <c r="E70" s="185" t="s">
        <v>1202</v>
      </c>
      <c r="F70" s="121">
        <v>0.05</v>
      </c>
      <c r="J70" s="303">
        <v>2006</v>
      </c>
      <c r="L70" s="151"/>
    </row>
    <row r="71" spans="1:12" ht="30.75" customHeight="1" x14ac:dyDescent="0.2">
      <c r="A71" s="118" t="s">
        <v>148</v>
      </c>
      <c r="B71" s="126">
        <v>18</v>
      </c>
      <c r="C71" s="116" t="s">
        <v>320</v>
      </c>
      <c r="D71" s="134" t="s">
        <v>1192</v>
      </c>
      <c r="E71" s="185"/>
      <c r="F71" s="185" t="s">
        <v>682</v>
      </c>
      <c r="J71" s="303">
        <v>2003</v>
      </c>
      <c r="L71" s="151"/>
    </row>
    <row r="72" spans="1:12" ht="31.5" customHeight="1" x14ac:dyDescent="0.2">
      <c r="A72" s="118" t="s">
        <v>148</v>
      </c>
      <c r="B72" s="126">
        <v>24</v>
      </c>
      <c r="C72" s="116" t="s">
        <v>1188</v>
      </c>
      <c r="D72" s="134" t="s">
        <v>1192</v>
      </c>
      <c r="E72" s="185"/>
      <c r="F72" s="185" t="s">
        <v>682</v>
      </c>
      <c r="J72" s="303">
        <v>2003</v>
      </c>
      <c r="L72" s="151"/>
    </row>
    <row r="73" spans="1:12" ht="15.75" customHeight="1" x14ac:dyDescent="0.2">
      <c r="A73" s="118" t="s">
        <v>148</v>
      </c>
      <c r="B73" s="126">
        <v>35</v>
      </c>
      <c r="C73" s="116" t="s">
        <v>277</v>
      </c>
      <c r="D73" s="134" t="s">
        <v>727</v>
      </c>
      <c r="E73" s="185"/>
      <c r="F73" s="185" t="s">
        <v>682</v>
      </c>
      <c r="J73" s="303">
        <v>2003</v>
      </c>
      <c r="L73" s="151"/>
    </row>
    <row r="74" spans="1:12" ht="29.25" customHeight="1" x14ac:dyDescent="0.2">
      <c r="A74" s="118" t="s">
        <v>148</v>
      </c>
      <c r="B74" s="126">
        <v>18</v>
      </c>
      <c r="C74" s="116" t="s">
        <v>110</v>
      </c>
      <c r="D74" s="135" t="s">
        <v>1267</v>
      </c>
      <c r="E74" s="185" t="s">
        <v>105</v>
      </c>
      <c r="F74" s="121">
        <v>0.03</v>
      </c>
      <c r="G74" s="121">
        <v>0.03</v>
      </c>
      <c r="H74" s="121">
        <v>1400</v>
      </c>
      <c r="J74" s="303">
        <v>2006</v>
      </c>
      <c r="L74" s="151"/>
    </row>
    <row r="75" spans="1:12" ht="41.25" customHeight="1" x14ac:dyDescent="0.2">
      <c r="A75" s="118" t="s">
        <v>148</v>
      </c>
      <c r="B75" s="126">
        <v>0.65</v>
      </c>
      <c r="C75" s="116" t="s">
        <v>867</v>
      </c>
      <c r="D75" s="134" t="s">
        <v>129</v>
      </c>
      <c r="E75" s="185" t="s">
        <v>1202</v>
      </c>
      <c r="F75" s="121">
        <v>0.25</v>
      </c>
      <c r="G75" s="121">
        <v>0</v>
      </c>
      <c r="H75" s="121">
        <v>6</v>
      </c>
      <c r="I75" s="121" t="s">
        <v>1038</v>
      </c>
      <c r="J75" s="303">
        <v>2006</v>
      </c>
      <c r="L75" s="151"/>
    </row>
    <row r="76" spans="1:12" ht="29.25" customHeight="1" x14ac:dyDescent="0.2">
      <c r="A76" s="118" t="s">
        <v>148</v>
      </c>
      <c r="B76" s="126">
        <v>3.52</v>
      </c>
      <c r="C76" s="116" t="s">
        <v>869</v>
      </c>
      <c r="D76" s="134" t="s">
        <v>129</v>
      </c>
      <c r="E76" s="185" t="s">
        <v>1202</v>
      </c>
      <c r="F76" s="121">
        <v>0.01</v>
      </c>
      <c r="G76" s="121">
        <v>0.01</v>
      </c>
      <c r="H76" s="121">
        <v>0.8</v>
      </c>
      <c r="J76" s="303">
        <v>2006</v>
      </c>
      <c r="L76" s="151"/>
    </row>
    <row r="77" spans="1:12" ht="29.25" customHeight="1" x14ac:dyDescent="0.2">
      <c r="A77" s="118" t="s">
        <v>148</v>
      </c>
      <c r="B77" s="126">
        <v>0.65</v>
      </c>
      <c r="C77" s="116" t="s">
        <v>875</v>
      </c>
      <c r="D77" s="134" t="s">
        <v>129</v>
      </c>
      <c r="E77" s="185" t="s">
        <v>1202</v>
      </c>
      <c r="F77" s="121">
        <v>0.1</v>
      </c>
      <c r="G77" s="121">
        <v>0.1</v>
      </c>
      <c r="H77" s="121">
        <v>3</v>
      </c>
      <c r="J77" s="303">
        <v>2006</v>
      </c>
      <c r="L77" s="151"/>
    </row>
    <row r="78" spans="1:12" ht="39.75" customHeight="1" x14ac:dyDescent="0.2">
      <c r="A78" s="118" t="s">
        <v>148</v>
      </c>
      <c r="B78" s="126">
        <v>26</v>
      </c>
      <c r="C78" s="153" t="s">
        <v>1382</v>
      </c>
      <c r="D78" s="134" t="s">
        <v>129</v>
      </c>
      <c r="E78" s="185" t="s">
        <v>1384</v>
      </c>
      <c r="F78" s="121">
        <v>1.4999999999999999E-2</v>
      </c>
      <c r="G78" s="121">
        <v>1.4999999999999999E-2</v>
      </c>
      <c r="H78" s="121">
        <v>2</v>
      </c>
      <c r="J78" s="303">
        <v>2006</v>
      </c>
      <c r="L78" s="151"/>
    </row>
    <row r="79" spans="1:12" ht="45" customHeight="1" x14ac:dyDescent="0.2">
      <c r="A79" s="118" t="s">
        <v>148</v>
      </c>
      <c r="B79" s="126">
        <v>24</v>
      </c>
      <c r="C79" s="153" t="s">
        <v>1383</v>
      </c>
      <c r="D79" s="134" t="s">
        <v>129</v>
      </c>
      <c r="E79" s="185" t="s">
        <v>1384</v>
      </c>
      <c r="F79" s="121">
        <v>0.02</v>
      </c>
      <c r="G79" s="121">
        <v>0.02</v>
      </c>
      <c r="H79" s="121">
        <v>2.5</v>
      </c>
      <c r="J79" s="303">
        <v>2006</v>
      </c>
      <c r="L79" s="151"/>
    </row>
    <row r="80" spans="1:12" ht="28.5" customHeight="1" x14ac:dyDescent="0.2">
      <c r="A80" s="118" t="s">
        <v>148</v>
      </c>
      <c r="B80" s="126">
        <v>2.2000000000000002</v>
      </c>
      <c r="C80" s="174" t="s">
        <v>712</v>
      </c>
      <c r="D80" s="178" t="s">
        <v>1256</v>
      </c>
      <c r="E80" s="185" t="s">
        <v>1202</v>
      </c>
      <c r="F80" s="121">
        <v>0.01</v>
      </c>
      <c r="G80" s="121">
        <v>0.01</v>
      </c>
      <c r="H80" s="121">
        <v>1</v>
      </c>
      <c r="J80" s="303">
        <v>2007</v>
      </c>
      <c r="L80" s="151"/>
    </row>
    <row r="81" spans="1:12" ht="29.25" customHeight="1" x14ac:dyDescent="0.2">
      <c r="A81" s="140"/>
      <c r="B81" s="141"/>
      <c r="C81" s="142"/>
      <c r="D81" s="177"/>
      <c r="E81" s="187"/>
      <c r="F81" s="143"/>
      <c r="G81" s="143"/>
      <c r="H81" s="143"/>
      <c r="I81" s="143"/>
      <c r="J81" s="307"/>
      <c r="K81" s="143"/>
      <c r="L81" s="151"/>
    </row>
    <row r="82" spans="1:12" ht="25.5" x14ac:dyDescent="0.2">
      <c r="A82" s="118" t="s">
        <v>149</v>
      </c>
      <c r="B82" s="126">
        <v>10.1</v>
      </c>
      <c r="C82" s="116"/>
      <c r="D82" s="134" t="s">
        <v>1195</v>
      </c>
      <c r="E82" s="185" t="s">
        <v>1202</v>
      </c>
      <c r="F82" s="121">
        <v>0.05</v>
      </c>
      <c r="J82" s="303">
        <v>2006</v>
      </c>
      <c r="L82" s="151"/>
    </row>
    <row r="83" spans="1:12" ht="27" customHeight="1" x14ac:dyDescent="0.2">
      <c r="A83" s="118" t="s">
        <v>56</v>
      </c>
      <c r="B83" s="126">
        <v>18</v>
      </c>
      <c r="C83" s="116"/>
      <c r="D83" s="133" t="s">
        <v>364</v>
      </c>
      <c r="E83" s="185"/>
      <c r="F83" s="185" t="s">
        <v>682</v>
      </c>
      <c r="J83" s="303">
        <v>2006</v>
      </c>
      <c r="L83" s="151"/>
    </row>
    <row r="84" spans="1:12" ht="14.25" customHeight="1" x14ac:dyDescent="0.2">
      <c r="A84" s="118" t="s">
        <v>56</v>
      </c>
      <c r="B84" s="126">
        <v>32</v>
      </c>
      <c r="C84" s="116"/>
      <c r="D84" s="134" t="s">
        <v>460</v>
      </c>
      <c r="E84" s="185"/>
      <c r="F84" s="185" t="s">
        <v>682</v>
      </c>
      <c r="J84" s="303">
        <v>2006</v>
      </c>
      <c r="L84" s="151"/>
    </row>
    <row r="85" spans="1:12" ht="15" customHeight="1" x14ac:dyDescent="0.2">
      <c r="A85" s="118" t="s">
        <v>56</v>
      </c>
      <c r="B85" s="126">
        <v>22.5</v>
      </c>
      <c r="C85" s="116"/>
      <c r="D85" s="134" t="s">
        <v>459</v>
      </c>
      <c r="E85" s="185"/>
      <c r="F85" s="185" t="s">
        <v>682</v>
      </c>
      <c r="J85" s="303">
        <v>2006</v>
      </c>
      <c r="L85" s="151"/>
    </row>
    <row r="86" spans="1:12" ht="30.75" customHeight="1" x14ac:dyDescent="0.2">
      <c r="A86" s="118" t="s">
        <v>56</v>
      </c>
      <c r="B86" s="126">
        <v>18.5</v>
      </c>
      <c r="C86" s="116" t="s">
        <v>466</v>
      </c>
      <c r="D86" s="134" t="s">
        <v>453</v>
      </c>
      <c r="E86" s="185" t="s">
        <v>1202</v>
      </c>
      <c r="F86" s="121">
        <v>0.1</v>
      </c>
      <c r="G86" s="121">
        <v>0.1</v>
      </c>
      <c r="H86" s="121">
        <v>20</v>
      </c>
      <c r="J86" s="303">
        <v>2006</v>
      </c>
      <c r="L86" s="151"/>
    </row>
    <row r="87" spans="1:12" ht="30.75" customHeight="1" x14ac:dyDescent="0.2">
      <c r="A87" s="118" t="s">
        <v>56</v>
      </c>
      <c r="B87" s="126">
        <v>33.5</v>
      </c>
      <c r="C87" s="116" t="s">
        <v>466</v>
      </c>
      <c r="D87" s="134" t="s">
        <v>365</v>
      </c>
      <c r="E87" s="185" t="s">
        <v>1202</v>
      </c>
      <c r="F87" s="121">
        <v>0.1</v>
      </c>
      <c r="G87" s="121">
        <v>0.1</v>
      </c>
      <c r="H87" s="121">
        <v>20</v>
      </c>
      <c r="J87" s="303">
        <v>2004</v>
      </c>
      <c r="L87" s="151"/>
    </row>
    <row r="88" spans="1:12" ht="26.25" customHeight="1" x14ac:dyDescent="0.2">
      <c r="A88" s="118" t="s">
        <v>56</v>
      </c>
      <c r="B88" s="126">
        <v>50</v>
      </c>
      <c r="C88" s="116" t="s">
        <v>503</v>
      </c>
      <c r="D88" s="134" t="s">
        <v>151</v>
      </c>
      <c r="E88" s="185" t="s">
        <v>1202</v>
      </c>
      <c r="F88" s="185" t="s">
        <v>682</v>
      </c>
      <c r="G88" s="121">
        <v>0</v>
      </c>
      <c r="H88" s="121">
        <v>100</v>
      </c>
      <c r="J88" s="303">
        <v>2007</v>
      </c>
      <c r="L88" s="151"/>
    </row>
    <row r="89" spans="1:12" ht="27.75" customHeight="1" x14ac:dyDescent="0.2">
      <c r="A89" s="118" t="s">
        <v>56</v>
      </c>
      <c r="B89" s="126">
        <v>13.85</v>
      </c>
      <c r="C89" s="116"/>
      <c r="D89" s="134" t="s">
        <v>1195</v>
      </c>
      <c r="E89" s="185" t="s">
        <v>1202</v>
      </c>
      <c r="F89" s="121">
        <v>0.01</v>
      </c>
      <c r="J89" s="303">
        <v>2006</v>
      </c>
      <c r="L89" s="151"/>
    </row>
    <row r="90" spans="1:12" ht="25.5" x14ac:dyDescent="0.2">
      <c r="A90" s="118" t="s">
        <v>56</v>
      </c>
      <c r="B90" s="126">
        <v>12</v>
      </c>
      <c r="C90" s="116" t="s">
        <v>1187</v>
      </c>
      <c r="D90" s="134" t="s">
        <v>1192</v>
      </c>
      <c r="E90" s="185"/>
      <c r="F90" s="185" t="s">
        <v>682</v>
      </c>
      <c r="J90" s="303">
        <v>2003</v>
      </c>
      <c r="L90" s="151"/>
    </row>
    <row r="91" spans="1:12" ht="30" customHeight="1" x14ac:dyDescent="0.2">
      <c r="A91" s="118" t="s">
        <v>56</v>
      </c>
      <c r="B91" s="126">
        <v>12</v>
      </c>
      <c r="C91" s="116" t="s">
        <v>576</v>
      </c>
      <c r="D91" s="135" t="s">
        <v>571</v>
      </c>
      <c r="E91" s="185"/>
      <c r="F91" s="185" t="s">
        <v>682</v>
      </c>
      <c r="J91" s="303">
        <v>2005</v>
      </c>
      <c r="L91" s="151"/>
    </row>
    <row r="92" spans="1:12" ht="27.75" customHeight="1" x14ac:dyDescent="0.2">
      <c r="A92" s="118" t="s">
        <v>56</v>
      </c>
      <c r="B92" s="126">
        <v>35</v>
      </c>
      <c r="C92" s="116"/>
      <c r="D92" s="134" t="s">
        <v>727</v>
      </c>
      <c r="E92" s="185"/>
      <c r="F92" s="185" t="s">
        <v>682</v>
      </c>
      <c r="J92" s="303">
        <v>2003</v>
      </c>
      <c r="L92" s="151"/>
    </row>
    <row r="93" spans="1:12" ht="39.75" customHeight="1" x14ac:dyDescent="0.2">
      <c r="A93" s="118" t="s">
        <v>56</v>
      </c>
      <c r="B93" s="126">
        <v>24</v>
      </c>
      <c r="C93" s="153" t="s">
        <v>153</v>
      </c>
      <c r="D93" s="134" t="s">
        <v>129</v>
      </c>
      <c r="E93" s="185" t="s">
        <v>1202</v>
      </c>
      <c r="F93" s="121">
        <v>1</v>
      </c>
      <c r="G93" s="121">
        <v>1</v>
      </c>
      <c r="H93" s="121">
        <v>150</v>
      </c>
      <c r="J93" s="303">
        <v>2006</v>
      </c>
      <c r="L93" s="151"/>
    </row>
    <row r="94" spans="1:12" ht="13.5" customHeight="1" x14ac:dyDescent="0.2">
      <c r="A94" s="140"/>
      <c r="B94" s="141"/>
      <c r="C94" s="142"/>
      <c r="D94" s="179"/>
      <c r="E94" s="187"/>
      <c r="F94" s="143"/>
      <c r="G94" s="143"/>
      <c r="H94" s="143"/>
      <c r="I94" s="143"/>
      <c r="J94" s="307"/>
      <c r="K94" s="143"/>
      <c r="L94" s="151"/>
    </row>
    <row r="95" spans="1:12" x14ac:dyDescent="0.2">
      <c r="A95" s="118" t="s">
        <v>57</v>
      </c>
      <c r="B95" s="126">
        <v>20</v>
      </c>
      <c r="C95" s="116"/>
      <c r="D95" s="134" t="s">
        <v>460</v>
      </c>
      <c r="E95" s="185"/>
      <c r="J95" s="303">
        <v>2006</v>
      </c>
      <c r="L95" s="151"/>
    </row>
    <row r="96" spans="1:12" ht="38.25" x14ac:dyDescent="0.2">
      <c r="A96" s="118" t="s">
        <v>57</v>
      </c>
      <c r="B96" s="126">
        <v>27</v>
      </c>
      <c r="C96" s="116" t="s">
        <v>974</v>
      </c>
      <c r="D96" s="134" t="s">
        <v>461</v>
      </c>
      <c r="E96" s="166" t="s">
        <v>1014</v>
      </c>
      <c r="F96" s="121">
        <v>3.2000000000000001E-2</v>
      </c>
      <c r="J96" s="303">
        <v>2006</v>
      </c>
      <c r="L96" s="151"/>
    </row>
    <row r="97" spans="1:12" ht="25.5" x14ac:dyDescent="0.2">
      <c r="A97" s="118" t="s">
        <v>57</v>
      </c>
      <c r="B97" s="126">
        <v>40</v>
      </c>
      <c r="C97" s="116" t="s">
        <v>125</v>
      </c>
      <c r="D97" s="134" t="s">
        <v>554</v>
      </c>
      <c r="E97" s="185"/>
      <c r="F97" s="185" t="s">
        <v>682</v>
      </c>
      <c r="J97" s="303">
        <v>2006</v>
      </c>
      <c r="L97" s="151"/>
    </row>
    <row r="98" spans="1:12" ht="38.25" x14ac:dyDescent="0.2">
      <c r="A98" s="118" t="s">
        <v>57</v>
      </c>
      <c r="B98" s="126">
        <v>30</v>
      </c>
      <c r="C98" s="116" t="s">
        <v>126</v>
      </c>
      <c r="D98" s="134" t="s">
        <v>554</v>
      </c>
      <c r="E98" s="185"/>
      <c r="F98" s="185" t="s">
        <v>682</v>
      </c>
      <c r="J98" s="303">
        <v>2006</v>
      </c>
      <c r="L98" s="151"/>
    </row>
    <row r="99" spans="1:12" x14ac:dyDescent="0.2">
      <c r="A99" s="118" t="s">
        <v>57</v>
      </c>
      <c r="B99" s="126">
        <v>20</v>
      </c>
      <c r="C99" s="116"/>
      <c r="D99" s="178" t="s">
        <v>808</v>
      </c>
      <c r="E99" s="185"/>
      <c r="F99" s="185" t="s">
        <v>682</v>
      </c>
      <c r="J99" s="303">
        <v>2006</v>
      </c>
      <c r="L99" s="151"/>
    </row>
    <row r="100" spans="1:12" ht="25.5" x14ac:dyDescent="0.2">
      <c r="A100" s="118" t="s">
        <v>57</v>
      </c>
      <c r="B100" s="126">
        <v>8.8000000000000007</v>
      </c>
      <c r="C100" s="116"/>
      <c r="D100" s="134" t="s">
        <v>1195</v>
      </c>
      <c r="E100" s="185"/>
      <c r="F100" s="185" t="s">
        <v>682</v>
      </c>
      <c r="J100" s="303">
        <v>2006</v>
      </c>
      <c r="L100" s="151"/>
    </row>
    <row r="101" spans="1:12" ht="25.5" x14ac:dyDescent="0.2">
      <c r="A101" s="118" t="s">
        <v>57</v>
      </c>
      <c r="B101" s="126">
        <v>12</v>
      </c>
      <c r="C101" s="116" t="s">
        <v>1187</v>
      </c>
      <c r="D101" s="134" t="s">
        <v>1192</v>
      </c>
      <c r="E101" s="185"/>
      <c r="F101" s="185" t="s">
        <v>682</v>
      </c>
      <c r="J101" s="303">
        <v>2003</v>
      </c>
      <c r="L101" s="151"/>
    </row>
    <row r="102" spans="1:12" ht="13.5" customHeight="1" x14ac:dyDescent="0.2">
      <c r="A102" s="118" t="s">
        <v>57</v>
      </c>
      <c r="B102" s="126">
        <v>50</v>
      </c>
      <c r="C102" s="116" t="s">
        <v>1186</v>
      </c>
      <c r="D102" s="134" t="s">
        <v>727</v>
      </c>
      <c r="E102" s="185"/>
      <c r="F102" s="185" t="s">
        <v>682</v>
      </c>
      <c r="J102" s="303">
        <v>2003</v>
      </c>
      <c r="L102" s="151"/>
    </row>
    <row r="103" spans="1:12" ht="42" customHeight="1" x14ac:dyDescent="0.2">
      <c r="A103" s="118" t="s">
        <v>57</v>
      </c>
      <c r="B103" s="126">
        <v>26</v>
      </c>
      <c r="C103" s="116" t="s">
        <v>107</v>
      </c>
      <c r="D103" s="135" t="s">
        <v>1267</v>
      </c>
      <c r="E103" s="185" t="s">
        <v>106</v>
      </c>
      <c r="F103" s="121">
        <v>0.03</v>
      </c>
      <c r="G103" s="121">
        <v>0.03</v>
      </c>
      <c r="H103" s="121">
        <v>25</v>
      </c>
      <c r="J103" s="303">
        <v>2006</v>
      </c>
      <c r="L103" s="151"/>
    </row>
    <row r="104" spans="1:12" ht="16.5" customHeight="1" x14ac:dyDescent="0.2">
      <c r="A104" s="140"/>
      <c r="B104" s="141"/>
      <c r="C104" s="142"/>
      <c r="D104" s="179"/>
      <c r="E104" s="187"/>
      <c r="F104" s="143"/>
      <c r="G104" s="143"/>
      <c r="H104" s="143"/>
      <c r="I104" s="143"/>
      <c r="J104" s="307"/>
      <c r="K104" s="143"/>
      <c r="L104" s="151"/>
    </row>
    <row r="105" spans="1:12" ht="14.25" customHeight="1" x14ac:dyDescent="0.2">
      <c r="A105" s="118" t="s">
        <v>975</v>
      </c>
      <c r="B105" s="126">
        <v>20</v>
      </c>
      <c r="C105" s="116"/>
      <c r="D105" s="134" t="s">
        <v>460</v>
      </c>
      <c r="E105" s="185"/>
      <c r="F105" s="185" t="s">
        <v>682</v>
      </c>
      <c r="J105" s="303">
        <v>2006</v>
      </c>
      <c r="L105" s="151"/>
    </row>
    <row r="106" spans="1:12" ht="14.25" customHeight="1" x14ac:dyDescent="0.2">
      <c r="A106" s="118" t="s">
        <v>975</v>
      </c>
      <c r="B106" s="126">
        <v>13</v>
      </c>
      <c r="C106" s="116"/>
      <c r="D106" s="134" t="s">
        <v>459</v>
      </c>
      <c r="E106" s="185"/>
      <c r="F106" s="185" t="s">
        <v>682</v>
      </c>
      <c r="J106" s="303">
        <v>2006</v>
      </c>
      <c r="L106" s="151"/>
    </row>
    <row r="107" spans="1:12" ht="28.5" customHeight="1" x14ac:dyDescent="0.2">
      <c r="A107" s="118" t="s">
        <v>975</v>
      </c>
      <c r="B107" s="126">
        <v>17</v>
      </c>
      <c r="C107" s="116" t="s">
        <v>569</v>
      </c>
      <c r="D107" s="133" t="s">
        <v>364</v>
      </c>
      <c r="E107" s="185"/>
      <c r="F107" s="185" t="s">
        <v>682</v>
      </c>
      <c r="J107" s="303">
        <v>2006</v>
      </c>
      <c r="L107" s="151"/>
    </row>
    <row r="108" spans="1:12" ht="13.5" customHeight="1" x14ac:dyDescent="0.2">
      <c r="A108" s="118" t="s">
        <v>975</v>
      </c>
      <c r="B108" s="126">
        <v>5</v>
      </c>
      <c r="C108" s="116" t="s">
        <v>572</v>
      </c>
      <c r="D108" s="135" t="s">
        <v>571</v>
      </c>
      <c r="E108" s="185"/>
      <c r="F108" s="185" t="s">
        <v>682</v>
      </c>
      <c r="J108" s="303">
        <v>2005</v>
      </c>
      <c r="L108" s="151"/>
    </row>
    <row r="109" spans="1:12" ht="30.75" customHeight="1" x14ac:dyDescent="0.2">
      <c r="A109" s="118" t="s">
        <v>975</v>
      </c>
      <c r="B109" s="126">
        <v>18</v>
      </c>
      <c r="C109" s="116" t="s">
        <v>1107</v>
      </c>
      <c r="D109" s="134" t="s">
        <v>1192</v>
      </c>
      <c r="E109" s="185"/>
      <c r="F109" s="185" t="s">
        <v>682</v>
      </c>
      <c r="J109" s="303">
        <v>2003</v>
      </c>
      <c r="L109" s="151"/>
    </row>
    <row r="110" spans="1:12" ht="32.25" customHeight="1" x14ac:dyDescent="0.2">
      <c r="A110" s="118" t="s">
        <v>975</v>
      </c>
      <c r="B110" s="126">
        <v>24</v>
      </c>
      <c r="C110" s="116" t="s">
        <v>1108</v>
      </c>
      <c r="D110" s="134" t="s">
        <v>1192</v>
      </c>
      <c r="E110" s="185"/>
      <c r="F110" s="185" t="s">
        <v>682</v>
      </c>
      <c r="J110" s="303">
        <v>2003</v>
      </c>
      <c r="L110" s="151"/>
    </row>
    <row r="111" spans="1:12" ht="30.75" customHeight="1" x14ac:dyDescent="0.2">
      <c r="A111" s="118" t="s">
        <v>976</v>
      </c>
      <c r="B111" s="126">
        <v>25</v>
      </c>
      <c r="C111" s="116" t="s">
        <v>276</v>
      </c>
      <c r="D111" s="134" t="s">
        <v>461</v>
      </c>
      <c r="E111" s="185"/>
      <c r="F111" s="185" t="s">
        <v>682</v>
      </c>
      <c r="J111" s="303">
        <v>2006</v>
      </c>
      <c r="L111" s="151"/>
    </row>
    <row r="112" spans="1:12" ht="39" customHeight="1" x14ac:dyDescent="0.2">
      <c r="A112" s="118" t="s">
        <v>976</v>
      </c>
      <c r="B112" s="126">
        <v>16</v>
      </c>
      <c r="C112" s="116" t="s">
        <v>977</v>
      </c>
      <c r="D112" s="134" t="s">
        <v>461</v>
      </c>
      <c r="E112" s="166" t="s">
        <v>1014</v>
      </c>
      <c r="F112" s="121">
        <v>3.0000000000000001E-3</v>
      </c>
      <c r="J112" s="303">
        <v>2006</v>
      </c>
      <c r="L112" s="151"/>
    </row>
    <row r="113" spans="1:12" ht="26.25" customHeight="1" x14ac:dyDescent="0.2">
      <c r="A113" s="118" t="s">
        <v>976</v>
      </c>
      <c r="B113" s="126">
        <v>24</v>
      </c>
      <c r="C113" s="116" t="s">
        <v>820</v>
      </c>
      <c r="D113" s="135" t="s">
        <v>1267</v>
      </c>
      <c r="E113" s="185" t="s">
        <v>943</v>
      </c>
      <c r="F113" s="121">
        <v>0.01</v>
      </c>
      <c r="G113" s="121">
        <v>0.01</v>
      </c>
      <c r="H113" s="121">
        <v>0.5</v>
      </c>
      <c r="J113" s="303">
        <v>2006</v>
      </c>
      <c r="L113" s="151"/>
    </row>
    <row r="114" spans="1:12" ht="42" customHeight="1" x14ac:dyDescent="0.2">
      <c r="A114" s="118" t="s">
        <v>976</v>
      </c>
      <c r="B114" s="126">
        <v>25</v>
      </c>
      <c r="C114" s="116" t="s">
        <v>127</v>
      </c>
      <c r="D114" s="134" t="s">
        <v>554</v>
      </c>
      <c r="E114" s="185"/>
      <c r="F114" s="185" t="s">
        <v>682</v>
      </c>
      <c r="J114" s="303">
        <v>2006</v>
      </c>
      <c r="L114" s="151"/>
    </row>
    <row r="115" spans="1:12" ht="38.25" x14ac:dyDescent="0.2">
      <c r="A115" s="118" t="s">
        <v>976</v>
      </c>
      <c r="B115" s="126">
        <v>10</v>
      </c>
      <c r="C115" s="116" t="s">
        <v>128</v>
      </c>
      <c r="D115" s="134" t="s">
        <v>554</v>
      </c>
      <c r="E115" s="185"/>
      <c r="F115" s="185" t="s">
        <v>682</v>
      </c>
      <c r="J115" s="303">
        <v>2006</v>
      </c>
      <c r="L115" s="151"/>
    </row>
    <row r="116" spans="1:12" ht="25.5" x14ac:dyDescent="0.2">
      <c r="A116" s="118" t="s">
        <v>976</v>
      </c>
      <c r="B116" s="126">
        <v>15</v>
      </c>
      <c r="C116" s="116" t="s">
        <v>819</v>
      </c>
      <c r="D116" s="134" t="s">
        <v>365</v>
      </c>
      <c r="E116" s="185" t="s">
        <v>1202</v>
      </c>
      <c r="F116" s="121">
        <v>0.01</v>
      </c>
      <c r="G116" s="121">
        <v>0.01</v>
      </c>
      <c r="H116" s="121">
        <v>1</v>
      </c>
      <c r="J116" s="303">
        <v>2004</v>
      </c>
      <c r="L116" s="151"/>
    </row>
    <row r="117" spans="1:12" ht="16.5" customHeight="1" x14ac:dyDescent="0.2">
      <c r="A117" s="118" t="s">
        <v>976</v>
      </c>
      <c r="B117" s="126">
        <v>15</v>
      </c>
      <c r="C117" s="116" t="s">
        <v>504</v>
      </c>
      <c r="D117" s="134" t="s">
        <v>151</v>
      </c>
      <c r="E117" s="185" t="s">
        <v>465</v>
      </c>
      <c r="F117" s="121">
        <v>10</v>
      </c>
      <c r="J117" s="303">
        <v>2007</v>
      </c>
      <c r="L117" s="151"/>
    </row>
    <row r="118" spans="1:12" ht="44.25" customHeight="1" x14ac:dyDescent="0.2">
      <c r="A118" s="118" t="s">
        <v>976</v>
      </c>
      <c r="B118" s="126">
        <v>6.65</v>
      </c>
      <c r="C118" s="116" t="s">
        <v>1203</v>
      </c>
      <c r="D118" s="134" t="s">
        <v>1195</v>
      </c>
      <c r="E118" s="185" t="s">
        <v>1202</v>
      </c>
      <c r="F118" s="121">
        <v>0.05</v>
      </c>
      <c r="J118" s="303">
        <v>2006</v>
      </c>
      <c r="L118" s="151"/>
    </row>
    <row r="119" spans="1:12" ht="34.5" customHeight="1" x14ac:dyDescent="0.2">
      <c r="A119" s="118" t="s">
        <v>976</v>
      </c>
      <c r="B119" s="126">
        <v>6.65</v>
      </c>
      <c r="C119" s="116" t="s">
        <v>978</v>
      </c>
      <c r="D119" s="134" t="s">
        <v>1195</v>
      </c>
      <c r="E119" s="185"/>
      <c r="F119" s="185" t="s">
        <v>682</v>
      </c>
      <c r="J119" s="303">
        <v>2006</v>
      </c>
      <c r="L119" s="151"/>
    </row>
    <row r="120" spans="1:12" ht="33" customHeight="1" x14ac:dyDescent="0.2">
      <c r="A120" s="118" t="s">
        <v>976</v>
      </c>
      <c r="B120" s="126">
        <v>60</v>
      </c>
      <c r="C120" s="116" t="s">
        <v>278</v>
      </c>
      <c r="D120" s="134" t="s">
        <v>727</v>
      </c>
      <c r="E120" s="185"/>
      <c r="F120" s="185" t="s">
        <v>682</v>
      </c>
      <c r="J120" s="303">
        <v>2003</v>
      </c>
      <c r="L120" s="151"/>
    </row>
    <row r="121" spans="1:12" ht="15.75" customHeight="1" x14ac:dyDescent="0.2">
      <c r="A121" s="118" t="s">
        <v>976</v>
      </c>
      <c r="B121" s="126">
        <v>25</v>
      </c>
      <c r="C121" s="116" t="s">
        <v>594</v>
      </c>
      <c r="D121" s="134" t="s">
        <v>727</v>
      </c>
      <c r="E121" s="185"/>
      <c r="F121" s="185" t="s">
        <v>682</v>
      </c>
      <c r="J121" s="303">
        <v>2003</v>
      </c>
      <c r="L121" s="151"/>
    </row>
    <row r="122" spans="1:12" ht="32.25" customHeight="1" x14ac:dyDescent="0.2">
      <c r="A122" s="118" t="s">
        <v>976</v>
      </c>
      <c r="B122" s="126">
        <v>0.75</v>
      </c>
      <c r="C122" s="116" t="s">
        <v>447</v>
      </c>
      <c r="D122" s="134" t="s">
        <v>129</v>
      </c>
      <c r="E122" s="185" t="s">
        <v>1202</v>
      </c>
      <c r="F122" s="121">
        <v>0.02</v>
      </c>
      <c r="G122" s="121">
        <v>0.02</v>
      </c>
      <c r="H122" s="121">
        <v>1</v>
      </c>
      <c r="I122" s="121" t="s">
        <v>600</v>
      </c>
      <c r="J122" s="303">
        <v>2006</v>
      </c>
      <c r="L122" s="151"/>
    </row>
    <row r="123" spans="1:12" ht="32.25" customHeight="1" x14ac:dyDescent="0.2">
      <c r="A123" s="118" t="s">
        <v>976</v>
      </c>
      <c r="B123" s="126">
        <v>0.75</v>
      </c>
      <c r="C123" s="116" t="s">
        <v>447</v>
      </c>
      <c r="D123" s="134" t="s">
        <v>129</v>
      </c>
      <c r="E123" s="185" t="s">
        <v>1202</v>
      </c>
      <c r="F123" s="121">
        <v>0.1</v>
      </c>
      <c r="G123" s="121">
        <v>0.1</v>
      </c>
      <c r="H123" s="121">
        <v>5</v>
      </c>
      <c r="I123" s="121" t="s">
        <v>601</v>
      </c>
      <c r="J123" s="303">
        <v>2006</v>
      </c>
      <c r="L123" s="151"/>
    </row>
    <row r="124" spans="1:12" ht="32.25" customHeight="1" x14ac:dyDescent="0.2">
      <c r="A124" s="118" t="s">
        <v>976</v>
      </c>
      <c r="B124" s="126">
        <v>0.75</v>
      </c>
      <c r="C124" s="116" t="s">
        <v>447</v>
      </c>
      <c r="D124" s="134" t="s">
        <v>129</v>
      </c>
      <c r="E124" s="185" t="s">
        <v>1202</v>
      </c>
      <c r="F124" s="121">
        <v>1</v>
      </c>
      <c r="G124" s="121">
        <v>1</v>
      </c>
      <c r="H124" s="121">
        <v>50</v>
      </c>
      <c r="I124" s="121" t="s">
        <v>602</v>
      </c>
      <c r="J124" s="303">
        <v>2006</v>
      </c>
      <c r="L124" s="151"/>
    </row>
    <row r="125" spans="1:12" ht="32.25" customHeight="1" x14ac:dyDescent="0.2">
      <c r="A125" s="118" t="s">
        <v>976</v>
      </c>
      <c r="B125" s="126">
        <v>0.5</v>
      </c>
      <c r="C125" s="116" t="s">
        <v>1036</v>
      </c>
      <c r="D125" s="134" t="s">
        <v>129</v>
      </c>
      <c r="E125" s="185" t="s">
        <v>1202</v>
      </c>
      <c r="F125" s="185" t="s">
        <v>682</v>
      </c>
      <c r="G125" s="121">
        <v>0</v>
      </c>
      <c r="H125" s="121">
        <v>4.5</v>
      </c>
      <c r="I125" s="121" t="s">
        <v>1037</v>
      </c>
      <c r="J125" s="303">
        <v>2006</v>
      </c>
      <c r="L125" s="151"/>
    </row>
    <row r="126" spans="1:12" ht="27" customHeight="1" x14ac:dyDescent="0.2">
      <c r="A126" s="118" t="s">
        <v>976</v>
      </c>
      <c r="B126" s="126">
        <v>0.4</v>
      </c>
      <c r="C126" s="116" t="s">
        <v>1035</v>
      </c>
      <c r="D126" s="134" t="s">
        <v>129</v>
      </c>
      <c r="E126" s="185" t="s">
        <v>1202</v>
      </c>
      <c r="F126" s="121">
        <v>1</v>
      </c>
      <c r="G126" s="121">
        <v>1</v>
      </c>
      <c r="H126" s="121">
        <v>5</v>
      </c>
      <c r="J126" s="303">
        <v>2006</v>
      </c>
      <c r="L126" s="151"/>
    </row>
    <row r="127" spans="1:12" ht="33" customHeight="1" x14ac:dyDescent="0.2">
      <c r="A127" s="118" t="s">
        <v>976</v>
      </c>
      <c r="B127" s="126">
        <v>0.35</v>
      </c>
      <c r="C127" s="116" t="s">
        <v>1039</v>
      </c>
      <c r="D127" s="134" t="s">
        <v>129</v>
      </c>
      <c r="E127" s="185" t="s">
        <v>1202</v>
      </c>
      <c r="F127" s="189" t="s">
        <v>682</v>
      </c>
      <c r="G127" s="138">
        <v>0</v>
      </c>
      <c r="H127" s="121">
        <v>50</v>
      </c>
      <c r="I127" s="121" t="s">
        <v>1038</v>
      </c>
      <c r="J127" s="303">
        <v>2006</v>
      </c>
      <c r="L127" s="151"/>
    </row>
    <row r="128" spans="1:12" s="251" customFormat="1" ht="41.25" customHeight="1" x14ac:dyDescent="0.2">
      <c r="A128" s="118" t="s">
        <v>976</v>
      </c>
      <c r="B128" s="252">
        <v>1.76</v>
      </c>
      <c r="C128" s="134" t="s">
        <v>236</v>
      </c>
      <c r="D128" s="134" t="s">
        <v>273</v>
      </c>
      <c r="E128" s="185" t="s">
        <v>1202</v>
      </c>
      <c r="F128" s="251">
        <v>0.05</v>
      </c>
      <c r="G128" s="251">
        <v>0.05</v>
      </c>
      <c r="H128" s="135">
        <v>1</v>
      </c>
      <c r="I128" s="135" t="s">
        <v>1038</v>
      </c>
      <c r="J128" s="306">
        <v>2007</v>
      </c>
      <c r="K128" s="135"/>
      <c r="L128" s="253"/>
    </row>
    <row r="129" spans="1:12" s="251" customFormat="1" ht="41.25" customHeight="1" x14ac:dyDescent="0.2">
      <c r="A129" s="118" t="s">
        <v>976</v>
      </c>
      <c r="B129" s="252">
        <v>1.76</v>
      </c>
      <c r="C129" s="134" t="s">
        <v>237</v>
      </c>
      <c r="D129" s="134" t="s">
        <v>273</v>
      </c>
      <c r="E129" s="185" t="s">
        <v>1202</v>
      </c>
      <c r="F129" s="251">
        <v>1</v>
      </c>
      <c r="G129" s="251">
        <v>1</v>
      </c>
      <c r="H129" s="135">
        <v>10</v>
      </c>
      <c r="I129" s="135" t="s">
        <v>1038</v>
      </c>
      <c r="J129" s="306">
        <v>2007</v>
      </c>
      <c r="K129" s="135"/>
      <c r="L129" s="253"/>
    </row>
    <row r="130" spans="1:12" ht="16.5" customHeight="1" x14ac:dyDescent="0.2">
      <c r="A130" s="118" t="s">
        <v>976</v>
      </c>
      <c r="B130" s="126">
        <v>3.55</v>
      </c>
      <c r="C130" s="116" t="s">
        <v>448</v>
      </c>
      <c r="D130" s="134" t="s">
        <v>129</v>
      </c>
      <c r="E130" s="185" t="s">
        <v>1202</v>
      </c>
      <c r="F130" s="138">
        <v>0.02</v>
      </c>
      <c r="G130" s="138">
        <v>0.02</v>
      </c>
      <c r="H130" s="121">
        <v>3</v>
      </c>
      <c r="J130" s="303">
        <v>2006</v>
      </c>
      <c r="L130" s="151"/>
    </row>
    <row r="131" spans="1:12" ht="25.5" customHeight="1" x14ac:dyDescent="0.2">
      <c r="A131" s="118" t="s">
        <v>976</v>
      </c>
      <c r="B131" s="126">
        <v>2</v>
      </c>
      <c r="C131" s="174" t="s">
        <v>584</v>
      </c>
      <c r="D131" s="178" t="s">
        <v>1256</v>
      </c>
      <c r="E131" s="185" t="s">
        <v>1202</v>
      </c>
      <c r="F131" s="138">
        <v>0.01</v>
      </c>
      <c r="G131" s="138">
        <v>0.01</v>
      </c>
      <c r="H131" s="121">
        <v>2.5</v>
      </c>
      <c r="J131" s="303">
        <v>2007</v>
      </c>
      <c r="L131" s="151"/>
    </row>
    <row r="132" spans="1:12" ht="39" customHeight="1" x14ac:dyDescent="0.2">
      <c r="A132" s="118" t="s">
        <v>976</v>
      </c>
      <c r="B132" s="126">
        <v>25</v>
      </c>
      <c r="C132" s="153" t="s">
        <v>588</v>
      </c>
      <c r="D132" s="134" t="s">
        <v>129</v>
      </c>
      <c r="E132" s="185" t="s">
        <v>1202</v>
      </c>
      <c r="F132" s="138">
        <v>0.06</v>
      </c>
      <c r="G132" s="138">
        <v>0.06</v>
      </c>
      <c r="H132" s="121">
        <v>3.5</v>
      </c>
      <c r="J132" s="303">
        <v>2006</v>
      </c>
      <c r="L132" s="151"/>
    </row>
    <row r="133" spans="1:12" ht="39.75" customHeight="1" x14ac:dyDescent="0.2">
      <c r="A133" s="118" t="s">
        <v>976</v>
      </c>
      <c r="B133" s="126">
        <v>24</v>
      </c>
      <c r="C133" s="153" t="s">
        <v>953</v>
      </c>
      <c r="D133" s="134" t="s">
        <v>129</v>
      </c>
      <c r="E133" s="185" t="s">
        <v>1202</v>
      </c>
      <c r="F133" s="138">
        <v>1.9E-2</v>
      </c>
      <c r="G133" s="138">
        <v>1.9E-2</v>
      </c>
      <c r="H133" s="121">
        <v>3</v>
      </c>
      <c r="J133" s="303">
        <v>2006</v>
      </c>
      <c r="L133" s="151"/>
    </row>
    <row r="134" spans="1:12" ht="40.5" customHeight="1" x14ac:dyDescent="0.2">
      <c r="A134" s="118" t="s">
        <v>976</v>
      </c>
      <c r="B134" s="126">
        <v>25</v>
      </c>
      <c r="C134" s="153" t="s">
        <v>954</v>
      </c>
      <c r="D134" s="134" t="s">
        <v>129</v>
      </c>
      <c r="E134" s="185" t="s">
        <v>1202</v>
      </c>
      <c r="F134" s="138">
        <v>0.02</v>
      </c>
      <c r="G134" s="138">
        <v>0.02</v>
      </c>
      <c r="H134" s="121">
        <v>1.6</v>
      </c>
      <c r="J134" s="303">
        <v>2006</v>
      </c>
      <c r="L134" s="151"/>
    </row>
    <row r="135" spans="1:12" ht="37.5" customHeight="1" x14ac:dyDescent="0.2">
      <c r="A135" s="118" t="s">
        <v>976</v>
      </c>
      <c r="B135" s="126">
        <v>25</v>
      </c>
      <c r="C135" s="153" t="s">
        <v>1381</v>
      </c>
      <c r="D135" s="134" t="s">
        <v>129</v>
      </c>
      <c r="E135" s="185" t="s">
        <v>1202</v>
      </c>
      <c r="F135" s="138">
        <v>0.02</v>
      </c>
      <c r="G135" s="138">
        <v>0.02</v>
      </c>
      <c r="H135" s="121">
        <v>1.1000000000000001</v>
      </c>
      <c r="J135" s="303">
        <v>2006</v>
      </c>
      <c r="L135" s="151"/>
    </row>
    <row r="136" spans="1:12" ht="15.75" customHeight="1" x14ac:dyDescent="0.2">
      <c r="A136" s="140"/>
      <c r="B136" s="141"/>
      <c r="C136" s="142"/>
      <c r="D136" s="179"/>
      <c r="E136" s="187"/>
      <c r="F136" s="143"/>
      <c r="G136" s="143"/>
      <c r="H136" s="143"/>
      <c r="I136" s="143"/>
      <c r="J136" s="307"/>
      <c r="K136" s="143"/>
      <c r="L136" s="151"/>
    </row>
    <row r="137" spans="1:12" ht="15.75" customHeight="1" x14ac:dyDescent="0.2">
      <c r="A137" s="118" t="s">
        <v>58</v>
      </c>
      <c r="B137" s="126">
        <v>20</v>
      </c>
      <c r="C137" s="116"/>
      <c r="D137" s="134" t="s">
        <v>460</v>
      </c>
      <c r="E137" s="185"/>
      <c r="F137" s="185" t="s">
        <v>682</v>
      </c>
      <c r="J137" s="303">
        <v>2006</v>
      </c>
      <c r="L137" s="151"/>
    </row>
    <row r="138" spans="1:12" ht="15.75" customHeight="1" x14ac:dyDescent="0.2">
      <c r="A138" s="118" t="s">
        <v>58</v>
      </c>
      <c r="B138" s="126">
        <v>9</v>
      </c>
      <c r="C138" s="116"/>
      <c r="D138" s="134" t="s">
        <v>459</v>
      </c>
      <c r="E138" s="185"/>
      <c r="F138" s="185" t="s">
        <v>682</v>
      </c>
      <c r="J138" s="303">
        <v>2006</v>
      </c>
      <c r="L138" s="151"/>
    </row>
    <row r="139" spans="1:12" ht="15.75" customHeight="1" x14ac:dyDescent="0.2">
      <c r="A139" s="118" t="s">
        <v>58</v>
      </c>
      <c r="B139" s="126">
        <v>12</v>
      </c>
      <c r="C139" s="116" t="s">
        <v>576</v>
      </c>
      <c r="D139" s="135" t="s">
        <v>571</v>
      </c>
      <c r="E139" s="185"/>
      <c r="F139" s="185" t="s">
        <v>682</v>
      </c>
      <c r="J139" s="303">
        <v>2005</v>
      </c>
      <c r="L139" s="151"/>
    </row>
    <row r="140" spans="1:12" ht="28.5" customHeight="1" x14ac:dyDescent="0.2">
      <c r="A140" s="118" t="s">
        <v>58</v>
      </c>
      <c r="B140" s="126">
        <v>14.5</v>
      </c>
      <c r="C140" s="116" t="s">
        <v>570</v>
      </c>
      <c r="D140" s="133" t="s">
        <v>364</v>
      </c>
      <c r="E140" s="185"/>
      <c r="F140" s="185" t="s">
        <v>682</v>
      </c>
      <c r="J140" s="303">
        <v>2006</v>
      </c>
      <c r="L140" s="151"/>
    </row>
    <row r="141" spans="1:12" ht="38.25" x14ac:dyDescent="0.2">
      <c r="A141" s="118" t="s">
        <v>58</v>
      </c>
      <c r="B141" s="126">
        <v>17</v>
      </c>
      <c r="C141" s="116" t="s">
        <v>979</v>
      </c>
      <c r="D141" s="134" t="s">
        <v>461</v>
      </c>
      <c r="E141" s="166" t="s">
        <v>1014</v>
      </c>
      <c r="F141" s="121">
        <v>3.0000000000000001E-3</v>
      </c>
      <c r="J141" s="303">
        <v>2006</v>
      </c>
      <c r="L141" s="151"/>
    </row>
    <row r="142" spans="1:12" ht="28.5" customHeight="1" x14ac:dyDescent="0.2">
      <c r="A142" s="118" t="s">
        <v>58</v>
      </c>
      <c r="B142" s="126">
        <v>40</v>
      </c>
      <c r="C142" s="116" t="s">
        <v>125</v>
      </c>
      <c r="D142" s="134" t="s">
        <v>554</v>
      </c>
      <c r="E142" s="185"/>
      <c r="F142" s="185" t="s">
        <v>682</v>
      </c>
      <c r="J142" s="303">
        <v>2006</v>
      </c>
      <c r="L142" s="151"/>
    </row>
    <row r="143" spans="1:12" ht="39" customHeight="1" x14ac:dyDescent="0.2">
      <c r="A143" s="118" t="s">
        <v>58</v>
      </c>
      <c r="B143" s="126">
        <v>30</v>
      </c>
      <c r="C143" s="116" t="s">
        <v>126</v>
      </c>
      <c r="D143" s="134" t="s">
        <v>554</v>
      </c>
      <c r="E143" s="185"/>
      <c r="F143" s="185" t="s">
        <v>682</v>
      </c>
      <c r="J143" s="303">
        <v>2006</v>
      </c>
      <c r="L143" s="151"/>
    </row>
    <row r="144" spans="1:12" ht="15" customHeight="1" x14ac:dyDescent="0.2">
      <c r="A144" s="118" t="s">
        <v>58</v>
      </c>
      <c r="B144" s="126">
        <v>10</v>
      </c>
      <c r="C144" s="116"/>
      <c r="D144" s="178" t="s">
        <v>808</v>
      </c>
      <c r="E144" s="185"/>
      <c r="F144" s="185" t="s">
        <v>682</v>
      </c>
      <c r="J144" s="303">
        <v>2006</v>
      </c>
      <c r="L144" s="151"/>
    </row>
    <row r="145" spans="1:12" ht="27" customHeight="1" x14ac:dyDescent="0.2">
      <c r="A145" s="118" t="s">
        <v>58</v>
      </c>
      <c r="B145" s="126">
        <v>21</v>
      </c>
      <c r="C145" s="116" t="s">
        <v>821</v>
      </c>
      <c r="D145" s="134" t="s">
        <v>453</v>
      </c>
      <c r="E145" s="185" t="s">
        <v>943</v>
      </c>
      <c r="F145" s="121">
        <v>0.01</v>
      </c>
      <c r="G145" s="121">
        <v>0.01</v>
      </c>
      <c r="H145" s="121">
        <v>20</v>
      </c>
      <c r="J145" s="303">
        <v>2006</v>
      </c>
      <c r="L145" s="151"/>
    </row>
    <row r="146" spans="1:12" ht="25.5" x14ac:dyDescent="0.2">
      <c r="A146" s="118" t="s">
        <v>58</v>
      </c>
      <c r="B146" s="126">
        <v>22</v>
      </c>
      <c r="C146" s="116" t="s">
        <v>820</v>
      </c>
      <c r="D146" s="134" t="s">
        <v>365</v>
      </c>
      <c r="E146" s="185" t="s">
        <v>943</v>
      </c>
      <c r="F146" s="121">
        <v>0.01</v>
      </c>
      <c r="G146" s="121">
        <v>0.01</v>
      </c>
      <c r="H146" s="121">
        <v>0.5</v>
      </c>
      <c r="J146" s="303">
        <v>2004</v>
      </c>
      <c r="L146" s="151"/>
    </row>
    <row r="147" spans="1:12" x14ac:dyDescent="0.2">
      <c r="A147" s="118" t="s">
        <v>58</v>
      </c>
      <c r="B147" s="126">
        <v>15</v>
      </c>
      <c r="C147" s="116" t="s">
        <v>505</v>
      </c>
      <c r="D147" s="134" t="s">
        <v>151</v>
      </c>
      <c r="E147" s="185" t="s">
        <v>465</v>
      </c>
      <c r="F147" s="121">
        <v>10</v>
      </c>
      <c r="G147" s="121">
        <v>10</v>
      </c>
      <c r="H147" s="136">
        <v>6000</v>
      </c>
      <c r="J147" s="303">
        <v>2007</v>
      </c>
      <c r="L147" s="151"/>
    </row>
    <row r="148" spans="1:12" ht="25.5" x14ac:dyDescent="0.2">
      <c r="A148" s="118" t="s">
        <v>58</v>
      </c>
      <c r="B148" s="126">
        <v>8.8000000000000007</v>
      </c>
      <c r="C148" s="116" t="s">
        <v>1204</v>
      </c>
      <c r="D148" s="134" t="s">
        <v>1195</v>
      </c>
      <c r="E148" s="185" t="s">
        <v>1205</v>
      </c>
      <c r="F148" s="121">
        <v>0.1</v>
      </c>
      <c r="J148" s="303">
        <v>2006</v>
      </c>
      <c r="L148" s="151"/>
    </row>
    <row r="149" spans="1:12" ht="25.5" x14ac:dyDescent="0.2">
      <c r="A149" s="118" t="s">
        <v>58</v>
      </c>
      <c r="B149" s="126">
        <v>12</v>
      </c>
      <c r="C149" s="116" t="s">
        <v>1187</v>
      </c>
      <c r="D149" s="134" t="s">
        <v>1192</v>
      </c>
      <c r="E149" s="185"/>
      <c r="F149" s="185" t="s">
        <v>682</v>
      </c>
      <c r="J149" s="303">
        <v>2003</v>
      </c>
      <c r="L149" s="151"/>
    </row>
    <row r="150" spans="1:12" x14ac:dyDescent="0.2">
      <c r="A150" s="118" t="s">
        <v>58</v>
      </c>
      <c r="B150" s="117">
        <v>50</v>
      </c>
      <c r="C150" s="131" t="s">
        <v>1186</v>
      </c>
      <c r="D150" s="134" t="s">
        <v>727</v>
      </c>
      <c r="E150" s="185"/>
      <c r="F150" s="185" t="s">
        <v>682</v>
      </c>
      <c r="J150" s="303">
        <v>2003</v>
      </c>
      <c r="L150" s="151"/>
    </row>
    <row r="151" spans="1:12" ht="25.5" x14ac:dyDescent="0.2">
      <c r="A151" s="118" t="s">
        <v>58</v>
      </c>
      <c r="B151" s="117">
        <v>24</v>
      </c>
      <c r="C151" s="131" t="s">
        <v>820</v>
      </c>
      <c r="D151" s="135" t="s">
        <v>1267</v>
      </c>
      <c r="E151" s="185" t="s">
        <v>943</v>
      </c>
      <c r="F151" s="121">
        <v>0.01</v>
      </c>
      <c r="G151" s="121">
        <v>0.01</v>
      </c>
      <c r="H151" s="121">
        <v>0.5</v>
      </c>
      <c r="J151" s="303">
        <v>2006</v>
      </c>
      <c r="L151" s="151"/>
    </row>
    <row r="152" spans="1:12" ht="27" customHeight="1" x14ac:dyDescent="0.2">
      <c r="A152" s="118" t="s">
        <v>58</v>
      </c>
      <c r="B152" s="117">
        <v>22</v>
      </c>
      <c r="C152" s="131" t="s">
        <v>108</v>
      </c>
      <c r="D152" s="135" t="s">
        <v>1267</v>
      </c>
      <c r="E152" s="185" t="s">
        <v>465</v>
      </c>
      <c r="F152" s="121">
        <v>60</v>
      </c>
      <c r="J152" s="303">
        <v>2006</v>
      </c>
      <c r="L152" s="151"/>
    </row>
    <row r="153" spans="1:12" x14ac:dyDescent="0.2">
      <c r="A153" s="140"/>
      <c r="B153" s="144"/>
      <c r="C153" s="142"/>
      <c r="D153" s="179"/>
      <c r="E153" s="187"/>
      <c r="F153" s="143"/>
      <c r="G153" s="143"/>
      <c r="H153" s="143"/>
      <c r="I153" s="143"/>
      <c r="J153" s="307"/>
      <c r="K153" s="143"/>
      <c r="L153" s="151"/>
    </row>
    <row r="154" spans="1:12" ht="38.25" x14ac:dyDescent="0.2">
      <c r="A154" s="132" t="s">
        <v>612</v>
      </c>
      <c r="B154" s="117"/>
      <c r="C154" s="131"/>
      <c r="D154" s="180"/>
      <c r="E154" s="185"/>
      <c r="J154" s="303"/>
      <c r="L154" s="151"/>
    </row>
    <row r="155" spans="1:12" ht="25.5" x14ac:dyDescent="0.2">
      <c r="A155" s="118" t="s">
        <v>59</v>
      </c>
      <c r="B155" s="126">
        <v>2</v>
      </c>
      <c r="C155" s="116" t="s">
        <v>946</v>
      </c>
      <c r="D155" s="134" t="s">
        <v>453</v>
      </c>
      <c r="E155" s="185" t="s">
        <v>1207</v>
      </c>
      <c r="F155" s="121">
        <v>0</v>
      </c>
      <c r="G155" s="121">
        <v>0</v>
      </c>
      <c r="H155" s="121">
        <v>40</v>
      </c>
      <c r="J155" s="303">
        <v>2006</v>
      </c>
      <c r="L155" s="151"/>
    </row>
    <row r="156" spans="1:12" x14ac:dyDescent="0.2">
      <c r="A156" s="118" t="s">
        <v>59</v>
      </c>
      <c r="B156" s="126">
        <v>6</v>
      </c>
      <c r="C156" s="116" t="s">
        <v>501</v>
      </c>
      <c r="D156" s="134" t="s">
        <v>151</v>
      </c>
      <c r="E156" s="185"/>
      <c r="F156" s="185" t="s">
        <v>682</v>
      </c>
      <c r="J156" s="303">
        <v>2007</v>
      </c>
      <c r="L156" s="151"/>
    </row>
    <row r="157" spans="1:12" ht="25.5" x14ac:dyDescent="0.2">
      <c r="A157" s="118" t="s">
        <v>59</v>
      </c>
      <c r="B157" s="126">
        <v>8</v>
      </c>
      <c r="C157" s="116" t="s">
        <v>946</v>
      </c>
      <c r="D157" s="134" t="s">
        <v>365</v>
      </c>
      <c r="E157" s="185" t="s">
        <v>1207</v>
      </c>
      <c r="F157" s="121">
        <v>0</v>
      </c>
      <c r="G157" s="121">
        <v>0</v>
      </c>
      <c r="H157" s="121">
        <v>40</v>
      </c>
      <c r="J157" s="303">
        <v>2004</v>
      </c>
      <c r="L157" s="151"/>
    </row>
    <row r="158" spans="1:12" ht="32.25" customHeight="1" x14ac:dyDescent="0.2">
      <c r="A158" s="118" t="s">
        <v>59</v>
      </c>
      <c r="B158" s="126">
        <v>6.65</v>
      </c>
      <c r="C158" s="116" t="s">
        <v>1206</v>
      </c>
      <c r="D158" s="134" t="s">
        <v>1195</v>
      </c>
      <c r="E158" s="185" t="s">
        <v>1207</v>
      </c>
      <c r="F158" s="121">
        <v>0.1</v>
      </c>
      <c r="J158" s="303">
        <v>2006</v>
      </c>
      <c r="L158" s="151"/>
    </row>
    <row r="159" spans="1:12" ht="15" customHeight="1" x14ac:dyDescent="0.2">
      <c r="A159" s="118" t="s">
        <v>59</v>
      </c>
      <c r="B159" s="126">
        <v>20</v>
      </c>
      <c r="C159" s="116"/>
      <c r="D159" s="134" t="s">
        <v>727</v>
      </c>
      <c r="E159" s="185"/>
      <c r="F159" s="185" t="s">
        <v>682</v>
      </c>
      <c r="J159" s="303">
        <v>2003</v>
      </c>
      <c r="L159" s="151"/>
    </row>
    <row r="160" spans="1:12" ht="15" customHeight="1" x14ac:dyDescent="0.2">
      <c r="A160" s="118" t="s">
        <v>59</v>
      </c>
      <c r="B160" s="126">
        <v>12</v>
      </c>
      <c r="C160" s="116" t="s">
        <v>946</v>
      </c>
      <c r="D160" s="135" t="s">
        <v>1267</v>
      </c>
      <c r="E160" s="185" t="s">
        <v>1207</v>
      </c>
      <c r="F160" s="121">
        <v>0</v>
      </c>
      <c r="G160" s="121">
        <v>0</v>
      </c>
      <c r="H160" s="121">
        <v>40</v>
      </c>
      <c r="J160" s="303">
        <v>2006</v>
      </c>
      <c r="L160" s="151"/>
    </row>
    <row r="161" spans="1:12" ht="15" customHeight="1" x14ac:dyDescent="0.2">
      <c r="A161" s="140"/>
      <c r="B161" s="141"/>
      <c r="C161" s="142"/>
      <c r="D161" s="179"/>
      <c r="E161" s="187"/>
      <c r="F161" s="143"/>
      <c r="G161" s="143"/>
      <c r="H161" s="143"/>
      <c r="I161" s="143"/>
      <c r="J161" s="307"/>
      <c r="K161" s="143"/>
      <c r="L161" s="151"/>
    </row>
    <row r="162" spans="1:12" ht="23.25" customHeight="1" x14ac:dyDescent="0.2">
      <c r="A162" s="118" t="s">
        <v>980</v>
      </c>
      <c r="B162" s="126">
        <v>9</v>
      </c>
      <c r="C162" s="116" t="s">
        <v>575</v>
      </c>
      <c r="D162" s="135" t="s">
        <v>571</v>
      </c>
      <c r="E162" s="185"/>
      <c r="F162" s="185" t="s">
        <v>682</v>
      </c>
      <c r="J162" s="303">
        <v>2005</v>
      </c>
      <c r="L162" s="151"/>
    </row>
    <row r="163" spans="1:12" ht="27" customHeight="1" x14ac:dyDescent="0.2">
      <c r="A163" s="118" t="s">
        <v>980</v>
      </c>
      <c r="B163" s="130">
        <v>16</v>
      </c>
      <c r="C163" s="116" t="s">
        <v>981</v>
      </c>
      <c r="D163" s="134" t="s">
        <v>461</v>
      </c>
      <c r="E163" s="185"/>
      <c r="F163" s="185" t="s">
        <v>682</v>
      </c>
      <c r="J163" s="303">
        <v>2006</v>
      </c>
      <c r="L163" s="151"/>
    </row>
    <row r="164" spans="1:12" ht="24.75" customHeight="1" x14ac:dyDescent="0.2">
      <c r="A164" s="118" t="s">
        <v>980</v>
      </c>
      <c r="B164" s="130">
        <v>13.75</v>
      </c>
      <c r="C164" s="116"/>
      <c r="D164" s="133" t="s">
        <v>364</v>
      </c>
      <c r="E164" s="185"/>
      <c r="F164" s="185" t="s">
        <v>682</v>
      </c>
      <c r="J164" s="303">
        <v>2006</v>
      </c>
      <c r="L164" s="151"/>
    </row>
    <row r="165" spans="1:12" ht="32.25" customHeight="1" x14ac:dyDescent="0.2">
      <c r="A165" s="118" t="s">
        <v>980</v>
      </c>
      <c r="B165" s="126">
        <v>10</v>
      </c>
      <c r="C165" s="116" t="s">
        <v>944</v>
      </c>
      <c r="D165" s="134" t="s">
        <v>453</v>
      </c>
      <c r="E165" s="185" t="s">
        <v>1202</v>
      </c>
      <c r="F165" s="121">
        <v>4</v>
      </c>
      <c r="G165" s="121">
        <v>4</v>
      </c>
      <c r="H165" s="136">
        <v>20000</v>
      </c>
      <c r="J165" s="303">
        <v>2006</v>
      </c>
      <c r="L165" s="151"/>
    </row>
    <row r="166" spans="1:12" ht="26.25" customHeight="1" x14ac:dyDescent="0.2">
      <c r="A166" s="118" t="s">
        <v>980</v>
      </c>
      <c r="B166" s="126">
        <v>10</v>
      </c>
      <c r="C166" s="116"/>
      <c r="D166" s="178" t="s">
        <v>808</v>
      </c>
      <c r="E166" s="185"/>
      <c r="F166" s="185" t="s">
        <v>682</v>
      </c>
      <c r="J166" s="303">
        <v>2006</v>
      </c>
      <c r="L166" s="151"/>
    </row>
    <row r="167" spans="1:12" x14ac:dyDescent="0.2">
      <c r="A167" s="118" t="s">
        <v>980</v>
      </c>
      <c r="B167" s="126">
        <v>12</v>
      </c>
      <c r="C167" s="116" t="s">
        <v>502</v>
      </c>
      <c r="D167" s="134" t="s">
        <v>151</v>
      </c>
      <c r="E167" s="185"/>
      <c r="F167" s="185" t="s">
        <v>682</v>
      </c>
      <c r="J167" s="303">
        <v>2007</v>
      </c>
      <c r="L167" s="151"/>
    </row>
    <row r="168" spans="1:12" ht="34.5" customHeight="1" x14ac:dyDescent="0.2">
      <c r="A168" s="118" t="s">
        <v>980</v>
      </c>
      <c r="B168" s="126">
        <v>16</v>
      </c>
      <c r="C168" s="116" t="s">
        <v>502</v>
      </c>
      <c r="D168" s="134" t="s">
        <v>365</v>
      </c>
      <c r="E168" s="185"/>
      <c r="F168" s="185" t="s">
        <v>682</v>
      </c>
      <c r="J168" s="303">
        <v>2004</v>
      </c>
      <c r="L168" s="151"/>
    </row>
    <row r="169" spans="1:12" ht="30" customHeight="1" x14ac:dyDescent="0.2">
      <c r="A169" s="118" t="s">
        <v>980</v>
      </c>
      <c r="B169" s="126">
        <v>8.8000000000000007</v>
      </c>
      <c r="C169" s="154" t="s">
        <v>1208</v>
      </c>
      <c r="D169" s="134" t="s">
        <v>1195</v>
      </c>
      <c r="E169" s="185" t="s">
        <v>1202</v>
      </c>
      <c r="F169" s="121">
        <v>4</v>
      </c>
      <c r="J169" s="303">
        <v>2006</v>
      </c>
      <c r="L169" s="151"/>
    </row>
    <row r="170" spans="1:12" ht="27.75" customHeight="1" x14ac:dyDescent="0.2">
      <c r="A170" s="118" t="s">
        <v>980</v>
      </c>
      <c r="B170" s="126">
        <v>8</v>
      </c>
      <c r="C170" s="116" t="s">
        <v>1109</v>
      </c>
      <c r="D170" s="134" t="s">
        <v>1192</v>
      </c>
      <c r="E170" s="185"/>
      <c r="F170" s="185" t="s">
        <v>682</v>
      </c>
      <c r="J170" s="303">
        <v>2003</v>
      </c>
      <c r="L170" s="151"/>
    </row>
    <row r="171" spans="1:12" ht="24.75" customHeight="1" x14ac:dyDescent="0.2">
      <c r="A171" s="118" t="s">
        <v>980</v>
      </c>
      <c r="B171" s="126">
        <v>30</v>
      </c>
      <c r="C171" s="116"/>
      <c r="D171" s="134" t="s">
        <v>727</v>
      </c>
      <c r="E171" s="185"/>
      <c r="F171" s="185" t="s">
        <v>682</v>
      </c>
      <c r="J171" s="303">
        <v>2003</v>
      </c>
      <c r="L171" s="151"/>
    </row>
    <row r="172" spans="1:12" ht="25.5" x14ac:dyDescent="0.2">
      <c r="A172" s="118" t="s">
        <v>980</v>
      </c>
      <c r="B172" s="127">
        <v>14.25</v>
      </c>
      <c r="C172" s="157"/>
      <c r="D172" s="133" t="s">
        <v>364</v>
      </c>
      <c r="E172" s="185"/>
      <c r="F172" s="185" t="s">
        <v>682</v>
      </c>
      <c r="J172" s="303">
        <v>2006</v>
      </c>
      <c r="L172" s="151"/>
    </row>
    <row r="173" spans="1:12" ht="25.5" x14ac:dyDescent="0.2">
      <c r="A173" s="118" t="s">
        <v>980</v>
      </c>
      <c r="B173" s="127">
        <v>16</v>
      </c>
      <c r="C173" s="116" t="s">
        <v>944</v>
      </c>
      <c r="D173" s="135" t="s">
        <v>1267</v>
      </c>
      <c r="E173" s="185" t="s">
        <v>1202</v>
      </c>
      <c r="F173" s="121">
        <v>4</v>
      </c>
      <c r="G173" s="121">
        <v>4</v>
      </c>
      <c r="H173" s="136">
        <v>20000</v>
      </c>
      <c r="J173" s="303">
        <v>2006</v>
      </c>
      <c r="L173" s="151"/>
    </row>
    <row r="174" spans="1:12" ht="38.25" x14ac:dyDescent="0.2">
      <c r="A174" s="118" t="s">
        <v>980</v>
      </c>
      <c r="B174" s="127">
        <v>24</v>
      </c>
      <c r="C174" s="153" t="s">
        <v>587</v>
      </c>
      <c r="D174" s="134" t="s">
        <v>129</v>
      </c>
      <c r="E174" s="185" t="s">
        <v>1202</v>
      </c>
      <c r="F174" s="121">
        <v>5</v>
      </c>
      <c r="G174" s="121">
        <v>5</v>
      </c>
      <c r="H174" s="136">
        <v>750</v>
      </c>
      <c r="J174" s="303">
        <v>2006</v>
      </c>
      <c r="L174" s="151"/>
    </row>
    <row r="175" spans="1:12" x14ac:dyDescent="0.2">
      <c r="A175" s="140"/>
      <c r="B175" s="145"/>
      <c r="C175" s="175"/>
      <c r="D175" s="181"/>
      <c r="E175" s="187"/>
      <c r="F175" s="143"/>
      <c r="G175" s="143"/>
      <c r="H175" s="143"/>
      <c r="I175" s="143"/>
      <c r="J175" s="307"/>
      <c r="K175" s="143"/>
      <c r="L175" s="151"/>
    </row>
    <row r="176" spans="1:12" ht="26.25" customHeight="1" x14ac:dyDescent="0.2">
      <c r="A176" s="118" t="s">
        <v>982</v>
      </c>
      <c r="B176" s="126">
        <v>10</v>
      </c>
      <c r="C176" s="116" t="s">
        <v>945</v>
      </c>
      <c r="D176" s="134" t="s">
        <v>453</v>
      </c>
      <c r="E176" s="185" t="s">
        <v>1202</v>
      </c>
      <c r="F176" s="121">
        <v>10</v>
      </c>
      <c r="G176" s="121">
        <v>10</v>
      </c>
      <c r="H176" s="136">
        <v>20000</v>
      </c>
      <c r="J176" s="303">
        <v>2006</v>
      </c>
      <c r="L176" s="151"/>
    </row>
    <row r="177" spans="1:12" ht="13.5" customHeight="1" x14ac:dyDescent="0.2">
      <c r="A177" s="118" t="s">
        <v>982</v>
      </c>
      <c r="B177" s="126">
        <v>10</v>
      </c>
      <c r="C177" s="116" t="s">
        <v>500</v>
      </c>
      <c r="D177" s="134" t="s">
        <v>151</v>
      </c>
      <c r="E177" s="185"/>
      <c r="F177" s="185" t="s">
        <v>682</v>
      </c>
      <c r="J177" s="303">
        <v>2007</v>
      </c>
      <c r="L177" s="151"/>
    </row>
    <row r="178" spans="1:12" ht="25.5" x14ac:dyDescent="0.2">
      <c r="A178" s="118" t="s">
        <v>982</v>
      </c>
      <c r="B178" s="126">
        <v>10</v>
      </c>
      <c r="C178" s="116" t="s">
        <v>1225</v>
      </c>
      <c r="D178" s="134" t="s">
        <v>365</v>
      </c>
      <c r="E178" s="185"/>
      <c r="F178" s="185" t="s">
        <v>682</v>
      </c>
      <c r="J178" s="303">
        <v>2004</v>
      </c>
      <c r="L178" s="151"/>
    </row>
    <row r="179" spans="1:12" ht="27" customHeight="1" x14ac:dyDescent="0.2">
      <c r="A179" s="118" t="s">
        <v>982</v>
      </c>
      <c r="B179" s="126">
        <v>8.8000000000000007</v>
      </c>
      <c r="C179" s="154" t="s">
        <v>1208</v>
      </c>
      <c r="D179" s="134" t="s">
        <v>1195</v>
      </c>
      <c r="E179" s="185" t="s">
        <v>1202</v>
      </c>
      <c r="F179" s="121">
        <v>10</v>
      </c>
      <c r="J179" s="303">
        <v>2006</v>
      </c>
      <c r="L179" s="151"/>
    </row>
    <row r="180" spans="1:12" x14ac:dyDescent="0.2">
      <c r="A180" s="118" t="s">
        <v>982</v>
      </c>
      <c r="B180" s="126">
        <v>25</v>
      </c>
      <c r="C180" s="116"/>
      <c r="D180" s="134" t="s">
        <v>727</v>
      </c>
      <c r="E180" s="185"/>
      <c r="J180" s="303">
        <v>2003</v>
      </c>
      <c r="L180" s="151"/>
    </row>
    <row r="181" spans="1:12" ht="25.5" x14ac:dyDescent="0.2">
      <c r="A181" s="118" t="s">
        <v>982</v>
      </c>
      <c r="B181" s="126">
        <v>16</v>
      </c>
      <c r="C181" s="116" t="s">
        <v>945</v>
      </c>
      <c r="D181" s="135" t="s">
        <v>1267</v>
      </c>
      <c r="E181" s="185" t="s">
        <v>1202</v>
      </c>
      <c r="F181" s="121">
        <v>10</v>
      </c>
      <c r="G181" s="121">
        <v>10</v>
      </c>
      <c r="H181" s="136">
        <v>20000</v>
      </c>
      <c r="J181" s="303">
        <v>2006</v>
      </c>
      <c r="L181" s="151"/>
    </row>
    <row r="182" spans="1:12" x14ac:dyDescent="0.2">
      <c r="A182" s="140"/>
      <c r="B182" s="143"/>
      <c r="C182" s="173"/>
      <c r="D182" s="177"/>
      <c r="E182" s="187"/>
      <c r="F182" s="143"/>
      <c r="G182" s="143"/>
      <c r="H182" s="143"/>
      <c r="I182" s="143"/>
      <c r="J182" s="307"/>
      <c r="K182" s="143"/>
      <c r="L182" s="151"/>
    </row>
    <row r="183" spans="1:12" ht="25.5" x14ac:dyDescent="0.2">
      <c r="A183" s="118" t="s">
        <v>802</v>
      </c>
      <c r="B183" s="126">
        <v>15</v>
      </c>
      <c r="C183" s="116"/>
      <c r="D183" s="133" t="s">
        <v>364</v>
      </c>
      <c r="E183" s="185"/>
      <c r="F183" s="185" t="s">
        <v>682</v>
      </c>
      <c r="J183" s="303">
        <v>2006</v>
      </c>
      <c r="L183" s="151"/>
    </row>
    <row r="184" spans="1:12" ht="25.5" x14ac:dyDescent="0.2">
      <c r="A184" s="118" t="s">
        <v>802</v>
      </c>
      <c r="B184" s="127">
        <v>15</v>
      </c>
      <c r="C184" s="116" t="s">
        <v>458</v>
      </c>
      <c r="D184" s="134" t="s">
        <v>365</v>
      </c>
      <c r="E184" s="185"/>
      <c r="F184" s="185" t="s">
        <v>682</v>
      </c>
      <c r="J184" s="303">
        <v>2004</v>
      </c>
      <c r="L184" s="151"/>
    </row>
    <row r="185" spans="1:12" x14ac:dyDescent="0.2">
      <c r="A185" s="118" t="s">
        <v>802</v>
      </c>
      <c r="B185" s="128">
        <v>30</v>
      </c>
      <c r="C185" s="154"/>
      <c r="D185" s="134" t="s">
        <v>727</v>
      </c>
      <c r="E185" s="185"/>
      <c r="F185" s="185" t="s">
        <v>682</v>
      </c>
      <c r="J185" s="303">
        <v>2003</v>
      </c>
      <c r="L185" s="151"/>
    </row>
    <row r="186" spans="1:12" ht="25.5" x14ac:dyDescent="0.2">
      <c r="A186" s="118" t="s">
        <v>802</v>
      </c>
      <c r="B186" s="128">
        <v>8.8000000000000007</v>
      </c>
      <c r="C186" s="154" t="s">
        <v>1208</v>
      </c>
      <c r="D186" s="134" t="s">
        <v>1195</v>
      </c>
      <c r="E186" s="185" t="s">
        <v>1202</v>
      </c>
      <c r="F186" s="121">
        <v>10</v>
      </c>
      <c r="J186" s="303">
        <v>2006</v>
      </c>
      <c r="L186" s="151"/>
    </row>
    <row r="187" spans="1:12" ht="25.5" x14ac:dyDescent="0.2">
      <c r="A187" s="118" t="s">
        <v>802</v>
      </c>
      <c r="B187" s="128">
        <v>10</v>
      </c>
      <c r="C187" s="153" t="s">
        <v>1001</v>
      </c>
      <c r="D187" s="134" t="s">
        <v>453</v>
      </c>
      <c r="E187" s="185" t="s">
        <v>1202</v>
      </c>
      <c r="F187" s="121">
        <v>10</v>
      </c>
      <c r="G187" s="121">
        <v>10</v>
      </c>
      <c r="H187" s="136">
        <v>20000</v>
      </c>
      <c r="J187" s="303">
        <v>2006</v>
      </c>
      <c r="L187" s="151"/>
    </row>
    <row r="188" spans="1:12" ht="25.5" x14ac:dyDescent="0.2">
      <c r="A188" s="118" t="s">
        <v>802</v>
      </c>
      <c r="B188" s="128">
        <v>18.5</v>
      </c>
      <c r="C188" s="154" t="s">
        <v>464</v>
      </c>
      <c r="D188" s="134" t="s">
        <v>461</v>
      </c>
      <c r="E188" s="185"/>
      <c r="F188" s="185" t="s">
        <v>682</v>
      </c>
      <c r="J188" s="303">
        <v>2006</v>
      </c>
      <c r="L188" s="151"/>
    </row>
    <row r="189" spans="1:12" ht="25.5" x14ac:dyDescent="0.2">
      <c r="A189" s="118" t="s">
        <v>802</v>
      </c>
      <c r="B189" s="128">
        <v>16</v>
      </c>
      <c r="C189" s="153" t="s">
        <v>1001</v>
      </c>
      <c r="D189" s="135" t="s">
        <v>1267</v>
      </c>
      <c r="E189" s="185" t="s">
        <v>1202</v>
      </c>
      <c r="F189" s="121">
        <v>10</v>
      </c>
      <c r="G189" s="121">
        <v>10</v>
      </c>
      <c r="H189" s="136">
        <v>20000</v>
      </c>
      <c r="J189" s="303">
        <v>2006</v>
      </c>
      <c r="L189" s="151"/>
    </row>
    <row r="190" spans="1:12" x14ac:dyDescent="0.2">
      <c r="A190" s="140"/>
      <c r="B190" s="146"/>
      <c r="C190" s="173"/>
      <c r="D190" s="179"/>
      <c r="E190" s="187"/>
      <c r="F190" s="143"/>
      <c r="G190" s="143"/>
      <c r="H190" s="143"/>
      <c r="I190" s="143"/>
      <c r="J190" s="307"/>
      <c r="K190" s="143"/>
      <c r="L190" s="151"/>
    </row>
    <row r="191" spans="1:12" ht="25.5" x14ac:dyDescent="0.2">
      <c r="A191" s="124" t="s">
        <v>580</v>
      </c>
      <c r="B191" s="127">
        <v>15</v>
      </c>
      <c r="C191" s="157"/>
      <c r="D191" s="133" t="s">
        <v>364</v>
      </c>
      <c r="E191" s="185"/>
      <c r="F191" s="185" t="s">
        <v>682</v>
      </c>
      <c r="J191" s="303">
        <v>2006</v>
      </c>
      <c r="L191" s="151"/>
    </row>
    <row r="192" spans="1:12" x14ac:dyDescent="0.2">
      <c r="A192" s="124" t="s">
        <v>732</v>
      </c>
      <c r="B192" s="127">
        <v>20</v>
      </c>
      <c r="C192" s="157" t="s">
        <v>731</v>
      </c>
      <c r="D192" s="134" t="s">
        <v>727</v>
      </c>
      <c r="E192" s="185"/>
      <c r="F192" s="185" t="s">
        <v>682</v>
      </c>
      <c r="J192" s="303">
        <v>2003</v>
      </c>
      <c r="L192" s="151"/>
    </row>
    <row r="193" spans="1:12" ht="25.5" x14ac:dyDescent="0.2">
      <c r="A193" s="124" t="s">
        <v>732</v>
      </c>
      <c r="B193" s="127">
        <v>16</v>
      </c>
      <c r="C193" s="116" t="s">
        <v>111</v>
      </c>
      <c r="D193" s="135" t="s">
        <v>1267</v>
      </c>
      <c r="E193" s="185"/>
      <c r="F193" s="185" t="s">
        <v>682</v>
      </c>
      <c r="G193" s="185" t="s">
        <v>682</v>
      </c>
      <c r="H193" s="185" t="s">
        <v>682</v>
      </c>
      <c r="J193" s="303">
        <v>2006</v>
      </c>
      <c r="L193" s="151"/>
    </row>
    <row r="194" spans="1:12" x14ac:dyDescent="0.2">
      <c r="A194" s="147"/>
      <c r="B194" s="145"/>
      <c r="C194" s="175"/>
      <c r="D194" s="177"/>
      <c r="E194" s="187"/>
      <c r="F194" s="187"/>
      <c r="G194" s="143"/>
      <c r="H194" s="143"/>
      <c r="I194" s="143"/>
      <c r="J194" s="307"/>
      <c r="K194" s="143"/>
      <c r="L194" s="151"/>
    </row>
    <row r="195" spans="1:12" ht="25.5" x14ac:dyDescent="0.2">
      <c r="A195" s="172" t="s">
        <v>1184</v>
      </c>
      <c r="B195" s="127">
        <v>15.5</v>
      </c>
      <c r="C195" s="157"/>
      <c r="D195" s="133" t="s">
        <v>364</v>
      </c>
      <c r="E195" s="185"/>
      <c r="F195" s="185" t="s">
        <v>682</v>
      </c>
      <c r="J195" s="303">
        <v>2006</v>
      </c>
      <c r="L195" s="151"/>
    </row>
    <row r="196" spans="1:12" ht="25.5" x14ac:dyDescent="0.2">
      <c r="A196" s="166" t="s">
        <v>456</v>
      </c>
      <c r="B196" s="121">
        <v>10</v>
      </c>
      <c r="C196" s="154" t="s">
        <v>457</v>
      </c>
      <c r="D196" s="134" t="s">
        <v>453</v>
      </c>
      <c r="E196" s="185"/>
      <c r="F196" s="185" t="s">
        <v>682</v>
      </c>
      <c r="J196" s="303">
        <v>2006</v>
      </c>
      <c r="L196" s="151"/>
    </row>
    <row r="197" spans="1:12" x14ac:dyDescent="0.2">
      <c r="A197" s="170"/>
      <c r="B197" s="143"/>
      <c r="C197" s="173"/>
      <c r="D197" s="177"/>
      <c r="E197" s="187"/>
      <c r="F197" s="187"/>
      <c r="G197" s="143"/>
      <c r="H197" s="143"/>
      <c r="I197" s="143"/>
      <c r="J197" s="307"/>
      <c r="K197" s="143"/>
      <c r="L197" s="151"/>
    </row>
    <row r="198" spans="1:12" ht="25.5" x14ac:dyDescent="0.2">
      <c r="A198" s="166" t="s">
        <v>555</v>
      </c>
      <c r="B198" s="128">
        <v>13.75</v>
      </c>
      <c r="C198" s="154"/>
      <c r="D198" s="133" t="s">
        <v>364</v>
      </c>
      <c r="E198" s="185"/>
      <c r="F198" s="185" t="s">
        <v>682</v>
      </c>
      <c r="J198" s="303">
        <v>2006</v>
      </c>
      <c r="L198" s="151"/>
    </row>
    <row r="199" spans="1:12" x14ac:dyDescent="0.2">
      <c r="A199" s="166" t="s">
        <v>555</v>
      </c>
      <c r="B199" s="128">
        <v>30</v>
      </c>
      <c r="C199" s="154" t="s">
        <v>730</v>
      </c>
      <c r="D199" s="134" t="s">
        <v>727</v>
      </c>
      <c r="E199" s="185"/>
      <c r="F199" s="185" t="s">
        <v>682</v>
      </c>
      <c r="J199" s="303">
        <v>2003</v>
      </c>
      <c r="L199" s="151"/>
    </row>
    <row r="200" spans="1:12" ht="25.5" x14ac:dyDescent="0.2">
      <c r="A200" s="166" t="s">
        <v>555</v>
      </c>
      <c r="B200" s="128">
        <v>10</v>
      </c>
      <c r="C200" s="153" t="s">
        <v>825</v>
      </c>
      <c r="D200" s="134" t="s">
        <v>453</v>
      </c>
      <c r="E200" s="185"/>
      <c r="F200" s="185" t="s">
        <v>682</v>
      </c>
      <c r="G200" s="185" t="s">
        <v>826</v>
      </c>
      <c r="H200" s="185" t="s">
        <v>826</v>
      </c>
      <c r="J200" s="303">
        <v>2006</v>
      </c>
      <c r="L200" s="151"/>
    </row>
    <row r="201" spans="1:12" x14ac:dyDescent="0.2">
      <c r="A201" s="166" t="s">
        <v>555</v>
      </c>
      <c r="B201" s="128">
        <v>18</v>
      </c>
      <c r="C201" s="396" t="s">
        <v>112</v>
      </c>
      <c r="D201" s="135" t="s">
        <v>1267</v>
      </c>
      <c r="E201" s="185"/>
      <c r="F201" s="185" t="s">
        <v>682</v>
      </c>
      <c r="G201" s="185" t="s">
        <v>682</v>
      </c>
      <c r="H201" s="185" t="s">
        <v>682</v>
      </c>
      <c r="J201" s="303">
        <v>2006</v>
      </c>
      <c r="L201" s="151"/>
    </row>
    <row r="202" spans="1:12" ht="38.25" x14ac:dyDescent="0.2">
      <c r="A202" s="166" t="s">
        <v>555</v>
      </c>
      <c r="B202" s="128">
        <v>1.56</v>
      </c>
      <c r="C202" s="159" t="s">
        <v>866</v>
      </c>
      <c r="D202" s="134" t="s">
        <v>129</v>
      </c>
      <c r="E202" s="185" t="s">
        <v>130</v>
      </c>
      <c r="F202" s="121">
        <v>17.100000000000001</v>
      </c>
      <c r="G202" s="121">
        <v>17.100000000000001</v>
      </c>
      <c r="H202" s="121">
        <v>342</v>
      </c>
      <c r="J202" s="303">
        <v>2006</v>
      </c>
      <c r="L202" s="151"/>
    </row>
    <row r="203" spans="1:12" x14ac:dyDescent="0.2">
      <c r="A203" s="773" t="s">
        <v>555</v>
      </c>
      <c r="B203" s="775">
        <v>0.45</v>
      </c>
      <c r="C203" s="787" t="s">
        <v>544</v>
      </c>
      <c r="D203" s="777" t="s">
        <v>129</v>
      </c>
      <c r="E203" s="785" t="s">
        <v>130</v>
      </c>
      <c r="F203" s="121">
        <v>1</v>
      </c>
      <c r="G203" s="121">
        <v>1</v>
      </c>
      <c r="H203" s="121">
        <v>20</v>
      </c>
      <c r="J203" s="303">
        <v>2006</v>
      </c>
      <c r="L203" s="151"/>
    </row>
    <row r="204" spans="1:12" x14ac:dyDescent="0.2">
      <c r="A204" s="773"/>
      <c r="B204" s="775"/>
      <c r="C204" s="787"/>
      <c r="D204" s="777"/>
      <c r="E204" s="786"/>
      <c r="F204" s="121">
        <v>17.100000000000001</v>
      </c>
      <c r="G204" s="121">
        <v>17.100000000000001</v>
      </c>
      <c r="H204" s="121">
        <v>342</v>
      </c>
      <c r="J204" s="303">
        <v>2006</v>
      </c>
      <c r="L204" s="151"/>
    </row>
    <row r="205" spans="1:12" ht="25.5" x14ac:dyDescent="0.2">
      <c r="A205" s="166" t="s">
        <v>555</v>
      </c>
      <c r="B205" s="139">
        <v>0.15</v>
      </c>
      <c r="C205" s="159" t="s">
        <v>545</v>
      </c>
      <c r="D205" s="134" t="s">
        <v>129</v>
      </c>
      <c r="E205" s="185" t="s">
        <v>604</v>
      </c>
      <c r="F205" s="121">
        <v>17.100000000000001</v>
      </c>
      <c r="G205" s="121">
        <v>17.100000000000001</v>
      </c>
      <c r="H205" s="121">
        <v>513</v>
      </c>
      <c r="J205" s="303">
        <v>2006</v>
      </c>
      <c r="L205" s="151"/>
    </row>
    <row r="206" spans="1:12" ht="38.25" x14ac:dyDescent="0.2">
      <c r="A206" s="166" t="s">
        <v>555</v>
      </c>
      <c r="B206" s="139">
        <v>24</v>
      </c>
      <c r="C206" s="153" t="s">
        <v>159</v>
      </c>
      <c r="D206" s="134" t="s">
        <v>129</v>
      </c>
      <c r="E206" s="185" t="s">
        <v>604</v>
      </c>
      <c r="F206" s="121">
        <v>0.05</v>
      </c>
      <c r="G206" s="121">
        <v>0.05</v>
      </c>
      <c r="H206" s="121">
        <v>4</v>
      </c>
      <c r="J206" s="303">
        <v>2006</v>
      </c>
      <c r="L206" s="151"/>
    </row>
    <row r="207" spans="1:12" x14ac:dyDescent="0.2">
      <c r="A207" s="170"/>
      <c r="B207" s="146"/>
      <c r="C207" s="176"/>
      <c r="D207" s="179"/>
      <c r="E207" s="187"/>
      <c r="F207" s="143"/>
      <c r="G207" s="143"/>
      <c r="H207" s="143"/>
      <c r="I207" s="143"/>
      <c r="J207" s="307"/>
      <c r="K207" s="143"/>
      <c r="L207" s="151"/>
    </row>
    <row r="208" spans="1:12" ht="25.5" x14ac:dyDescent="0.2">
      <c r="A208" s="166" t="s">
        <v>378</v>
      </c>
      <c r="B208" s="128">
        <v>8</v>
      </c>
      <c r="C208" s="154"/>
      <c r="D208" s="133" t="s">
        <v>364</v>
      </c>
      <c r="E208" s="185"/>
      <c r="F208" s="185" t="s">
        <v>682</v>
      </c>
      <c r="J208" s="303">
        <v>2006</v>
      </c>
      <c r="L208" s="151"/>
    </row>
    <row r="209" spans="1:12" x14ac:dyDescent="0.2">
      <c r="A209" s="166" t="s">
        <v>378</v>
      </c>
      <c r="B209" s="128">
        <v>12</v>
      </c>
      <c r="C209" s="154" t="s">
        <v>187</v>
      </c>
      <c r="D209" s="135" t="s">
        <v>1267</v>
      </c>
      <c r="E209" s="185"/>
      <c r="F209" s="185" t="s">
        <v>682</v>
      </c>
      <c r="G209" s="185" t="s">
        <v>682</v>
      </c>
      <c r="H209" s="185"/>
      <c r="J209" s="303">
        <v>2006</v>
      </c>
      <c r="L209" s="151"/>
    </row>
    <row r="210" spans="1:12" x14ac:dyDescent="0.2">
      <c r="A210" s="166" t="s">
        <v>729</v>
      </c>
      <c r="B210" s="128">
        <v>15</v>
      </c>
      <c r="C210" s="154"/>
      <c r="D210" s="134" t="s">
        <v>727</v>
      </c>
      <c r="E210" s="185"/>
      <c r="F210" s="185" t="s">
        <v>682</v>
      </c>
      <c r="G210" s="185"/>
      <c r="H210" s="185"/>
      <c r="J210" s="303">
        <v>2003</v>
      </c>
      <c r="L210" s="151"/>
    </row>
    <row r="211" spans="1:12" ht="25.5" x14ac:dyDescent="0.2">
      <c r="A211" s="166" t="s">
        <v>455</v>
      </c>
      <c r="B211" s="128">
        <v>5</v>
      </c>
      <c r="C211" s="154" t="s">
        <v>187</v>
      </c>
      <c r="D211" s="134" t="s">
        <v>453</v>
      </c>
      <c r="E211" s="185"/>
      <c r="F211" s="185" t="s">
        <v>682</v>
      </c>
      <c r="G211" s="185" t="s">
        <v>682</v>
      </c>
      <c r="H211" s="185"/>
      <c r="J211" s="303">
        <v>2006</v>
      </c>
      <c r="L211" s="151"/>
    </row>
    <row r="212" spans="1:12" x14ac:dyDescent="0.2">
      <c r="A212" s="170"/>
      <c r="B212" s="146"/>
      <c r="C212" s="173"/>
      <c r="D212" s="177"/>
      <c r="E212" s="187"/>
      <c r="F212" s="187"/>
      <c r="G212" s="143"/>
      <c r="H212" s="143"/>
      <c r="I212" s="143"/>
      <c r="J212" s="307"/>
      <c r="K212" s="143"/>
      <c r="L212" s="151"/>
    </row>
    <row r="213" spans="1:12" ht="25.5" x14ac:dyDescent="0.2">
      <c r="A213" s="166" t="s">
        <v>562</v>
      </c>
      <c r="B213" s="128">
        <v>13.75</v>
      </c>
      <c r="C213" s="154"/>
      <c r="D213" s="133" t="s">
        <v>364</v>
      </c>
      <c r="E213" s="185"/>
      <c r="F213" s="185" t="s">
        <v>682</v>
      </c>
      <c r="J213" s="303">
        <v>2006</v>
      </c>
      <c r="L213" s="151"/>
    </row>
    <row r="214" spans="1:12" x14ac:dyDescent="0.2">
      <c r="A214" s="166" t="s">
        <v>562</v>
      </c>
      <c r="B214" s="128">
        <v>10</v>
      </c>
      <c r="C214" s="154"/>
      <c r="D214" s="178" t="s">
        <v>808</v>
      </c>
      <c r="E214" s="185"/>
      <c r="F214" s="185" t="s">
        <v>682</v>
      </c>
      <c r="J214" s="303">
        <v>2006</v>
      </c>
      <c r="L214" s="151"/>
    </row>
    <row r="215" spans="1:12" ht="25.5" x14ac:dyDescent="0.2">
      <c r="A215" s="166" t="s">
        <v>562</v>
      </c>
      <c r="B215" s="128">
        <v>6.65</v>
      </c>
      <c r="C215" s="153" t="s">
        <v>1211</v>
      </c>
      <c r="D215" s="134" t="s">
        <v>1195</v>
      </c>
      <c r="E215" s="185" t="s">
        <v>1210</v>
      </c>
      <c r="F215" s="121">
        <v>0.1</v>
      </c>
      <c r="J215" s="303">
        <v>2006</v>
      </c>
      <c r="L215" s="151"/>
    </row>
    <row r="216" spans="1:12" ht="38.25" x14ac:dyDescent="0.2">
      <c r="A216" s="166" t="s">
        <v>562</v>
      </c>
      <c r="B216" s="128">
        <v>10</v>
      </c>
      <c r="C216" s="116" t="s">
        <v>817</v>
      </c>
      <c r="D216" s="134" t="s">
        <v>453</v>
      </c>
      <c r="E216" s="185" t="s">
        <v>1202</v>
      </c>
      <c r="F216" s="121">
        <v>0.02</v>
      </c>
      <c r="G216" s="121">
        <v>0.02</v>
      </c>
      <c r="H216" s="122" t="s">
        <v>942</v>
      </c>
      <c r="J216" s="303">
        <v>2006</v>
      </c>
      <c r="L216" s="151"/>
    </row>
    <row r="217" spans="1:12" x14ac:dyDescent="0.2">
      <c r="A217" s="166" t="s">
        <v>562</v>
      </c>
      <c r="B217" s="128">
        <v>18</v>
      </c>
      <c r="C217" s="154" t="s">
        <v>113</v>
      </c>
      <c r="D217" s="135" t="s">
        <v>1267</v>
      </c>
      <c r="E217" s="185" t="s">
        <v>1202</v>
      </c>
      <c r="F217" s="185" t="s">
        <v>682</v>
      </c>
      <c r="H217" s="137" t="s">
        <v>114</v>
      </c>
      <c r="J217" s="303">
        <v>2006</v>
      </c>
      <c r="L217" s="151"/>
    </row>
    <row r="218" spans="1:12" ht="25.5" customHeight="1" x14ac:dyDescent="0.2">
      <c r="A218" s="166" t="s">
        <v>562</v>
      </c>
      <c r="B218" s="128">
        <v>0.85</v>
      </c>
      <c r="C218" s="153" t="s">
        <v>449</v>
      </c>
      <c r="D218" s="134" t="s">
        <v>129</v>
      </c>
      <c r="E218" s="185" t="s">
        <v>1202</v>
      </c>
      <c r="F218" s="121">
        <v>500</v>
      </c>
      <c r="G218" s="136">
        <v>500</v>
      </c>
      <c r="H218" s="136">
        <v>10000</v>
      </c>
      <c r="J218" s="303">
        <v>2006</v>
      </c>
      <c r="L218" s="151"/>
    </row>
    <row r="219" spans="1:12" ht="25.5" x14ac:dyDescent="0.2">
      <c r="A219" s="166" t="s">
        <v>562</v>
      </c>
      <c r="B219" s="128">
        <v>0.85</v>
      </c>
      <c r="C219" s="153" t="s">
        <v>450</v>
      </c>
      <c r="D219" s="134" t="s">
        <v>129</v>
      </c>
      <c r="E219" s="185" t="s">
        <v>1202</v>
      </c>
      <c r="F219" s="121">
        <v>5000</v>
      </c>
      <c r="G219" s="136">
        <v>5000</v>
      </c>
      <c r="H219" s="136">
        <v>100000</v>
      </c>
      <c r="J219" s="303">
        <v>2006</v>
      </c>
      <c r="L219" s="151"/>
    </row>
    <row r="220" spans="1:12" ht="25.5" x14ac:dyDescent="0.2">
      <c r="A220" s="166" t="s">
        <v>562</v>
      </c>
      <c r="B220" s="128">
        <v>0.4</v>
      </c>
      <c r="C220" s="153" t="s">
        <v>265</v>
      </c>
      <c r="D220" s="134" t="s">
        <v>129</v>
      </c>
      <c r="E220" s="185" t="s">
        <v>1202</v>
      </c>
      <c r="F220" s="121">
        <v>5</v>
      </c>
      <c r="G220" s="136">
        <v>5</v>
      </c>
      <c r="H220" s="136">
        <v>100</v>
      </c>
      <c r="J220" s="303">
        <v>2006</v>
      </c>
      <c r="L220" s="151"/>
    </row>
    <row r="221" spans="1:12" ht="25.5" x14ac:dyDescent="0.2">
      <c r="A221" s="166" t="s">
        <v>562</v>
      </c>
      <c r="B221" s="128">
        <v>0.4</v>
      </c>
      <c r="C221" s="153" t="s">
        <v>266</v>
      </c>
      <c r="D221" s="134" t="s">
        <v>129</v>
      </c>
      <c r="E221" s="185" t="s">
        <v>1202</v>
      </c>
      <c r="F221" s="121">
        <v>20</v>
      </c>
      <c r="G221" s="136">
        <v>20</v>
      </c>
      <c r="H221" s="136">
        <v>400</v>
      </c>
      <c r="J221" s="303">
        <v>2006</v>
      </c>
      <c r="L221" s="151"/>
    </row>
    <row r="222" spans="1:12" ht="40.5" customHeight="1" x14ac:dyDescent="0.2">
      <c r="A222" s="166" t="s">
        <v>562</v>
      </c>
      <c r="B222" s="128">
        <v>25</v>
      </c>
      <c r="C222" s="153" t="s">
        <v>158</v>
      </c>
      <c r="D222" s="134" t="s">
        <v>129</v>
      </c>
      <c r="E222" s="185" t="s">
        <v>1202</v>
      </c>
      <c r="F222" s="121">
        <v>0.1</v>
      </c>
      <c r="G222" s="162">
        <v>0.1</v>
      </c>
      <c r="H222" s="136">
        <v>25</v>
      </c>
      <c r="J222" s="303">
        <v>2006</v>
      </c>
      <c r="L222" s="151"/>
    </row>
    <row r="223" spans="1:12" x14ac:dyDescent="0.2">
      <c r="A223" s="170"/>
      <c r="B223" s="143"/>
      <c r="C223" s="173"/>
      <c r="D223" s="182"/>
      <c r="E223" s="187"/>
      <c r="F223" s="143"/>
      <c r="G223" s="143"/>
      <c r="H223" s="143"/>
      <c r="I223" s="143"/>
      <c r="J223" s="307"/>
      <c r="K223" s="143"/>
      <c r="L223" s="151"/>
    </row>
    <row r="224" spans="1:12" x14ac:dyDescent="0.2">
      <c r="A224" s="169" t="s">
        <v>608</v>
      </c>
      <c r="C224" s="154"/>
      <c r="D224" s="178"/>
      <c r="E224" s="185"/>
      <c r="J224" s="303"/>
      <c r="L224" s="151"/>
    </row>
    <row r="225" spans="1:12" ht="25.5" x14ac:dyDescent="0.2">
      <c r="A225" s="118" t="s">
        <v>986</v>
      </c>
      <c r="B225" s="127">
        <v>20</v>
      </c>
      <c r="C225" s="116" t="s">
        <v>1010</v>
      </c>
      <c r="D225" s="134" t="s">
        <v>365</v>
      </c>
      <c r="E225" s="185" t="s">
        <v>827</v>
      </c>
      <c r="F225" s="121">
        <v>1</v>
      </c>
      <c r="G225" s="121">
        <v>1</v>
      </c>
      <c r="H225" s="121">
        <v>200</v>
      </c>
      <c r="J225" s="303">
        <v>2004</v>
      </c>
      <c r="L225" s="151"/>
    </row>
    <row r="226" spans="1:12" ht="102" x14ac:dyDescent="0.2">
      <c r="A226" s="118" t="s">
        <v>986</v>
      </c>
      <c r="B226" s="190">
        <v>20</v>
      </c>
      <c r="C226" s="133" t="s">
        <v>1011</v>
      </c>
      <c r="D226" s="134" t="s">
        <v>365</v>
      </c>
      <c r="E226" s="166" t="s">
        <v>1012</v>
      </c>
      <c r="F226" s="135">
        <v>1</v>
      </c>
      <c r="G226" s="135">
        <v>1</v>
      </c>
      <c r="H226" s="166" t="s">
        <v>1013</v>
      </c>
      <c r="J226" s="303">
        <v>2004</v>
      </c>
      <c r="L226" s="151"/>
    </row>
    <row r="227" spans="1:12" x14ac:dyDescent="0.2">
      <c r="A227" s="118" t="s">
        <v>986</v>
      </c>
      <c r="B227" s="128">
        <v>18</v>
      </c>
      <c r="C227" s="153" t="s">
        <v>956</v>
      </c>
      <c r="D227" s="135" t="s">
        <v>1267</v>
      </c>
      <c r="E227" s="166" t="s">
        <v>827</v>
      </c>
      <c r="F227" s="121">
        <v>20</v>
      </c>
      <c r="G227" s="121">
        <v>20</v>
      </c>
      <c r="H227" s="122">
        <v>60</v>
      </c>
      <c r="J227" s="303">
        <v>2006</v>
      </c>
      <c r="L227" s="151"/>
    </row>
    <row r="228" spans="1:12" ht="25.5" x14ac:dyDescent="0.2">
      <c r="A228" s="118" t="s">
        <v>986</v>
      </c>
      <c r="B228" s="128">
        <v>10</v>
      </c>
      <c r="C228" s="153" t="s">
        <v>848</v>
      </c>
      <c r="D228" s="134" t="s">
        <v>453</v>
      </c>
      <c r="E228" s="166"/>
      <c r="F228" s="185" t="s">
        <v>682</v>
      </c>
      <c r="H228" s="122"/>
      <c r="J228" s="303">
        <v>2006</v>
      </c>
      <c r="L228" s="151"/>
    </row>
    <row r="229" spans="1:12" ht="51" x14ac:dyDescent="0.2">
      <c r="A229" s="118" t="s">
        <v>986</v>
      </c>
      <c r="B229" s="128">
        <v>22</v>
      </c>
      <c r="C229" s="153" t="s">
        <v>40</v>
      </c>
      <c r="D229" s="134" t="s">
        <v>39</v>
      </c>
      <c r="E229" s="185" t="s">
        <v>827</v>
      </c>
      <c r="F229" s="121">
        <v>100</v>
      </c>
      <c r="J229" s="303">
        <v>2004</v>
      </c>
      <c r="L229" s="151"/>
    </row>
    <row r="230" spans="1:12" ht="25.5" x14ac:dyDescent="0.2">
      <c r="A230" s="118" t="s">
        <v>986</v>
      </c>
      <c r="B230" s="128">
        <v>20</v>
      </c>
      <c r="C230" s="153" t="s">
        <v>828</v>
      </c>
      <c r="D230" s="134" t="s">
        <v>365</v>
      </c>
      <c r="E230" s="185" t="s">
        <v>827</v>
      </c>
      <c r="F230" s="121">
        <v>20</v>
      </c>
      <c r="G230" s="121">
        <v>20</v>
      </c>
      <c r="H230" s="121">
        <v>60</v>
      </c>
      <c r="J230" s="303">
        <v>2004</v>
      </c>
      <c r="L230" s="151"/>
    </row>
    <row r="231" spans="1:12" ht="25.5" x14ac:dyDescent="0.2">
      <c r="A231" s="118" t="s">
        <v>986</v>
      </c>
      <c r="B231" s="128">
        <v>24</v>
      </c>
      <c r="C231" s="153" t="s">
        <v>829</v>
      </c>
      <c r="D231" s="134" t="s">
        <v>365</v>
      </c>
      <c r="E231" s="185" t="s">
        <v>827</v>
      </c>
      <c r="F231" s="121">
        <v>20</v>
      </c>
      <c r="G231" s="121">
        <v>20</v>
      </c>
      <c r="H231" s="121">
        <v>60</v>
      </c>
      <c r="J231" s="303">
        <v>2004</v>
      </c>
      <c r="L231" s="151"/>
    </row>
    <row r="232" spans="1:12" ht="25.5" x14ac:dyDescent="0.2">
      <c r="A232" s="118" t="s">
        <v>986</v>
      </c>
      <c r="B232" s="128">
        <v>32</v>
      </c>
      <c r="C232" s="153" t="s">
        <v>830</v>
      </c>
      <c r="D232" s="134" t="s">
        <v>365</v>
      </c>
      <c r="E232" s="185" t="s">
        <v>827</v>
      </c>
      <c r="F232" s="121">
        <v>20</v>
      </c>
      <c r="G232" s="121">
        <v>20</v>
      </c>
      <c r="H232" s="121">
        <v>60</v>
      </c>
      <c r="J232" s="303">
        <v>2004</v>
      </c>
      <c r="L232" s="151"/>
    </row>
    <row r="233" spans="1:12" ht="25.5" x14ac:dyDescent="0.2">
      <c r="A233" s="166" t="s">
        <v>986</v>
      </c>
      <c r="B233" s="125">
        <v>20.5</v>
      </c>
      <c r="C233" s="157"/>
      <c r="D233" s="133" t="s">
        <v>364</v>
      </c>
      <c r="E233" s="185"/>
      <c r="F233" s="185" t="s">
        <v>682</v>
      </c>
      <c r="I233" s="123"/>
      <c r="J233" s="303">
        <v>2006</v>
      </c>
      <c r="L233" s="151"/>
    </row>
    <row r="234" spans="1:12" ht="25.5" x14ac:dyDescent="0.2">
      <c r="A234" s="166" t="s">
        <v>1185</v>
      </c>
      <c r="B234" s="125">
        <v>25.75</v>
      </c>
      <c r="C234" s="157"/>
      <c r="D234" s="133" t="s">
        <v>364</v>
      </c>
      <c r="E234" s="185"/>
      <c r="F234" s="185" t="s">
        <v>682</v>
      </c>
      <c r="I234" s="123"/>
      <c r="J234" s="303">
        <v>2006</v>
      </c>
      <c r="L234" s="151"/>
    </row>
    <row r="235" spans="1:12" ht="38.25" x14ac:dyDescent="0.2">
      <c r="A235" s="166" t="s">
        <v>1185</v>
      </c>
      <c r="B235" s="125">
        <v>18</v>
      </c>
      <c r="C235" s="116" t="s">
        <v>115</v>
      </c>
      <c r="D235" s="135" t="s">
        <v>1267</v>
      </c>
      <c r="E235" s="185"/>
      <c r="F235" s="166" t="s">
        <v>116</v>
      </c>
      <c r="I235" s="123"/>
      <c r="J235" s="303">
        <v>2006</v>
      </c>
      <c r="L235" s="151"/>
    </row>
    <row r="236" spans="1:12" ht="102" x14ac:dyDescent="0.2">
      <c r="A236" s="166" t="s">
        <v>1185</v>
      </c>
      <c r="B236" s="191">
        <v>25</v>
      </c>
      <c r="C236" s="134" t="s">
        <v>951</v>
      </c>
      <c r="D236" s="135" t="s">
        <v>1267</v>
      </c>
      <c r="E236" s="166" t="s">
        <v>1012</v>
      </c>
      <c r="F236" s="135">
        <v>1</v>
      </c>
      <c r="G236" s="135">
        <v>1</v>
      </c>
      <c r="H236" s="166" t="s">
        <v>1013</v>
      </c>
      <c r="I236" s="123"/>
      <c r="J236" s="303">
        <v>2006</v>
      </c>
      <c r="L236" s="151"/>
    </row>
    <row r="237" spans="1:12" ht="25.5" x14ac:dyDescent="0.2">
      <c r="A237" s="166" t="s">
        <v>1185</v>
      </c>
      <c r="B237" s="125">
        <v>10</v>
      </c>
      <c r="C237" s="116" t="s">
        <v>850</v>
      </c>
      <c r="D237" s="134" t="s">
        <v>453</v>
      </c>
      <c r="E237" s="166"/>
      <c r="F237" s="185" t="s">
        <v>682</v>
      </c>
      <c r="H237" s="122"/>
      <c r="I237" s="123"/>
      <c r="J237" s="303">
        <v>2006</v>
      </c>
      <c r="L237" s="151"/>
    </row>
    <row r="238" spans="1:12" s="251" customFormat="1" ht="39.75" customHeight="1" x14ac:dyDescent="0.2">
      <c r="A238" s="166" t="s">
        <v>1185</v>
      </c>
      <c r="B238" s="252">
        <v>1.85</v>
      </c>
      <c r="C238" s="134" t="s">
        <v>334</v>
      </c>
      <c r="D238" s="134" t="s">
        <v>862</v>
      </c>
      <c r="E238" s="185" t="s">
        <v>864</v>
      </c>
      <c r="F238" s="251">
        <v>20</v>
      </c>
      <c r="G238" s="251">
        <v>20</v>
      </c>
      <c r="H238" s="135"/>
      <c r="I238" s="135"/>
      <c r="J238" s="306">
        <v>2007</v>
      </c>
      <c r="K238" s="135"/>
      <c r="L238" s="253"/>
    </row>
    <row r="239" spans="1:12" ht="24.75" customHeight="1" x14ac:dyDescent="0.2">
      <c r="A239" s="166" t="s">
        <v>955</v>
      </c>
      <c r="B239" s="128">
        <v>20</v>
      </c>
      <c r="C239" s="153" t="s">
        <v>952</v>
      </c>
      <c r="D239" s="135" t="s">
        <v>1267</v>
      </c>
      <c r="E239" s="185" t="s">
        <v>827</v>
      </c>
      <c r="F239" s="121">
        <v>1</v>
      </c>
      <c r="G239" s="121">
        <v>1</v>
      </c>
      <c r="H239" s="121">
        <v>100</v>
      </c>
      <c r="J239" s="303">
        <v>2006</v>
      </c>
      <c r="L239" s="151"/>
    </row>
    <row r="240" spans="1:12" hidden="1" x14ac:dyDescent="0.2">
      <c r="A240" s="166" t="s">
        <v>955</v>
      </c>
      <c r="B240" s="128"/>
      <c r="C240" s="154"/>
      <c r="D240" s="135" t="s">
        <v>1267</v>
      </c>
      <c r="E240" s="185"/>
      <c r="J240" s="303">
        <v>2006</v>
      </c>
      <c r="L240" s="151"/>
    </row>
    <row r="241" spans="1:12" ht="25.5" x14ac:dyDescent="0.2">
      <c r="A241" s="166" t="s">
        <v>955</v>
      </c>
      <c r="B241" s="128">
        <v>10</v>
      </c>
      <c r="C241" s="154" t="s">
        <v>848</v>
      </c>
      <c r="D241" s="134" t="s">
        <v>453</v>
      </c>
      <c r="E241" s="185"/>
      <c r="F241" s="185" t="s">
        <v>682</v>
      </c>
      <c r="J241" s="303">
        <v>2006</v>
      </c>
      <c r="L241" s="151"/>
    </row>
    <row r="242" spans="1:12" s="251" customFormat="1" ht="39" customHeight="1" x14ac:dyDescent="0.2">
      <c r="A242" s="166" t="s">
        <v>955</v>
      </c>
      <c r="B242" s="252">
        <v>1.85</v>
      </c>
      <c r="C242" s="390" t="s">
        <v>334</v>
      </c>
      <c r="D242" s="134" t="s">
        <v>862</v>
      </c>
      <c r="E242" s="185" t="s">
        <v>864</v>
      </c>
      <c r="F242" s="251">
        <v>20</v>
      </c>
      <c r="G242" s="251">
        <v>20</v>
      </c>
      <c r="H242" s="135"/>
      <c r="I242" s="135"/>
      <c r="J242" s="306">
        <v>2007</v>
      </c>
      <c r="K242" s="135"/>
      <c r="L242" s="253"/>
    </row>
    <row r="243" spans="1:12" x14ac:dyDescent="0.2">
      <c r="A243" s="166" t="s">
        <v>957</v>
      </c>
      <c r="B243" s="128">
        <v>18</v>
      </c>
      <c r="C243" s="154" t="s">
        <v>958</v>
      </c>
      <c r="D243" s="135" t="s">
        <v>1267</v>
      </c>
      <c r="E243" s="185"/>
      <c r="F243" s="185" t="s">
        <v>682</v>
      </c>
      <c r="J243" s="303">
        <v>2006</v>
      </c>
      <c r="L243" s="151"/>
    </row>
    <row r="244" spans="1:12" ht="25.5" x14ac:dyDescent="0.2">
      <c r="A244" s="166" t="s">
        <v>957</v>
      </c>
      <c r="B244" s="128">
        <v>10</v>
      </c>
      <c r="C244" s="154" t="s">
        <v>848</v>
      </c>
      <c r="D244" s="134" t="s">
        <v>453</v>
      </c>
      <c r="E244" s="185"/>
      <c r="F244" s="185" t="s">
        <v>682</v>
      </c>
      <c r="J244" s="303">
        <v>2006</v>
      </c>
      <c r="L244" s="151"/>
    </row>
    <row r="245" spans="1:12" x14ac:dyDescent="0.2">
      <c r="A245" s="166" t="s">
        <v>959</v>
      </c>
      <c r="B245" s="128">
        <v>3</v>
      </c>
      <c r="C245" s="154" t="s">
        <v>960</v>
      </c>
      <c r="D245" s="135" t="s">
        <v>1267</v>
      </c>
      <c r="E245" s="185"/>
      <c r="F245" s="185" t="s">
        <v>682</v>
      </c>
      <c r="J245" s="303">
        <v>2006</v>
      </c>
      <c r="L245" s="151"/>
    </row>
    <row r="246" spans="1:12" x14ac:dyDescent="0.2">
      <c r="A246" s="118"/>
      <c r="B246" s="128">
        <v>18</v>
      </c>
      <c r="C246" s="153" t="s">
        <v>961</v>
      </c>
      <c r="D246" s="135" t="s">
        <v>1267</v>
      </c>
      <c r="E246" s="185"/>
      <c r="F246" s="185" t="s">
        <v>682</v>
      </c>
      <c r="J246" s="303">
        <v>2006</v>
      </c>
      <c r="L246" s="151"/>
    </row>
    <row r="247" spans="1:12" ht="25.5" x14ac:dyDescent="0.2">
      <c r="A247" s="118"/>
      <c r="B247" s="128">
        <v>10</v>
      </c>
      <c r="C247" s="153" t="s">
        <v>849</v>
      </c>
      <c r="D247" s="134" t="s">
        <v>453</v>
      </c>
      <c r="E247" s="185"/>
      <c r="F247" s="185" t="s">
        <v>682</v>
      </c>
      <c r="J247" s="303">
        <v>2006</v>
      </c>
      <c r="L247" s="151"/>
    </row>
    <row r="248" spans="1:12" ht="25.5" x14ac:dyDescent="0.2">
      <c r="A248" s="166" t="s">
        <v>605</v>
      </c>
      <c r="B248" s="128">
        <v>1.6</v>
      </c>
      <c r="C248" s="153" t="s">
        <v>549</v>
      </c>
      <c r="D248" s="134" t="s">
        <v>129</v>
      </c>
      <c r="E248" s="185" t="s">
        <v>606</v>
      </c>
      <c r="F248" s="121">
        <v>0</v>
      </c>
      <c r="G248" s="121">
        <v>0</v>
      </c>
      <c r="H248" s="136">
        <v>1000</v>
      </c>
      <c r="J248" s="303">
        <v>2006</v>
      </c>
      <c r="L248" s="151"/>
    </row>
    <row r="249" spans="1:12" x14ac:dyDescent="0.2">
      <c r="A249" s="170"/>
      <c r="B249" s="146"/>
      <c r="C249" s="173"/>
      <c r="D249" s="177"/>
      <c r="E249" s="187"/>
      <c r="F249" s="143"/>
      <c r="G249" s="143"/>
      <c r="H249" s="143"/>
      <c r="I249" s="143"/>
      <c r="J249" s="307"/>
      <c r="K249" s="143"/>
      <c r="L249" s="151"/>
    </row>
    <row r="250" spans="1:12" x14ac:dyDescent="0.2">
      <c r="A250" s="169" t="s">
        <v>611</v>
      </c>
      <c r="B250" s="128"/>
      <c r="C250" s="154"/>
      <c r="D250" s="135"/>
      <c r="E250" s="185"/>
      <c r="J250" s="303"/>
      <c r="L250" s="151"/>
    </row>
    <row r="251" spans="1:12" ht="25.5" x14ac:dyDescent="0.2">
      <c r="A251" s="166" t="s">
        <v>556</v>
      </c>
      <c r="B251" s="128">
        <v>10</v>
      </c>
      <c r="C251" s="154" t="s">
        <v>822</v>
      </c>
      <c r="D251" s="134" t="s">
        <v>453</v>
      </c>
      <c r="E251" s="185"/>
      <c r="F251" s="185" t="s">
        <v>682</v>
      </c>
      <c r="G251" s="185" t="s">
        <v>682</v>
      </c>
      <c r="H251" s="185" t="s">
        <v>682</v>
      </c>
      <c r="J251" s="303">
        <v>2006</v>
      </c>
      <c r="L251" s="151"/>
    </row>
    <row r="252" spans="1:12" ht="25.5" x14ac:dyDescent="0.2">
      <c r="A252" s="166" t="s">
        <v>556</v>
      </c>
      <c r="B252" s="128">
        <v>15.5</v>
      </c>
      <c r="C252" s="154"/>
      <c r="D252" s="133" t="s">
        <v>364</v>
      </c>
      <c r="E252" s="185"/>
      <c r="F252" s="185" t="s">
        <v>682</v>
      </c>
      <c r="J252" s="303">
        <v>2006</v>
      </c>
      <c r="L252" s="151"/>
    </row>
    <row r="253" spans="1:12" ht="25.5" x14ac:dyDescent="0.2">
      <c r="A253" s="166" t="s">
        <v>556</v>
      </c>
      <c r="B253" s="128">
        <v>6.65</v>
      </c>
      <c r="C253" s="154" t="s">
        <v>1212</v>
      </c>
      <c r="D253" s="134" t="s">
        <v>1195</v>
      </c>
      <c r="E253" s="185" t="s">
        <v>1209</v>
      </c>
      <c r="F253" s="121">
        <v>2</v>
      </c>
      <c r="J253" s="303">
        <v>2006</v>
      </c>
      <c r="L253" s="151"/>
    </row>
    <row r="254" spans="1:12" x14ac:dyDescent="0.2">
      <c r="A254" s="166" t="s">
        <v>556</v>
      </c>
      <c r="B254" s="128">
        <v>16</v>
      </c>
      <c r="C254" s="154"/>
      <c r="D254" s="135" t="s">
        <v>1267</v>
      </c>
      <c r="E254" s="185"/>
      <c r="F254" s="185" t="s">
        <v>682</v>
      </c>
      <c r="J254" s="303">
        <v>2006</v>
      </c>
      <c r="L254" s="151"/>
    </row>
    <row r="255" spans="1:12" ht="38.25" x14ac:dyDescent="0.2">
      <c r="A255" s="166" t="s">
        <v>556</v>
      </c>
      <c r="B255" s="128">
        <v>0.2</v>
      </c>
      <c r="C255" s="153" t="s">
        <v>267</v>
      </c>
      <c r="D255" s="134" t="s">
        <v>129</v>
      </c>
      <c r="E255" s="185" t="s">
        <v>1209</v>
      </c>
      <c r="F255" s="121">
        <v>40</v>
      </c>
      <c r="G255" s="121">
        <v>40</v>
      </c>
      <c r="H255" s="121">
        <v>240</v>
      </c>
      <c r="I255" s="121" t="s">
        <v>1038</v>
      </c>
      <c r="J255" s="303">
        <v>2006</v>
      </c>
      <c r="L255" s="151"/>
    </row>
    <row r="256" spans="1:12" ht="25.5" x14ac:dyDescent="0.2">
      <c r="A256" s="166" t="s">
        <v>556</v>
      </c>
      <c r="B256" s="128">
        <v>0.35</v>
      </c>
      <c r="C256" s="153" t="s">
        <v>268</v>
      </c>
      <c r="D256" s="134" t="s">
        <v>129</v>
      </c>
      <c r="E256" s="185" t="s">
        <v>1202</v>
      </c>
      <c r="F256" s="121">
        <v>385</v>
      </c>
      <c r="G256" s="121">
        <v>385</v>
      </c>
      <c r="H256" s="136">
        <v>8500</v>
      </c>
      <c r="J256" s="303">
        <v>2006</v>
      </c>
      <c r="L256" s="151"/>
    </row>
    <row r="257" spans="1:12" s="251" customFormat="1" ht="38.25" customHeight="1" x14ac:dyDescent="0.2">
      <c r="A257" s="118" t="s">
        <v>177</v>
      </c>
      <c r="B257" s="252">
        <v>0.2</v>
      </c>
      <c r="C257" s="134" t="s">
        <v>694</v>
      </c>
      <c r="D257" s="134" t="s">
        <v>274</v>
      </c>
      <c r="E257" s="185" t="s">
        <v>695</v>
      </c>
      <c r="F257" s="251">
        <v>2</v>
      </c>
      <c r="G257" s="251">
        <v>2</v>
      </c>
      <c r="H257" s="135">
        <v>12</v>
      </c>
      <c r="I257" s="133" t="s">
        <v>775</v>
      </c>
      <c r="J257" s="306">
        <v>2007</v>
      </c>
      <c r="K257" s="135"/>
      <c r="L257" s="253"/>
    </row>
    <row r="258" spans="1:12" x14ac:dyDescent="0.2">
      <c r="A258" s="170"/>
      <c r="B258" s="146"/>
      <c r="C258" s="173"/>
      <c r="D258" s="177"/>
      <c r="E258" s="187"/>
      <c r="F258" s="143"/>
      <c r="G258" s="143"/>
      <c r="H258" s="143"/>
      <c r="I258" s="143"/>
      <c r="J258" s="307"/>
      <c r="K258" s="143"/>
      <c r="L258" s="151"/>
    </row>
    <row r="259" spans="1:12" ht="25.5" customHeight="1" x14ac:dyDescent="0.2">
      <c r="A259" s="169" t="s">
        <v>610</v>
      </c>
      <c r="B259" s="128"/>
      <c r="C259" s="154"/>
      <c r="D259" s="135"/>
      <c r="E259" s="185"/>
      <c r="J259" s="303"/>
      <c r="L259" s="151"/>
    </row>
    <row r="260" spans="1:12" ht="25.5" x14ac:dyDescent="0.2">
      <c r="A260" s="166" t="s">
        <v>560</v>
      </c>
      <c r="B260" s="128">
        <v>17</v>
      </c>
      <c r="C260" s="154"/>
      <c r="D260" s="133" t="s">
        <v>364</v>
      </c>
      <c r="E260" s="185"/>
      <c r="F260" s="185" t="s">
        <v>682</v>
      </c>
      <c r="J260" s="303">
        <v>2006</v>
      </c>
      <c r="L260" s="151"/>
    </row>
    <row r="261" spans="1:12" x14ac:dyDescent="0.2">
      <c r="A261" s="166" t="s">
        <v>560</v>
      </c>
      <c r="B261" s="128">
        <v>50</v>
      </c>
      <c r="C261" s="154"/>
      <c r="D261" s="134" t="s">
        <v>727</v>
      </c>
      <c r="E261" s="185"/>
      <c r="F261" s="185" t="s">
        <v>682</v>
      </c>
      <c r="J261" s="303">
        <v>2003</v>
      </c>
      <c r="L261" s="151"/>
    </row>
    <row r="262" spans="1:12" ht="38.25" x14ac:dyDescent="0.2">
      <c r="A262" s="166" t="s">
        <v>560</v>
      </c>
      <c r="B262" s="128">
        <v>20</v>
      </c>
      <c r="C262" s="153" t="s">
        <v>160</v>
      </c>
      <c r="D262" s="135" t="s">
        <v>1267</v>
      </c>
      <c r="E262" s="185" t="s">
        <v>1202</v>
      </c>
      <c r="F262" s="121">
        <v>0.05</v>
      </c>
      <c r="G262" s="121">
        <v>0</v>
      </c>
      <c r="H262" s="121">
        <v>20</v>
      </c>
      <c r="J262" s="303">
        <v>2006</v>
      </c>
      <c r="L262" s="151"/>
    </row>
    <row r="263" spans="1:12" ht="25.5" x14ac:dyDescent="0.2">
      <c r="A263" s="166" t="s">
        <v>560</v>
      </c>
      <c r="B263" s="128">
        <v>15</v>
      </c>
      <c r="C263" s="391" t="s">
        <v>845</v>
      </c>
      <c r="D263" s="134" t="s">
        <v>453</v>
      </c>
      <c r="E263" s="185" t="s">
        <v>1202</v>
      </c>
      <c r="F263" s="121">
        <v>0.05</v>
      </c>
      <c r="G263" s="121">
        <v>0</v>
      </c>
      <c r="H263" s="121">
        <v>20</v>
      </c>
      <c r="J263" s="303">
        <v>2006</v>
      </c>
      <c r="L263" s="151"/>
    </row>
    <row r="264" spans="1:12" ht="25.5" x14ac:dyDescent="0.2">
      <c r="A264" s="166" t="s">
        <v>561</v>
      </c>
      <c r="B264" s="128">
        <v>17</v>
      </c>
      <c r="C264" s="154"/>
      <c r="D264" s="133" t="s">
        <v>364</v>
      </c>
      <c r="E264" s="185"/>
      <c r="F264" s="185" t="s">
        <v>682</v>
      </c>
      <c r="J264" s="303">
        <v>2006</v>
      </c>
      <c r="L264" s="151"/>
    </row>
    <row r="265" spans="1:12" x14ac:dyDescent="0.2">
      <c r="A265" s="170"/>
      <c r="B265" s="146"/>
      <c r="C265" s="173"/>
      <c r="D265" s="177"/>
      <c r="E265" s="187"/>
      <c r="F265" s="187"/>
      <c r="G265" s="143"/>
      <c r="H265" s="143"/>
      <c r="I265" s="143"/>
      <c r="J265" s="307"/>
      <c r="K265" s="143"/>
      <c r="L265" s="151"/>
    </row>
    <row r="266" spans="1:12" ht="25.5" x14ac:dyDescent="0.2">
      <c r="A266" s="166" t="s">
        <v>563</v>
      </c>
      <c r="B266" s="128">
        <v>15.5</v>
      </c>
      <c r="C266" s="154"/>
      <c r="D266" s="133" t="s">
        <v>364</v>
      </c>
      <c r="E266" s="185"/>
      <c r="F266" s="185" t="s">
        <v>682</v>
      </c>
      <c r="J266" s="303">
        <v>2006</v>
      </c>
      <c r="L266" s="151"/>
    </row>
    <row r="267" spans="1:12" x14ac:dyDescent="0.2">
      <c r="A267" s="166" t="s">
        <v>563</v>
      </c>
      <c r="B267" s="128">
        <v>50</v>
      </c>
      <c r="C267" s="154"/>
      <c r="D267" s="134" t="s">
        <v>727</v>
      </c>
      <c r="E267" s="185"/>
      <c r="F267" s="185" t="s">
        <v>682</v>
      </c>
      <c r="J267" s="303">
        <v>2003</v>
      </c>
      <c r="L267" s="151"/>
    </row>
    <row r="268" spans="1:12" ht="25.5" x14ac:dyDescent="0.2">
      <c r="A268" s="166" t="s">
        <v>563</v>
      </c>
      <c r="B268" s="128">
        <v>24</v>
      </c>
      <c r="C268" s="153" t="s">
        <v>162</v>
      </c>
      <c r="D268" s="135" t="s">
        <v>1267</v>
      </c>
      <c r="E268" s="185" t="s">
        <v>1202</v>
      </c>
      <c r="F268" s="121">
        <v>3</v>
      </c>
      <c r="G268" s="121">
        <v>3</v>
      </c>
      <c r="H268" s="121">
        <v>900</v>
      </c>
      <c r="J268" s="303">
        <v>2006</v>
      </c>
      <c r="L268" s="151"/>
    </row>
    <row r="269" spans="1:12" ht="25.5" x14ac:dyDescent="0.2">
      <c r="A269" s="166" t="s">
        <v>563</v>
      </c>
      <c r="B269" s="128">
        <v>13.1</v>
      </c>
      <c r="C269" s="153" t="s">
        <v>846</v>
      </c>
      <c r="D269" s="134" t="s">
        <v>453</v>
      </c>
      <c r="E269" s="185" t="s">
        <v>1202</v>
      </c>
      <c r="F269" s="121">
        <v>3</v>
      </c>
      <c r="G269" s="121">
        <v>3</v>
      </c>
      <c r="H269" s="121">
        <v>900</v>
      </c>
      <c r="J269" s="303">
        <v>2006</v>
      </c>
      <c r="L269" s="151"/>
    </row>
    <row r="270" spans="1:12" ht="38.25" x14ac:dyDescent="0.2">
      <c r="A270" s="166" t="s">
        <v>563</v>
      </c>
      <c r="B270" s="128">
        <v>25</v>
      </c>
      <c r="C270" s="153" t="s">
        <v>157</v>
      </c>
      <c r="D270" s="134" t="s">
        <v>129</v>
      </c>
      <c r="E270" s="185" t="s">
        <v>1202</v>
      </c>
      <c r="F270" s="121">
        <v>3</v>
      </c>
      <c r="G270" s="121">
        <v>3</v>
      </c>
      <c r="H270" s="121">
        <v>150</v>
      </c>
      <c r="J270" s="303">
        <v>2006</v>
      </c>
      <c r="L270" s="151"/>
    </row>
    <row r="271" spans="1:12" x14ac:dyDescent="0.2">
      <c r="A271" s="170"/>
      <c r="B271" s="146"/>
      <c r="C271" s="176"/>
      <c r="D271" s="177"/>
      <c r="E271" s="187"/>
      <c r="F271" s="143"/>
      <c r="G271" s="143"/>
      <c r="H271" s="143"/>
      <c r="I271" s="143"/>
      <c r="J271" s="307"/>
      <c r="K271" s="143"/>
      <c r="L271" s="151"/>
    </row>
    <row r="272" spans="1:12" ht="25.5" x14ac:dyDescent="0.2">
      <c r="A272" s="166" t="s">
        <v>579</v>
      </c>
      <c r="B272" s="128">
        <v>7.5</v>
      </c>
      <c r="C272" s="154"/>
      <c r="D272" s="133" t="s">
        <v>364</v>
      </c>
      <c r="E272" s="185"/>
      <c r="F272" s="185" t="s">
        <v>682</v>
      </c>
      <c r="J272" s="303">
        <v>2006</v>
      </c>
      <c r="L272" s="151"/>
    </row>
    <row r="273" spans="1:12" x14ac:dyDescent="0.2">
      <c r="A273" s="166" t="s">
        <v>579</v>
      </c>
      <c r="B273" s="128">
        <v>30</v>
      </c>
      <c r="C273" s="154"/>
      <c r="D273" s="134" t="s">
        <v>727</v>
      </c>
      <c r="E273" s="185"/>
      <c r="F273" s="185" t="s">
        <v>682</v>
      </c>
      <c r="J273" s="303">
        <v>2003</v>
      </c>
      <c r="L273" s="151"/>
    </row>
    <row r="274" spans="1:12" x14ac:dyDescent="0.2">
      <c r="A274" s="166" t="s">
        <v>579</v>
      </c>
      <c r="B274" s="128">
        <v>12</v>
      </c>
      <c r="C274" s="154" t="s">
        <v>161</v>
      </c>
      <c r="D274" s="135" t="s">
        <v>1267</v>
      </c>
      <c r="E274" s="185" t="s">
        <v>1202</v>
      </c>
      <c r="F274" s="121">
        <v>0.05</v>
      </c>
      <c r="G274" s="121">
        <v>0.05</v>
      </c>
      <c r="H274" s="121">
        <v>20</v>
      </c>
      <c r="J274" s="303">
        <v>2006</v>
      </c>
      <c r="L274" s="151"/>
    </row>
    <row r="275" spans="1:12" ht="19.5" customHeight="1" x14ac:dyDescent="0.2">
      <c r="A275" s="773" t="s">
        <v>579</v>
      </c>
      <c r="B275" s="775">
        <v>0.55000000000000004</v>
      </c>
      <c r="C275" s="779" t="s">
        <v>271</v>
      </c>
      <c r="D275" s="777" t="s">
        <v>129</v>
      </c>
      <c r="E275" s="185" t="s">
        <v>1202</v>
      </c>
      <c r="F275" s="121">
        <v>0.2</v>
      </c>
      <c r="G275" s="121">
        <v>0.2</v>
      </c>
      <c r="H275" s="121">
        <v>4</v>
      </c>
      <c r="J275" s="303">
        <v>2006</v>
      </c>
      <c r="L275" s="151"/>
    </row>
    <row r="276" spans="1:12" ht="18" customHeight="1" x14ac:dyDescent="0.2">
      <c r="A276" s="773"/>
      <c r="B276" s="775"/>
      <c r="C276" s="779"/>
      <c r="D276" s="777"/>
      <c r="E276" s="185" t="s">
        <v>1202</v>
      </c>
      <c r="F276" s="121">
        <v>1</v>
      </c>
      <c r="G276" s="121">
        <v>1</v>
      </c>
      <c r="H276" s="121">
        <v>20</v>
      </c>
      <c r="J276" s="303">
        <v>2006</v>
      </c>
      <c r="L276" s="151"/>
    </row>
    <row r="277" spans="1:12" ht="25.5" x14ac:dyDescent="0.2">
      <c r="A277" s="166" t="s">
        <v>579</v>
      </c>
      <c r="B277" s="128">
        <v>4.5</v>
      </c>
      <c r="C277" s="153" t="s">
        <v>272</v>
      </c>
      <c r="D277" s="134" t="s">
        <v>129</v>
      </c>
      <c r="E277" s="185" t="s">
        <v>1202</v>
      </c>
      <c r="F277" s="185" t="s">
        <v>603</v>
      </c>
      <c r="G277" s="121">
        <v>1</v>
      </c>
      <c r="H277" s="121">
        <v>10</v>
      </c>
      <c r="J277" s="303">
        <v>2006</v>
      </c>
      <c r="L277" s="151"/>
    </row>
    <row r="278" spans="1:12" x14ac:dyDescent="0.2">
      <c r="A278" s="166" t="s">
        <v>579</v>
      </c>
      <c r="B278" s="128">
        <v>7.1</v>
      </c>
      <c r="C278" s="154" t="s">
        <v>543</v>
      </c>
      <c r="D278" s="134" t="s">
        <v>129</v>
      </c>
      <c r="E278" s="185" t="s">
        <v>1202</v>
      </c>
      <c r="F278" s="121">
        <v>0.2</v>
      </c>
      <c r="G278" s="121">
        <v>0.2</v>
      </c>
      <c r="H278" s="121">
        <v>10</v>
      </c>
      <c r="J278" s="303">
        <v>2006</v>
      </c>
      <c r="L278" s="151"/>
    </row>
    <row r="279" spans="1:12" ht="27" customHeight="1" x14ac:dyDescent="0.2">
      <c r="A279" s="166" t="s">
        <v>579</v>
      </c>
      <c r="B279" s="252">
        <v>1.5</v>
      </c>
      <c r="C279" s="116" t="s">
        <v>779</v>
      </c>
      <c r="D279" s="134" t="s">
        <v>273</v>
      </c>
      <c r="E279" s="185" t="s">
        <v>1202</v>
      </c>
      <c r="F279" s="251">
        <v>1</v>
      </c>
      <c r="G279" s="251">
        <v>1</v>
      </c>
      <c r="H279" s="135">
        <v>12</v>
      </c>
      <c r="J279" s="303">
        <v>2007</v>
      </c>
      <c r="L279" s="151"/>
    </row>
    <row r="280" spans="1:12" ht="25.5" x14ac:dyDescent="0.2">
      <c r="A280" s="166" t="s">
        <v>579</v>
      </c>
      <c r="B280" s="128">
        <v>3</v>
      </c>
      <c r="C280" s="174" t="s">
        <v>714</v>
      </c>
      <c r="D280" s="178" t="s">
        <v>1256</v>
      </c>
      <c r="E280" s="185" t="s">
        <v>1202</v>
      </c>
      <c r="F280" s="121">
        <v>0.1</v>
      </c>
      <c r="G280" s="121">
        <v>0.1</v>
      </c>
      <c r="H280" s="121">
        <v>14</v>
      </c>
      <c r="J280" s="303">
        <v>2007</v>
      </c>
      <c r="L280" s="151"/>
    </row>
    <row r="281" spans="1:12" ht="41.25" customHeight="1" x14ac:dyDescent="0.2">
      <c r="A281" s="166" t="s">
        <v>579</v>
      </c>
      <c r="B281" s="190">
        <v>25</v>
      </c>
      <c r="C281" s="153" t="s">
        <v>156</v>
      </c>
      <c r="D281" s="134" t="s">
        <v>129</v>
      </c>
      <c r="E281" s="185" t="s">
        <v>1202</v>
      </c>
      <c r="F281" s="121">
        <v>0.3</v>
      </c>
      <c r="G281" s="121">
        <v>0.3</v>
      </c>
      <c r="H281" s="121">
        <v>15</v>
      </c>
      <c r="J281" s="303">
        <v>2006</v>
      </c>
      <c r="L281" s="151"/>
    </row>
    <row r="282" spans="1:12" ht="41.25" customHeight="1" x14ac:dyDescent="0.2">
      <c r="A282" s="166" t="s">
        <v>579</v>
      </c>
      <c r="B282" s="190" t="s">
        <v>682</v>
      </c>
      <c r="C282" s="153" t="s">
        <v>1753</v>
      </c>
      <c r="D282" s="134" t="s">
        <v>1751</v>
      </c>
      <c r="E282" s="185" t="s">
        <v>1202</v>
      </c>
      <c r="F282" s="121">
        <v>0.1</v>
      </c>
      <c r="G282" s="121">
        <v>0.1</v>
      </c>
      <c r="H282" s="121">
        <v>20</v>
      </c>
      <c r="I282" s="121" t="s">
        <v>1752</v>
      </c>
      <c r="J282" s="303">
        <v>2010</v>
      </c>
      <c r="L282" s="151"/>
    </row>
    <row r="283" spans="1:12" x14ac:dyDescent="0.2">
      <c r="A283" s="170"/>
      <c r="B283" s="146"/>
      <c r="C283" s="173"/>
      <c r="D283" s="177"/>
      <c r="E283" s="187"/>
      <c r="F283" s="143"/>
      <c r="G283" s="143"/>
      <c r="H283" s="143"/>
      <c r="I283" s="143"/>
      <c r="J283" s="307"/>
      <c r="K283" s="143"/>
      <c r="L283" s="151"/>
    </row>
    <row r="284" spans="1:12" x14ac:dyDescent="0.2">
      <c r="A284" s="169" t="s">
        <v>967</v>
      </c>
      <c r="B284" s="128"/>
      <c r="C284" s="154"/>
      <c r="D284" s="135"/>
      <c r="E284" s="185"/>
      <c r="J284" s="303"/>
      <c r="L284" s="151"/>
    </row>
    <row r="285" spans="1:12" x14ac:dyDescent="0.2">
      <c r="A285" s="166" t="s">
        <v>968</v>
      </c>
      <c r="B285" s="128">
        <v>75</v>
      </c>
      <c r="C285" s="154" t="s">
        <v>969</v>
      </c>
      <c r="D285" s="135" t="s">
        <v>1267</v>
      </c>
      <c r="E285" s="185"/>
      <c r="F285" s="185" t="s">
        <v>682</v>
      </c>
      <c r="J285" s="303">
        <v>2006</v>
      </c>
      <c r="L285" s="151"/>
    </row>
    <row r="286" spans="1:12" ht="25.5" x14ac:dyDescent="0.2">
      <c r="A286" s="166" t="s">
        <v>847</v>
      </c>
      <c r="B286" s="128">
        <v>25</v>
      </c>
      <c r="C286" s="154" t="s">
        <v>969</v>
      </c>
      <c r="D286" s="134" t="s">
        <v>453</v>
      </c>
      <c r="E286" s="185"/>
      <c r="F286" s="185" t="s">
        <v>682</v>
      </c>
      <c r="J286" s="303">
        <v>2006</v>
      </c>
      <c r="L286" s="151"/>
    </row>
    <row r="287" spans="1:12" x14ac:dyDescent="0.2">
      <c r="A287" s="170"/>
      <c r="B287" s="146"/>
      <c r="C287" s="173"/>
      <c r="D287" s="177"/>
      <c r="E287" s="187"/>
      <c r="F287" s="143"/>
      <c r="G287" s="143"/>
      <c r="H287" s="143"/>
      <c r="I287" s="143"/>
      <c r="J287" s="307"/>
      <c r="K287" s="143"/>
      <c r="L287" s="151"/>
    </row>
    <row r="288" spans="1:12" x14ac:dyDescent="0.2">
      <c r="A288" s="169" t="s">
        <v>596</v>
      </c>
      <c r="B288" s="128"/>
      <c r="C288" s="154"/>
      <c r="D288" s="135"/>
      <c r="E288" s="185"/>
      <c r="J288" s="303"/>
      <c r="L288" s="151"/>
    </row>
    <row r="289" spans="1:12" x14ac:dyDescent="0.2">
      <c r="A289" s="166" t="s">
        <v>963</v>
      </c>
      <c r="B289" s="128">
        <v>20</v>
      </c>
      <c r="C289" s="154" t="s">
        <v>163</v>
      </c>
      <c r="D289" s="135" t="s">
        <v>1267</v>
      </c>
      <c r="E289" s="185" t="s">
        <v>465</v>
      </c>
      <c r="F289" s="121">
        <v>0.05</v>
      </c>
      <c r="J289" s="303">
        <v>2006</v>
      </c>
      <c r="L289" s="151"/>
    </row>
    <row r="290" spans="1:12" ht="38.25" x14ac:dyDescent="0.2">
      <c r="A290" s="166" t="s">
        <v>963</v>
      </c>
      <c r="B290" s="128">
        <v>15</v>
      </c>
      <c r="C290" s="154" t="s">
        <v>163</v>
      </c>
      <c r="D290" s="134" t="s">
        <v>852</v>
      </c>
      <c r="E290" s="185" t="s">
        <v>465</v>
      </c>
      <c r="F290" s="121">
        <v>0.05</v>
      </c>
      <c r="J290" s="303">
        <v>2006</v>
      </c>
      <c r="L290" s="151"/>
    </row>
    <row r="291" spans="1:12" ht="44.25" customHeight="1" x14ac:dyDescent="0.2">
      <c r="A291" s="166" t="s">
        <v>963</v>
      </c>
      <c r="B291" s="128">
        <v>28</v>
      </c>
      <c r="C291" s="153" t="s">
        <v>154</v>
      </c>
      <c r="D291" s="134" t="s">
        <v>129</v>
      </c>
      <c r="E291" s="185" t="s">
        <v>465</v>
      </c>
      <c r="F291" s="185" t="s">
        <v>682</v>
      </c>
      <c r="G291" s="121">
        <v>0</v>
      </c>
      <c r="H291" s="121">
        <v>80</v>
      </c>
      <c r="J291" s="303">
        <v>2006</v>
      </c>
      <c r="L291" s="151"/>
    </row>
    <row r="292" spans="1:12" x14ac:dyDescent="0.2">
      <c r="A292" s="166" t="s">
        <v>964</v>
      </c>
      <c r="B292" s="128">
        <v>20</v>
      </c>
      <c r="C292" s="154" t="s">
        <v>855</v>
      </c>
      <c r="D292" s="135" t="s">
        <v>1267</v>
      </c>
      <c r="E292" s="185" t="s">
        <v>465</v>
      </c>
      <c r="F292" s="121">
        <v>0.1</v>
      </c>
      <c r="J292" s="303">
        <v>2006</v>
      </c>
      <c r="L292" s="151"/>
    </row>
    <row r="293" spans="1:12" ht="25.5" x14ac:dyDescent="0.2">
      <c r="A293" s="773" t="s">
        <v>964</v>
      </c>
      <c r="B293" s="775">
        <v>0.5</v>
      </c>
      <c r="C293" s="153" t="s">
        <v>546</v>
      </c>
      <c r="D293" s="777" t="s">
        <v>129</v>
      </c>
      <c r="E293" s="185" t="s">
        <v>1202</v>
      </c>
      <c r="F293" s="121">
        <v>5</v>
      </c>
      <c r="G293" s="121">
        <v>5</v>
      </c>
      <c r="H293" s="121">
        <v>100</v>
      </c>
      <c r="J293" s="303">
        <v>2006</v>
      </c>
      <c r="L293" s="151"/>
    </row>
    <row r="294" spans="1:12" ht="25.5" x14ac:dyDescent="0.2">
      <c r="A294" s="774"/>
      <c r="B294" s="776"/>
      <c r="C294" s="153" t="s">
        <v>547</v>
      </c>
      <c r="D294" s="778"/>
      <c r="E294" s="185" t="s">
        <v>1202</v>
      </c>
      <c r="F294" s="121">
        <v>50</v>
      </c>
      <c r="G294" s="121">
        <v>50</v>
      </c>
      <c r="H294" s="136">
        <v>1000</v>
      </c>
      <c r="J294" s="303">
        <v>2006</v>
      </c>
      <c r="L294" s="151"/>
    </row>
    <row r="295" spans="1:12" ht="25.5" x14ac:dyDescent="0.2">
      <c r="A295" s="166" t="s">
        <v>964</v>
      </c>
      <c r="B295" s="128">
        <v>3.6</v>
      </c>
      <c r="C295" s="153" t="s">
        <v>548</v>
      </c>
      <c r="D295" s="135" t="s">
        <v>129</v>
      </c>
      <c r="E295" s="185" t="s">
        <v>1202</v>
      </c>
      <c r="F295" s="121">
        <v>0.01</v>
      </c>
      <c r="G295" s="121">
        <v>0.01</v>
      </c>
      <c r="H295" s="121">
        <v>0.7</v>
      </c>
      <c r="J295" s="303">
        <v>2006</v>
      </c>
      <c r="L295" s="151"/>
    </row>
    <row r="296" spans="1:12" ht="25.5" x14ac:dyDescent="0.2">
      <c r="A296" s="166" t="s">
        <v>964</v>
      </c>
      <c r="B296" s="128">
        <v>15</v>
      </c>
      <c r="C296" s="154" t="s">
        <v>855</v>
      </c>
      <c r="D296" s="134" t="s">
        <v>453</v>
      </c>
      <c r="E296" s="185" t="s">
        <v>465</v>
      </c>
      <c r="F296" s="121">
        <v>0.1</v>
      </c>
      <c r="J296" s="303">
        <v>2006</v>
      </c>
      <c r="L296" s="151"/>
    </row>
    <row r="297" spans="1:12" x14ac:dyDescent="0.2">
      <c r="A297" s="166" t="s">
        <v>809</v>
      </c>
      <c r="B297" s="128">
        <v>10</v>
      </c>
      <c r="C297" s="154" t="s">
        <v>682</v>
      </c>
      <c r="D297" s="178" t="s">
        <v>808</v>
      </c>
      <c r="E297" s="185"/>
      <c r="F297" s="185" t="s">
        <v>682</v>
      </c>
      <c r="J297" s="303">
        <v>2006</v>
      </c>
      <c r="L297" s="151"/>
    </row>
    <row r="298" spans="1:12" ht="25.5" x14ac:dyDescent="0.2">
      <c r="A298" s="166" t="s">
        <v>809</v>
      </c>
      <c r="B298" s="128">
        <v>16</v>
      </c>
      <c r="C298" s="153" t="s">
        <v>164</v>
      </c>
      <c r="D298" s="135" t="s">
        <v>1267</v>
      </c>
      <c r="E298" s="185" t="s">
        <v>465</v>
      </c>
      <c r="F298" s="121">
        <v>3</v>
      </c>
      <c r="J298" s="303">
        <v>2006</v>
      </c>
      <c r="L298" s="151"/>
    </row>
    <row r="299" spans="1:12" ht="38.25" x14ac:dyDescent="0.2">
      <c r="A299" s="166" t="s">
        <v>809</v>
      </c>
      <c r="B299" s="128">
        <v>6.3</v>
      </c>
      <c r="C299" s="153" t="s">
        <v>853</v>
      </c>
      <c r="D299" s="134" t="s">
        <v>852</v>
      </c>
      <c r="E299" s="185" t="s">
        <v>465</v>
      </c>
      <c r="F299" s="121">
        <v>3</v>
      </c>
      <c r="J299" s="303">
        <v>2006</v>
      </c>
      <c r="L299" s="151"/>
    </row>
    <row r="300" spans="1:12" ht="38.25" x14ac:dyDescent="0.2">
      <c r="A300" s="166" t="s">
        <v>971</v>
      </c>
      <c r="B300" s="128">
        <v>1.56</v>
      </c>
      <c r="C300" s="159" t="s">
        <v>865</v>
      </c>
      <c r="D300" s="134" t="s">
        <v>129</v>
      </c>
      <c r="E300" s="185" t="s">
        <v>1202</v>
      </c>
      <c r="F300" s="121">
        <v>0.1</v>
      </c>
      <c r="G300" s="121">
        <v>0.1</v>
      </c>
      <c r="H300" s="121">
        <v>5</v>
      </c>
      <c r="J300" s="303">
        <v>2006</v>
      </c>
      <c r="L300" s="151"/>
    </row>
    <row r="301" spans="1:12" ht="38.25" x14ac:dyDescent="0.2">
      <c r="A301" s="166" t="s">
        <v>971</v>
      </c>
      <c r="B301" s="128">
        <v>6.3</v>
      </c>
      <c r="C301" s="153" t="s">
        <v>164</v>
      </c>
      <c r="D301" s="134" t="s">
        <v>852</v>
      </c>
      <c r="E301" s="185" t="s">
        <v>465</v>
      </c>
      <c r="F301" s="121">
        <v>30</v>
      </c>
      <c r="J301" s="303">
        <v>2006</v>
      </c>
      <c r="L301" s="151"/>
    </row>
    <row r="302" spans="1:12" ht="38.25" x14ac:dyDescent="0.2">
      <c r="A302" s="166" t="s">
        <v>810</v>
      </c>
      <c r="B302" s="128">
        <v>15</v>
      </c>
      <c r="C302" s="154" t="s">
        <v>163</v>
      </c>
      <c r="D302" s="134" t="s">
        <v>852</v>
      </c>
      <c r="E302" s="185" t="s">
        <v>465</v>
      </c>
      <c r="F302" s="121">
        <v>0.7</v>
      </c>
      <c r="J302" s="303">
        <v>2006</v>
      </c>
      <c r="L302" s="151"/>
    </row>
    <row r="303" spans="1:12" ht="38.25" x14ac:dyDescent="0.2">
      <c r="A303" s="166" t="s">
        <v>810</v>
      </c>
      <c r="B303" s="128">
        <v>6.3</v>
      </c>
      <c r="C303" s="153" t="s">
        <v>164</v>
      </c>
      <c r="D303" s="134" t="s">
        <v>852</v>
      </c>
      <c r="E303" s="185" t="s">
        <v>465</v>
      </c>
      <c r="F303" s="121">
        <v>10</v>
      </c>
      <c r="J303" s="303">
        <v>2006</v>
      </c>
      <c r="L303" s="151"/>
    </row>
    <row r="304" spans="1:12" x14ac:dyDescent="0.2">
      <c r="A304" s="166" t="s">
        <v>810</v>
      </c>
      <c r="B304" s="128">
        <v>10</v>
      </c>
      <c r="C304" s="154" t="s">
        <v>682</v>
      </c>
      <c r="D304" s="178" t="s">
        <v>808</v>
      </c>
      <c r="E304" s="185"/>
      <c r="F304" s="185" t="s">
        <v>682</v>
      </c>
      <c r="J304" s="303">
        <v>2006</v>
      </c>
      <c r="L304" s="151"/>
    </row>
    <row r="305" spans="1:12" ht="25.5" x14ac:dyDescent="0.2">
      <c r="A305" s="166" t="s">
        <v>557</v>
      </c>
      <c r="B305" s="128">
        <v>29.25</v>
      </c>
      <c r="C305" s="154" t="s">
        <v>558</v>
      </c>
      <c r="D305" s="133" t="s">
        <v>364</v>
      </c>
      <c r="E305" s="185"/>
      <c r="F305" s="185" t="s">
        <v>682</v>
      </c>
      <c r="J305" s="303">
        <v>2006</v>
      </c>
      <c r="L305" s="151"/>
    </row>
    <row r="306" spans="1:12" ht="25.5" x14ac:dyDescent="0.2">
      <c r="A306" s="166" t="s">
        <v>557</v>
      </c>
      <c r="B306" s="128">
        <v>24.75</v>
      </c>
      <c r="C306" s="154" t="s">
        <v>559</v>
      </c>
      <c r="D306" s="133" t="s">
        <v>364</v>
      </c>
      <c r="E306" s="185"/>
      <c r="F306" s="185" t="s">
        <v>682</v>
      </c>
      <c r="J306" s="303">
        <v>2006</v>
      </c>
      <c r="L306" s="151"/>
    </row>
    <row r="307" spans="1:12" ht="25.5" x14ac:dyDescent="0.2">
      <c r="A307" s="166" t="s">
        <v>557</v>
      </c>
      <c r="B307" s="128">
        <v>25</v>
      </c>
      <c r="C307" s="154" t="s">
        <v>559</v>
      </c>
      <c r="D307" s="134" t="s">
        <v>461</v>
      </c>
      <c r="E307" s="185"/>
      <c r="F307" s="185" t="s">
        <v>682</v>
      </c>
      <c r="J307" s="303">
        <v>2006</v>
      </c>
      <c r="L307" s="151"/>
    </row>
    <row r="308" spans="1:12" ht="25.5" x14ac:dyDescent="0.2">
      <c r="A308" s="166" t="s">
        <v>557</v>
      </c>
      <c r="B308" s="128">
        <v>12</v>
      </c>
      <c r="C308" s="391" t="s">
        <v>165</v>
      </c>
      <c r="D308" s="135" t="s">
        <v>1267</v>
      </c>
      <c r="E308" s="185"/>
      <c r="F308" s="185" t="s">
        <v>682</v>
      </c>
      <c r="J308" s="303">
        <v>2006</v>
      </c>
      <c r="L308" s="151"/>
    </row>
    <row r="309" spans="1:12" ht="75.75" customHeight="1" x14ac:dyDescent="0.2">
      <c r="A309" s="166" t="s">
        <v>728</v>
      </c>
      <c r="B309" s="129" t="s">
        <v>736</v>
      </c>
      <c r="C309" s="153" t="s">
        <v>733</v>
      </c>
      <c r="D309" s="134" t="s">
        <v>727</v>
      </c>
      <c r="E309" s="185"/>
      <c r="F309" s="166" t="s">
        <v>734</v>
      </c>
      <c r="J309" s="303">
        <v>2003</v>
      </c>
      <c r="L309" s="151"/>
    </row>
    <row r="310" spans="1:12" ht="76.5" x14ac:dyDescent="0.2">
      <c r="A310" s="166" t="s">
        <v>728</v>
      </c>
      <c r="B310" s="129" t="s">
        <v>737</v>
      </c>
      <c r="C310" s="153" t="s">
        <v>735</v>
      </c>
      <c r="D310" s="134" t="s">
        <v>727</v>
      </c>
      <c r="E310" s="185"/>
      <c r="F310" s="185" t="s">
        <v>682</v>
      </c>
      <c r="J310" s="303">
        <v>2003</v>
      </c>
      <c r="L310" s="151"/>
    </row>
    <row r="311" spans="1:12" x14ac:dyDescent="0.2">
      <c r="A311" s="166" t="s">
        <v>557</v>
      </c>
      <c r="B311" s="128">
        <v>50</v>
      </c>
      <c r="C311" s="154" t="s">
        <v>1194</v>
      </c>
      <c r="D311" s="134" t="s">
        <v>1192</v>
      </c>
      <c r="E311" s="185"/>
      <c r="F311" s="185" t="s">
        <v>682</v>
      </c>
      <c r="J311" s="303">
        <v>2003</v>
      </c>
      <c r="L311" s="151"/>
    </row>
    <row r="312" spans="1:12" ht="25.5" x14ac:dyDescent="0.2">
      <c r="A312" s="166" t="s">
        <v>1201</v>
      </c>
      <c r="B312" s="128">
        <v>6.65</v>
      </c>
      <c r="C312" s="153" t="s">
        <v>1215</v>
      </c>
      <c r="D312" s="134" t="s">
        <v>1195</v>
      </c>
      <c r="E312" s="185" t="s">
        <v>1202</v>
      </c>
      <c r="F312" s="166" t="s">
        <v>1214</v>
      </c>
      <c r="J312" s="303">
        <v>2006</v>
      </c>
      <c r="L312" s="151"/>
    </row>
    <row r="313" spans="1:12" ht="38.25" x14ac:dyDescent="0.2">
      <c r="A313" s="166" t="s">
        <v>1200</v>
      </c>
      <c r="B313" s="128">
        <v>8.8000000000000007</v>
      </c>
      <c r="C313" s="153" t="s">
        <v>1213</v>
      </c>
      <c r="D313" s="134" t="s">
        <v>1195</v>
      </c>
      <c r="E313" s="185" t="s">
        <v>1205</v>
      </c>
      <c r="F313" s="121">
        <v>0.1</v>
      </c>
      <c r="J313" s="303">
        <v>2006</v>
      </c>
      <c r="L313" s="151"/>
    </row>
    <row r="314" spans="1:12" ht="38.25" x14ac:dyDescent="0.2">
      <c r="A314" s="166" t="s">
        <v>966</v>
      </c>
      <c r="B314" s="128">
        <v>6.3</v>
      </c>
      <c r="C314" s="154" t="s">
        <v>962</v>
      </c>
      <c r="D314" s="134" t="s">
        <v>852</v>
      </c>
      <c r="E314" s="185" t="s">
        <v>465</v>
      </c>
      <c r="F314" s="121">
        <v>2</v>
      </c>
      <c r="J314" s="303">
        <v>2006</v>
      </c>
      <c r="L314" s="151"/>
    </row>
    <row r="315" spans="1:12" ht="25.5" x14ac:dyDescent="0.2">
      <c r="A315" s="166" t="s">
        <v>966</v>
      </c>
      <c r="B315" s="128">
        <v>16</v>
      </c>
      <c r="C315" s="154" t="s">
        <v>962</v>
      </c>
      <c r="D315" s="133" t="s">
        <v>854</v>
      </c>
      <c r="E315" s="185" t="s">
        <v>465</v>
      </c>
      <c r="F315" s="121">
        <v>2</v>
      </c>
      <c r="J315" s="303">
        <v>2006</v>
      </c>
      <c r="L315" s="151"/>
    </row>
    <row r="316" spans="1:12" ht="38.25" x14ac:dyDescent="0.2">
      <c r="A316" s="166" t="s">
        <v>966</v>
      </c>
      <c r="B316" s="128">
        <v>24</v>
      </c>
      <c r="C316" s="153" t="s">
        <v>155</v>
      </c>
      <c r="D316" s="134" t="s">
        <v>129</v>
      </c>
      <c r="E316" s="185" t="s">
        <v>465</v>
      </c>
      <c r="F316" s="121">
        <v>10</v>
      </c>
      <c r="G316" s="121">
        <v>10</v>
      </c>
      <c r="H316" s="136">
        <v>3000</v>
      </c>
      <c r="J316" s="303">
        <v>2006</v>
      </c>
      <c r="L316" s="151"/>
    </row>
    <row r="317" spans="1:12" x14ac:dyDescent="0.2">
      <c r="A317" s="170"/>
      <c r="B317" s="146"/>
      <c r="C317" s="173"/>
      <c r="D317" s="177"/>
      <c r="E317" s="187"/>
      <c r="F317" s="143"/>
      <c r="G317" s="143"/>
      <c r="H317" s="143"/>
      <c r="I317" s="143"/>
      <c r="J317" s="307"/>
      <c r="K317" s="143"/>
      <c r="L317" s="151"/>
    </row>
    <row r="318" spans="1:12" x14ac:dyDescent="0.2">
      <c r="A318" s="169" t="s">
        <v>597</v>
      </c>
      <c r="B318" s="128"/>
      <c r="C318" s="154"/>
      <c r="D318" s="135"/>
      <c r="E318" s="185"/>
      <c r="J318" s="303">
        <v>2006</v>
      </c>
      <c r="L318" s="151"/>
    </row>
    <row r="319" spans="1:12" x14ac:dyDescent="0.2">
      <c r="A319" s="166" t="s">
        <v>811</v>
      </c>
      <c r="B319" s="128">
        <v>30</v>
      </c>
      <c r="C319" s="154"/>
      <c r="D319" s="178" t="s">
        <v>808</v>
      </c>
      <c r="E319" s="185"/>
      <c r="F319" s="185" t="s">
        <v>682</v>
      </c>
      <c r="J319" s="303">
        <v>2006</v>
      </c>
      <c r="L319" s="151"/>
    </row>
    <row r="320" spans="1:12" ht="25.5" x14ac:dyDescent="0.2">
      <c r="A320" s="166" t="s">
        <v>564</v>
      </c>
      <c r="B320" s="128">
        <v>33</v>
      </c>
      <c r="C320" s="154"/>
      <c r="D320" s="133" t="s">
        <v>364</v>
      </c>
      <c r="E320" s="185"/>
      <c r="F320" s="185" t="s">
        <v>682</v>
      </c>
      <c r="J320" s="303">
        <v>2006</v>
      </c>
      <c r="L320" s="151"/>
    </row>
    <row r="321" spans="1:12" ht="25.5" x14ac:dyDescent="0.2">
      <c r="A321" s="166" t="s">
        <v>564</v>
      </c>
      <c r="B321" s="128">
        <v>55</v>
      </c>
      <c r="C321" s="153" t="s">
        <v>823</v>
      </c>
      <c r="D321" s="134" t="s">
        <v>453</v>
      </c>
      <c r="E321" s="185" t="s">
        <v>824</v>
      </c>
      <c r="F321" s="121">
        <v>5</v>
      </c>
      <c r="G321" s="121">
        <v>5</v>
      </c>
      <c r="H321" s="136">
        <v>1000</v>
      </c>
      <c r="J321" s="303">
        <v>2006</v>
      </c>
      <c r="L321" s="151"/>
    </row>
    <row r="322" spans="1:12" ht="25.5" x14ac:dyDescent="0.2">
      <c r="A322" s="166" t="s">
        <v>564</v>
      </c>
      <c r="B322" s="128">
        <v>30</v>
      </c>
      <c r="C322" s="153" t="s">
        <v>823</v>
      </c>
      <c r="D322" s="135" t="s">
        <v>1267</v>
      </c>
      <c r="E322" s="185" t="s">
        <v>824</v>
      </c>
      <c r="F322" s="121">
        <v>5</v>
      </c>
      <c r="G322" s="121">
        <v>5</v>
      </c>
      <c r="H322" s="136">
        <v>1000</v>
      </c>
      <c r="J322" s="303">
        <v>2006</v>
      </c>
      <c r="L322" s="151"/>
    </row>
    <row r="323" spans="1:12" x14ac:dyDescent="0.2">
      <c r="A323" s="170"/>
      <c r="B323" s="146"/>
      <c r="C323" s="173"/>
      <c r="D323" s="177"/>
      <c r="E323" s="187"/>
      <c r="F323" s="143"/>
      <c r="G323" s="143"/>
      <c r="H323" s="143"/>
      <c r="I323" s="143"/>
      <c r="J323" s="307"/>
      <c r="K323" s="143"/>
      <c r="L323" s="151"/>
    </row>
    <row r="324" spans="1:12" x14ac:dyDescent="0.2">
      <c r="A324" s="166" t="s">
        <v>812</v>
      </c>
      <c r="B324" s="128">
        <v>15</v>
      </c>
      <c r="C324" s="154"/>
      <c r="D324" s="178" t="s">
        <v>808</v>
      </c>
      <c r="E324" s="185"/>
      <c r="F324" s="185" t="s">
        <v>682</v>
      </c>
      <c r="J324" s="303">
        <v>2006</v>
      </c>
      <c r="L324" s="151"/>
    </row>
    <row r="325" spans="1:12" ht="25.5" x14ac:dyDescent="0.2">
      <c r="A325" s="166" t="s">
        <v>565</v>
      </c>
      <c r="B325" s="128">
        <v>20.5</v>
      </c>
      <c r="C325" s="154"/>
      <c r="D325" s="133" t="s">
        <v>364</v>
      </c>
      <c r="E325" s="185"/>
      <c r="F325" s="185" t="s">
        <v>682</v>
      </c>
      <c r="J325" s="303">
        <v>2006</v>
      </c>
      <c r="L325" s="151"/>
    </row>
    <row r="326" spans="1:12" ht="25.5" x14ac:dyDescent="0.2">
      <c r="A326" s="166" t="s">
        <v>566</v>
      </c>
      <c r="B326" s="128">
        <v>83</v>
      </c>
      <c r="C326" s="154" t="s">
        <v>567</v>
      </c>
      <c r="D326" s="133" t="s">
        <v>364</v>
      </c>
      <c r="E326" s="185"/>
      <c r="F326" s="185" t="s">
        <v>682</v>
      </c>
      <c r="J326" s="303">
        <v>2006</v>
      </c>
      <c r="L326" s="151"/>
    </row>
    <row r="327" spans="1:12" ht="25.5" x14ac:dyDescent="0.2">
      <c r="A327" s="166" t="s">
        <v>566</v>
      </c>
      <c r="B327" s="128">
        <v>110.25</v>
      </c>
      <c r="C327" s="154" t="s">
        <v>568</v>
      </c>
      <c r="D327" s="133" t="s">
        <v>364</v>
      </c>
      <c r="E327" s="185"/>
      <c r="F327" s="185" t="s">
        <v>682</v>
      </c>
      <c r="J327" s="303">
        <v>2006</v>
      </c>
      <c r="L327" s="151"/>
    </row>
    <row r="328" spans="1:12" x14ac:dyDescent="0.2">
      <c r="A328" s="170"/>
      <c r="B328" s="146"/>
      <c r="C328" s="173"/>
      <c r="D328" s="177"/>
      <c r="E328" s="187"/>
      <c r="F328" s="187"/>
      <c r="G328" s="143"/>
      <c r="H328" s="143"/>
      <c r="I328" s="143"/>
      <c r="J328" s="307"/>
      <c r="K328" s="143"/>
      <c r="L328" s="151"/>
    </row>
    <row r="329" spans="1:12" x14ac:dyDescent="0.2">
      <c r="A329" s="166" t="s">
        <v>577</v>
      </c>
      <c r="B329" s="128">
        <v>25</v>
      </c>
      <c r="C329" s="154" t="s">
        <v>1193</v>
      </c>
      <c r="D329" s="134" t="s">
        <v>1192</v>
      </c>
      <c r="E329" s="185"/>
      <c r="F329" s="185" t="s">
        <v>682</v>
      </c>
      <c r="J329" s="303">
        <v>2003</v>
      </c>
      <c r="L329" s="151"/>
    </row>
    <row r="330" spans="1:12" ht="25.5" x14ac:dyDescent="0.2">
      <c r="A330" s="166" t="s">
        <v>577</v>
      </c>
      <c r="B330" s="128">
        <v>33.5</v>
      </c>
      <c r="C330" s="154" t="s">
        <v>578</v>
      </c>
      <c r="D330" s="133" t="s">
        <v>364</v>
      </c>
      <c r="E330" s="185"/>
      <c r="F330" s="185" t="s">
        <v>682</v>
      </c>
      <c r="J330" s="303">
        <v>2006</v>
      </c>
      <c r="L330" s="151"/>
    </row>
    <row r="331" spans="1:12" ht="25.5" x14ac:dyDescent="0.2">
      <c r="A331" s="166" t="s">
        <v>577</v>
      </c>
      <c r="B331" s="128">
        <v>45</v>
      </c>
      <c r="C331" s="153" t="s">
        <v>270</v>
      </c>
      <c r="D331" s="134" t="s">
        <v>129</v>
      </c>
      <c r="E331" s="185" t="s">
        <v>465</v>
      </c>
      <c r="F331" s="121">
        <v>0.1</v>
      </c>
      <c r="G331" s="121">
        <v>0.1</v>
      </c>
      <c r="H331" s="121">
        <v>3</v>
      </c>
      <c r="I331" s="166" t="s">
        <v>269</v>
      </c>
      <c r="J331" s="303">
        <v>2006</v>
      </c>
      <c r="L331" s="151"/>
    </row>
    <row r="332" spans="1:12" x14ac:dyDescent="0.2">
      <c r="A332" s="166" t="s">
        <v>738</v>
      </c>
      <c r="B332" s="128">
        <v>135</v>
      </c>
      <c r="C332" s="154" t="s">
        <v>739</v>
      </c>
      <c r="D332" s="134" t="s">
        <v>1192</v>
      </c>
      <c r="E332" s="185"/>
      <c r="F332" s="185" t="s">
        <v>682</v>
      </c>
      <c r="I332" s="185"/>
      <c r="J332" s="303">
        <v>2003</v>
      </c>
      <c r="L332" s="151"/>
    </row>
    <row r="333" spans="1:12" ht="25.5" x14ac:dyDescent="0.2">
      <c r="A333" s="166" t="s">
        <v>970</v>
      </c>
      <c r="B333" s="128">
        <v>140</v>
      </c>
      <c r="C333" s="154" t="s">
        <v>881</v>
      </c>
      <c r="D333" s="135" t="s">
        <v>1267</v>
      </c>
      <c r="E333" s="185"/>
      <c r="F333" s="185" t="s">
        <v>682</v>
      </c>
      <c r="I333" s="185"/>
      <c r="J333" s="303">
        <v>2006</v>
      </c>
      <c r="L333" s="151"/>
    </row>
    <row r="334" spans="1:12" x14ac:dyDescent="0.2">
      <c r="A334" s="170"/>
      <c r="B334" s="146"/>
      <c r="C334" s="173"/>
      <c r="D334" s="177"/>
      <c r="E334" s="187"/>
      <c r="F334" s="187"/>
      <c r="G334" s="143"/>
      <c r="H334" s="143"/>
      <c r="I334" s="187"/>
      <c r="J334" s="307"/>
      <c r="K334" s="143"/>
      <c r="L334" s="151"/>
    </row>
    <row r="335" spans="1:12" ht="38.25" x14ac:dyDescent="0.2">
      <c r="A335" s="166" t="s">
        <v>590</v>
      </c>
      <c r="B335" s="128">
        <v>20</v>
      </c>
      <c r="C335" s="154"/>
      <c r="D335" s="135" t="s">
        <v>1254</v>
      </c>
      <c r="E335" s="186"/>
      <c r="F335" s="185" t="s">
        <v>682</v>
      </c>
      <c r="I335" s="185" t="s">
        <v>141</v>
      </c>
      <c r="J335" s="303">
        <v>2006</v>
      </c>
      <c r="K335" s="123"/>
      <c r="L335" s="151"/>
    </row>
    <row r="336" spans="1:12" x14ac:dyDescent="0.2">
      <c r="A336" s="170"/>
      <c r="B336" s="146"/>
      <c r="C336" s="173"/>
      <c r="D336" s="177"/>
      <c r="E336" s="188"/>
      <c r="F336" s="187"/>
      <c r="G336" s="143"/>
      <c r="H336" s="143"/>
      <c r="I336" s="143"/>
      <c r="J336" s="307"/>
      <c r="K336" s="148"/>
      <c r="L336" s="151"/>
    </row>
    <row r="337" spans="1:12" x14ac:dyDescent="0.2">
      <c r="A337" s="169" t="s">
        <v>807</v>
      </c>
      <c r="B337" s="128"/>
      <c r="C337" s="154"/>
      <c r="D337" s="135"/>
      <c r="E337" s="186"/>
      <c r="F337" s="185"/>
      <c r="J337" s="303"/>
      <c r="K337" s="123"/>
      <c r="L337" s="151"/>
    </row>
    <row r="338" spans="1:12" ht="25.5" x14ac:dyDescent="0.2">
      <c r="A338" s="166" t="s">
        <v>509</v>
      </c>
      <c r="B338" s="128">
        <v>4</v>
      </c>
      <c r="C338" s="154"/>
      <c r="D338" s="135" t="s">
        <v>1254</v>
      </c>
      <c r="E338" s="186"/>
      <c r="F338" s="185" t="s">
        <v>682</v>
      </c>
      <c r="J338" s="303">
        <v>2006</v>
      </c>
      <c r="K338" s="123"/>
      <c r="L338" s="151"/>
    </row>
    <row r="339" spans="1:12" ht="25.5" x14ac:dyDescent="0.2">
      <c r="A339" s="166" t="s">
        <v>803</v>
      </c>
      <c r="B339" s="128">
        <v>5</v>
      </c>
      <c r="C339" s="154" t="s">
        <v>804</v>
      </c>
      <c r="D339" s="134" t="s">
        <v>365</v>
      </c>
      <c r="E339" s="185"/>
      <c r="F339" s="185" t="s">
        <v>682</v>
      </c>
      <c r="J339" s="303">
        <v>2004</v>
      </c>
      <c r="L339" s="151"/>
    </row>
    <row r="340" spans="1:12" ht="25.5" x14ac:dyDescent="0.2">
      <c r="A340" s="166" t="s">
        <v>803</v>
      </c>
      <c r="B340" s="128">
        <v>8.4499999999999993</v>
      </c>
      <c r="C340" s="153" t="s">
        <v>1220</v>
      </c>
      <c r="D340" s="134" t="s">
        <v>1195</v>
      </c>
      <c r="E340" s="185" t="s">
        <v>1205</v>
      </c>
      <c r="F340" s="121">
        <v>0.1</v>
      </c>
      <c r="J340" s="303">
        <v>2006</v>
      </c>
      <c r="L340" s="151"/>
    </row>
    <row r="341" spans="1:12" ht="27" customHeight="1" x14ac:dyDescent="0.2">
      <c r="A341" s="506" t="s">
        <v>2191</v>
      </c>
      <c r="B341" s="128">
        <v>2</v>
      </c>
      <c r="C341" s="507" t="s">
        <v>2190</v>
      </c>
      <c r="D341" s="505" t="s">
        <v>2186</v>
      </c>
      <c r="E341" s="504"/>
      <c r="J341" s="508" t="s">
        <v>2187</v>
      </c>
      <c r="L341" s="151"/>
    </row>
    <row r="342" spans="1:12" ht="38.25" x14ac:dyDescent="0.2">
      <c r="A342" s="506" t="s">
        <v>2194</v>
      </c>
      <c r="B342" s="128">
        <v>4</v>
      </c>
      <c r="C342" s="507" t="s">
        <v>2192</v>
      </c>
      <c r="D342" s="505" t="s">
        <v>2186</v>
      </c>
      <c r="E342" s="504"/>
      <c r="J342" s="508" t="s">
        <v>2187</v>
      </c>
      <c r="L342" s="151"/>
    </row>
    <row r="343" spans="1:12" ht="38.25" x14ac:dyDescent="0.2">
      <c r="A343" s="506" t="s">
        <v>2195</v>
      </c>
      <c r="B343" s="128">
        <v>5</v>
      </c>
      <c r="C343" s="507" t="s">
        <v>2193</v>
      </c>
      <c r="D343" s="505" t="s">
        <v>2186</v>
      </c>
      <c r="E343" s="504"/>
      <c r="J343" s="508" t="s">
        <v>2187</v>
      </c>
      <c r="L343" s="151"/>
    </row>
    <row r="344" spans="1:12" x14ac:dyDescent="0.2">
      <c r="A344" s="506"/>
      <c r="B344" s="128"/>
      <c r="C344" s="507"/>
      <c r="D344" s="505"/>
      <c r="E344" s="504"/>
      <c r="J344" s="508"/>
      <c r="L344" s="151"/>
    </row>
    <row r="345" spans="1:12" x14ac:dyDescent="0.2">
      <c r="A345" s="506"/>
      <c r="B345" s="128"/>
      <c r="C345" s="507"/>
      <c r="D345" s="505"/>
      <c r="E345" s="504"/>
      <c r="J345" s="508"/>
      <c r="L345" s="151"/>
    </row>
    <row r="346" spans="1:12" x14ac:dyDescent="0.2">
      <c r="A346" s="506"/>
      <c r="B346" s="128"/>
      <c r="C346" s="507"/>
      <c r="D346" s="505"/>
      <c r="E346" s="504"/>
      <c r="J346" s="303"/>
      <c r="L346" s="151"/>
    </row>
    <row r="347" spans="1:12" ht="25.5" x14ac:dyDescent="0.2">
      <c r="A347" s="166" t="s">
        <v>1199</v>
      </c>
      <c r="B347" s="128">
        <v>13.85</v>
      </c>
      <c r="C347" s="153" t="s">
        <v>1219</v>
      </c>
      <c r="D347" s="134" t="s">
        <v>1195</v>
      </c>
      <c r="E347" s="185" t="s">
        <v>1216</v>
      </c>
      <c r="F347" s="121">
        <v>0.04</v>
      </c>
      <c r="J347" s="303">
        <v>2006</v>
      </c>
      <c r="L347" s="151"/>
    </row>
    <row r="348" spans="1:12" ht="38.25" x14ac:dyDescent="0.2">
      <c r="A348" s="166" t="s">
        <v>56</v>
      </c>
      <c r="B348" s="128">
        <v>13.85</v>
      </c>
      <c r="C348" s="153" t="s">
        <v>1218</v>
      </c>
      <c r="D348" s="134" t="s">
        <v>1195</v>
      </c>
      <c r="E348" s="185" t="s">
        <v>1217</v>
      </c>
      <c r="F348" s="121">
        <v>1E-3</v>
      </c>
      <c r="J348" s="303">
        <v>2006</v>
      </c>
      <c r="L348" s="151"/>
    </row>
    <row r="349" spans="1:12" ht="25.5" x14ac:dyDescent="0.2">
      <c r="A349" s="166" t="s">
        <v>805</v>
      </c>
      <c r="B349" s="128">
        <v>5</v>
      </c>
      <c r="C349" s="154" t="s">
        <v>806</v>
      </c>
      <c r="D349" s="134" t="s">
        <v>365</v>
      </c>
      <c r="E349" s="185"/>
      <c r="F349" s="185" t="s">
        <v>682</v>
      </c>
      <c r="J349" s="303">
        <v>2004</v>
      </c>
      <c r="L349" s="151"/>
    </row>
    <row r="350" spans="1:12" ht="25.5" x14ac:dyDescent="0.2">
      <c r="A350" s="166" t="s">
        <v>1196</v>
      </c>
      <c r="B350" s="128">
        <v>8.4499999999999993</v>
      </c>
      <c r="C350" s="154" t="s">
        <v>1197</v>
      </c>
      <c r="D350" s="134" t="s">
        <v>1195</v>
      </c>
      <c r="E350" s="185" t="s">
        <v>1205</v>
      </c>
      <c r="F350" s="121">
        <v>0.5</v>
      </c>
      <c r="J350" s="303">
        <v>2006</v>
      </c>
      <c r="L350" s="151"/>
    </row>
    <row r="351" spans="1:12" ht="25.5" x14ac:dyDescent="0.2">
      <c r="A351" s="166" t="s">
        <v>1196</v>
      </c>
      <c r="B351" s="128">
        <v>8.4499999999999993</v>
      </c>
      <c r="C351" s="154" t="s">
        <v>1198</v>
      </c>
      <c r="D351" s="134" t="s">
        <v>1195</v>
      </c>
      <c r="E351" s="185" t="s">
        <v>1205</v>
      </c>
      <c r="F351" s="121">
        <v>1</v>
      </c>
      <c r="J351" s="303">
        <v>2006</v>
      </c>
      <c r="L351" s="151"/>
    </row>
    <row r="352" spans="1:12" ht="63.75" x14ac:dyDescent="0.2">
      <c r="A352" s="506" t="s">
        <v>2188</v>
      </c>
      <c r="B352" s="128">
        <v>10</v>
      </c>
      <c r="C352" s="154" t="s">
        <v>2189</v>
      </c>
      <c r="D352" s="505" t="s">
        <v>2186</v>
      </c>
      <c r="E352" s="504"/>
      <c r="J352" s="508" t="s">
        <v>2187</v>
      </c>
      <c r="L352" s="151"/>
    </row>
    <row r="353" spans="1:12" x14ac:dyDescent="0.2">
      <c r="A353" s="506"/>
      <c r="B353" s="128"/>
      <c r="C353" s="154"/>
      <c r="D353" s="505"/>
      <c r="E353" s="504"/>
      <c r="J353" s="303"/>
      <c r="L353" s="151"/>
    </row>
    <row r="354" spans="1:12" x14ac:dyDescent="0.2">
      <c r="A354" s="506"/>
      <c r="B354" s="128"/>
      <c r="C354" s="154"/>
      <c r="D354" s="505"/>
      <c r="E354" s="504"/>
      <c r="J354" s="303"/>
      <c r="L354" s="151"/>
    </row>
    <row r="355" spans="1:12" x14ac:dyDescent="0.2">
      <c r="A355" s="506"/>
      <c r="B355" s="128"/>
      <c r="C355" s="154"/>
      <c r="D355" s="505"/>
      <c r="E355" s="504"/>
      <c r="J355" s="303"/>
      <c r="L355" s="151"/>
    </row>
    <row r="356" spans="1:12" x14ac:dyDescent="0.2">
      <c r="A356" s="506"/>
      <c r="B356" s="128"/>
      <c r="C356" s="154"/>
      <c r="D356" s="505"/>
      <c r="E356" s="504"/>
      <c r="J356" s="303"/>
      <c r="L356" s="151"/>
    </row>
    <row r="357" spans="1:12" ht="25.5" customHeight="1" x14ac:dyDescent="0.2">
      <c r="A357" s="506" t="s">
        <v>2198</v>
      </c>
      <c r="B357" s="128">
        <v>4</v>
      </c>
      <c r="C357" s="507" t="s">
        <v>2196</v>
      </c>
      <c r="D357" s="505" t="s">
        <v>2186</v>
      </c>
      <c r="E357" s="504"/>
      <c r="J357" s="508" t="s">
        <v>2187</v>
      </c>
      <c r="L357" s="151"/>
    </row>
    <row r="358" spans="1:12" ht="24.75" customHeight="1" x14ac:dyDescent="0.2">
      <c r="A358" s="506" t="s">
        <v>2199</v>
      </c>
      <c r="B358" s="128">
        <v>4</v>
      </c>
      <c r="C358" s="507" t="s">
        <v>2197</v>
      </c>
      <c r="D358" s="505" t="s">
        <v>2186</v>
      </c>
      <c r="E358" s="504"/>
      <c r="J358" s="508" t="s">
        <v>2187</v>
      </c>
      <c r="L358" s="151"/>
    </row>
    <row r="359" spans="1:12" ht="38.25" x14ac:dyDescent="0.2">
      <c r="A359" s="506" t="s">
        <v>2202</v>
      </c>
      <c r="B359" s="128">
        <v>15</v>
      </c>
      <c r="C359" s="154" t="s">
        <v>2200</v>
      </c>
      <c r="D359" s="505" t="s">
        <v>2186</v>
      </c>
      <c r="E359" s="504"/>
      <c r="J359" s="508" t="s">
        <v>2187</v>
      </c>
      <c r="L359" s="151"/>
    </row>
    <row r="360" spans="1:12" ht="38.25" x14ac:dyDescent="0.2">
      <c r="A360" s="506" t="s">
        <v>2203</v>
      </c>
      <c r="B360" s="128">
        <v>40</v>
      </c>
      <c r="C360" s="507" t="s">
        <v>2201</v>
      </c>
      <c r="D360" s="505" t="s">
        <v>2186</v>
      </c>
      <c r="E360" s="504"/>
      <c r="J360" s="508" t="s">
        <v>2187</v>
      </c>
      <c r="L360" s="151"/>
    </row>
    <row r="361" spans="1:12" ht="38.25" x14ac:dyDescent="0.2">
      <c r="A361" s="506" t="s">
        <v>2205</v>
      </c>
      <c r="B361" s="128">
        <v>10</v>
      </c>
      <c r="C361" s="154" t="s">
        <v>2204</v>
      </c>
      <c r="D361" s="505" t="s">
        <v>2186</v>
      </c>
      <c r="E361" s="504"/>
      <c r="J361" s="508" t="s">
        <v>2187</v>
      </c>
      <c r="L361" s="151"/>
    </row>
    <row r="362" spans="1:12" ht="25.5" customHeight="1" x14ac:dyDescent="0.2">
      <c r="A362" s="506" t="s">
        <v>2209</v>
      </c>
      <c r="B362" s="128">
        <v>6</v>
      </c>
      <c r="C362" s="154" t="s">
        <v>2206</v>
      </c>
      <c r="D362" s="505" t="s">
        <v>2186</v>
      </c>
      <c r="E362" s="504"/>
      <c r="J362" s="508" t="s">
        <v>2187</v>
      </c>
      <c r="L362" s="151"/>
    </row>
    <row r="363" spans="1:12" ht="27" customHeight="1" x14ac:dyDescent="0.2">
      <c r="A363" s="506" t="s">
        <v>2208</v>
      </c>
      <c r="B363" s="128">
        <v>6</v>
      </c>
      <c r="C363" s="507" t="s">
        <v>2207</v>
      </c>
      <c r="D363" s="505" t="s">
        <v>2186</v>
      </c>
      <c r="E363" s="504"/>
      <c r="J363" s="508" t="s">
        <v>2187</v>
      </c>
      <c r="L363" s="151"/>
    </row>
    <row r="364" spans="1:12" x14ac:dyDescent="0.2">
      <c r="A364" s="506"/>
      <c r="B364" s="128"/>
      <c r="C364" s="154"/>
      <c r="D364" s="505"/>
      <c r="E364" s="504"/>
      <c r="J364" s="303"/>
      <c r="L364" s="151"/>
    </row>
    <row r="365" spans="1:12" x14ac:dyDescent="0.2">
      <c r="A365" s="506"/>
      <c r="B365" s="128"/>
      <c r="C365" s="154"/>
      <c r="D365" s="505"/>
      <c r="E365" s="504"/>
      <c r="J365" s="303"/>
      <c r="L365" s="151"/>
    </row>
    <row r="366" spans="1:12" x14ac:dyDescent="0.2">
      <c r="A366" s="506"/>
      <c r="B366" s="128"/>
      <c r="C366" s="154"/>
      <c r="D366" s="505"/>
      <c r="E366" s="504"/>
      <c r="J366" s="303"/>
      <c r="L366" s="151"/>
    </row>
    <row r="367" spans="1:12" x14ac:dyDescent="0.2">
      <c r="A367" s="506"/>
      <c r="B367" s="128"/>
      <c r="C367" s="154"/>
      <c r="D367" s="505"/>
      <c r="E367" s="504"/>
      <c r="J367" s="303"/>
      <c r="L367" s="151"/>
    </row>
    <row r="368" spans="1:12" x14ac:dyDescent="0.2">
      <c r="A368" s="506"/>
      <c r="B368" s="128"/>
      <c r="C368" s="154"/>
      <c r="D368" s="505"/>
      <c r="E368" s="504"/>
      <c r="J368" s="303"/>
      <c r="L368" s="151"/>
    </row>
    <row r="369" spans="1:12" x14ac:dyDescent="0.2">
      <c r="A369" s="506"/>
      <c r="B369" s="128"/>
      <c r="C369" s="154"/>
      <c r="D369" s="505"/>
      <c r="E369" s="504"/>
      <c r="J369" s="303"/>
      <c r="L369" s="151"/>
    </row>
    <row r="370" spans="1:12" x14ac:dyDescent="0.2">
      <c r="A370" s="506"/>
      <c r="B370" s="128"/>
      <c r="C370" s="154"/>
      <c r="D370" s="505"/>
      <c r="E370" s="504"/>
      <c r="J370" s="303"/>
      <c r="L370" s="151"/>
    </row>
    <row r="371" spans="1:12" x14ac:dyDescent="0.2">
      <c r="A371" s="170"/>
      <c r="B371" s="146"/>
      <c r="C371" s="173"/>
      <c r="D371" s="177"/>
      <c r="E371" s="187"/>
      <c r="F371" s="143"/>
      <c r="G371" s="143"/>
      <c r="H371" s="143"/>
      <c r="I371" s="143"/>
      <c r="J371" s="307"/>
      <c r="K371" s="143"/>
      <c r="L371" s="151"/>
    </row>
    <row r="372" spans="1:12" x14ac:dyDescent="0.2">
      <c r="A372" s="169" t="s">
        <v>591</v>
      </c>
      <c r="B372" s="128"/>
      <c r="C372" s="154"/>
      <c r="D372" s="135"/>
      <c r="E372" s="185"/>
      <c r="J372" s="303"/>
      <c r="L372" s="151"/>
    </row>
    <row r="373" spans="1:12" ht="63.75" x14ac:dyDescent="0.2">
      <c r="A373" s="167" t="s">
        <v>1015</v>
      </c>
      <c r="B373" s="129" t="s">
        <v>815</v>
      </c>
      <c r="C373" s="153" t="s">
        <v>1018</v>
      </c>
      <c r="D373" s="135" t="s">
        <v>553</v>
      </c>
      <c r="E373" s="185"/>
      <c r="F373" s="185" t="s">
        <v>682</v>
      </c>
      <c r="J373" s="303">
        <v>2007</v>
      </c>
      <c r="L373" s="151"/>
    </row>
    <row r="374" spans="1:12" ht="76.5" x14ac:dyDescent="0.2">
      <c r="A374" s="167" t="s">
        <v>1016</v>
      </c>
      <c r="B374" s="129" t="s">
        <v>816</v>
      </c>
      <c r="C374" s="153" t="s">
        <v>1018</v>
      </c>
      <c r="D374" s="135" t="s">
        <v>553</v>
      </c>
      <c r="E374" s="185"/>
      <c r="F374" s="185" t="s">
        <v>682</v>
      </c>
      <c r="J374" s="303">
        <v>2007</v>
      </c>
      <c r="L374" s="151"/>
    </row>
    <row r="375" spans="1:12" ht="51" x14ac:dyDescent="0.2">
      <c r="A375" s="167" t="s">
        <v>1017</v>
      </c>
      <c r="B375" s="129">
        <v>65</v>
      </c>
      <c r="C375" s="153" t="s">
        <v>1018</v>
      </c>
      <c r="D375" s="135" t="s">
        <v>553</v>
      </c>
      <c r="E375" s="185"/>
      <c r="F375" s="185" t="s">
        <v>682</v>
      </c>
      <c r="J375" s="303">
        <v>2007</v>
      </c>
      <c r="L375" s="151"/>
    </row>
    <row r="376" spans="1:12" x14ac:dyDescent="0.2">
      <c r="A376" s="166" t="s">
        <v>550</v>
      </c>
      <c r="B376" s="168" t="s">
        <v>552</v>
      </c>
      <c r="C376" s="154" t="s">
        <v>551</v>
      </c>
      <c r="D376" s="135" t="s">
        <v>553</v>
      </c>
      <c r="E376" s="185"/>
      <c r="F376" s="185" t="s">
        <v>682</v>
      </c>
      <c r="J376" s="303">
        <v>2007</v>
      </c>
      <c r="L376" s="151"/>
    </row>
    <row r="377" spans="1:12" x14ac:dyDescent="0.2">
      <c r="A377" s="171"/>
      <c r="B377" s="150"/>
      <c r="C377" s="151"/>
      <c r="D377" s="151"/>
      <c r="E377" s="151"/>
      <c r="F377" s="151"/>
      <c r="G377" s="151"/>
      <c r="H377" s="151"/>
      <c r="I377" s="151"/>
      <c r="J377" s="151"/>
      <c r="K377" s="151"/>
      <c r="L377" s="151"/>
    </row>
    <row r="378" spans="1:12" s="194" customFormat="1" x14ac:dyDescent="0.2">
      <c r="A378" s="192"/>
      <c r="B378" s="193"/>
      <c r="C378" s="193"/>
      <c r="D378" s="193"/>
      <c r="E378" s="193"/>
      <c r="F378" s="193"/>
      <c r="G378" s="193"/>
      <c r="H378" s="193"/>
      <c r="I378" s="193"/>
      <c r="J378" s="193"/>
      <c r="K378" s="193"/>
    </row>
    <row r="379" spans="1:12" s="194" customFormat="1" x14ac:dyDescent="0.2">
      <c r="A379" s="192"/>
      <c r="B379" s="193"/>
      <c r="C379" s="193"/>
      <c r="D379" s="193"/>
      <c r="E379" s="193"/>
      <c r="F379" s="193"/>
      <c r="G379" s="193"/>
      <c r="H379" s="193"/>
      <c r="I379" s="193"/>
      <c r="J379" s="193"/>
      <c r="K379" s="193"/>
    </row>
    <row r="380" spans="1:12" s="194" customFormat="1" x14ac:dyDescent="0.2">
      <c r="A380" s="192"/>
      <c r="B380" s="193"/>
      <c r="C380" s="193"/>
      <c r="D380" s="193"/>
      <c r="E380" s="193"/>
      <c r="F380" s="193"/>
      <c r="G380" s="193"/>
      <c r="H380" s="193"/>
      <c r="I380" s="193"/>
      <c r="J380" s="193"/>
      <c r="K380" s="193"/>
    </row>
    <row r="381" spans="1:12" s="194" customFormat="1" x14ac:dyDescent="0.2">
      <c r="A381" s="192"/>
      <c r="B381" s="193"/>
      <c r="C381" s="193"/>
      <c r="D381" s="193"/>
      <c r="E381" s="193"/>
      <c r="F381" s="193"/>
      <c r="G381" s="193"/>
      <c r="H381" s="193"/>
      <c r="I381" s="193"/>
      <c r="J381" s="193"/>
      <c r="K381" s="193"/>
    </row>
    <row r="382" spans="1:12" s="194" customFormat="1" x14ac:dyDescent="0.2">
      <c r="A382" s="192"/>
      <c r="B382" s="193"/>
      <c r="C382" s="193"/>
      <c r="D382" s="193"/>
      <c r="E382" s="193"/>
      <c r="F382" s="193"/>
      <c r="G382" s="193"/>
      <c r="H382" s="193"/>
      <c r="I382" s="193"/>
      <c r="J382" s="193"/>
      <c r="K382" s="193"/>
    </row>
    <row r="383" spans="1:12" s="194" customFormat="1" x14ac:dyDescent="0.2">
      <c r="A383" s="192"/>
      <c r="B383" s="193"/>
      <c r="C383" s="193"/>
      <c r="D383" s="193"/>
      <c r="E383" s="193"/>
      <c r="F383" s="193"/>
      <c r="G383" s="193"/>
      <c r="H383" s="193"/>
      <c r="I383" s="193"/>
      <c r="J383" s="193"/>
      <c r="K383" s="193"/>
    </row>
    <row r="384" spans="1:12" s="194" customFormat="1" x14ac:dyDescent="0.2">
      <c r="A384" s="192"/>
      <c r="B384" s="193"/>
      <c r="C384" s="193"/>
      <c r="D384" s="193"/>
      <c r="E384" s="193"/>
      <c r="F384" s="193"/>
      <c r="G384" s="193"/>
      <c r="H384" s="193"/>
      <c r="I384" s="193"/>
      <c r="J384" s="193"/>
      <c r="K384" s="193"/>
    </row>
    <row r="385" spans="1:11" s="194" customFormat="1" x14ac:dyDescent="0.2">
      <c r="A385" s="192"/>
      <c r="B385" s="193"/>
      <c r="C385" s="193"/>
      <c r="D385" s="193"/>
      <c r="E385" s="193"/>
      <c r="F385" s="193"/>
      <c r="G385" s="193"/>
      <c r="H385" s="193"/>
      <c r="I385" s="193"/>
      <c r="J385" s="193"/>
      <c r="K385" s="193"/>
    </row>
    <row r="386" spans="1:11" s="194" customFormat="1" x14ac:dyDescent="0.2">
      <c r="A386" s="192"/>
      <c r="B386" s="193"/>
      <c r="C386" s="193"/>
      <c r="D386" s="193"/>
      <c r="E386" s="193"/>
      <c r="F386" s="193"/>
      <c r="G386" s="193"/>
      <c r="H386" s="193"/>
      <c r="I386" s="193"/>
      <c r="J386" s="193"/>
      <c r="K386" s="193"/>
    </row>
    <row r="387" spans="1:11" s="194" customFormat="1" x14ac:dyDescent="0.2">
      <c r="A387" s="192"/>
      <c r="B387" s="193"/>
      <c r="C387" s="193"/>
      <c r="D387" s="193"/>
      <c r="E387" s="193"/>
      <c r="F387" s="193"/>
      <c r="G387" s="193"/>
      <c r="H387" s="193"/>
      <c r="I387" s="193"/>
      <c r="J387" s="193"/>
      <c r="K387" s="193"/>
    </row>
    <row r="388" spans="1:11" s="194" customFormat="1" x14ac:dyDescent="0.2">
      <c r="A388" s="192"/>
      <c r="B388" s="193"/>
      <c r="C388" s="193"/>
      <c r="D388" s="193"/>
      <c r="E388" s="193"/>
      <c r="F388" s="193"/>
      <c r="G388" s="193"/>
      <c r="H388" s="193"/>
      <c r="I388" s="193"/>
      <c r="J388" s="193"/>
      <c r="K388" s="193"/>
    </row>
    <row r="389" spans="1:11" s="194" customFormat="1" x14ac:dyDescent="0.2">
      <c r="A389" s="192"/>
      <c r="B389" s="193"/>
      <c r="C389" s="193"/>
      <c r="D389" s="193"/>
      <c r="E389" s="193"/>
      <c r="F389" s="193"/>
      <c r="G389" s="193"/>
      <c r="H389" s="193"/>
      <c r="I389" s="193"/>
      <c r="J389" s="193"/>
      <c r="K389" s="193"/>
    </row>
    <row r="390" spans="1:11" s="194" customFormat="1" x14ac:dyDescent="0.2">
      <c r="A390" s="192"/>
      <c r="B390" s="193"/>
      <c r="C390" s="193"/>
      <c r="D390" s="193"/>
      <c r="E390" s="193"/>
      <c r="F390" s="193"/>
      <c r="G390" s="193"/>
      <c r="H390" s="193"/>
      <c r="I390" s="193"/>
      <c r="J390" s="193"/>
      <c r="K390" s="193"/>
    </row>
    <row r="391" spans="1:11" s="194" customFormat="1" x14ac:dyDescent="0.2">
      <c r="A391" s="192"/>
      <c r="B391" s="193"/>
      <c r="C391" s="193"/>
      <c r="D391" s="193"/>
      <c r="E391" s="193"/>
      <c r="F391" s="193"/>
      <c r="G391" s="193"/>
      <c r="H391" s="193"/>
      <c r="I391" s="193"/>
      <c r="J391" s="193"/>
      <c r="K391" s="193"/>
    </row>
    <row r="392" spans="1:11" s="194" customFormat="1" x14ac:dyDescent="0.2">
      <c r="A392" s="192"/>
      <c r="B392" s="193"/>
      <c r="C392" s="193"/>
      <c r="D392" s="193"/>
      <c r="E392" s="193"/>
      <c r="F392" s="193"/>
      <c r="G392" s="193"/>
      <c r="H392" s="193"/>
      <c r="I392" s="193"/>
      <c r="J392" s="193"/>
      <c r="K392" s="193"/>
    </row>
    <row r="393" spans="1:11" s="194" customFormat="1" x14ac:dyDescent="0.2">
      <c r="A393" s="192"/>
      <c r="B393" s="193"/>
      <c r="C393" s="193"/>
      <c r="D393" s="193"/>
      <c r="E393" s="193"/>
      <c r="F393" s="193"/>
      <c r="G393" s="193"/>
      <c r="H393" s="193"/>
      <c r="I393" s="193"/>
      <c r="J393" s="193"/>
      <c r="K393" s="193"/>
    </row>
    <row r="394" spans="1:11" s="194" customFormat="1" x14ac:dyDescent="0.2">
      <c r="A394" s="192"/>
      <c r="B394" s="193"/>
      <c r="C394" s="193"/>
      <c r="D394" s="193"/>
      <c r="E394" s="193"/>
      <c r="F394" s="193"/>
      <c r="G394" s="193"/>
      <c r="H394" s="193"/>
      <c r="I394" s="193"/>
      <c r="J394" s="193"/>
      <c r="K394" s="193"/>
    </row>
    <row r="395" spans="1:11" s="194" customFormat="1" x14ac:dyDescent="0.2">
      <c r="A395" s="192"/>
      <c r="B395" s="193"/>
      <c r="C395" s="193"/>
      <c r="D395" s="193"/>
      <c r="E395" s="193"/>
      <c r="F395" s="193"/>
      <c r="G395" s="193"/>
      <c r="H395" s="193"/>
      <c r="I395" s="193"/>
      <c r="J395" s="193"/>
      <c r="K395" s="193"/>
    </row>
    <row r="396" spans="1:11" s="194" customFormat="1" x14ac:dyDescent="0.2">
      <c r="A396" s="192"/>
      <c r="B396" s="193"/>
      <c r="C396" s="193"/>
      <c r="D396" s="193"/>
      <c r="E396" s="193"/>
      <c r="F396" s="193"/>
      <c r="G396" s="193"/>
      <c r="H396" s="193"/>
      <c r="I396" s="193"/>
      <c r="J396" s="193"/>
      <c r="K396" s="193"/>
    </row>
    <row r="397" spans="1:11" s="194" customFormat="1" x14ac:dyDescent="0.2">
      <c r="A397" s="192"/>
      <c r="B397" s="193"/>
      <c r="C397" s="193"/>
      <c r="D397" s="193"/>
      <c r="E397" s="193"/>
      <c r="F397" s="193"/>
      <c r="G397" s="193"/>
      <c r="H397" s="193"/>
      <c r="I397" s="193"/>
      <c r="J397" s="193"/>
      <c r="K397" s="193"/>
    </row>
    <row r="398" spans="1:11" s="194" customFormat="1" x14ac:dyDescent="0.2">
      <c r="A398" s="192"/>
      <c r="B398" s="193"/>
      <c r="C398" s="193"/>
      <c r="D398" s="193"/>
      <c r="E398" s="193"/>
      <c r="F398" s="193"/>
      <c r="G398" s="193"/>
      <c r="H398" s="193"/>
      <c r="I398" s="193"/>
      <c r="J398" s="193"/>
      <c r="K398" s="193"/>
    </row>
    <row r="399" spans="1:11" s="194" customFormat="1" x14ac:dyDescent="0.2">
      <c r="A399" s="192"/>
      <c r="B399" s="193"/>
      <c r="C399" s="193"/>
      <c r="D399" s="193"/>
      <c r="E399" s="193"/>
      <c r="F399" s="193"/>
      <c r="G399" s="193"/>
      <c r="H399" s="193"/>
      <c r="I399" s="193"/>
      <c r="J399" s="193"/>
      <c r="K399" s="193"/>
    </row>
    <row r="400" spans="1:11" s="194" customFormat="1" x14ac:dyDescent="0.2">
      <c r="A400" s="192"/>
      <c r="B400" s="193"/>
      <c r="C400" s="193"/>
      <c r="D400" s="193"/>
      <c r="E400" s="193"/>
      <c r="F400" s="193"/>
      <c r="G400" s="193"/>
      <c r="H400" s="193"/>
      <c r="I400" s="193"/>
      <c r="J400" s="193"/>
      <c r="K400" s="193"/>
    </row>
    <row r="401" spans="1:11" s="194" customFormat="1" x14ac:dyDescent="0.2">
      <c r="A401" s="192"/>
      <c r="B401" s="193"/>
      <c r="C401" s="193"/>
      <c r="D401" s="193"/>
      <c r="E401" s="193"/>
      <c r="F401" s="193"/>
      <c r="G401" s="193"/>
      <c r="H401" s="193"/>
      <c r="I401" s="193"/>
      <c r="J401" s="193"/>
      <c r="K401" s="193"/>
    </row>
    <row r="402" spans="1:11" s="194" customFormat="1" x14ac:dyDescent="0.2">
      <c r="A402" s="192"/>
      <c r="B402" s="193"/>
      <c r="C402" s="193"/>
      <c r="D402" s="193"/>
      <c r="E402" s="193"/>
      <c r="F402" s="193"/>
      <c r="G402" s="193"/>
      <c r="H402" s="193"/>
      <c r="I402" s="193"/>
      <c r="J402" s="193"/>
      <c r="K402" s="193"/>
    </row>
    <row r="403" spans="1:11" s="194" customFormat="1" x14ac:dyDescent="0.2">
      <c r="A403" s="192"/>
      <c r="B403" s="193"/>
      <c r="C403" s="193"/>
      <c r="D403" s="193"/>
      <c r="E403" s="193"/>
      <c r="F403" s="193"/>
      <c r="G403" s="193"/>
      <c r="H403" s="193"/>
      <c r="I403" s="193"/>
      <c r="J403" s="193"/>
      <c r="K403" s="193"/>
    </row>
    <row r="404" spans="1:11" s="194" customFormat="1" x14ac:dyDescent="0.2">
      <c r="A404" s="192"/>
      <c r="B404" s="193"/>
      <c r="C404" s="193"/>
      <c r="D404" s="193"/>
      <c r="E404" s="193"/>
      <c r="F404" s="193"/>
      <c r="G404" s="193"/>
      <c r="H404" s="193"/>
      <c r="I404" s="193"/>
      <c r="J404" s="193"/>
      <c r="K404" s="193"/>
    </row>
    <row r="405" spans="1:11" s="194" customFormat="1" x14ac:dyDescent="0.2">
      <c r="A405" s="192"/>
      <c r="B405" s="193"/>
      <c r="C405" s="193"/>
      <c r="D405" s="193"/>
      <c r="E405" s="193"/>
      <c r="F405" s="193"/>
      <c r="G405" s="193"/>
      <c r="H405" s="193"/>
      <c r="I405" s="193"/>
      <c r="J405" s="193"/>
      <c r="K405" s="193"/>
    </row>
    <row r="406" spans="1:11" s="194" customFormat="1" x14ac:dyDescent="0.2">
      <c r="A406" s="192"/>
      <c r="B406" s="193"/>
      <c r="C406" s="193"/>
      <c r="D406" s="193"/>
      <c r="E406" s="193"/>
      <c r="F406" s="193"/>
      <c r="G406" s="193"/>
      <c r="H406" s="193"/>
      <c r="I406" s="193"/>
      <c r="J406" s="193"/>
      <c r="K406" s="193"/>
    </row>
    <row r="407" spans="1:11" s="194" customFormat="1" x14ac:dyDescent="0.2">
      <c r="A407" s="192"/>
      <c r="B407" s="193"/>
      <c r="C407" s="193"/>
      <c r="D407" s="193"/>
      <c r="E407" s="193"/>
      <c r="F407" s="193"/>
      <c r="G407" s="193"/>
      <c r="H407" s="193"/>
      <c r="I407" s="193"/>
      <c r="J407" s="193"/>
      <c r="K407" s="193"/>
    </row>
    <row r="408" spans="1:11" s="194" customFormat="1" x14ac:dyDescent="0.2">
      <c r="A408" s="192"/>
      <c r="B408" s="193"/>
      <c r="C408" s="193"/>
      <c r="D408" s="193"/>
      <c r="E408" s="193"/>
      <c r="F408" s="193"/>
      <c r="G408" s="193"/>
      <c r="H408" s="193"/>
      <c r="I408" s="193"/>
      <c r="J408" s="193"/>
      <c r="K408" s="193"/>
    </row>
    <row r="409" spans="1:11" s="194" customFormat="1" x14ac:dyDescent="0.2">
      <c r="A409" s="192"/>
      <c r="B409" s="193"/>
      <c r="C409" s="193"/>
      <c r="D409" s="193"/>
      <c r="E409" s="193"/>
      <c r="F409" s="193"/>
      <c r="G409" s="193"/>
      <c r="H409" s="193"/>
      <c r="I409" s="193"/>
      <c r="J409" s="193"/>
      <c r="K409" s="193"/>
    </row>
    <row r="410" spans="1:11" s="194" customFormat="1" x14ac:dyDescent="0.2">
      <c r="A410" s="192"/>
      <c r="B410" s="193"/>
      <c r="C410" s="193"/>
      <c r="D410" s="193"/>
      <c r="E410" s="193"/>
      <c r="F410" s="193"/>
      <c r="G410" s="193"/>
      <c r="H410" s="193"/>
      <c r="I410" s="193"/>
      <c r="J410" s="193"/>
      <c r="K410" s="193"/>
    </row>
    <row r="411" spans="1:11" s="194" customFormat="1" x14ac:dyDescent="0.2">
      <c r="A411" s="192"/>
      <c r="B411" s="193"/>
      <c r="C411" s="193"/>
      <c r="D411" s="193"/>
      <c r="E411" s="193"/>
      <c r="F411" s="193"/>
      <c r="G411" s="193"/>
      <c r="H411" s="193"/>
      <c r="I411" s="193"/>
      <c r="J411" s="193"/>
      <c r="K411" s="193"/>
    </row>
    <row r="412" spans="1:11" s="194" customFormat="1" x14ac:dyDescent="0.2">
      <c r="A412" s="192"/>
      <c r="B412" s="193"/>
      <c r="C412" s="193"/>
      <c r="D412" s="193"/>
      <c r="E412" s="193"/>
      <c r="F412" s="193"/>
      <c r="G412" s="193"/>
      <c r="H412" s="193"/>
      <c r="I412" s="193"/>
      <c r="J412" s="193"/>
      <c r="K412" s="193"/>
    </row>
    <row r="413" spans="1:11" s="194" customFormat="1" x14ac:dyDescent="0.2">
      <c r="A413" s="192"/>
      <c r="B413" s="193"/>
      <c r="C413" s="193"/>
      <c r="D413" s="193"/>
      <c r="E413" s="193"/>
      <c r="F413" s="193"/>
      <c r="G413" s="193"/>
      <c r="H413" s="193"/>
      <c r="I413" s="193"/>
      <c r="J413" s="193"/>
      <c r="K413" s="193"/>
    </row>
    <row r="414" spans="1:11" s="194" customFormat="1" x14ac:dyDescent="0.2">
      <c r="A414" s="192"/>
      <c r="B414" s="193"/>
      <c r="C414" s="193"/>
      <c r="D414" s="193"/>
      <c r="E414" s="193"/>
      <c r="F414" s="193"/>
      <c r="G414" s="193"/>
      <c r="H414" s="193"/>
      <c r="I414" s="193"/>
      <c r="J414" s="193"/>
      <c r="K414" s="193"/>
    </row>
    <row r="415" spans="1:11" s="194" customFormat="1" x14ac:dyDescent="0.2">
      <c r="A415" s="192"/>
      <c r="B415" s="193"/>
      <c r="C415" s="193"/>
      <c r="D415" s="193"/>
      <c r="E415" s="193"/>
      <c r="F415" s="193"/>
      <c r="G415" s="193"/>
      <c r="H415" s="193"/>
      <c r="I415" s="193"/>
      <c r="J415" s="193"/>
      <c r="K415" s="193"/>
    </row>
    <row r="416" spans="1:11" s="194" customFormat="1" x14ac:dyDescent="0.2">
      <c r="A416" s="192"/>
      <c r="B416" s="193"/>
      <c r="C416" s="193"/>
      <c r="D416" s="193"/>
      <c r="E416" s="193"/>
      <c r="F416" s="193"/>
      <c r="G416" s="193"/>
      <c r="H416" s="193"/>
      <c r="I416" s="193"/>
      <c r="J416" s="193"/>
      <c r="K416" s="193"/>
    </row>
    <row r="417" spans="1:11" s="194" customFormat="1" x14ac:dyDescent="0.2">
      <c r="A417" s="192"/>
      <c r="B417" s="193"/>
      <c r="C417" s="193"/>
      <c r="D417" s="193"/>
      <c r="E417" s="193"/>
      <c r="F417" s="193"/>
      <c r="G417" s="193"/>
      <c r="H417" s="193"/>
      <c r="I417" s="193"/>
      <c r="J417" s="193"/>
      <c r="K417" s="193"/>
    </row>
    <row r="418" spans="1:11" s="194" customFormat="1" x14ac:dyDescent="0.2">
      <c r="A418" s="192"/>
      <c r="B418" s="193"/>
      <c r="C418" s="193"/>
      <c r="D418" s="193"/>
      <c r="E418" s="193"/>
      <c r="F418" s="193"/>
      <c r="G418" s="193"/>
      <c r="H418" s="193"/>
      <c r="I418" s="193"/>
      <c r="J418" s="193"/>
      <c r="K418" s="193"/>
    </row>
    <row r="419" spans="1:11" s="194" customFormat="1" x14ac:dyDescent="0.2">
      <c r="A419" s="192"/>
      <c r="B419" s="193"/>
      <c r="C419" s="193"/>
      <c r="D419" s="193"/>
      <c r="E419" s="193"/>
      <c r="F419" s="193"/>
      <c r="G419" s="193"/>
      <c r="H419" s="193"/>
      <c r="I419" s="193"/>
      <c r="J419" s="193"/>
      <c r="K419" s="193"/>
    </row>
    <row r="420" spans="1:11" s="194" customFormat="1" x14ac:dyDescent="0.2">
      <c r="A420" s="192"/>
      <c r="B420" s="193"/>
      <c r="C420" s="193"/>
      <c r="D420" s="193"/>
      <c r="E420" s="193"/>
      <c r="F420" s="193"/>
      <c r="G420" s="193"/>
      <c r="H420" s="193"/>
      <c r="I420" s="193"/>
      <c r="J420" s="193"/>
      <c r="K420" s="193"/>
    </row>
    <row r="421" spans="1:11" s="194" customFormat="1" x14ac:dyDescent="0.2">
      <c r="A421" s="192"/>
      <c r="B421" s="193"/>
      <c r="C421" s="193"/>
      <c r="D421" s="193"/>
      <c r="E421" s="193"/>
      <c r="F421" s="193"/>
      <c r="G421" s="193"/>
      <c r="H421" s="193"/>
      <c r="I421" s="193"/>
      <c r="J421" s="193"/>
      <c r="K421" s="193"/>
    </row>
    <row r="422" spans="1:11" s="194" customFormat="1" x14ac:dyDescent="0.2">
      <c r="A422" s="192"/>
      <c r="B422" s="193"/>
      <c r="C422" s="193"/>
      <c r="D422" s="193"/>
      <c r="E422" s="193"/>
      <c r="F422" s="193"/>
      <c r="G422" s="193"/>
      <c r="H422" s="193"/>
      <c r="I422" s="193"/>
      <c r="J422" s="193"/>
      <c r="K422" s="193"/>
    </row>
    <row r="423" spans="1:11" s="194" customFormat="1" x14ac:dyDescent="0.2">
      <c r="A423" s="192"/>
      <c r="B423" s="193"/>
      <c r="C423" s="193"/>
      <c r="D423" s="193"/>
      <c r="E423" s="193"/>
      <c r="F423" s="193"/>
      <c r="G423" s="193"/>
      <c r="H423" s="193"/>
      <c r="I423" s="193"/>
      <c r="J423" s="193"/>
      <c r="K423" s="193"/>
    </row>
    <row r="424" spans="1:11" s="194" customFormat="1" x14ac:dyDescent="0.2">
      <c r="A424" s="192"/>
      <c r="B424" s="193"/>
      <c r="C424" s="193"/>
      <c r="D424" s="193"/>
      <c r="E424" s="193"/>
      <c r="F424" s="193"/>
      <c r="G424" s="193"/>
      <c r="H424" s="193"/>
      <c r="I424" s="193"/>
      <c r="J424" s="193"/>
      <c r="K424" s="193"/>
    </row>
    <row r="425" spans="1:11" s="194" customFormat="1" x14ac:dyDescent="0.2">
      <c r="A425" s="192"/>
      <c r="B425" s="193"/>
      <c r="C425" s="193"/>
      <c r="D425" s="193"/>
      <c r="E425" s="193"/>
      <c r="F425" s="193"/>
      <c r="G425" s="193"/>
      <c r="H425" s="193"/>
      <c r="I425" s="193"/>
      <c r="J425" s="193"/>
      <c r="K425" s="193"/>
    </row>
    <row r="426" spans="1:11" s="194" customFormat="1" x14ac:dyDescent="0.2">
      <c r="A426" s="192"/>
      <c r="B426" s="193"/>
      <c r="C426" s="193"/>
      <c r="D426" s="193"/>
      <c r="E426" s="193"/>
      <c r="F426" s="193"/>
      <c r="G426" s="193"/>
      <c r="H426" s="193"/>
      <c r="I426" s="193"/>
      <c r="J426" s="193"/>
      <c r="K426" s="193"/>
    </row>
    <row r="427" spans="1:11" s="194" customFormat="1" x14ac:dyDescent="0.2">
      <c r="A427" s="192"/>
      <c r="B427" s="193"/>
      <c r="C427" s="193"/>
      <c r="D427" s="193"/>
      <c r="E427" s="193"/>
      <c r="F427" s="193"/>
      <c r="G427" s="193"/>
      <c r="H427" s="193"/>
      <c r="I427" s="193"/>
      <c r="J427" s="193"/>
      <c r="K427" s="193"/>
    </row>
    <row r="428" spans="1:11" s="194" customFormat="1" x14ac:dyDescent="0.2">
      <c r="A428" s="192"/>
      <c r="B428" s="193"/>
      <c r="C428" s="193"/>
      <c r="D428" s="193"/>
      <c r="E428" s="193"/>
      <c r="F428" s="193"/>
      <c r="G428" s="193"/>
      <c r="H428" s="193"/>
      <c r="I428" s="193"/>
      <c r="J428" s="193"/>
      <c r="K428" s="193"/>
    </row>
    <row r="429" spans="1:11" s="194" customFormat="1" x14ac:dyDescent="0.2">
      <c r="A429" s="192"/>
      <c r="B429" s="193"/>
      <c r="C429" s="193"/>
      <c r="D429" s="193"/>
      <c r="E429" s="193"/>
      <c r="F429" s="193"/>
      <c r="G429" s="193"/>
      <c r="H429" s="193"/>
      <c r="I429" s="193"/>
      <c r="J429" s="193"/>
      <c r="K429" s="193"/>
    </row>
    <row r="430" spans="1:11" s="194" customFormat="1" x14ac:dyDescent="0.2">
      <c r="A430" s="192"/>
      <c r="B430" s="193"/>
      <c r="C430" s="193"/>
      <c r="D430" s="193"/>
      <c r="E430" s="193"/>
      <c r="F430" s="193"/>
      <c r="G430" s="193"/>
      <c r="H430" s="193"/>
      <c r="I430" s="193"/>
      <c r="J430" s="193"/>
      <c r="K430" s="193"/>
    </row>
    <row r="431" spans="1:11" s="194" customFormat="1" x14ac:dyDescent="0.2">
      <c r="A431" s="192"/>
      <c r="B431" s="193"/>
      <c r="C431" s="193"/>
      <c r="D431" s="193"/>
      <c r="E431" s="193"/>
      <c r="F431" s="193"/>
      <c r="G431" s="193"/>
      <c r="H431" s="193"/>
      <c r="I431" s="193"/>
      <c r="J431" s="193"/>
      <c r="K431" s="193"/>
    </row>
    <row r="432" spans="1:11" s="194" customFormat="1" x14ac:dyDescent="0.2">
      <c r="A432" s="192"/>
      <c r="B432" s="193"/>
      <c r="C432" s="193"/>
      <c r="D432" s="193"/>
      <c r="E432" s="193"/>
      <c r="F432" s="193"/>
      <c r="G432" s="193"/>
      <c r="H432" s="193"/>
      <c r="I432" s="193"/>
      <c r="J432" s="193"/>
      <c r="K432" s="193"/>
    </row>
    <row r="433" spans="1:11" s="194" customFormat="1" x14ac:dyDescent="0.2">
      <c r="A433" s="192"/>
      <c r="B433" s="193"/>
      <c r="C433" s="193"/>
      <c r="D433" s="193"/>
      <c r="E433" s="193"/>
      <c r="F433" s="193"/>
      <c r="G433" s="193"/>
      <c r="H433" s="193"/>
      <c r="I433" s="193"/>
      <c r="J433" s="193"/>
      <c r="K433" s="193"/>
    </row>
    <row r="434" spans="1:11" s="194" customFormat="1" x14ac:dyDescent="0.2">
      <c r="A434" s="192"/>
      <c r="B434" s="193"/>
      <c r="C434" s="193"/>
      <c r="D434" s="193"/>
      <c r="E434" s="193"/>
      <c r="F434" s="193"/>
      <c r="G434" s="193"/>
      <c r="H434" s="193"/>
      <c r="I434" s="193"/>
      <c r="J434" s="193"/>
      <c r="K434" s="193"/>
    </row>
    <row r="435" spans="1:11" s="194" customFormat="1" x14ac:dyDescent="0.2">
      <c r="A435" s="192"/>
      <c r="B435" s="193"/>
      <c r="C435" s="193"/>
      <c r="D435" s="193"/>
      <c r="E435" s="193"/>
      <c r="F435" s="193"/>
      <c r="G435" s="193"/>
      <c r="H435" s="193"/>
      <c r="I435" s="193"/>
      <c r="J435" s="193"/>
      <c r="K435" s="193"/>
    </row>
    <row r="436" spans="1:11" s="194" customFormat="1" x14ac:dyDescent="0.2">
      <c r="A436" s="192"/>
      <c r="B436" s="193"/>
      <c r="C436" s="193"/>
      <c r="D436" s="193"/>
      <c r="E436" s="193"/>
      <c r="F436" s="193"/>
      <c r="G436" s="193"/>
      <c r="H436" s="193"/>
      <c r="I436" s="193"/>
      <c r="J436" s="193"/>
      <c r="K436" s="193"/>
    </row>
    <row r="437" spans="1:11" s="194" customFormat="1" x14ac:dyDescent="0.2">
      <c r="A437" s="192"/>
      <c r="B437" s="193"/>
      <c r="C437" s="193"/>
      <c r="D437" s="193"/>
      <c r="E437" s="193"/>
      <c r="F437" s="193"/>
      <c r="G437" s="193"/>
      <c r="H437" s="193"/>
      <c r="I437" s="193"/>
      <c r="J437" s="193"/>
      <c r="K437" s="193"/>
    </row>
    <row r="438" spans="1:11" s="194" customFormat="1" x14ac:dyDescent="0.2">
      <c r="A438" s="192"/>
      <c r="B438" s="193"/>
      <c r="C438" s="193"/>
      <c r="D438" s="193"/>
      <c r="E438" s="193"/>
      <c r="F438" s="193"/>
      <c r="G438" s="193"/>
      <c r="H438" s="193"/>
      <c r="I438" s="193"/>
      <c r="J438" s="193"/>
      <c r="K438" s="193"/>
    </row>
    <row r="439" spans="1:11" s="194" customFormat="1" x14ac:dyDescent="0.2">
      <c r="A439" s="192"/>
      <c r="B439" s="193"/>
      <c r="C439" s="193"/>
      <c r="D439" s="193"/>
      <c r="E439" s="193"/>
      <c r="F439" s="193"/>
      <c r="G439" s="193"/>
      <c r="H439" s="193"/>
      <c r="I439" s="193"/>
      <c r="J439" s="193"/>
      <c r="K439" s="193"/>
    </row>
    <row r="440" spans="1:11" s="194" customFormat="1" x14ac:dyDescent="0.2">
      <c r="A440" s="192"/>
      <c r="B440" s="193"/>
      <c r="C440" s="193"/>
      <c r="D440" s="193"/>
      <c r="E440" s="193"/>
      <c r="F440" s="193"/>
      <c r="G440" s="193"/>
      <c r="H440" s="193"/>
      <c r="I440" s="193"/>
      <c r="J440" s="193"/>
      <c r="K440" s="193"/>
    </row>
    <row r="441" spans="1:11" s="194" customFormat="1" x14ac:dyDescent="0.2">
      <c r="A441" s="192"/>
      <c r="B441" s="193"/>
      <c r="C441" s="193"/>
      <c r="D441" s="193"/>
      <c r="E441" s="193"/>
      <c r="F441" s="193"/>
      <c r="G441" s="193"/>
      <c r="H441" s="193"/>
      <c r="I441" s="193"/>
      <c r="J441" s="193"/>
      <c r="K441" s="193"/>
    </row>
    <row r="442" spans="1:11" s="194" customFormat="1" x14ac:dyDescent="0.2">
      <c r="A442" s="192"/>
      <c r="B442" s="193"/>
      <c r="C442" s="193"/>
      <c r="D442" s="193"/>
      <c r="E442" s="193"/>
      <c r="F442" s="193"/>
      <c r="G442" s="193"/>
      <c r="H442" s="193"/>
      <c r="I442" s="193"/>
      <c r="J442" s="193"/>
      <c r="K442" s="193"/>
    </row>
    <row r="443" spans="1:11" s="194" customFormat="1" x14ac:dyDescent="0.2">
      <c r="A443" s="192"/>
      <c r="B443" s="193"/>
      <c r="C443" s="193"/>
      <c r="D443" s="193"/>
      <c r="E443" s="193"/>
      <c r="F443" s="193"/>
      <c r="G443" s="193"/>
      <c r="H443" s="193"/>
      <c r="I443" s="193"/>
      <c r="J443" s="193"/>
      <c r="K443" s="193"/>
    </row>
    <row r="444" spans="1:11" s="194" customFormat="1" x14ac:dyDescent="0.2">
      <c r="A444" s="192"/>
      <c r="B444" s="193"/>
      <c r="C444" s="193"/>
      <c r="D444" s="193"/>
      <c r="E444" s="193"/>
      <c r="F444" s="193"/>
      <c r="G444" s="193"/>
      <c r="H444" s="193"/>
      <c r="I444" s="193"/>
      <c r="J444" s="193"/>
      <c r="K444" s="193"/>
    </row>
    <row r="445" spans="1:11" s="194" customFormat="1" x14ac:dyDescent="0.2">
      <c r="A445" s="192"/>
      <c r="B445" s="193"/>
      <c r="C445" s="193"/>
      <c r="D445" s="193"/>
      <c r="E445" s="193"/>
      <c r="F445" s="193"/>
      <c r="G445" s="193"/>
      <c r="H445" s="193"/>
      <c r="I445" s="193"/>
      <c r="J445" s="193"/>
      <c r="K445" s="193"/>
    </row>
    <row r="446" spans="1:11" s="194" customFormat="1" x14ac:dyDescent="0.2">
      <c r="A446" s="192"/>
      <c r="B446" s="193"/>
      <c r="C446" s="193"/>
      <c r="D446" s="193"/>
      <c r="E446" s="193"/>
      <c r="F446" s="193"/>
      <c r="G446" s="193"/>
      <c r="H446" s="193"/>
      <c r="I446" s="193"/>
      <c r="J446" s="193"/>
      <c r="K446" s="193"/>
    </row>
    <row r="447" spans="1:11" s="194" customFormat="1" x14ac:dyDescent="0.2">
      <c r="A447" s="192"/>
      <c r="B447" s="193"/>
      <c r="C447" s="193"/>
      <c r="D447" s="193"/>
      <c r="E447" s="193"/>
      <c r="F447" s="193"/>
      <c r="G447" s="193"/>
      <c r="H447" s="193"/>
      <c r="I447" s="193"/>
      <c r="J447" s="193"/>
      <c r="K447" s="193"/>
    </row>
    <row r="448" spans="1:11" s="194" customFormat="1" x14ac:dyDescent="0.2">
      <c r="A448" s="192"/>
      <c r="B448" s="193"/>
      <c r="C448" s="193"/>
      <c r="D448" s="193"/>
      <c r="E448" s="193"/>
      <c r="F448" s="193"/>
      <c r="G448" s="193"/>
      <c r="H448" s="193"/>
      <c r="I448" s="193"/>
      <c r="J448" s="193"/>
      <c r="K448" s="193"/>
    </row>
    <row r="449" spans="1:11" s="194" customFormat="1" x14ac:dyDescent="0.2">
      <c r="A449" s="192"/>
      <c r="B449" s="193"/>
      <c r="C449" s="193"/>
      <c r="D449" s="193"/>
      <c r="E449" s="193"/>
      <c r="F449" s="193"/>
      <c r="G449" s="193"/>
      <c r="H449" s="193"/>
      <c r="I449" s="193"/>
      <c r="J449" s="193"/>
      <c r="K449" s="193"/>
    </row>
    <row r="450" spans="1:11" s="194" customFormat="1" x14ac:dyDescent="0.2">
      <c r="A450" s="192"/>
      <c r="B450" s="193"/>
      <c r="C450" s="193"/>
      <c r="D450" s="193"/>
      <c r="E450" s="193"/>
      <c r="F450" s="193"/>
      <c r="G450" s="193"/>
      <c r="H450" s="193"/>
      <c r="I450" s="193"/>
      <c r="J450" s="193"/>
      <c r="K450" s="193"/>
    </row>
    <row r="451" spans="1:11" s="194" customFormat="1" x14ac:dyDescent="0.2">
      <c r="A451" s="192"/>
      <c r="B451" s="193"/>
      <c r="C451" s="193"/>
      <c r="D451" s="193"/>
      <c r="E451" s="193"/>
      <c r="F451" s="193"/>
      <c r="G451" s="193"/>
      <c r="H451" s="193"/>
      <c r="I451" s="193"/>
      <c r="J451" s="193"/>
      <c r="K451" s="193"/>
    </row>
    <row r="452" spans="1:11" s="194" customFormat="1" x14ac:dyDescent="0.2">
      <c r="A452" s="192"/>
      <c r="B452" s="193"/>
      <c r="C452" s="193"/>
      <c r="D452" s="193"/>
      <c r="E452" s="193"/>
      <c r="F452" s="193"/>
      <c r="G452" s="193"/>
      <c r="H452" s="193"/>
      <c r="I452" s="193"/>
      <c r="J452" s="193"/>
      <c r="K452" s="193"/>
    </row>
    <row r="453" spans="1:11" s="194" customFormat="1" x14ac:dyDescent="0.2">
      <c r="A453" s="192"/>
      <c r="B453" s="193"/>
      <c r="C453" s="193"/>
      <c r="D453" s="193"/>
      <c r="E453" s="193"/>
      <c r="F453" s="193"/>
      <c r="G453" s="193"/>
      <c r="H453" s="193"/>
      <c r="I453" s="193"/>
      <c r="J453" s="193"/>
      <c r="K453" s="193"/>
    </row>
    <row r="454" spans="1:11" s="194" customFormat="1" x14ac:dyDescent="0.2">
      <c r="A454" s="192"/>
      <c r="B454" s="193"/>
      <c r="C454" s="193"/>
      <c r="D454" s="193"/>
      <c r="E454" s="193"/>
      <c r="F454" s="193"/>
      <c r="G454" s="193"/>
      <c r="H454" s="193"/>
      <c r="I454" s="193"/>
      <c r="J454" s="193"/>
      <c r="K454" s="193"/>
    </row>
    <row r="455" spans="1:11" s="194" customFormat="1" x14ac:dyDescent="0.2">
      <c r="A455" s="192"/>
      <c r="B455" s="193"/>
      <c r="C455" s="193"/>
      <c r="D455" s="193"/>
      <c r="E455" s="193"/>
      <c r="F455" s="193"/>
      <c r="G455" s="193"/>
      <c r="H455" s="193"/>
      <c r="I455" s="193"/>
      <c r="J455" s="193"/>
      <c r="K455" s="193"/>
    </row>
    <row r="456" spans="1:11" s="194" customFormat="1" x14ac:dyDescent="0.2">
      <c r="A456" s="192"/>
      <c r="B456" s="193"/>
      <c r="C456" s="193"/>
      <c r="D456" s="193"/>
      <c r="E456" s="193"/>
      <c r="F456" s="193"/>
      <c r="G456" s="193"/>
      <c r="H456" s="193"/>
      <c r="I456" s="193"/>
      <c r="J456" s="193"/>
      <c r="K456" s="193"/>
    </row>
    <row r="457" spans="1:11" s="194" customFormat="1" x14ac:dyDescent="0.2">
      <c r="A457" s="192"/>
      <c r="B457" s="193"/>
      <c r="C457" s="193"/>
      <c r="D457" s="193"/>
      <c r="E457" s="193"/>
      <c r="F457" s="193"/>
      <c r="G457" s="193"/>
      <c r="H457" s="193"/>
      <c r="I457" s="193"/>
      <c r="J457" s="193"/>
      <c r="K457" s="193"/>
    </row>
    <row r="458" spans="1:11" s="194" customFormat="1" x14ac:dyDescent="0.2">
      <c r="A458" s="192"/>
      <c r="B458" s="193"/>
      <c r="C458" s="193"/>
      <c r="D458" s="193"/>
      <c r="E458" s="193"/>
      <c r="F458" s="193"/>
      <c r="G458" s="193"/>
      <c r="H458" s="193"/>
      <c r="I458" s="193"/>
      <c r="J458" s="193"/>
      <c r="K458" s="193"/>
    </row>
    <row r="459" spans="1:11" s="194" customFormat="1" x14ac:dyDescent="0.2">
      <c r="A459" s="192"/>
      <c r="B459" s="193"/>
      <c r="C459" s="193"/>
      <c r="D459" s="193"/>
      <c r="E459" s="193"/>
      <c r="F459" s="193"/>
      <c r="G459" s="193"/>
      <c r="H459" s="193"/>
      <c r="I459" s="193"/>
      <c r="J459" s="193"/>
      <c r="K459" s="193"/>
    </row>
    <row r="460" spans="1:11" s="194" customFormat="1" x14ac:dyDescent="0.2">
      <c r="A460" s="192"/>
      <c r="B460" s="193"/>
      <c r="C460" s="193"/>
      <c r="D460" s="193"/>
      <c r="E460" s="193"/>
      <c r="F460" s="193"/>
      <c r="G460" s="193"/>
      <c r="H460" s="193"/>
      <c r="I460" s="193"/>
      <c r="J460" s="193"/>
      <c r="K460" s="193"/>
    </row>
    <row r="461" spans="1:11" s="194" customFormat="1" x14ac:dyDescent="0.2">
      <c r="A461" s="192"/>
      <c r="B461" s="193"/>
      <c r="C461" s="193"/>
      <c r="D461" s="193"/>
      <c r="E461" s="193"/>
      <c r="F461" s="193"/>
      <c r="G461" s="193"/>
      <c r="H461" s="193"/>
      <c r="I461" s="193"/>
      <c r="J461" s="193"/>
      <c r="K461" s="193"/>
    </row>
    <row r="462" spans="1:11" s="194" customFormat="1" x14ac:dyDescent="0.2">
      <c r="A462" s="192"/>
      <c r="B462" s="193"/>
      <c r="C462" s="193"/>
      <c r="D462" s="193"/>
      <c r="E462" s="193"/>
      <c r="F462" s="193"/>
      <c r="G462" s="193"/>
      <c r="H462" s="193"/>
      <c r="I462" s="193"/>
      <c r="J462" s="193"/>
      <c r="K462" s="193"/>
    </row>
    <row r="463" spans="1:11" s="194" customFormat="1" x14ac:dyDescent="0.2">
      <c r="A463" s="192"/>
      <c r="B463" s="193"/>
      <c r="C463" s="193"/>
      <c r="D463" s="193"/>
      <c r="E463" s="193"/>
      <c r="F463" s="193"/>
      <c r="G463" s="193"/>
      <c r="H463" s="193"/>
      <c r="I463" s="193"/>
      <c r="J463" s="193"/>
      <c r="K463" s="193"/>
    </row>
    <row r="464" spans="1:11" s="194" customFormat="1" x14ac:dyDescent="0.2">
      <c r="A464" s="192"/>
      <c r="B464" s="193"/>
      <c r="C464" s="193"/>
      <c r="D464" s="193"/>
      <c r="E464" s="193"/>
      <c r="F464" s="193"/>
      <c r="G464" s="193"/>
      <c r="H464" s="193"/>
      <c r="I464" s="193"/>
      <c r="J464" s="193"/>
      <c r="K464" s="193"/>
    </row>
    <row r="465" spans="1:11" s="194" customFormat="1" x14ac:dyDescent="0.2">
      <c r="A465" s="192"/>
      <c r="B465" s="193"/>
      <c r="C465" s="193"/>
      <c r="D465" s="193"/>
      <c r="E465" s="193"/>
      <c r="F465" s="193"/>
      <c r="G465" s="193"/>
      <c r="H465" s="193"/>
      <c r="I465" s="193"/>
      <c r="J465" s="193"/>
      <c r="K465" s="193"/>
    </row>
    <row r="466" spans="1:11" s="194" customFormat="1" x14ac:dyDescent="0.2">
      <c r="A466" s="192"/>
      <c r="B466" s="193"/>
      <c r="C466" s="193"/>
      <c r="D466" s="193"/>
      <c r="E466" s="193"/>
      <c r="F466" s="193"/>
      <c r="G466" s="193"/>
      <c r="H466" s="193"/>
      <c r="I466" s="193"/>
      <c r="J466" s="193"/>
      <c r="K466" s="193"/>
    </row>
    <row r="467" spans="1:11" s="194" customFormat="1" x14ac:dyDescent="0.2">
      <c r="A467" s="192"/>
      <c r="B467" s="193"/>
      <c r="C467" s="193"/>
      <c r="D467" s="193"/>
      <c r="E467" s="193"/>
      <c r="F467" s="193"/>
      <c r="G467" s="193"/>
      <c r="H467" s="193"/>
      <c r="I467" s="193"/>
      <c r="J467" s="193"/>
      <c r="K467" s="193"/>
    </row>
    <row r="468" spans="1:11" s="194" customFormat="1" x14ac:dyDescent="0.2">
      <c r="A468" s="192"/>
      <c r="B468" s="193"/>
      <c r="C468" s="193"/>
      <c r="D468" s="193"/>
      <c r="E468" s="193"/>
      <c r="F468" s="193"/>
      <c r="G468" s="193"/>
      <c r="H468" s="193"/>
      <c r="I468" s="193"/>
      <c r="J468" s="193"/>
      <c r="K468" s="193"/>
    </row>
    <row r="469" spans="1:11" s="194" customFormat="1" x14ac:dyDescent="0.2">
      <c r="A469" s="192"/>
      <c r="B469" s="193"/>
      <c r="C469" s="193"/>
      <c r="D469" s="193"/>
      <c r="E469" s="193"/>
      <c r="F469" s="193"/>
      <c r="G469" s="193"/>
      <c r="H469" s="193"/>
      <c r="I469" s="193"/>
      <c r="J469" s="193"/>
      <c r="K469" s="193"/>
    </row>
    <row r="470" spans="1:11" s="194" customFormat="1" x14ac:dyDescent="0.2">
      <c r="A470" s="192"/>
      <c r="B470" s="193"/>
      <c r="C470" s="193"/>
      <c r="D470" s="193"/>
      <c r="E470" s="193"/>
      <c r="F470" s="193"/>
      <c r="G470" s="193"/>
      <c r="H470" s="193"/>
      <c r="I470" s="193"/>
      <c r="J470" s="193"/>
      <c r="K470" s="193"/>
    </row>
    <row r="471" spans="1:11" s="194" customFormat="1" x14ac:dyDescent="0.2">
      <c r="A471" s="192"/>
      <c r="B471" s="193"/>
      <c r="C471" s="193"/>
      <c r="D471" s="193"/>
      <c r="E471" s="193"/>
      <c r="F471" s="193"/>
      <c r="G471" s="193"/>
      <c r="H471" s="193"/>
      <c r="I471" s="193"/>
      <c r="J471" s="193"/>
      <c r="K471" s="193"/>
    </row>
    <row r="472" spans="1:11" s="194" customFormat="1" x14ac:dyDescent="0.2">
      <c r="A472" s="192"/>
      <c r="B472" s="193"/>
      <c r="C472" s="193"/>
      <c r="D472" s="193"/>
      <c r="E472" s="193"/>
      <c r="F472" s="193"/>
      <c r="G472" s="193"/>
      <c r="H472" s="193"/>
      <c r="I472" s="193"/>
      <c r="J472" s="193"/>
      <c r="K472" s="193"/>
    </row>
    <row r="473" spans="1:11" s="194" customFormat="1" x14ac:dyDescent="0.2">
      <c r="A473" s="192"/>
      <c r="B473" s="193"/>
      <c r="C473" s="193"/>
      <c r="D473" s="193"/>
      <c r="E473" s="193"/>
      <c r="F473" s="193"/>
      <c r="G473" s="193"/>
      <c r="H473" s="193"/>
      <c r="I473" s="193"/>
      <c r="J473" s="193"/>
      <c r="K473" s="193"/>
    </row>
    <row r="474" spans="1:11" s="194" customFormat="1" x14ac:dyDescent="0.2">
      <c r="A474" s="192"/>
      <c r="B474" s="193"/>
      <c r="C474" s="193"/>
      <c r="D474" s="193"/>
      <c r="E474" s="193"/>
      <c r="F474" s="193"/>
      <c r="G474" s="193"/>
      <c r="H474" s="193"/>
      <c r="I474" s="193"/>
      <c r="J474" s="193"/>
      <c r="K474" s="193"/>
    </row>
    <row r="475" spans="1:11" s="194" customFormat="1" x14ac:dyDescent="0.2">
      <c r="A475" s="192"/>
      <c r="B475" s="193"/>
      <c r="C475" s="193"/>
      <c r="D475" s="193"/>
      <c r="E475" s="193"/>
      <c r="F475" s="193"/>
      <c r="G475" s="193"/>
      <c r="H475" s="193"/>
      <c r="I475" s="193"/>
      <c r="J475" s="193"/>
      <c r="K475" s="193"/>
    </row>
    <row r="476" spans="1:11" s="194" customFormat="1" x14ac:dyDescent="0.2">
      <c r="A476" s="192"/>
      <c r="B476" s="193"/>
      <c r="C476" s="193"/>
      <c r="D476" s="193"/>
      <c r="E476" s="193"/>
      <c r="F476" s="193"/>
      <c r="G476" s="193"/>
      <c r="H476" s="193"/>
      <c r="I476" s="193"/>
      <c r="J476" s="193"/>
      <c r="K476" s="193"/>
    </row>
    <row r="477" spans="1:11" s="194" customFormat="1" x14ac:dyDescent="0.2">
      <c r="A477" s="192"/>
      <c r="B477" s="193"/>
      <c r="C477" s="193"/>
      <c r="D477" s="193"/>
      <c r="E477" s="193"/>
      <c r="F477" s="193"/>
      <c r="G477" s="193"/>
      <c r="H477" s="193"/>
      <c r="I477" s="193"/>
      <c r="J477" s="193"/>
      <c r="K477" s="193"/>
    </row>
    <row r="478" spans="1:11" s="194" customFormat="1" x14ac:dyDescent="0.2">
      <c r="A478" s="192"/>
      <c r="B478" s="193"/>
      <c r="C478" s="193"/>
      <c r="D478" s="193"/>
      <c r="E478" s="193"/>
      <c r="F478" s="193"/>
      <c r="G478" s="193"/>
      <c r="H478" s="193"/>
      <c r="I478" s="193"/>
      <c r="J478" s="193"/>
      <c r="K478" s="193"/>
    </row>
    <row r="479" spans="1:11" s="194" customFormat="1" x14ac:dyDescent="0.2">
      <c r="A479" s="192"/>
      <c r="B479" s="193"/>
      <c r="C479" s="193"/>
      <c r="D479" s="193"/>
      <c r="E479" s="193"/>
      <c r="F479" s="193"/>
      <c r="G479" s="193"/>
      <c r="H479" s="193"/>
      <c r="I479" s="193"/>
      <c r="J479" s="193"/>
      <c r="K479" s="193"/>
    </row>
    <row r="480" spans="1:11" s="194" customFormat="1" x14ac:dyDescent="0.2">
      <c r="A480" s="192"/>
      <c r="B480" s="193"/>
      <c r="C480" s="193"/>
      <c r="D480" s="193"/>
      <c r="E480" s="193"/>
      <c r="F480" s="193"/>
      <c r="G480" s="193"/>
      <c r="H480" s="193"/>
      <c r="I480" s="193"/>
      <c r="J480" s="193"/>
      <c r="K480" s="193"/>
    </row>
    <row r="481" spans="1:11" s="194" customFormat="1" x14ac:dyDescent="0.2">
      <c r="A481" s="192"/>
      <c r="B481" s="193"/>
      <c r="C481" s="193"/>
      <c r="D481" s="193"/>
      <c r="E481" s="193"/>
      <c r="F481" s="193"/>
      <c r="G481" s="193"/>
      <c r="H481" s="193"/>
      <c r="I481" s="193"/>
      <c r="J481" s="193"/>
      <c r="K481" s="193"/>
    </row>
    <row r="482" spans="1:11" s="194" customFormat="1" x14ac:dyDescent="0.2">
      <c r="A482" s="192"/>
      <c r="B482" s="193"/>
      <c r="C482" s="193"/>
      <c r="D482" s="193"/>
      <c r="E482" s="193"/>
      <c r="F482" s="193"/>
      <c r="G482" s="193"/>
      <c r="H482" s="193"/>
      <c r="I482" s="193"/>
      <c r="J482" s="193"/>
      <c r="K482" s="193"/>
    </row>
    <row r="483" spans="1:11" s="194" customFormat="1" x14ac:dyDescent="0.2">
      <c r="A483" s="192"/>
      <c r="B483" s="193"/>
      <c r="C483" s="193"/>
      <c r="D483" s="193"/>
      <c r="E483" s="193"/>
      <c r="F483" s="193"/>
      <c r="G483" s="193"/>
      <c r="H483" s="193"/>
      <c r="I483" s="193"/>
      <c r="J483" s="193"/>
      <c r="K483" s="193"/>
    </row>
    <row r="484" spans="1:11" s="194" customFormat="1" x14ac:dyDescent="0.2">
      <c r="A484" s="192"/>
      <c r="B484" s="193"/>
      <c r="C484" s="193"/>
      <c r="D484" s="193"/>
      <c r="E484" s="193"/>
      <c r="F484" s="193"/>
      <c r="G484" s="193"/>
      <c r="H484" s="193"/>
      <c r="I484" s="193"/>
      <c r="J484" s="193"/>
      <c r="K484" s="193"/>
    </row>
    <row r="485" spans="1:11" s="194" customFormat="1" x14ac:dyDescent="0.2">
      <c r="A485" s="192"/>
      <c r="B485" s="193"/>
      <c r="C485" s="193"/>
      <c r="D485" s="193"/>
      <c r="E485" s="193"/>
      <c r="F485" s="193"/>
      <c r="G485" s="193"/>
      <c r="H485" s="193"/>
      <c r="I485" s="193"/>
      <c r="J485" s="193"/>
      <c r="K485" s="193"/>
    </row>
    <row r="486" spans="1:11" s="194" customFormat="1" x14ac:dyDescent="0.2">
      <c r="A486" s="192"/>
      <c r="B486" s="193"/>
      <c r="C486" s="193"/>
      <c r="D486" s="193"/>
      <c r="E486" s="193"/>
      <c r="F486" s="193"/>
      <c r="G486" s="193"/>
      <c r="H486" s="193"/>
      <c r="I486" s="193"/>
      <c r="J486" s="193"/>
      <c r="K486" s="193"/>
    </row>
    <row r="487" spans="1:11" s="194" customFormat="1" x14ac:dyDescent="0.2">
      <c r="A487" s="192"/>
      <c r="B487" s="193"/>
      <c r="C487" s="193"/>
      <c r="D487" s="193"/>
      <c r="E487" s="193"/>
      <c r="F487" s="193"/>
      <c r="G487" s="193"/>
      <c r="H487" s="193"/>
      <c r="I487" s="193"/>
      <c r="J487" s="193"/>
      <c r="K487" s="193"/>
    </row>
    <row r="488" spans="1:11" s="194" customFormat="1" x14ac:dyDescent="0.2">
      <c r="A488" s="192"/>
      <c r="B488" s="193"/>
      <c r="C488" s="193"/>
      <c r="D488" s="193"/>
      <c r="E488" s="193"/>
      <c r="F488" s="193"/>
      <c r="G488" s="193"/>
      <c r="H488" s="193"/>
      <c r="I488" s="193"/>
      <c r="J488" s="193"/>
      <c r="K488" s="193"/>
    </row>
    <row r="489" spans="1:11" s="194" customFormat="1" x14ac:dyDescent="0.2">
      <c r="A489" s="192"/>
      <c r="B489" s="193"/>
      <c r="C489" s="193"/>
      <c r="D489" s="193"/>
      <c r="E489" s="193"/>
      <c r="F489" s="193"/>
      <c r="G489" s="193"/>
      <c r="H489" s="193"/>
      <c r="I489" s="193"/>
      <c r="J489" s="193"/>
      <c r="K489" s="193"/>
    </row>
    <row r="490" spans="1:11" s="194" customFormat="1" x14ac:dyDescent="0.2">
      <c r="A490" s="192"/>
      <c r="B490" s="193"/>
      <c r="C490" s="193"/>
      <c r="D490" s="193"/>
      <c r="E490" s="193"/>
      <c r="F490" s="193"/>
      <c r="G490" s="193"/>
      <c r="H490" s="193"/>
      <c r="I490" s="193"/>
      <c r="J490" s="193"/>
      <c r="K490" s="193"/>
    </row>
    <row r="491" spans="1:11" s="194" customFormat="1" x14ac:dyDescent="0.2">
      <c r="A491" s="192"/>
      <c r="B491" s="193"/>
      <c r="C491" s="193"/>
      <c r="D491" s="193"/>
      <c r="E491" s="193"/>
      <c r="F491" s="193"/>
      <c r="G491" s="193"/>
      <c r="H491" s="193"/>
      <c r="I491" s="193"/>
      <c r="J491" s="193"/>
      <c r="K491" s="193"/>
    </row>
    <row r="492" spans="1:11" s="194" customFormat="1" x14ac:dyDescent="0.2">
      <c r="A492" s="192"/>
      <c r="B492" s="193"/>
      <c r="C492" s="193"/>
      <c r="D492" s="193"/>
      <c r="E492" s="193"/>
      <c r="F492" s="193"/>
      <c r="G492" s="193"/>
      <c r="H492" s="193"/>
      <c r="I492" s="193"/>
      <c r="J492" s="193"/>
      <c r="K492" s="193"/>
    </row>
    <row r="493" spans="1:11" s="194" customFormat="1" x14ac:dyDescent="0.2">
      <c r="A493" s="192"/>
      <c r="B493" s="193"/>
      <c r="C493" s="193"/>
      <c r="D493" s="193"/>
      <c r="E493" s="193"/>
      <c r="F493" s="193"/>
      <c r="G493" s="193"/>
      <c r="H493" s="193"/>
      <c r="I493" s="193"/>
      <c r="J493" s="193"/>
      <c r="K493" s="193"/>
    </row>
    <row r="494" spans="1:11" s="194" customFormat="1" x14ac:dyDescent="0.2">
      <c r="A494" s="192"/>
      <c r="B494" s="193"/>
      <c r="C494" s="193"/>
      <c r="D494" s="193"/>
      <c r="E494" s="193"/>
      <c r="F494" s="193"/>
      <c r="G494" s="193"/>
      <c r="H494" s="193"/>
      <c r="I494" s="193"/>
      <c r="J494" s="193"/>
      <c r="K494" s="193"/>
    </row>
    <row r="495" spans="1:11" s="194" customFormat="1" x14ac:dyDescent="0.2">
      <c r="A495" s="192"/>
      <c r="B495" s="193"/>
      <c r="C495" s="193"/>
      <c r="D495" s="193"/>
      <c r="E495" s="193"/>
      <c r="F495" s="193"/>
      <c r="G495" s="193"/>
      <c r="H495" s="193"/>
      <c r="I495" s="193"/>
      <c r="J495" s="193"/>
      <c r="K495" s="193"/>
    </row>
    <row r="496" spans="1:11" s="194" customFormat="1" x14ac:dyDescent="0.2">
      <c r="A496" s="192"/>
      <c r="B496" s="193"/>
      <c r="C496" s="193"/>
      <c r="D496" s="193"/>
      <c r="E496" s="193"/>
      <c r="F496" s="193"/>
      <c r="G496" s="193"/>
      <c r="H496" s="193"/>
      <c r="I496" s="193"/>
      <c r="J496" s="193"/>
      <c r="K496" s="193"/>
    </row>
    <row r="497" spans="1:11" s="194" customFormat="1" x14ac:dyDescent="0.2">
      <c r="A497" s="192"/>
      <c r="B497" s="193"/>
      <c r="C497" s="193"/>
      <c r="D497" s="193"/>
      <c r="E497" s="193"/>
      <c r="F497" s="193"/>
      <c r="G497" s="193"/>
      <c r="H497" s="193"/>
      <c r="I497" s="193"/>
      <c r="J497" s="193"/>
      <c r="K497" s="193"/>
    </row>
    <row r="498" spans="1:11" s="194" customFormat="1" x14ac:dyDescent="0.2">
      <c r="A498" s="192"/>
      <c r="B498" s="193"/>
      <c r="C498" s="193"/>
      <c r="D498" s="193"/>
      <c r="E498" s="193"/>
      <c r="F498" s="193"/>
      <c r="G498" s="193"/>
      <c r="H498" s="193"/>
      <c r="I498" s="193"/>
      <c r="J498" s="193"/>
      <c r="K498" s="193"/>
    </row>
    <row r="499" spans="1:11" s="194" customFormat="1" x14ac:dyDescent="0.2">
      <c r="A499" s="192"/>
      <c r="B499" s="193"/>
      <c r="C499" s="193"/>
      <c r="D499" s="193"/>
      <c r="E499" s="193"/>
      <c r="F499" s="193"/>
      <c r="G499" s="193"/>
      <c r="H499" s="193"/>
      <c r="I499" s="193"/>
      <c r="J499" s="193"/>
      <c r="K499" s="193"/>
    </row>
    <row r="500" spans="1:11" s="194" customFormat="1" x14ac:dyDescent="0.2">
      <c r="A500" s="192"/>
      <c r="B500" s="193"/>
      <c r="C500" s="193"/>
      <c r="D500" s="193"/>
      <c r="E500" s="193"/>
      <c r="F500" s="193"/>
      <c r="G500" s="193"/>
      <c r="H500" s="193"/>
      <c r="I500" s="193"/>
      <c r="J500" s="193"/>
      <c r="K500" s="193"/>
    </row>
    <row r="501" spans="1:11" s="194" customFormat="1" x14ac:dyDescent="0.2">
      <c r="A501" s="192"/>
      <c r="B501" s="193"/>
      <c r="C501" s="193"/>
      <c r="D501" s="193"/>
      <c r="E501" s="193"/>
      <c r="F501" s="193"/>
      <c r="G501" s="193"/>
      <c r="H501" s="193"/>
      <c r="I501" s="193"/>
      <c r="J501" s="193"/>
      <c r="K501" s="193"/>
    </row>
    <row r="502" spans="1:11" s="194" customFormat="1" x14ac:dyDescent="0.2">
      <c r="A502" s="192"/>
      <c r="B502" s="193"/>
      <c r="C502" s="193"/>
      <c r="D502" s="193"/>
      <c r="E502" s="193"/>
      <c r="F502" s="193"/>
      <c r="G502" s="193"/>
      <c r="H502" s="193"/>
      <c r="I502" s="193"/>
      <c r="J502" s="193"/>
      <c r="K502" s="193"/>
    </row>
    <row r="503" spans="1:11" s="194" customFormat="1" x14ac:dyDescent="0.2">
      <c r="A503" s="192"/>
      <c r="B503" s="193"/>
      <c r="C503" s="193"/>
      <c r="D503" s="193"/>
      <c r="E503" s="193"/>
      <c r="F503" s="193"/>
      <c r="G503" s="193"/>
      <c r="H503" s="193"/>
      <c r="I503" s="193"/>
      <c r="J503" s="193"/>
      <c r="K503" s="193"/>
    </row>
    <row r="504" spans="1:11" s="194" customFormat="1" x14ac:dyDescent="0.2">
      <c r="A504" s="192"/>
      <c r="B504" s="193"/>
      <c r="C504" s="193"/>
      <c r="D504" s="193"/>
      <c r="E504" s="193"/>
      <c r="F504" s="193"/>
      <c r="G504" s="193"/>
      <c r="H504" s="193"/>
      <c r="I504" s="193"/>
      <c r="J504" s="193"/>
      <c r="K504" s="193"/>
    </row>
    <row r="505" spans="1:11" s="194" customFormat="1" x14ac:dyDescent="0.2">
      <c r="A505" s="192"/>
      <c r="B505" s="193"/>
      <c r="C505" s="193"/>
      <c r="D505" s="193"/>
      <c r="E505" s="193"/>
      <c r="F505" s="193"/>
      <c r="G505" s="193"/>
      <c r="H505" s="193"/>
      <c r="I505" s="193"/>
      <c r="J505" s="193"/>
      <c r="K505" s="193"/>
    </row>
    <row r="506" spans="1:11" s="194" customFormat="1" x14ac:dyDescent="0.2">
      <c r="A506" s="192"/>
      <c r="B506" s="193"/>
      <c r="C506" s="193"/>
      <c r="D506" s="193"/>
      <c r="E506" s="193"/>
      <c r="F506" s="193"/>
      <c r="G506" s="193"/>
      <c r="H506" s="193"/>
      <c r="I506" s="193"/>
      <c r="J506" s="193"/>
      <c r="K506" s="193"/>
    </row>
    <row r="507" spans="1:11" s="194" customFormat="1" x14ac:dyDescent="0.2">
      <c r="A507" s="192"/>
      <c r="B507" s="193"/>
      <c r="C507" s="193"/>
      <c r="D507" s="193"/>
      <c r="E507" s="193"/>
      <c r="F507" s="193"/>
      <c r="G507" s="193"/>
      <c r="H507" s="193"/>
      <c r="I507" s="193"/>
      <c r="J507" s="193"/>
      <c r="K507" s="193"/>
    </row>
    <row r="508" spans="1:11" s="194" customFormat="1" x14ac:dyDescent="0.2">
      <c r="A508" s="192"/>
      <c r="B508" s="193"/>
      <c r="C508" s="193"/>
      <c r="D508" s="193"/>
      <c r="E508" s="193"/>
      <c r="F508" s="193"/>
      <c r="G508" s="193"/>
      <c r="H508" s="193"/>
      <c r="I508" s="193"/>
      <c r="J508" s="193"/>
      <c r="K508" s="193"/>
    </row>
    <row r="509" spans="1:11" s="194" customFormat="1" x14ac:dyDescent="0.2">
      <c r="A509" s="192"/>
      <c r="B509" s="193"/>
      <c r="C509" s="193"/>
      <c r="D509" s="193"/>
      <c r="E509" s="193"/>
      <c r="F509" s="193"/>
      <c r="G509" s="193"/>
      <c r="H509" s="193"/>
      <c r="I509" s="193"/>
      <c r="J509" s="193"/>
      <c r="K509" s="193"/>
    </row>
    <row r="510" spans="1:11" s="194" customFormat="1" x14ac:dyDescent="0.2">
      <c r="A510" s="192"/>
      <c r="B510" s="193"/>
      <c r="C510" s="193"/>
      <c r="D510" s="193"/>
      <c r="E510" s="193"/>
      <c r="F510" s="193"/>
      <c r="G510" s="193"/>
      <c r="H510" s="193"/>
      <c r="I510" s="193"/>
      <c r="J510" s="193"/>
      <c r="K510" s="193"/>
    </row>
    <row r="511" spans="1:11" s="194" customFormat="1" x14ac:dyDescent="0.2">
      <c r="A511" s="192"/>
      <c r="B511" s="193"/>
      <c r="C511" s="193"/>
      <c r="D511" s="193"/>
      <c r="E511" s="193"/>
      <c r="F511" s="193"/>
      <c r="G511" s="193"/>
      <c r="H511" s="193"/>
      <c r="I511" s="193"/>
      <c r="J511" s="193"/>
      <c r="K511" s="193"/>
    </row>
    <row r="512" spans="1:11" s="194" customFormat="1" x14ac:dyDescent="0.2">
      <c r="A512" s="192"/>
      <c r="B512" s="193"/>
      <c r="C512" s="193"/>
      <c r="D512" s="193"/>
      <c r="E512" s="193"/>
      <c r="F512" s="193"/>
      <c r="G512" s="193"/>
      <c r="H512" s="193"/>
      <c r="I512" s="193"/>
      <c r="J512" s="193"/>
      <c r="K512" s="193"/>
    </row>
    <row r="513" spans="1:11" s="194" customFormat="1" x14ac:dyDescent="0.2">
      <c r="A513" s="192"/>
      <c r="B513" s="193"/>
      <c r="C513" s="193"/>
      <c r="D513" s="193"/>
      <c r="E513" s="193"/>
      <c r="F513" s="193"/>
      <c r="G513" s="193"/>
      <c r="H513" s="193"/>
      <c r="I513" s="193"/>
      <c r="J513" s="193"/>
      <c r="K513" s="193"/>
    </row>
    <row r="514" spans="1:11" s="194" customFormat="1" x14ac:dyDescent="0.2">
      <c r="A514" s="192"/>
      <c r="B514" s="193"/>
      <c r="C514" s="193"/>
      <c r="D514" s="193"/>
      <c r="E514" s="193"/>
      <c r="F514" s="193"/>
      <c r="G514" s="193"/>
      <c r="H514" s="193"/>
      <c r="I514" s="193"/>
      <c r="J514" s="193"/>
      <c r="K514" s="193"/>
    </row>
    <row r="515" spans="1:11" s="194" customFormat="1" x14ac:dyDescent="0.2">
      <c r="A515" s="192"/>
      <c r="B515" s="193"/>
      <c r="C515" s="193"/>
      <c r="D515" s="193"/>
      <c r="E515" s="193"/>
      <c r="F515" s="193"/>
      <c r="G515" s="193"/>
      <c r="H515" s="193"/>
      <c r="I515" s="193"/>
      <c r="J515" s="193"/>
      <c r="K515" s="193"/>
    </row>
    <row r="516" spans="1:11" s="194" customFormat="1" x14ac:dyDescent="0.2">
      <c r="A516" s="192"/>
      <c r="B516" s="193"/>
      <c r="C516" s="193"/>
      <c r="D516" s="193"/>
      <c r="E516" s="193"/>
      <c r="F516" s="193"/>
      <c r="G516" s="193"/>
      <c r="H516" s="193"/>
      <c r="I516" s="193"/>
      <c r="J516" s="193"/>
      <c r="K516" s="193"/>
    </row>
    <row r="517" spans="1:11" s="194" customFormat="1" x14ac:dyDescent="0.2">
      <c r="A517" s="192"/>
      <c r="B517" s="193"/>
      <c r="C517" s="193"/>
      <c r="D517" s="193"/>
      <c r="E517" s="193"/>
      <c r="F517" s="193"/>
      <c r="G517" s="193"/>
      <c r="H517" s="193"/>
      <c r="I517" s="193"/>
      <c r="J517" s="193"/>
      <c r="K517" s="193"/>
    </row>
    <row r="518" spans="1:11" s="194" customFormat="1" x14ac:dyDescent="0.2">
      <c r="A518" s="192"/>
      <c r="B518" s="193"/>
      <c r="C518" s="193"/>
      <c r="D518" s="193"/>
      <c r="E518" s="193"/>
      <c r="F518" s="193"/>
      <c r="G518" s="193"/>
      <c r="H518" s="193"/>
      <c r="I518" s="193"/>
      <c r="J518" s="193"/>
      <c r="K518" s="193"/>
    </row>
    <row r="519" spans="1:11" s="194" customFormat="1" x14ac:dyDescent="0.2">
      <c r="A519" s="192"/>
      <c r="B519" s="193"/>
      <c r="C519" s="193"/>
      <c r="D519" s="193"/>
      <c r="E519" s="193"/>
      <c r="F519" s="193"/>
      <c r="G519" s="193"/>
      <c r="H519" s="193"/>
      <c r="I519" s="193"/>
      <c r="J519" s="193"/>
      <c r="K519" s="193"/>
    </row>
    <row r="520" spans="1:11" s="194" customFormat="1" x14ac:dyDescent="0.2">
      <c r="A520" s="192"/>
      <c r="B520" s="193"/>
      <c r="C520" s="193"/>
      <c r="D520" s="193"/>
      <c r="E520" s="193"/>
      <c r="F520" s="193"/>
      <c r="G520" s="193"/>
      <c r="H520" s="193"/>
      <c r="I520" s="193"/>
      <c r="J520" s="193"/>
      <c r="K520" s="193"/>
    </row>
    <row r="521" spans="1:11" s="194" customFormat="1" x14ac:dyDescent="0.2">
      <c r="A521" s="192"/>
      <c r="B521" s="193"/>
      <c r="C521" s="193"/>
      <c r="D521" s="193"/>
      <c r="E521" s="193"/>
      <c r="F521" s="193"/>
      <c r="G521" s="193"/>
      <c r="H521" s="193"/>
      <c r="I521" s="193"/>
      <c r="J521" s="193"/>
      <c r="K521" s="193"/>
    </row>
    <row r="522" spans="1:11" s="194" customFormat="1" x14ac:dyDescent="0.2">
      <c r="A522" s="192"/>
      <c r="B522" s="193"/>
      <c r="C522" s="193"/>
      <c r="D522" s="193"/>
      <c r="E522" s="193"/>
      <c r="F522" s="193"/>
      <c r="G522" s="193"/>
      <c r="H522" s="193"/>
      <c r="I522" s="193"/>
      <c r="J522" s="193"/>
      <c r="K522" s="193"/>
    </row>
    <row r="523" spans="1:11" s="194" customFormat="1" x14ac:dyDescent="0.2">
      <c r="A523" s="192"/>
      <c r="B523" s="193"/>
      <c r="C523" s="193"/>
      <c r="D523" s="193"/>
      <c r="E523" s="193"/>
      <c r="F523" s="193"/>
      <c r="G523" s="193"/>
      <c r="H523" s="193"/>
      <c r="I523" s="193"/>
      <c r="J523" s="193"/>
      <c r="K523" s="193"/>
    </row>
    <row r="524" spans="1:11" s="194" customFormat="1" x14ac:dyDescent="0.2">
      <c r="A524" s="192"/>
      <c r="B524" s="193"/>
      <c r="C524" s="193"/>
      <c r="D524" s="193"/>
      <c r="E524" s="193"/>
      <c r="F524" s="193"/>
      <c r="G524" s="193"/>
      <c r="H524" s="193"/>
      <c r="I524" s="193"/>
      <c r="J524" s="193"/>
      <c r="K524" s="193"/>
    </row>
    <row r="525" spans="1:11" s="194" customFormat="1" x14ac:dyDescent="0.2">
      <c r="A525" s="192"/>
      <c r="B525" s="193"/>
      <c r="C525" s="193"/>
      <c r="D525" s="193"/>
      <c r="E525" s="193"/>
      <c r="F525" s="193"/>
      <c r="G525" s="193"/>
      <c r="H525" s="193"/>
      <c r="I525" s="193"/>
      <c r="J525" s="193"/>
      <c r="K525" s="193"/>
    </row>
    <row r="526" spans="1:11" s="194" customFormat="1" x14ac:dyDescent="0.2">
      <c r="A526" s="192"/>
      <c r="B526" s="193"/>
      <c r="C526" s="193"/>
      <c r="D526" s="193"/>
      <c r="E526" s="193"/>
      <c r="F526" s="193"/>
      <c r="G526" s="193"/>
      <c r="H526" s="193"/>
      <c r="I526" s="193"/>
      <c r="J526" s="193"/>
      <c r="K526" s="193"/>
    </row>
    <row r="527" spans="1:11" s="194" customFormat="1" x14ac:dyDescent="0.2">
      <c r="A527" s="192"/>
      <c r="B527" s="193"/>
      <c r="C527" s="193"/>
      <c r="D527" s="193"/>
      <c r="E527" s="193"/>
      <c r="F527" s="193"/>
      <c r="G527" s="193"/>
      <c r="H527" s="193"/>
      <c r="I527" s="193"/>
      <c r="J527" s="193"/>
      <c r="K527" s="193"/>
    </row>
    <row r="528" spans="1:11" s="194" customFormat="1" x14ac:dyDescent="0.2">
      <c r="A528" s="192"/>
      <c r="B528" s="193"/>
      <c r="C528" s="193"/>
      <c r="D528" s="193"/>
      <c r="E528" s="193"/>
      <c r="F528" s="193"/>
      <c r="G528" s="193"/>
      <c r="H528" s="193"/>
      <c r="I528" s="193"/>
      <c r="J528" s="193"/>
      <c r="K528" s="193"/>
    </row>
    <row r="529" spans="1:11" s="194" customFormat="1" x14ac:dyDescent="0.2">
      <c r="A529" s="192"/>
      <c r="B529" s="193"/>
      <c r="C529" s="193"/>
      <c r="D529" s="193"/>
      <c r="E529" s="193"/>
      <c r="F529" s="193"/>
      <c r="G529" s="193"/>
      <c r="H529" s="193"/>
      <c r="I529" s="193"/>
      <c r="J529" s="193"/>
      <c r="K529" s="193"/>
    </row>
    <row r="530" spans="1:11" s="194" customFormat="1" x14ac:dyDescent="0.2">
      <c r="A530" s="192"/>
      <c r="B530" s="193"/>
      <c r="C530" s="193"/>
      <c r="D530" s="193"/>
      <c r="E530" s="193"/>
      <c r="F530" s="193"/>
      <c r="G530" s="193"/>
      <c r="H530" s="193"/>
      <c r="I530" s="193"/>
      <c r="J530" s="193"/>
      <c r="K530" s="193"/>
    </row>
    <row r="531" spans="1:11" s="194" customFormat="1" x14ac:dyDescent="0.2">
      <c r="A531" s="192"/>
      <c r="B531" s="193"/>
      <c r="C531" s="193"/>
      <c r="D531" s="193"/>
      <c r="E531" s="193"/>
      <c r="F531" s="193"/>
      <c r="G531" s="193"/>
      <c r="H531" s="193"/>
      <c r="I531" s="193"/>
      <c r="J531" s="193"/>
      <c r="K531" s="193"/>
    </row>
    <row r="532" spans="1:11" s="194" customFormat="1" x14ac:dyDescent="0.2">
      <c r="A532" s="192"/>
      <c r="B532" s="193"/>
      <c r="C532" s="193"/>
      <c r="D532" s="193"/>
      <c r="E532" s="193"/>
      <c r="F532" s="193"/>
      <c r="G532" s="193"/>
      <c r="H532" s="193"/>
      <c r="I532" s="193"/>
      <c r="J532" s="193"/>
      <c r="K532" s="193"/>
    </row>
    <row r="533" spans="1:11" s="194" customFormat="1" x14ac:dyDescent="0.2">
      <c r="A533" s="192"/>
      <c r="B533" s="193"/>
      <c r="C533" s="193"/>
      <c r="D533" s="193"/>
      <c r="E533" s="193"/>
      <c r="F533" s="193"/>
      <c r="G533" s="193"/>
      <c r="H533" s="193"/>
      <c r="I533" s="193"/>
      <c r="J533" s="193"/>
      <c r="K533" s="193"/>
    </row>
    <row r="534" spans="1:11" s="194" customFormat="1" x14ac:dyDescent="0.2">
      <c r="A534" s="192"/>
      <c r="B534" s="193"/>
      <c r="C534" s="193"/>
      <c r="D534" s="193"/>
      <c r="E534" s="193"/>
      <c r="F534" s="193"/>
      <c r="G534" s="193"/>
      <c r="H534" s="193"/>
      <c r="I534" s="193"/>
      <c r="J534" s="193"/>
      <c r="K534" s="193"/>
    </row>
    <row r="535" spans="1:11" s="194" customFormat="1" x14ac:dyDescent="0.2">
      <c r="A535" s="192"/>
      <c r="B535" s="193"/>
      <c r="C535" s="193"/>
      <c r="D535" s="193"/>
      <c r="E535" s="193"/>
      <c r="F535" s="193"/>
      <c r="G535" s="193"/>
      <c r="H535" s="193"/>
      <c r="I535" s="193"/>
      <c r="J535" s="193"/>
      <c r="K535" s="193"/>
    </row>
    <row r="536" spans="1:11" s="194" customFormat="1" x14ac:dyDescent="0.2">
      <c r="A536" s="192"/>
      <c r="B536" s="193"/>
      <c r="C536" s="193"/>
      <c r="D536" s="193"/>
      <c r="E536" s="193"/>
      <c r="F536" s="193"/>
      <c r="G536" s="193"/>
      <c r="H536" s="193"/>
      <c r="I536" s="193"/>
      <c r="J536" s="193"/>
      <c r="K536" s="193"/>
    </row>
    <row r="537" spans="1:11" s="194" customFormat="1" x14ac:dyDescent="0.2">
      <c r="A537" s="192"/>
      <c r="B537" s="193"/>
      <c r="C537" s="193"/>
      <c r="D537" s="193"/>
      <c r="E537" s="193"/>
      <c r="F537" s="193"/>
      <c r="G537" s="193"/>
      <c r="H537" s="193"/>
      <c r="I537" s="193"/>
      <c r="J537" s="193"/>
      <c r="K537" s="193"/>
    </row>
    <row r="538" spans="1:11" s="194" customFormat="1" x14ac:dyDescent="0.2">
      <c r="A538" s="192"/>
      <c r="B538" s="193"/>
      <c r="C538" s="193"/>
      <c r="D538" s="193"/>
      <c r="E538" s="193"/>
      <c r="F538" s="193"/>
      <c r="G538" s="193"/>
      <c r="H538" s="193"/>
      <c r="I538" s="193"/>
      <c r="J538" s="193"/>
      <c r="K538" s="193"/>
    </row>
    <row r="539" spans="1:11" s="194" customFormat="1" x14ac:dyDescent="0.2">
      <c r="A539" s="192"/>
      <c r="B539" s="193"/>
      <c r="C539" s="193"/>
      <c r="D539" s="193"/>
      <c r="E539" s="193"/>
      <c r="F539" s="193"/>
      <c r="G539" s="193"/>
      <c r="H539" s="193"/>
      <c r="I539" s="193"/>
      <c r="J539" s="193"/>
      <c r="K539" s="193"/>
    </row>
    <row r="540" spans="1:11" s="194" customFormat="1" x14ac:dyDescent="0.2">
      <c r="A540" s="192"/>
      <c r="B540" s="193"/>
      <c r="C540" s="193"/>
      <c r="D540" s="193"/>
      <c r="E540" s="193"/>
      <c r="F540" s="193"/>
      <c r="G540" s="193"/>
      <c r="H540" s="193"/>
      <c r="I540" s="193"/>
      <c r="J540" s="193"/>
      <c r="K540" s="193"/>
    </row>
    <row r="541" spans="1:11" s="194" customFormat="1" x14ac:dyDescent="0.2">
      <c r="A541" s="192"/>
      <c r="B541" s="193"/>
      <c r="C541" s="193"/>
      <c r="D541" s="193"/>
      <c r="E541" s="193"/>
      <c r="F541" s="193"/>
      <c r="G541" s="193"/>
      <c r="H541" s="193"/>
      <c r="I541" s="193"/>
      <c r="J541" s="193"/>
      <c r="K541" s="193"/>
    </row>
    <row r="542" spans="1:11" s="194" customFormat="1" x14ac:dyDescent="0.2">
      <c r="A542" s="192"/>
      <c r="B542" s="193"/>
      <c r="C542" s="193"/>
      <c r="D542" s="193"/>
      <c r="E542" s="193"/>
      <c r="F542" s="193"/>
      <c r="G542" s="193"/>
      <c r="H542" s="193"/>
      <c r="I542" s="193"/>
      <c r="J542" s="193"/>
      <c r="K542" s="193"/>
    </row>
    <row r="543" spans="1:11" s="194" customFormat="1" x14ac:dyDescent="0.2">
      <c r="A543" s="192"/>
      <c r="B543" s="193"/>
      <c r="C543" s="193"/>
      <c r="D543" s="193"/>
      <c r="E543" s="193"/>
      <c r="F543" s="193"/>
      <c r="G543" s="193"/>
      <c r="H543" s="193"/>
      <c r="I543" s="193"/>
      <c r="J543" s="193"/>
      <c r="K543" s="193"/>
    </row>
    <row r="544" spans="1:11" s="194" customFormat="1" x14ac:dyDescent="0.2">
      <c r="A544" s="192"/>
      <c r="B544" s="193"/>
      <c r="C544" s="193"/>
      <c r="D544" s="193"/>
      <c r="E544" s="193"/>
      <c r="F544" s="193"/>
      <c r="G544" s="193"/>
      <c r="H544" s="193"/>
      <c r="I544" s="193"/>
      <c r="J544" s="193"/>
      <c r="K544" s="193"/>
    </row>
    <row r="545" spans="1:11" s="194" customFormat="1" x14ac:dyDescent="0.2">
      <c r="A545" s="192"/>
      <c r="B545" s="193"/>
      <c r="C545" s="193"/>
      <c r="D545" s="193"/>
      <c r="E545" s="193"/>
      <c r="F545" s="193"/>
      <c r="G545" s="193"/>
      <c r="H545" s="193"/>
      <c r="I545" s="193"/>
      <c r="J545" s="193"/>
      <c r="K545" s="193"/>
    </row>
    <row r="546" spans="1:11" s="194" customFormat="1" x14ac:dyDescent="0.2">
      <c r="A546" s="192"/>
      <c r="B546" s="193"/>
      <c r="C546" s="193"/>
      <c r="D546" s="193"/>
      <c r="E546" s="193"/>
      <c r="F546" s="193"/>
      <c r="G546" s="193"/>
      <c r="H546" s="193"/>
      <c r="I546" s="193"/>
      <c r="J546" s="193"/>
      <c r="K546" s="193"/>
    </row>
    <row r="547" spans="1:11" s="194" customFormat="1" x14ac:dyDescent="0.2">
      <c r="A547" s="192"/>
      <c r="B547" s="193"/>
      <c r="C547" s="193"/>
      <c r="D547" s="193"/>
      <c r="E547" s="193"/>
      <c r="F547" s="193"/>
      <c r="G547" s="193"/>
      <c r="H547" s="193"/>
      <c r="I547" s="193"/>
      <c r="J547" s="193"/>
      <c r="K547" s="193"/>
    </row>
    <row r="548" spans="1:11" s="194" customFormat="1" x14ac:dyDescent="0.2">
      <c r="A548" s="192"/>
      <c r="B548" s="193"/>
      <c r="C548" s="193"/>
      <c r="D548" s="193"/>
      <c r="E548" s="193"/>
      <c r="F548" s="193"/>
      <c r="G548" s="193"/>
      <c r="H548" s="193"/>
      <c r="I548" s="193"/>
      <c r="J548" s="193"/>
      <c r="K548" s="193"/>
    </row>
    <row r="549" spans="1:11" s="194" customFormat="1" x14ac:dyDescent="0.2">
      <c r="A549" s="192"/>
      <c r="B549" s="193"/>
      <c r="C549" s="193"/>
      <c r="D549" s="193"/>
      <c r="E549" s="193"/>
      <c r="F549" s="193"/>
      <c r="G549" s="193"/>
      <c r="H549" s="193"/>
      <c r="I549" s="193"/>
      <c r="J549" s="193"/>
      <c r="K549" s="193"/>
    </row>
    <row r="550" spans="1:11" s="194" customFormat="1" x14ac:dyDescent="0.2">
      <c r="A550" s="192"/>
      <c r="B550" s="193"/>
      <c r="C550" s="193"/>
      <c r="D550" s="193"/>
      <c r="E550" s="193"/>
      <c r="F550" s="193"/>
      <c r="G550" s="193"/>
      <c r="H550" s="193"/>
      <c r="I550" s="193"/>
      <c r="J550" s="193"/>
      <c r="K550" s="193"/>
    </row>
    <row r="551" spans="1:11" s="194" customFormat="1" x14ac:dyDescent="0.2">
      <c r="A551" s="192"/>
      <c r="B551" s="193"/>
      <c r="C551" s="193"/>
      <c r="D551" s="193"/>
      <c r="E551" s="193"/>
      <c r="F551" s="193"/>
      <c r="G551" s="193"/>
      <c r="H551" s="193"/>
      <c r="I551" s="193"/>
      <c r="J551" s="193"/>
      <c r="K551" s="193"/>
    </row>
    <row r="552" spans="1:11" s="194" customFormat="1" x14ac:dyDescent="0.2">
      <c r="A552" s="192"/>
      <c r="B552" s="193"/>
      <c r="C552" s="193"/>
      <c r="D552" s="193"/>
      <c r="E552" s="193"/>
      <c r="F552" s="193"/>
      <c r="G552" s="193"/>
      <c r="H552" s="193"/>
      <c r="I552" s="193"/>
      <c r="J552" s="193"/>
      <c r="K552" s="193"/>
    </row>
    <row r="553" spans="1:11" s="194" customFormat="1" x14ac:dyDescent="0.2">
      <c r="A553" s="192"/>
      <c r="B553" s="193"/>
      <c r="C553" s="193"/>
      <c r="D553" s="193"/>
      <c r="E553" s="193"/>
      <c r="F553" s="193"/>
      <c r="G553" s="193"/>
      <c r="H553" s="193"/>
      <c r="I553" s="193"/>
      <c r="J553" s="193"/>
      <c r="K553" s="193"/>
    </row>
    <row r="554" spans="1:11" s="194" customFormat="1" x14ac:dyDescent="0.2">
      <c r="A554" s="192"/>
      <c r="B554" s="193"/>
      <c r="C554" s="193"/>
      <c r="D554" s="193"/>
      <c r="E554" s="193"/>
      <c r="F554" s="193"/>
      <c r="G554" s="193"/>
      <c r="H554" s="193"/>
      <c r="I554" s="193"/>
      <c r="J554" s="193"/>
      <c r="K554" s="193"/>
    </row>
    <row r="555" spans="1:11" s="194" customFormat="1" x14ac:dyDescent="0.2">
      <c r="A555" s="192"/>
      <c r="B555" s="193"/>
      <c r="C555" s="193"/>
      <c r="D555" s="193"/>
      <c r="E555" s="193"/>
      <c r="F555" s="193"/>
      <c r="G555" s="193"/>
      <c r="H555" s="193"/>
      <c r="I555" s="193"/>
      <c r="J555" s="193"/>
      <c r="K555" s="193"/>
    </row>
    <row r="556" spans="1:11" s="194" customFormat="1" x14ac:dyDescent="0.2">
      <c r="A556" s="192"/>
      <c r="B556" s="193"/>
      <c r="C556" s="193"/>
      <c r="D556" s="193"/>
      <c r="E556" s="193"/>
      <c r="F556" s="193"/>
      <c r="G556" s="193"/>
      <c r="H556" s="193"/>
      <c r="I556" s="193"/>
      <c r="J556" s="193"/>
      <c r="K556" s="193"/>
    </row>
    <row r="557" spans="1:11" s="194" customFormat="1" x14ac:dyDescent="0.2">
      <c r="A557" s="192"/>
      <c r="B557" s="193"/>
      <c r="C557" s="193"/>
      <c r="D557" s="193"/>
      <c r="E557" s="193"/>
      <c r="F557" s="193"/>
      <c r="G557" s="193"/>
      <c r="H557" s="193"/>
      <c r="I557" s="193"/>
      <c r="J557" s="193"/>
      <c r="K557" s="193"/>
    </row>
    <row r="558" spans="1:11" s="194" customFormat="1" x14ac:dyDescent="0.2">
      <c r="A558" s="192"/>
      <c r="B558" s="193"/>
      <c r="C558" s="193"/>
      <c r="D558" s="193"/>
      <c r="E558" s="193"/>
      <c r="F558" s="193"/>
      <c r="G558" s="193"/>
      <c r="H558" s="193"/>
      <c r="I558" s="193"/>
      <c r="J558" s="193"/>
      <c r="K558" s="193"/>
    </row>
    <row r="559" spans="1:11" s="194" customFormat="1" x14ac:dyDescent="0.2">
      <c r="A559" s="192"/>
      <c r="B559" s="193"/>
      <c r="C559" s="193"/>
      <c r="D559" s="193"/>
      <c r="E559" s="193"/>
      <c r="F559" s="193"/>
      <c r="G559" s="193"/>
      <c r="H559" s="193"/>
      <c r="I559" s="193"/>
      <c r="J559" s="193"/>
      <c r="K559" s="193"/>
    </row>
    <row r="560" spans="1:11" s="194" customFormat="1" x14ac:dyDescent="0.2">
      <c r="A560" s="192"/>
      <c r="B560" s="193"/>
      <c r="C560" s="193"/>
      <c r="D560" s="193"/>
      <c r="E560" s="193"/>
      <c r="F560" s="193"/>
      <c r="G560" s="193"/>
      <c r="H560" s="193"/>
      <c r="I560" s="193"/>
      <c r="J560" s="193"/>
      <c r="K560" s="193"/>
    </row>
    <row r="561" spans="1:11" s="194" customFormat="1" x14ac:dyDescent="0.2">
      <c r="A561" s="192"/>
      <c r="B561" s="193"/>
      <c r="C561" s="193"/>
      <c r="D561" s="193"/>
      <c r="E561" s="193"/>
      <c r="F561" s="193"/>
      <c r="G561" s="193"/>
      <c r="H561" s="193"/>
      <c r="I561" s="193"/>
      <c r="J561" s="193"/>
      <c r="K561" s="193"/>
    </row>
    <row r="562" spans="1:11" s="194" customFormat="1" x14ac:dyDescent="0.2">
      <c r="A562" s="192"/>
      <c r="B562" s="193"/>
      <c r="C562" s="193"/>
      <c r="D562" s="193"/>
      <c r="E562" s="193"/>
      <c r="F562" s="193"/>
      <c r="G562" s="193"/>
      <c r="H562" s="193"/>
      <c r="I562" s="193"/>
      <c r="J562" s="193"/>
      <c r="K562" s="193"/>
    </row>
    <row r="563" spans="1:11" s="194" customFormat="1" x14ac:dyDescent="0.2">
      <c r="A563" s="192"/>
      <c r="B563" s="193"/>
      <c r="C563" s="193"/>
      <c r="D563" s="193"/>
      <c r="E563" s="193"/>
      <c r="F563" s="193"/>
      <c r="G563" s="193"/>
      <c r="H563" s="193"/>
      <c r="I563" s="193"/>
      <c r="J563" s="193"/>
      <c r="K563" s="193"/>
    </row>
    <row r="564" spans="1:11" s="194" customFormat="1" x14ac:dyDescent="0.2">
      <c r="A564" s="192"/>
      <c r="B564" s="193"/>
      <c r="C564" s="193"/>
      <c r="D564" s="193"/>
      <c r="E564" s="193"/>
      <c r="F564" s="193"/>
      <c r="G564" s="193"/>
      <c r="H564" s="193"/>
      <c r="I564" s="193"/>
      <c r="J564" s="193"/>
      <c r="K564" s="193"/>
    </row>
    <row r="565" spans="1:11" s="194" customFormat="1" x14ac:dyDescent="0.2">
      <c r="A565" s="192"/>
      <c r="B565" s="193"/>
      <c r="C565" s="193"/>
      <c r="D565" s="193"/>
      <c r="E565" s="193"/>
      <c r="F565" s="193"/>
      <c r="G565" s="193"/>
      <c r="H565" s="193"/>
      <c r="I565" s="193"/>
      <c r="J565" s="193"/>
      <c r="K565" s="193"/>
    </row>
    <row r="566" spans="1:11" s="194" customFormat="1" x14ac:dyDescent="0.2">
      <c r="A566" s="192"/>
      <c r="B566" s="193"/>
      <c r="C566" s="193"/>
      <c r="D566" s="193"/>
      <c r="E566" s="193"/>
      <c r="F566" s="193"/>
      <c r="G566" s="193"/>
      <c r="H566" s="193"/>
      <c r="I566" s="193"/>
      <c r="J566" s="193"/>
      <c r="K566" s="193"/>
    </row>
    <row r="567" spans="1:11" s="194" customFormat="1" x14ac:dyDescent="0.2">
      <c r="A567" s="192"/>
      <c r="B567" s="193"/>
      <c r="C567" s="193"/>
      <c r="D567" s="193"/>
      <c r="E567" s="193"/>
      <c r="F567" s="193"/>
      <c r="G567" s="193"/>
      <c r="H567" s="193"/>
      <c r="I567" s="193"/>
      <c r="J567" s="193"/>
      <c r="K567" s="193"/>
    </row>
    <row r="568" spans="1:11" s="194" customFormat="1" x14ac:dyDescent="0.2">
      <c r="A568" s="192"/>
      <c r="B568" s="193"/>
      <c r="C568" s="193"/>
      <c r="D568" s="193"/>
      <c r="E568" s="193"/>
      <c r="F568" s="193"/>
      <c r="G568" s="193"/>
      <c r="H568" s="193"/>
      <c r="I568" s="193"/>
      <c r="J568" s="193"/>
      <c r="K568" s="193"/>
    </row>
    <row r="569" spans="1:11" s="194" customFormat="1" x14ac:dyDescent="0.2">
      <c r="A569" s="192"/>
      <c r="B569" s="193"/>
      <c r="C569" s="193"/>
      <c r="D569" s="193"/>
      <c r="E569" s="193"/>
      <c r="F569" s="193"/>
      <c r="G569" s="193"/>
      <c r="H569" s="193"/>
      <c r="I569" s="193"/>
      <c r="J569" s="193"/>
      <c r="K569" s="193"/>
    </row>
    <row r="570" spans="1:11" s="194" customFormat="1" x14ac:dyDescent="0.2">
      <c r="A570" s="192"/>
      <c r="B570" s="193"/>
      <c r="C570" s="193"/>
      <c r="D570" s="193"/>
      <c r="E570" s="193"/>
      <c r="F570" s="193"/>
      <c r="G570" s="193"/>
      <c r="H570" s="193"/>
      <c r="I570" s="193"/>
      <c r="J570" s="193"/>
      <c r="K570" s="193"/>
    </row>
    <row r="571" spans="1:11" s="194" customFormat="1" x14ac:dyDescent="0.2">
      <c r="A571" s="192"/>
      <c r="B571" s="193"/>
      <c r="C571" s="193"/>
      <c r="D571" s="193"/>
      <c r="E571" s="193"/>
      <c r="F571" s="193"/>
      <c r="G571" s="193"/>
      <c r="H571" s="193"/>
      <c r="I571" s="193"/>
      <c r="J571" s="193"/>
      <c r="K571" s="193"/>
    </row>
    <row r="572" spans="1:11" s="194" customFormat="1" x14ac:dyDescent="0.2">
      <c r="A572" s="192"/>
      <c r="B572" s="193"/>
      <c r="C572" s="193"/>
      <c r="D572" s="193"/>
      <c r="E572" s="193"/>
      <c r="F572" s="193"/>
      <c r="G572" s="193"/>
      <c r="H572" s="193"/>
      <c r="I572" s="193"/>
      <c r="J572" s="193"/>
      <c r="K572" s="193"/>
    </row>
    <row r="573" spans="1:11" s="194" customFormat="1" x14ac:dyDescent="0.2">
      <c r="A573" s="192"/>
      <c r="B573" s="193"/>
      <c r="C573" s="193"/>
      <c r="D573" s="193"/>
      <c r="E573" s="193"/>
      <c r="F573" s="193"/>
      <c r="G573" s="193"/>
      <c r="H573" s="193"/>
      <c r="I573" s="193"/>
      <c r="J573" s="193"/>
      <c r="K573" s="193"/>
    </row>
    <row r="574" spans="1:11" s="194" customFormat="1" x14ac:dyDescent="0.2">
      <c r="A574" s="192"/>
      <c r="B574" s="193"/>
      <c r="C574" s="193"/>
      <c r="D574" s="193"/>
      <c r="E574" s="193"/>
      <c r="F574" s="193"/>
      <c r="G574" s="193"/>
      <c r="H574" s="193"/>
      <c r="I574" s="193"/>
      <c r="J574" s="193"/>
      <c r="K574" s="193"/>
    </row>
    <row r="575" spans="1:11" s="194" customFormat="1" x14ac:dyDescent="0.2">
      <c r="A575" s="192"/>
      <c r="B575" s="193"/>
      <c r="C575" s="193"/>
      <c r="D575" s="193"/>
      <c r="E575" s="193"/>
      <c r="F575" s="193"/>
      <c r="G575" s="193"/>
      <c r="H575" s="193"/>
      <c r="I575" s="193"/>
      <c r="J575" s="193"/>
      <c r="K575" s="193"/>
    </row>
    <row r="576" spans="1:11" s="194" customFormat="1" x14ac:dyDescent="0.2">
      <c r="A576" s="192"/>
      <c r="B576" s="193"/>
      <c r="C576" s="193"/>
      <c r="D576" s="193"/>
      <c r="E576" s="193"/>
      <c r="F576" s="193"/>
      <c r="G576" s="193"/>
      <c r="H576" s="193"/>
      <c r="I576" s="193"/>
      <c r="J576" s="193"/>
      <c r="K576" s="193"/>
    </row>
    <row r="577" spans="1:11" s="194" customFormat="1" x14ac:dyDescent="0.2">
      <c r="A577" s="192"/>
      <c r="B577" s="193"/>
      <c r="C577" s="193"/>
      <c r="D577" s="193"/>
      <c r="E577" s="193"/>
      <c r="F577" s="193"/>
      <c r="G577" s="193"/>
      <c r="H577" s="193"/>
      <c r="I577" s="193"/>
      <c r="J577" s="193"/>
      <c r="K577" s="193"/>
    </row>
    <row r="578" spans="1:11" s="194" customFormat="1" x14ac:dyDescent="0.2">
      <c r="A578" s="192"/>
      <c r="B578" s="193"/>
      <c r="C578" s="193"/>
      <c r="D578" s="193"/>
      <c r="E578" s="193"/>
      <c r="F578" s="193"/>
      <c r="G578" s="193"/>
      <c r="H578" s="193"/>
      <c r="I578" s="193"/>
      <c r="J578" s="193"/>
      <c r="K578" s="193"/>
    </row>
    <row r="579" spans="1:11" s="194" customFormat="1" x14ac:dyDescent="0.2">
      <c r="A579" s="192"/>
      <c r="B579" s="193"/>
      <c r="C579" s="193"/>
      <c r="D579" s="193"/>
      <c r="E579" s="193"/>
      <c r="F579" s="193"/>
      <c r="G579" s="193"/>
      <c r="H579" s="193"/>
      <c r="I579" s="193"/>
      <c r="J579" s="193"/>
      <c r="K579" s="193"/>
    </row>
    <row r="580" spans="1:11" s="194" customFormat="1" x14ac:dyDescent="0.2">
      <c r="A580" s="192"/>
      <c r="B580" s="193"/>
      <c r="C580" s="193"/>
      <c r="D580" s="193"/>
      <c r="E580" s="193"/>
      <c r="F580" s="193"/>
      <c r="G580" s="193"/>
      <c r="H580" s="193"/>
      <c r="I580" s="193"/>
      <c r="J580" s="193"/>
      <c r="K580" s="193"/>
    </row>
    <row r="581" spans="1:11" s="194" customFormat="1" x14ac:dyDescent="0.2">
      <c r="A581" s="192"/>
      <c r="B581" s="193"/>
      <c r="C581" s="193"/>
      <c r="D581" s="193"/>
      <c r="E581" s="193"/>
      <c r="F581" s="193"/>
      <c r="G581" s="193"/>
      <c r="H581" s="193"/>
      <c r="I581" s="193"/>
      <c r="J581" s="193"/>
      <c r="K581" s="193"/>
    </row>
    <row r="582" spans="1:11" s="194" customFormat="1" x14ac:dyDescent="0.2">
      <c r="A582" s="192"/>
      <c r="B582" s="193"/>
      <c r="C582" s="193"/>
      <c r="D582" s="193"/>
      <c r="E582" s="193"/>
      <c r="F582" s="193"/>
      <c r="G582" s="193"/>
      <c r="H582" s="193"/>
      <c r="I582" s="193"/>
      <c r="J582" s="193"/>
      <c r="K582" s="193"/>
    </row>
    <row r="583" spans="1:11" s="194" customFormat="1" x14ac:dyDescent="0.2">
      <c r="A583" s="192"/>
      <c r="B583" s="193"/>
      <c r="C583" s="193"/>
      <c r="D583" s="193"/>
      <c r="E583" s="193"/>
      <c r="F583" s="193"/>
      <c r="G583" s="193"/>
      <c r="H583" s="193"/>
      <c r="I583" s="193"/>
      <c r="J583" s="193"/>
      <c r="K583" s="193"/>
    </row>
    <row r="584" spans="1:11" s="194" customFormat="1" x14ac:dyDescent="0.2">
      <c r="A584" s="192"/>
      <c r="B584" s="193"/>
      <c r="C584" s="193"/>
      <c r="D584" s="193"/>
      <c r="E584" s="193"/>
      <c r="F584" s="193"/>
      <c r="G584" s="193"/>
      <c r="H584" s="193"/>
      <c r="I584" s="193"/>
      <c r="J584" s="193"/>
      <c r="K584" s="193"/>
    </row>
    <row r="585" spans="1:11" s="194" customFormat="1" x14ac:dyDescent="0.2">
      <c r="A585" s="192"/>
      <c r="B585" s="193"/>
      <c r="C585" s="193"/>
      <c r="D585" s="193"/>
      <c r="E585" s="193"/>
      <c r="F585" s="193"/>
      <c r="G585" s="193"/>
      <c r="H585" s="193"/>
      <c r="I585" s="193"/>
      <c r="J585" s="193"/>
      <c r="K585" s="193"/>
    </row>
    <row r="586" spans="1:11" s="194" customFormat="1" x14ac:dyDescent="0.2">
      <c r="A586" s="192"/>
      <c r="B586" s="193"/>
      <c r="C586" s="193"/>
      <c r="D586" s="193"/>
      <c r="E586" s="193"/>
      <c r="F586" s="193"/>
      <c r="G586" s="193"/>
      <c r="H586" s="193"/>
      <c r="I586" s="193"/>
      <c r="J586" s="193"/>
      <c r="K586" s="193"/>
    </row>
    <row r="587" spans="1:11" s="194" customFormat="1" x14ac:dyDescent="0.2">
      <c r="A587" s="192"/>
      <c r="B587" s="193"/>
      <c r="C587" s="193"/>
      <c r="D587" s="193"/>
      <c r="E587" s="193"/>
      <c r="F587" s="193"/>
      <c r="G587" s="193"/>
      <c r="H587" s="193"/>
      <c r="I587" s="193"/>
      <c r="J587" s="193"/>
      <c r="K587" s="193"/>
    </row>
    <row r="588" spans="1:11" s="194" customFormat="1" x14ac:dyDescent="0.2">
      <c r="A588" s="192"/>
      <c r="B588" s="193"/>
      <c r="C588" s="193"/>
      <c r="D588" s="193"/>
      <c r="E588" s="193"/>
      <c r="F588" s="193"/>
      <c r="G588" s="193"/>
      <c r="H588" s="193"/>
      <c r="I588" s="193"/>
      <c r="J588" s="193"/>
      <c r="K588" s="193"/>
    </row>
    <row r="589" spans="1:11" s="194" customFormat="1" x14ac:dyDescent="0.2">
      <c r="A589" s="192"/>
      <c r="B589" s="193"/>
      <c r="C589" s="193"/>
      <c r="D589" s="193"/>
      <c r="E589" s="193"/>
      <c r="F589" s="193"/>
      <c r="G589" s="193"/>
      <c r="H589" s="193"/>
      <c r="I589" s="193"/>
      <c r="J589" s="193"/>
      <c r="K589" s="193"/>
    </row>
    <row r="590" spans="1:11" s="194" customFormat="1" x14ac:dyDescent="0.2">
      <c r="A590" s="192"/>
      <c r="B590" s="193"/>
      <c r="C590" s="193"/>
      <c r="D590" s="193"/>
      <c r="E590" s="193"/>
      <c r="F590" s="193"/>
      <c r="G590" s="193"/>
      <c r="H590" s="193"/>
      <c r="I590" s="193"/>
      <c r="J590" s="193"/>
      <c r="K590" s="193"/>
    </row>
    <row r="591" spans="1:11" s="194" customFormat="1" x14ac:dyDescent="0.2">
      <c r="A591" s="192"/>
      <c r="B591" s="193"/>
      <c r="C591" s="193"/>
      <c r="D591" s="193"/>
      <c r="E591" s="193"/>
      <c r="F591" s="193"/>
      <c r="G591" s="193"/>
      <c r="H591" s="193"/>
      <c r="I591" s="193"/>
      <c r="J591" s="193"/>
      <c r="K591" s="193"/>
    </row>
    <row r="592" spans="1:11" s="194" customFormat="1" x14ac:dyDescent="0.2">
      <c r="A592" s="192"/>
      <c r="B592" s="193"/>
      <c r="C592" s="193"/>
      <c r="D592" s="193"/>
      <c r="E592" s="193"/>
      <c r="F592" s="193"/>
      <c r="G592" s="193"/>
      <c r="H592" s="193"/>
      <c r="I592" s="193"/>
      <c r="J592" s="193"/>
      <c r="K592" s="193"/>
    </row>
    <row r="593" spans="1:11" s="194" customFormat="1" x14ac:dyDescent="0.2">
      <c r="A593" s="192"/>
      <c r="B593" s="193"/>
      <c r="C593" s="193"/>
      <c r="D593" s="193"/>
      <c r="E593" s="193"/>
      <c r="F593" s="193"/>
      <c r="G593" s="193"/>
      <c r="H593" s="193"/>
      <c r="I593" s="193"/>
      <c r="J593" s="193"/>
      <c r="K593" s="193"/>
    </row>
    <row r="594" spans="1:11" s="194" customFormat="1" x14ac:dyDescent="0.2">
      <c r="A594" s="192"/>
      <c r="B594" s="193"/>
      <c r="C594" s="193"/>
      <c r="D594" s="193"/>
      <c r="E594" s="193"/>
      <c r="F594" s="193"/>
      <c r="G594" s="193"/>
      <c r="H594" s="193"/>
      <c r="I594" s="193"/>
      <c r="J594" s="193"/>
      <c r="K594" s="193"/>
    </row>
    <row r="595" spans="1:11" s="194" customFormat="1" x14ac:dyDescent="0.2">
      <c r="A595" s="192"/>
      <c r="B595" s="193"/>
      <c r="C595" s="193"/>
      <c r="D595" s="193"/>
      <c r="E595" s="193"/>
      <c r="F595" s="193"/>
      <c r="G595" s="193"/>
      <c r="H595" s="193"/>
      <c r="I595" s="193"/>
      <c r="J595" s="193"/>
      <c r="K595" s="193"/>
    </row>
    <row r="596" spans="1:11" s="194" customFormat="1" x14ac:dyDescent="0.2">
      <c r="A596" s="192"/>
      <c r="B596" s="193"/>
      <c r="C596" s="193"/>
      <c r="D596" s="193"/>
      <c r="E596" s="193"/>
      <c r="F596" s="193"/>
      <c r="G596" s="193"/>
      <c r="H596" s="193"/>
      <c r="I596" s="193"/>
      <c r="J596" s="193"/>
      <c r="K596" s="193"/>
    </row>
    <row r="597" spans="1:11" s="194" customFormat="1" x14ac:dyDescent="0.2">
      <c r="A597" s="192"/>
      <c r="B597" s="193"/>
      <c r="C597" s="193"/>
      <c r="D597" s="193"/>
      <c r="E597" s="193"/>
      <c r="F597" s="193"/>
      <c r="G597" s="193"/>
      <c r="H597" s="193"/>
      <c r="I597" s="193"/>
      <c r="J597" s="193"/>
      <c r="K597" s="193"/>
    </row>
    <row r="598" spans="1:11" s="194" customFormat="1" x14ac:dyDescent="0.2">
      <c r="A598" s="192"/>
      <c r="B598" s="193"/>
      <c r="C598" s="193"/>
      <c r="D598" s="193"/>
      <c r="E598" s="193"/>
      <c r="F598" s="193"/>
      <c r="G598" s="193"/>
      <c r="H598" s="193"/>
      <c r="I598" s="193"/>
      <c r="J598" s="193"/>
      <c r="K598" s="193"/>
    </row>
    <row r="599" spans="1:11" s="194" customFormat="1" x14ac:dyDescent="0.2">
      <c r="A599" s="192"/>
      <c r="B599" s="193"/>
      <c r="C599" s="193"/>
      <c r="D599" s="193"/>
      <c r="E599" s="193"/>
      <c r="F599" s="193"/>
      <c r="G599" s="193"/>
      <c r="H599" s="193"/>
      <c r="I599" s="193"/>
      <c r="J599" s="193"/>
      <c r="K599" s="193"/>
    </row>
    <row r="600" spans="1:11" s="194" customFormat="1" x14ac:dyDescent="0.2">
      <c r="A600" s="192"/>
      <c r="B600" s="193"/>
      <c r="C600" s="193"/>
      <c r="D600" s="193"/>
      <c r="E600" s="193"/>
      <c r="F600" s="193"/>
      <c r="G600" s="193"/>
      <c r="H600" s="193"/>
      <c r="I600" s="193"/>
      <c r="J600" s="193"/>
      <c r="K600" s="193"/>
    </row>
    <row r="601" spans="1:11" s="194" customFormat="1" x14ac:dyDescent="0.2">
      <c r="A601" s="192"/>
      <c r="B601" s="193"/>
      <c r="C601" s="193"/>
      <c r="D601" s="193"/>
      <c r="E601" s="193"/>
      <c r="F601" s="193"/>
      <c r="G601" s="193"/>
      <c r="H601" s="193"/>
      <c r="I601" s="193"/>
      <c r="J601" s="193"/>
      <c r="K601" s="193"/>
    </row>
    <row r="602" spans="1:11" s="194" customFormat="1" x14ac:dyDescent="0.2">
      <c r="A602" s="192"/>
      <c r="B602" s="193"/>
      <c r="C602" s="193"/>
      <c r="D602" s="193"/>
      <c r="E602" s="193"/>
      <c r="F602" s="193"/>
      <c r="G602" s="193"/>
      <c r="H602" s="193"/>
      <c r="I602" s="193"/>
      <c r="J602" s="193"/>
      <c r="K602" s="193"/>
    </row>
    <row r="603" spans="1:11" s="194" customFormat="1" x14ac:dyDescent="0.2">
      <c r="A603" s="192"/>
      <c r="B603" s="193"/>
      <c r="C603" s="193"/>
      <c r="D603" s="193"/>
      <c r="E603" s="193"/>
      <c r="F603" s="193"/>
      <c r="G603" s="193"/>
      <c r="H603" s="193"/>
      <c r="I603" s="193"/>
      <c r="J603" s="193"/>
      <c r="K603" s="193"/>
    </row>
    <row r="604" spans="1:11" s="194" customFormat="1" x14ac:dyDescent="0.2">
      <c r="A604" s="192"/>
      <c r="B604" s="193"/>
      <c r="C604" s="193"/>
      <c r="D604" s="193"/>
      <c r="E604" s="193"/>
      <c r="F604" s="193"/>
      <c r="G604" s="193"/>
      <c r="H604" s="193"/>
      <c r="I604" s="193"/>
      <c r="J604" s="193"/>
      <c r="K604" s="193"/>
    </row>
    <row r="605" spans="1:11" s="194" customFormat="1" x14ac:dyDescent="0.2">
      <c r="A605" s="192"/>
      <c r="B605" s="193"/>
      <c r="C605" s="193"/>
      <c r="D605" s="193"/>
      <c r="E605" s="193"/>
      <c r="F605" s="193"/>
      <c r="G605" s="193"/>
      <c r="H605" s="193"/>
      <c r="I605" s="193"/>
      <c r="J605" s="193"/>
      <c r="K605" s="193"/>
    </row>
    <row r="606" spans="1:11" s="194" customFormat="1" x14ac:dyDescent="0.2">
      <c r="A606" s="192"/>
      <c r="B606" s="193"/>
      <c r="C606" s="193"/>
      <c r="D606" s="193"/>
      <c r="E606" s="193"/>
      <c r="F606" s="193"/>
      <c r="G606" s="193"/>
      <c r="H606" s="193"/>
      <c r="I606" s="193"/>
      <c r="J606" s="193"/>
      <c r="K606" s="193"/>
    </row>
    <row r="607" spans="1:11" s="194" customFormat="1" x14ac:dyDescent="0.2">
      <c r="A607" s="192"/>
      <c r="B607" s="193"/>
      <c r="C607" s="193"/>
      <c r="D607" s="193"/>
      <c r="E607" s="193"/>
      <c r="F607" s="193"/>
      <c r="G607" s="193"/>
      <c r="H607" s="193"/>
      <c r="I607" s="193"/>
      <c r="J607" s="193"/>
      <c r="K607" s="193"/>
    </row>
    <row r="608" spans="1:11" s="194" customFormat="1" x14ac:dyDescent="0.2">
      <c r="A608" s="192"/>
      <c r="B608" s="193"/>
      <c r="C608" s="193"/>
      <c r="D608" s="193"/>
      <c r="E608" s="193"/>
      <c r="F608" s="193"/>
      <c r="G608" s="193"/>
      <c r="H608" s="193"/>
      <c r="I608" s="193"/>
      <c r="J608" s="193"/>
      <c r="K608" s="193"/>
    </row>
    <row r="609" spans="1:11" s="194" customFormat="1" x14ac:dyDescent="0.2">
      <c r="A609" s="192"/>
      <c r="B609" s="193"/>
      <c r="C609" s="193"/>
      <c r="D609" s="193"/>
      <c r="E609" s="193"/>
      <c r="F609" s="193"/>
      <c r="G609" s="193"/>
      <c r="H609" s="193"/>
      <c r="I609" s="193"/>
      <c r="J609" s="193"/>
      <c r="K609" s="193"/>
    </row>
    <row r="610" spans="1:11" s="194" customFormat="1" x14ac:dyDescent="0.2">
      <c r="A610" s="192"/>
      <c r="B610" s="193"/>
      <c r="C610" s="193"/>
      <c r="D610" s="193"/>
      <c r="E610" s="193"/>
      <c r="F610" s="193"/>
      <c r="G610" s="193"/>
      <c r="H610" s="193"/>
      <c r="I610" s="193"/>
      <c r="J610" s="193"/>
      <c r="K610" s="193"/>
    </row>
    <row r="611" spans="1:11" s="194" customFormat="1" x14ac:dyDescent="0.2">
      <c r="A611" s="192"/>
      <c r="B611" s="193"/>
      <c r="C611" s="193"/>
      <c r="D611" s="193"/>
      <c r="E611" s="193"/>
      <c r="F611" s="193"/>
      <c r="G611" s="193"/>
      <c r="H611" s="193"/>
      <c r="I611" s="193"/>
      <c r="J611" s="193"/>
      <c r="K611" s="193"/>
    </row>
    <row r="612" spans="1:11" s="194" customFormat="1" x14ac:dyDescent="0.2">
      <c r="A612" s="192"/>
      <c r="B612" s="193"/>
      <c r="C612" s="193"/>
      <c r="D612" s="193"/>
      <c r="E612" s="193"/>
      <c r="F612" s="193"/>
      <c r="G612" s="193"/>
      <c r="H612" s="193"/>
      <c r="I612" s="193"/>
      <c r="J612" s="193"/>
      <c r="K612" s="193"/>
    </row>
    <row r="613" spans="1:11" s="194" customFormat="1" x14ac:dyDescent="0.2">
      <c r="A613" s="192"/>
      <c r="B613" s="193"/>
      <c r="C613" s="193"/>
      <c r="D613" s="193"/>
      <c r="E613" s="193"/>
      <c r="F613" s="193"/>
      <c r="G613" s="193"/>
      <c r="H613" s="193"/>
      <c r="I613" s="193"/>
      <c r="J613" s="193"/>
      <c r="K613" s="193"/>
    </row>
    <row r="614" spans="1:11" s="194" customFormat="1" x14ac:dyDescent="0.2">
      <c r="A614" s="192"/>
      <c r="B614" s="193"/>
      <c r="C614" s="193"/>
      <c r="D614" s="193"/>
      <c r="E614" s="193"/>
      <c r="F614" s="193"/>
      <c r="G614" s="193"/>
      <c r="H614" s="193"/>
      <c r="I614" s="193"/>
      <c r="J614" s="193"/>
      <c r="K614" s="193"/>
    </row>
    <row r="615" spans="1:11" s="194" customFormat="1" x14ac:dyDescent="0.2">
      <c r="A615" s="192"/>
      <c r="B615" s="193"/>
      <c r="C615" s="193"/>
      <c r="D615" s="193"/>
      <c r="E615" s="193"/>
      <c r="F615" s="193"/>
      <c r="G615" s="193"/>
      <c r="H615" s="193"/>
      <c r="I615" s="193"/>
      <c r="J615" s="193"/>
      <c r="K615" s="193"/>
    </row>
    <row r="616" spans="1:11" s="194" customFormat="1" x14ac:dyDescent="0.2">
      <c r="A616" s="192"/>
      <c r="B616" s="193"/>
      <c r="C616" s="193"/>
      <c r="D616" s="193"/>
      <c r="E616" s="193"/>
      <c r="F616" s="193"/>
      <c r="G616" s="193"/>
      <c r="H616" s="193"/>
      <c r="I616" s="193"/>
      <c r="J616" s="193"/>
      <c r="K616" s="193"/>
    </row>
    <row r="617" spans="1:11" s="194" customFormat="1" x14ac:dyDescent="0.2">
      <c r="A617" s="192"/>
      <c r="B617" s="193"/>
      <c r="C617" s="193"/>
      <c r="D617" s="193"/>
      <c r="E617" s="193"/>
      <c r="F617" s="193"/>
      <c r="G617" s="193"/>
      <c r="H617" s="193"/>
      <c r="I617" s="193"/>
      <c r="J617" s="193"/>
      <c r="K617" s="193"/>
    </row>
    <row r="618" spans="1:11" s="194" customFormat="1" x14ac:dyDescent="0.2">
      <c r="A618" s="192"/>
      <c r="B618" s="193"/>
      <c r="C618" s="193"/>
      <c r="D618" s="193"/>
      <c r="E618" s="193"/>
      <c r="F618" s="193"/>
      <c r="G618" s="193"/>
      <c r="H618" s="193"/>
      <c r="I618" s="193"/>
      <c r="J618" s="193"/>
      <c r="K618" s="193"/>
    </row>
    <row r="619" spans="1:11" s="194" customFormat="1" x14ac:dyDescent="0.2">
      <c r="A619" s="192"/>
      <c r="B619" s="193"/>
      <c r="C619" s="193"/>
      <c r="D619" s="193"/>
      <c r="E619" s="193"/>
      <c r="F619" s="193"/>
      <c r="G619" s="193"/>
      <c r="H619" s="193"/>
      <c r="I619" s="193"/>
      <c r="J619" s="193"/>
      <c r="K619" s="193"/>
    </row>
    <row r="620" spans="1:11" s="194" customFormat="1" x14ac:dyDescent="0.2">
      <c r="A620" s="192"/>
      <c r="B620" s="193"/>
      <c r="C620" s="193"/>
      <c r="D620" s="193"/>
      <c r="E620" s="193"/>
      <c r="F620" s="193"/>
      <c r="G620" s="193"/>
      <c r="H620" s="193"/>
      <c r="I620" s="193"/>
      <c r="J620" s="193"/>
      <c r="K620" s="193"/>
    </row>
    <row r="621" spans="1:11" s="194" customFormat="1" x14ac:dyDescent="0.2">
      <c r="A621" s="192"/>
      <c r="B621" s="193"/>
      <c r="C621" s="193"/>
      <c r="D621" s="193"/>
      <c r="E621" s="193"/>
      <c r="F621" s="193"/>
      <c r="G621" s="193"/>
      <c r="H621" s="193"/>
      <c r="I621" s="193"/>
      <c r="J621" s="193"/>
      <c r="K621" s="193"/>
    </row>
    <row r="622" spans="1:11" s="194" customFormat="1" x14ac:dyDescent="0.2">
      <c r="A622" s="192"/>
      <c r="B622" s="193"/>
      <c r="C622" s="193"/>
      <c r="D622" s="193"/>
      <c r="E622" s="193"/>
      <c r="F622" s="193"/>
      <c r="G622" s="193"/>
      <c r="H622" s="193"/>
      <c r="I622" s="193"/>
      <c r="J622" s="193"/>
      <c r="K622" s="193"/>
    </row>
    <row r="623" spans="1:11" s="194" customFormat="1" x14ac:dyDescent="0.2">
      <c r="A623" s="192"/>
      <c r="B623" s="193"/>
      <c r="C623" s="193"/>
      <c r="D623" s="193"/>
      <c r="E623" s="193"/>
      <c r="F623" s="193"/>
      <c r="G623" s="193"/>
      <c r="H623" s="193"/>
      <c r="I623" s="193"/>
      <c r="J623" s="193"/>
      <c r="K623" s="193"/>
    </row>
    <row r="624" spans="1:11" s="194" customFormat="1" x14ac:dyDescent="0.2">
      <c r="A624" s="192"/>
      <c r="B624" s="193"/>
      <c r="C624" s="193"/>
      <c r="D624" s="193"/>
      <c r="E624" s="193"/>
      <c r="F624" s="193"/>
      <c r="G624" s="193"/>
      <c r="H624" s="193"/>
      <c r="I624" s="193"/>
      <c r="J624" s="193"/>
      <c r="K624" s="193"/>
    </row>
    <row r="625" spans="1:11" s="194" customFormat="1" x14ac:dyDescent="0.2">
      <c r="A625" s="192"/>
      <c r="B625" s="193"/>
      <c r="C625" s="193"/>
      <c r="D625" s="193"/>
      <c r="E625" s="193"/>
      <c r="F625" s="193"/>
      <c r="G625" s="193"/>
      <c r="H625" s="193"/>
      <c r="I625" s="193"/>
      <c r="J625" s="193"/>
      <c r="K625" s="193"/>
    </row>
    <row r="626" spans="1:11" s="194" customFormat="1" x14ac:dyDescent="0.2">
      <c r="A626" s="192"/>
      <c r="B626" s="193"/>
      <c r="C626" s="193"/>
      <c r="D626" s="193"/>
      <c r="E626" s="193"/>
      <c r="F626" s="193"/>
      <c r="G626" s="193"/>
      <c r="H626" s="193"/>
      <c r="I626" s="193"/>
      <c r="J626" s="193"/>
      <c r="K626" s="193"/>
    </row>
    <row r="627" spans="1:11" s="194" customFormat="1" x14ac:dyDescent="0.2">
      <c r="A627" s="192"/>
      <c r="B627" s="193"/>
      <c r="C627" s="193"/>
      <c r="D627" s="193"/>
      <c r="E627" s="193"/>
      <c r="F627" s="193"/>
      <c r="G627" s="193"/>
      <c r="H627" s="193"/>
      <c r="I627" s="193"/>
      <c r="J627" s="193"/>
      <c r="K627" s="193"/>
    </row>
    <row r="628" spans="1:11" s="194" customFormat="1" x14ac:dyDescent="0.2">
      <c r="A628" s="192"/>
      <c r="B628" s="193"/>
      <c r="C628" s="193"/>
      <c r="D628" s="193"/>
      <c r="E628" s="193"/>
      <c r="F628" s="193"/>
      <c r="G628" s="193"/>
      <c r="H628" s="193"/>
      <c r="I628" s="193"/>
      <c r="J628" s="193"/>
      <c r="K628" s="193"/>
    </row>
    <row r="629" spans="1:11" s="194" customFormat="1" x14ac:dyDescent="0.2">
      <c r="A629" s="192"/>
      <c r="B629" s="193"/>
      <c r="C629" s="193"/>
      <c r="D629" s="193"/>
      <c r="E629" s="193"/>
      <c r="F629" s="193"/>
      <c r="G629" s="193"/>
      <c r="H629" s="193"/>
      <c r="I629" s="193"/>
      <c r="J629" s="193"/>
      <c r="K629" s="193"/>
    </row>
    <row r="630" spans="1:11" s="194" customFormat="1" x14ac:dyDescent="0.2">
      <c r="A630" s="192"/>
      <c r="B630" s="193"/>
      <c r="C630" s="193"/>
      <c r="D630" s="193"/>
      <c r="E630" s="193"/>
      <c r="F630" s="193"/>
      <c r="G630" s="193"/>
      <c r="H630" s="193"/>
      <c r="I630" s="193"/>
      <c r="J630" s="193"/>
      <c r="K630" s="193"/>
    </row>
    <row r="631" spans="1:11" s="194" customFormat="1" x14ac:dyDescent="0.2">
      <c r="A631" s="192"/>
      <c r="B631" s="193"/>
      <c r="C631" s="193"/>
      <c r="D631" s="193"/>
      <c r="E631" s="193"/>
      <c r="F631" s="193"/>
      <c r="G631" s="193"/>
      <c r="H631" s="193"/>
      <c r="I631" s="193"/>
      <c r="J631" s="193"/>
      <c r="K631" s="193"/>
    </row>
    <row r="632" spans="1:11" s="194" customFormat="1" x14ac:dyDescent="0.2">
      <c r="A632" s="192"/>
      <c r="B632" s="193"/>
      <c r="C632" s="193"/>
      <c r="D632" s="193"/>
      <c r="E632" s="193"/>
      <c r="F632" s="193"/>
      <c r="G632" s="193"/>
      <c r="H632" s="193"/>
      <c r="I632" s="193"/>
      <c r="J632" s="193"/>
      <c r="K632" s="193"/>
    </row>
    <row r="633" spans="1:11" s="194" customFormat="1" x14ac:dyDescent="0.2">
      <c r="A633" s="192"/>
      <c r="B633" s="193"/>
      <c r="C633" s="193"/>
      <c r="D633" s="193"/>
      <c r="E633" s="193"/>
      <c r="F633" s="193"/>
      <c r="G633" s="193"/>
      <c r="H633" s="193"/>
      <c r="I633" s="193"/>
      <c r="J633" s="193"/>
      <c r="K633" s="193"/>
    </row>
    <row r="634" spans="1:11" s="194" customFormat="1" x14ac:dyDescent="0.2">
      <c r="A634" s="192"/>
      <c r="B634" s="193"/>
      <c r="C634" s="193"/>
      <c r="D634" s="193"/>
      <c r="E634" s="193"/>
      <c r="F634" s="193"/>
      <c r="G634" s="193"/>
      <c r="H634" s="193"/>
      <c r="I634" s="193"/>
      <c r="J634" s="193"/>
      <c r="K634" s="193"/>
    </row>
    <row r="635" spans="1:11" s="194" customFormat="1" x14ac:dyDescent="0.2">
      <c r="A635" s="192"/>
      <c r="B635" s="193"/>
      <c r="C635" s="193"/>
      <c r="D635" s="193"/>
      <c r="E635" s="193"/>
      <c r="F635" s="193"/>
      <c r="G635" s="193"/>
      <c r="H635" s="193"/>
      <c r="I635" s="193"/>
      <c r="J635" s="193"/>
      <c r="K635" s="193"/>
    </row>
    <row r="636" spans="1:11" s="194" customFormat="1" x14ac:dyDescent="0.2">
      <c r="A636" s="192"/>
      <c r="B636" s="193"/>
      <c r="C636" s="193"/>
      <c r="D636" s="193"/>
      <c r="E636" s="193"/>
      <c r="F636" s="193"/>
      <c r="G636" s="193"/>
      <c r="H636" s="193"/>
      <c r="I636" s="193"/>
      <c r="J636" s="193"/>
      <c r="K636" s="193"/>
    </row>
    <row r="637" spans="1:11" s="194" customFormat="1" x14ac:dyDescent="0.2">
      <c r="A637" s="192"/>
      <c r="B637" s="193"/>
      <c r="C637" s="193"/>
      <c r="D637" s="193"/>
      <c r="E637" s="193"/>
      <c r="F637" s="193"/>
      <c r="G637" s="193"/>
      <c r="H637" s="193"/>
      <c r="I637" s="193"/>
      <c r="J637" s="193"/>
      <c r="K637" s="193"/>
    </row>
    <row r="638" spans="1:11" s="194" customFormat="1" x14ac:dyDescent="0.2">
      <c r="A638" s="192"/>
      <c r="B638" s="193"/>
      <c r="C638" s="193"/>
      <c r="D638" s="193"/>
      <c r="E638" s="193"/>
      <c r="F638" s="193"/>
      <c r="G638" s="193"/>
      <c r="H638" s="193"/>
      <c r="I638" s="193"/>
      <c r="J638" s="193"/>
      <c r="K638" s="193"/>
    </row>
    <row r="639" spans="1:11" s="194" customFormat="1" x14ac:dyDescent="0.2">
      <c r="A639" s="192"/>
      <c r="B639" s="193"/>
      <c r="C639" s="193"/>
      <c r="D639" s="193"/>
      <c r="E639" s="193"/>
      <c r="F639" s="193"/>
      <c r="G639" s="193"/>
      <c r="H639" s="193"/>
      <c r="I639" s="193"/>
      <c r="J639" s="193"/>
      <c r="K639" s="193"/>
    </row>
    <row r="640" spans="1:11" s="194" customFormat="1" x14ac:dyDescent="0.2">
      <c r="A640" s="192"/>
      <c r="B640" s="193"/>
      <c r="C640" s="193"/>
      <c r="D640" s="193"/>
      <c r="E640" s="193"/>
      <c r="F640" s="193"/>
      <c r="G640" s="193"/>
      <c r="H640" s="193"/>
      <c r="I640" s="193"/>
      <c r="J640" s="193"/>
      <c r="K640" s="193"/>
    </row>
    <row r="641" spans="1:11" s="194" customFormat="1" x14ac:dyDescent="0.2">
      <c r="A641" s="192"/>
      <c r="B641" s="193"/>
      <c r="C641" s="193"/>
      <c r="D641" s="193"/>
      <c r="E641" s="193"/>
      <c r="F641" s="193"/>
      <c r="G641" s="193"/>
      <c r="H641" s="193"/>
      <c r="I641" s="193"/>
      <c r="J641" s="193"/>
      <c r="K641" s="193"/>
    </row>
    <row r="642" spans="1:11" s="194" customFormat="1" x14ac:dyDescent="0.2">
      <c r="A642" s="192"/>
      <c r="B642" s="193"/>
      <c r="C642" s="193"/>
      <c r="D642" s="193"/>
      <c r="E642" s="193"/>
      <c r="F642" s="193"/>
      <c r="G642" s="193"/>
      <c r="H642" s="193"/>
      <c r="I642" s="193"/>
      <c r="J642" s="193"/>
      <c r="K642" s="193"/>
    </row>
    <row r="643" spans="1:11" s="194" customFormat="1" x14ac:dyDescent="0.2">
      <c r="A643" s="192"/>
      <c r="B643" s="193"/>
      <c r="C643" s="193"/>
      <c r="D643" s="193"/>
      <c r="E643" s="193"/>
      <c r="F643" s="193"/>
      <c r="G643" s="193"/>
      <c r="H643" s="193"/>
      <c r="I643" s="193"/>
      <c r="J643" s="193"/>
      <c r="K643" s="193"/>
    </row>
    <row r="644" spans="1:11" s="194" customFormat="1" x14ac:dyDescent="0.2">
      <c r="A644" s="192"/>
      <c r="B644" s="193"/>
      <c r="C644" s="193"/>
      <c r="D644" s="193"/>
      <c r="E644" s="193"/>
      <c r="F644" s="193"/>
      <c r="G644" s="193"/>
      <c r="H644" s="193"/>
      <c r="I644" s="193"/>
      <c r="J644" s="193"/>
      <c r="K644" s="193"/>
    </row>
    <row r="645" spans="1:11" s="194" customFormat="1" x14ac:dyDescent="0.2">
      <c r="A645" s="192"/>
      <c r="B645" s="193"/>
      <c r="C645" s="193"/>
      <c r="D645" s="193"/>
      <c r="E645" s="193"/>
      <c r="F645" s="193"/>
      <c r="G645" s="193"/>
      <c r="H645" s="193"/>
      <c r="I645" s="193"/>
      <c r="J645" s="193"/>
      <c r="K645" s="193"/>
    </row>
    <row r="646" spans="1:11" s="194" customFormat="1" x14ac:dyDescent="0.2">
      <c r="A646" s="192"/>
      <c r="B646" s="193"/>
      <c r="C646" s="193"/>
      <c r="D646" s="193"/>
      <c r="E646" s="193"/>
      <c r="F646" s="193"/>
      <c r="G646" s="193"/>
      <c r="H646" s="193"/>
      <c r="I646" s="193"/>
      <c r="J646" s="193"/>
      <c r="K646" s="193"/>
    </row>
    <row r="647" spans="1:11" s="194" customFormat="1" x14ac:dyDescent="0.2">
      <c r="A647" s="192"/>
      <c r="B647" s="193"/>
      <c r="C647" s="193"/>
      <c r="D647" s="193"/>
      <c r="E647" s="193"/>
      <c r="F647" s="193"/>
      <c r="G647" s="193"/>
      <c r="H647" s="193"/>
      <c r="I647" s="193"/>
      <c r="J647" s="193"/>
      <c r="K647" s="193"/>
    </row>
    <row r="648" spans="1:11" s="194" customFormat="1" x14ac:dyDescent="0.2">
      <c r="A648" s="192"/>
      <c r="B648" s="193"/>
      <c r="C648" s="193"/>
      <c r="D648" s="193"/>
      <c r="E648" s="193"/>
      <c r="F648" s="193"/>
      <c r="G648" s="193"/>
      <c r="H648" s="193"/>
      <c r="I648" s="193"/>
      <c r="J648" s="193"/>
      <c r="K648" s="193"/>
    </row>
    <row r="649" spans="1:11" s="194" customFormat="1" x14ac:dyDescent="0.2">
      <c r="A649" s="192"/>
      <c r="B649" s="193"/>
      <c r="C649" s="193"/>
      <c r="D649" s="193"/>
      <c r="E649" s="193"/>
      <c r="F649" s="193"/>
      <c r="G649" s="193"/>
      <c r="H649" s="193"/>
      <c r="I649" s="193"/>
      <c r="J649" s="193"/>
      <c r="K649" s="193"/>
    </row>
    <row r="650" spans="1:11" s="194" customFormat="1" x14ac:dyDescent="0.2">
      <c r="A650" s="192"/>
      <c r="B650" s="193"/>
      <c r="C650" s="193"/>
      <c r="D650" s="193"/>
      <c r="E650" s="193"/>
      <c r="F650" s="193"/>
      <c r="G650" s="193"/>
      <c r="H650" s="193"/>
      <c r="I650" s="193"/>
      <c r="J650" s="193"/>
      <c r="K650" s="193"/>
    </row>
    <row r="651" spans="1:11" s="194" customFormat="1" x14ac:dyDescent="0.2">
      <c r="A651" s="192"/>
      <c r="B651" s="193"/>
      <c r="C651" s="193"/>
      <c r="D651" s="193"/>
      <c r="E651" s="193"/>
      <c r="F651" s="193"/>
      <c r="G651" s="193"/>
      <c r="H651" s="193"/>
      <c r="I651" s="193"/>
      <c r="J651" s="193"/>
      <c r="K651" s="193"/>
    </row>
    <row r="652" spans="1:11" s="194" customFormat="1" x14ac:dyDescent="0.2">
      <c r="A652" s="192"/>
      <c r="B652" s="193"/>
      <c r="C652" s="193"/>
      <c r="D652" s="193"/>
      <c r="E652" s="193"/>
      <c r="F652" s="193"/>
      <c r="G652" s="193"/>
      <c r="H652" s="193"/>
      <c r="I652" s="193"/>
      <c r="J652" s="193"/>
      <c r="K652" s="193"/>
    </row>
    <row r="653" spans="1:11" s="194" customFormat="1" x14ac:dyDescent="0.2">
      <c r="A653" s="192"/>
      <c r="B653" s="193"/>
      <c r="C653" s="193"/>
      <c r="D653" s="193"/>
      <c r="E653" s="193"/>
      <c r="F653" s="193"/>
      <c r="G653" s="193"/>
      <c r="H653" s="193"/>
      <c r="I653" s="193"/>
      <c r="J653" s="193"/>
      <c r="K653" s="193"/>
    </row>
    <row r="654" spans="1:11" s="194" customFormat="1" x14ac:dyDescent="0.2">
      <c r="A654" s="192"/>
      <c r="B654" s="193"/>
      <c r="C654" s="193"/>
      <c r="D654" s="193"/>
      <c r="E654" s="193"/>
      <c r="F654" s="193"/>
      <c r="G654" s="193"/>
      <c r="H654" s="193"/>
      <c r="I654" s="193"/>
      <c r="J654" s="193"/>
      <c r="K654" s="193"/>
    </row>
    <row r="655" spans="1:11" s="194" customFormat="1" x14ac:dyDescent="0.2">
      <c r="A655" s="192"/>
      <c r="B655" s="193"/>
      <c r="C655" s="193"/>
      <c r="D655" s="193"/>
      <c r="E655" s="193"/>
      <c r="F655" s="193"/>
      <c r="G655" s="193"/>
      <c r="H655" s="193"/>
      <c r="I655" s="193"/>
      <c r="J655" s="193"/>
      <c r="K655" s="193"/>
    </row>
    <row r="656" spans="1:11" s="194" customFormat="1" x14ac:dyDescent="0.2">
      <c r="A656" s="192"/>
      <c r="B656" s="193"/>
      <c r="C656" s="193"/>
      <c r="D656" s="193"/>
      <c r="E656" s="193"/>
      <c r="F656" s="193"/>
      <c r="G656" s="193"/>
      <c r="H656" s="193"/>
      <c r="I656" s="193"/>
      <c r="J656" s="193"/>
      <c r="K656" s="193"/>
    </row>
    <row r="657" spans="1:11" s="194" customFormat="1" x14ac:dyDescent="0.2">
      <c r="A657" s="192"/>
      <c r="B657" s="193"/>
      <c r="C657" s="193"/>
      <c r="D657" s="193"/>
      <c r="E657" s="193"/>
      <c r="F657" s="193"/>
      <c r="G657" s="193"/>
      <c r="H657" s="193"/>
      <c r="I657" s="193"/>
      <c r="J657" s="193"/>
      <c r="K657" s="193"/>
    </row>
    <row r="658" spans="1:11" s="194" customFormat="1" x14ac:dyDescent="0.2">
      <c r="A658" s="192"/>
      <c r="B658" s="193"/>
      <c r="C658" s="193"/>
      <c r="D658" s="193"/>
      <c r="E658" s="193"/>
      <c r="F658" s="193"/>
      <c r="G658" s="193"/>
      <c r="H658" s="193"/>
      <c r="I658" s="193"/>
      <c r="J658" s="193"/>
      <c r="K658" s="193"/>
    </row>
    <row r="659" spans="1:11" s="194" customFormat="1" x14ac:dyDescent="0.2">
      <c r="A659" s="192"/>
      <c r="B659" s="193"/>
      <c r="C659" s="193"/>
      <c r="D659" s="193"/>
      <c r="E659" s="193"/>
      <c r="F659" s="193"/>
      <c r="G659" s="193"/>
      <c r="H659" s="193"/>
      <c r="I659" s="193"/>
      <c r="J659" s="193"/>
      <c r="K659" s="193"/>
    </row>
    <row r="660" spans="1:11" s="194" customFormat="1" x14ac:dyDescent="0.2">
      <c r="A660" s="192"/>
      <c r="B660" s="193"/>
      <c r="C660" s="193"/>
      <c r="D660" s="193"/>
      <c r="E660" s="193"/>
      <c r="F660" s="193"/>
      <c r="G660" s="193"/>
      <c r="H660" s="193"/>
      <c r="I660" s="193"/>
      <c r="J660" s="193"/>
      <c r="K660" s="193"/>
    </row>
    <row r="661" spans="1:11" s="194" customFormat="1" x14ac:dyDescent="0.2">
      <c r="A661" s="192"/>
      <c r="B661" s="193"/>
      <c r="C661" s="193"/>
      <c r="D661" s="193"/>
      <c r="E661" s="193"/>
      <c r="F661" s="193"/>
      <c r="G661" s="193"/>
      <c r="H661" s="193"/>
      <c r="I661" s="193"/>
      <c r="J661" s="193"/>
      <c r="K661" s="193"/>
    </row>
    <row r="662" spans="1:11" s="194" customFormat="1" x14ac:dyDescent="0.2">
      <c r="A662" s="192"/>
      <c r="B662" s="193"/>
      <c r="C662" s="193"/>
      <c r="D662" s="193"/>
      <c r="E662" s="193"/>
      <c r="F662" s="193"/>
      <c r="G662" s="193"/>
      <c r="H662" s="193"/>
      <c r="I662" s="193"/>
      <c r="J662" s="193"/>
      <c r="K662" s="193"/>
    </row>
    <row r="663" spans="1:11" s="194" customFormat="1" x14ac:dyDescent="0.2">
      <c r="A663" s="192"/>
      <c r="B663" s="193"/>
      <c r="C663" s="193"/>
      <c r="D663" s="193"/>
      <c r="E663" s="193"/>
      <c r="F663" s="193"/>
      <c r="G663" s="193"/>
      <c r="H663" s="193"/>
      <c r="I663" s="193"/>
      <c r="J663" s="193"/>
      <c r="K663" s="193"/>
    </row>
    <row r="664" spans="1:11" s="194" customFormat="1" x14ac:dyDescent="0.2">
      <c r="A664" s="192"/>
      <c r="B664" s="193"/>
      <c r="C664" s="193"/>
      <c r="D664" s="193"/>
      <c r="E664" s="193"/>
      <c r="F664" s="193"/>
      <c r="G664" s="193"/>
      <c r="H664" s="193"/>
      <c r="I664" s="193"/>
      <c r="J664" s="193"/>
      <c r="K664" s="193"/>
    </row>
    <row r="665" spans="1:11" s="194" customFormat="1" x14ac:dyDescent="0.2">
      <c r="A665" s="192"/>
      <c r="B665" s="193"/>
      <c r="C665" s="193"/>
      <c r="D665" s="193"/>
      <c r="E665" s="193"/>
      <c r="F665" s="193"/>
      <c r="G665" s="193"/>
      <c r="H665" s="193"/>
      <c r="I665" s="193"/>
      <c r="J665" s="193"/>
      <c r="K665" s="193"/>
    </row>
    <row r="666" spans="1:11" s="194" customFormat="1" x14ac:dyDescent="0.2">
      <c r="A666" s="192"/>
      <c r="B666" s="193"/>
      <c r="C666" s="193"/>
      <c r="D666" s="193"/>
      <c r="E666" s="193"/>
      <c r="F666" s="193"/>
      <c r="G666" s="193"/>
      <c r="H666" s="193"/>
      <c r="I666" s="193"/>
      <c r="J666" s="193"/>
      <c r="K666" s="193"/>
    </row>
    <row r="667" spans="1:11" s="194" customFormat="1" x14ac:dyDescent="0.2">
      <c r="A667" s="192"/>
      <c r="B667" s="193"/>
      <c r="C667" s="193"/>
      <c r="D667" s="193"/>
      <c r="E667" s="193"/>
      <c r="F667" s="193"/>
      <c r="G667" s="193"/>
      <c r="H667" s="193"/>
      <c r="I667" s="193"/>
      <c r="J667" s="193"/>
      <c r="K667" s="193"/>
    </row>
    <row r="668" spans="1:11" s="194" customFormat="1" x14ac:dyDescent="0.2">
      <c r="A668" s="192"/>
      <c r="B668" s="193"/>
      <c r="C668" s="193"/>
      <c r="D668" s="193"/>
      <c r="E668" s="193"/>
      <c r="F668" s="193"/>
      <c r="G668" s="193"/>
      <c r="H668" s="193"/>
      <c r="I668" s="193"/>
      <c r="J668" s="193"/>
      <c r="K668" s="193"/>
    </row>
    <row r="669" spans="1:11" s="194" customFormat="1" x14ac:dyDescent="0.2">
      <c r="A669" s="192"/>
      <c r="B669" s="193"/>
      <c r="C669" s="193"/>
      <c r="D669" s="193"/>
      <c r="E669" s="193"/>
      <c r="F669" s="193"/>
      <c r="G669" s="193"/>
      <c r="H669" s="193"/>
      <c r="I669" s="193"/>
      <c r="J669" s="193"/>
      <c r="K669" s="193"/>
    </row>
    <row r="670" spans="1:11" s="194" customFormat="1" x14ac:dyDescent="0.2">
      <c r="A670" s="192"/>
      <c r="B670" s="193"/>
      <c r="C670" s="193"/>
      <c r="D670" s="193"/>
      <c r="E670" s="193"/>
      <c r="F670" s="193"/>
      <c r="G670" s="193"/>
      <c r="H670" s="193"/>
      <c r="I670" s="193"/>
      <c r="J670" s="193"/>
      <c r="K670" s="193"/>
    </row>
    <row r="671" spans="1:11" s="194" customFormat="1" x14ac:dyDescent="0.2">
      <c r="A671" s="192"/>
      <c r="B671" s="193"/>
      <c r="C671" s="193"/>
      <c r="D671" s="193"/>
      <c r="E671" s="193"/>
      <c r="F671" s="193"/>
      <c r="G671" s="193"/>
      <c r="H671" s="193"/>
      <c r="I671" s="193"/>
      <c r="J671" s="193"/>
      <c r="K671" s="193"/>
    </row>
    <row r="672" spans="1:11" s="194" customFormat="1" x14ac:dyDescent="0.2">
      <c r="A672" s="192"/>
      <c r="B672" s="193"/>
      <c r="C672" s="193"/>
      <c r="D672" s="193"/>
      <c r="E672" s="193"/>
      <c r="F672" s="193"/>
      <c r="G672" s="193"/>
      <c r="H672" s="193"/>
      <c r="I672" s="193"/>
      <c r="J672" s="193"/>
      <c r="K672" s="193"/>
    </row>
    <row r="673" spans="1:11" s="194" customFormat="1" x14ac:dyDescent="0.2">
      <c r="A673" s="192"/>
      <c r="B673" s="193"/>
      <c r="C673" s="193"/>
      <c r="D673" s="193"/>
      <c r="E673" s="193"/>
      <c r="F673" s="193"/>
      <c r="G673" s="193"/>
      <c r="H673" s="193"/>
      <c r="I673" s="193"/>
      <c r="J673" s="193"/>
      <c r="K673" s="193"/>
    </row>
    <row r="674" spans="1:11" s="194" customFormat="1" x14ac:dyDescent="0.2">
      <c r="A674" s="192"/>
      <c r="B674" s="193"/>
      <c r="C674" s="193"/>
      <c r="D674" s="193"/>
      <c r="E674" s="193"/>
      <c r="F674" s="193"/>
      <c r="G674" s="193"/>
      <c r="H674" s="193"/>
      <c r="I674" s="193"/>
      <c r="J674" s="193"/>
      <c r="K674" s="193"/>
    </row>
    <row r="675" spans="1:11" s="194" customFormat="1" x14ac:dyDescent="0.2">
      <c r="A675" s="192"/>
      <c r="B675" s="193"/>
      <c r="C675" s="193"/>
      <c r="D675" s="193"/>
      <c r="E675" s="193"/>
      <c r="F675" s="193"/>
      <c r="G675" s="193"/>
      <c r="H675" s="193"/>
      <c r="I675" s="193"/>
      <c r="J675" s="193"/>
      <c r="K675" s="193"/>
    </row>
    <row r="676" spans="1:11" s="194" customFormat="1" x14ac:dyDescent="0.2">
      <c r="A676" s="192"/>
      <c r="B676" s="193"/>
      <c r="C676" s="193"/>
      <c r="D676" s="193"/>
      <c r="E676" s="193"/>
      <c r="F676" s="193"/>
      <c r="G676" s="193"/>
      <c r="H676" s="193"/>
      <c r="I676" s="193"/>
      <c r="J676" s="193"/>
      <c r="K676" s="193"/>
    </row>
    <row r="677" spans="1:11" s="194" customFormat="1" x14ac:dyDescent="0.2">
      <c r="A677" s="192"/>
      <c r="B677" s="193"/>
      <c r="C677" s="193"/>
      <c r="D677" s="193"/>
      <c r="E677" s="193"/>
      <c r="F677" s="193"/>
      <c r="G677" s="193"/>
      <c r="H677" s="193"/>
      <c r="I677" s="193"/>
      <c r="J677" s="193"/>
      <c r="K677" s="193"/>
    </row>
    <row r="678" spans="1:11" s="194" customFormat="1" x14ac:dyDescent="0.2">
      <c r="A678" s="192"/>
      <c r="B678" s="193"/>
      <c r="C678" s="193"/>
      <c r="D678" s="193"/>
      <c r="E678" s="193"/>
      <c r="F678" s="193"/>
      <c r="G678" s="193"/>
      <c r="H678" s="193"/>
      <c r="I678" s="193"/>
      <c r="J678" s="193"/>
      <c r="K678" s="193"/>
    </row>
    <row r="679" spans="1:11" s="194" customFormat="1" x14ac:dyDescent="0.2">
      <c r="A679" s="192"/>
      <c r="B679" s="193"/>
      <c r="C679" s="193"/>
      <c r="D679" s="193"/>
      <c r="E679" s="193"/>
      <c r="F679" s="193"/>
      <c r="G679" s="193"/>
      <c r="H679" s="193"/>
      <c r="I679" s="193"/>
      <c r="J679" s="193"/>
      <c r="K679" s="193"/>
    </row>
    <row r="680" spans="1:11" s="194" customFormat="1" x14ac:dyDescent="0.2">
      <c r="A680" s="192"/>
      <c r="B680" s="193"/>
      <c r="C680" s="193"/>
      <c r="D680" s="193"/>
      <c r="E680" s="193"/>
      <c r="F680" s="193"/>
      <c r="G680" s="193"/>
      <c r="H680" s="193"/>
      <c r="I680" s="193"/>
      <c r="J680" s="193"/>
      <c r="K680" s="193"/>
    </row>
    <row r="681" spans="1:11" s="194" customFormat="1" x14ac:dyDescent="0.2">
      <c r="A681" s="192"/>
      <c r="B681" s="193"/>
      <c r="C681" s="193"/>
      <c r="D681" s="193"/>
      <c r="E681" s="193"/>
      <c r="F681" s="193"/>
      <c r="G681" s="193"/>
      <c r="H681" s="193"/>
      <c r="I681" s="193"/>
      <c r="J681" s="193"/>
      <c r="K681" s="193"/>
    </row>
    <row r="682" spans="1:11" s="194" customFormat="1" x14ac:dyDescent="0.2">
      <c r="A682" s="192"/>
      <c r="B682" s="193"/>
      <c r="C682" s="193"/>
      <c r="D682" s="193"/>
      <c r="E682" s="193"/>
      <c r="F682" s="193"/>
      <c r="G682" s="193"/>
      <c r="H682" s="193"/>
      <c r="I682" s="193"/>
      <c r="J682" s="193"/>
      <c r="K682" s="193"/>
    </row>
    <row r="683" spans="1:11" s="194" customFormat="1" x14ac:dyDescent="0.2">
      <c r="A683" s="192"/>
      <c r="B683" s="193"/>
      <c r="C683" s="193"/>
      <c r="D683" s="193"/>
      <c r="E683" s="193"/>
      <c r="F683" s="193"/>
      <c r="G683" s="193"/>
      <c r="H683" s="193"/>
      <c r="I683" s="193"/>
      <c r="J683" s="193"/>
      <c r="K683" s="193"/>
    </row>
    <row r="684" spans="1:11" s="194" customFormat="1" x14ac:dyDescent="0.2">
      <c r="A684" s="192"/>
      <c r="B684" s="193"/>
      <c r="C684" s="193"/>
      <c r="D684" s="193"/>
      <c r="E684" s="193"/>
      <c r="F684" s="193"/>
      <c r="G684" s="193"/>
      <c r="H684" s="193"/>
      <c r="I684" s="193"/>
      <c r="J684" s="193"/>
      <c r="K684" s="193"/>
    </row>
    <row r="685" spans="1:11" s="194" customFormat="1" x14ac:dyDescent="0.2">
      <c r="A685" s="192"/>
      <c r="B685" s="193"/>
      <c r="C685" s="193"/>
      <c r="D685" s="193"/>
      <c r="E685" s="193"/>
      <c r="F685" s="193"/>
      <c r="G685" s="193"/>
      <c r="H685" s="193"/>
      <c r="I685" s="193"/>
      <c r="J685" s="193"/>
      <c r="K685" s="193"/>
    </row>
    <row r="686" spans="1:11" s="194" customFormat="1" x14ac:dyDescent="0.2">
      <c r="A686" s="192"/>
      <c r="B686" s="193"/>
      <c r="C686" s="193"/>
      <c r="D686" s="193"/>
      <c r="E686" s="193"/>
      <c r="F686" s="193"/>
      <c r="G686" s="193"/>
      <c r="H686" s="193"/>
      <c r="I686" s="193"/>
      <c r="J686" s="193"/>
      <c r="K686" s="193"/>
    </row>
    <row r="687" spans="1:11" s="194" customFormat="1" x14ac:dyDescent="0.2">
      <c r="A687" s="192"/>
      <c r="B687" s="193"/>
      <c r="C687" s="193"/>
      <c r="D687" s="193"/>
      <c r="E687" s="193"/>
      <c r="F687" s="193"/>
      <c r="G687" s="193"/>
      <c r="H687" s="193"/>
      <c r="I687" s="193"/>
      <c r="J687" s="193"/>
      <c r="K687" s="193"/>
    </row>
    <row r="688" spans="1:11" s="194" customFormat="1" x14ac:dyDescent="0.2">
      <c r="A688" s="192"/>
      <c r="B688" s="193"/>
      <c r="C688" s="193"/>
      <c r="D688" s="193"/>
      <c r="E688" s="193"/>
      <c r="F688" s="193"/>
      <c r="G688" s="193"/>
      <c r="H688" s="193"/>
      <c r="I688" s="193"/>
      <c r="J688" s="193"/>
      <c r="K688" s="193"/>
    </row>
    <row r="689" spans="1:11" s="194" customFormat="1" x14ac:dyDescent="0.2">
      <c r="A689" s="192"/>
      <c r="B689" s="193"/>
      <c r="C689" s="193"/>
      <c r="D689" s="193"/>
      <c r="E689" s="193"/>
      <c r="F689" s="193"/>
      <c r="G689" s="193"/>
      <c r="H689" s="193"/>
      <c r="I689" s="193"/>
      <c r="J689" s="193"/>
      <c r="K689" s="193"/>
    </row>
    <row r="690" spans="1:11" s="194" customFormat="1" x14ac:dyDescent="0.2">
      <c r="A690" s="192"/>
      <c r="B690" s="193"/>
      <c r="C690" s="193"/>
      <c r="D690" s="193"/>
      <c r="E690" s="193"/>
      <c r="F690" s="193"/>
      <c r="G690" s="193"/>
      <c r="H690" s="193"/>
      <c r="I690" s="193"/>
      <c r="J690" s="193"/>
      <c r="K690" s="193"/>
    </row>
    <row r="691" spans="1:11" s="194" customFormat="1" x14ac:dyDescent="0.2">
      <c r="A691" s="192"/>
      <c r="B691" s="193"/>
      <c r="C691" s="193"/>
      <c r="D691" s="193"/>
      <c r="E691" s="193"/>
      <c r="F691" s="193"/>
      <c r="G691" s="193"/>
      <c r="H691" s="193"/>
      <c r="I691" s="193"/>
      <c r="J691" s="193"/>
      <c r="K691" s="193"/>
    </row>
    <row r="692" spans="1:11" s="194" customFormat="1" x14ac:dyDescent="0.2">
      <c r="A692" s="192"/>
      <c r="B692" s="193"/>
      <c r="C692" s="193"/>
      <c r="D692" s="193"/>
      <c r="E692" s="193"/>
      <c r="F692" s="193"/>
      <c r="G692" s="193"/>
      <c r="H692" s="193"/>
      <c r="I692" s="193"/>
      <c r="J692" s="193"/>
      <c r="K692" s="193"/>
    </row>
    <row r="693" spans="1:11" s="194" customFormat="1" x14ac:dyDescent="0.2">
      <c r="A693" s="192"/>
      <c r="B693" s="193"/>
      <c r="C693" s="193"/>
      <c r="D693" s="193"/>
      <c r="E693" s="193"/>
      <c r="F693" s="193"/>
      <c r="G693" s="193"/>
      <c r="H693" s="193"/>
      <c r="I693" s="193"/>
      <c r="J693" s="193"/>
      <c r="K693" s="193"/>
    </row>
    <row r="694" spans="1:11" s="194" customFormat="1" x14ac:dyDescent="0.2">
      <c r="A694" s="192"/>
      <c r="B694" s="193"/>
      <c r="C694" s="193"/>
      <c r="D694" s="193"/>
      <c r="E694" s="193"/>
      <c r="F694" s="193"/>
      <c r="G694" s="193"/>
      <c r="H694" s="193"/>
      <c r="I694" s="193"/>
      <c r="J694" s="193"/>
      <c r="K694" s="193"/>
    </row>
    <row r="695" spans="1:11" s="194" customFormat="1" x14ac:dyDescent="0.2">
      <c r="A695" s="192"/>
      <c r="B695" s="193"/>
      <c r="C695" s="193"/>
      <c r="D695" s="193"/>
      <c r="E695" s="193"/>
      <c r="F695" s="193"/>
      <c r="G695" s="193"/>
      <c r="H695" s="193"/>
      <c r="I695" s="193"/>
      <c r="J695" s="193"/>
      <c r="K695" s="193"/>
    </row>
    <row r="696" spans="1:11" s="194" customFormat="1" x14ac:dyDescent="0.2">
      <c r="A696" s="192"/>
      <c r="B696" s="193"/>
      <c r="C696" s="193"/>
      <c r="D696" s="193"/>
      <c r="E696" s="193"/>
      <c r="F696" s="193"/>
      <c r="G696" s="193"/>
      <c r="H696" s="193"/>
      <c r="I696" s="193"/>
      <c r="J696" s="193"/>
      <c r="K696" s="193"/>
    </row>
    <row r="697" spans="1:11" s="194" customFormat="1" x14ac:dyDescent="0.2">
      <c r="A697" s="192"/>
      <c r="B697" s="193"/>
      <c r="C697" s="193"/>
      <c r="D697" s="193"/>
      <c r="E697" s="193"/>
      <c r="F697" s="193"/>
      <c r="G697" s="193"/>
      <c r="H697" s="193"/>
      <c r="I697" s="193"/>
      <c r="J697" s="193"/>
      <c r="K697" s="193"/>
    </row>
    <row r="698" spans="1:11" s="194" customFormat="1" x14ac:dyDescent="0.2">
      <c r="A698" s="192"/>
      <c r="B698" s="193"/>
      <c r="C698" s="193"/>
      <c r="D698" s="193"/>
      <c r="E698" s="193"/>
      <c r="F698" s="193"/>
      <c r="G698" s="193"/>
      <c r="H698" s="193"/>
      <c r="I698" s="193"/>
      <c r="J698" s="193"/>
      <c r="K698" s="193"/>
    </row>
    <row r="699" spans="1:11" s="194" customFormat="1" x14ac:dyDescent="0.2">
      <c r="A699" s="192"/>
      <c r="B699" s="193"/>
      <c r="C699" s="193"/>
      <c r="D699" s="193"/>
      <c r="E699" s="193"/>
      <c r="F699" s="193"/>
      <c r="G699" s="193"/>
      <c r="H699" s="193"/>
      <c r="I699" s="193"/>
      <c r="J699" s="193"/>
      <c r="K699" s="193"/>
    </row>
    <row r="700" spans="1:11" s="194" customFormat="1" x14ac:dyDescent="0.2">
      <c r="A700" s="192"/>
      <c r="B700" s="193"/>
      <c r="C700" s="193"/>
      <c r="D700" s="193"/>
      <c r="E700" s="193"/>
      <c r="F700" s="193"/>
      <c r="G700" s="193"/>
      <c r="H700" s="193"/>
      <c r="I700" s="193"/>
      <c r="J700" s="193"/>
      <c r="K700" s="193"/>
    </row>
    <row r="701" spans="1:11" s="194" customFormat="1" x14ac:dyDescent="0.2">
      <c r="A701" s="192"/>
      <c r="B701" s="193"/>
      <c r="C701" s="193"/>
      <c r="D701" s="193"/>
      <c r="E701" s="193"/>
      <c r="F701" s="193"/>
      <c r="G701" s="193"/>
      <c r="H701" s="193"/>
      <c r="I701" s="193"/>
      <c r="J701" s="193"/>
      <c r="K701" s="193"/>
    </row>
    <row r="702" spans="1:11" s="194" customFormat="1" x14ac:dyDescent="0.2">
      <c r="A702" s="192"/>
      <c r="B702" s="193"/>
      <c r="C702" s="193"/>
      <c r="D702" s="193"/>
      <c r="E702" s="193"/>
      <c r="F702" s="193"/>
      <c r="G702" s="193"/>
      <c r="H702" s="193"/>
      <c r="I702" s="193"/>
      <c r="J702" s="193"/>
      <c r="K702" s="193"/>
    </row>
    <row r="703" spans="1:11" s="194" customFormat="1" x14ac:dyDescent="0.2">
      <c r="A703" s="192"/>
      <c r="B703" s="193"/>
      <c r="C703" s="193"/>
      <c r="D703" s="193"/>
      <c r="E703" s="193"/>
      <c r="F703" s="193"/>
      <c r="G703" s="193"/>
      <c r="H703" s="193"/>
      <c r="I703" s="193"/>
      <c r="J703" s="193"/>
      <c r="K703" s="193"/>
    </row>
    <row r="704" spans="1:11" s="194" customFormat="1" x14ac:dyDescent="0.2">
      <c r="A704" s="192"/>
      <c r="B704" s="193"/>
      <c r="C704" s="193"/>
      <c r="D704" s="193"/>
      <c r="E704" s="193"/>
      <c r="F704" s="193"/>
      <c r="G704" s="193"/>
      <c r="H704" s="193"/>
      <c r="I704" s="193"/>
      <c r="J704" s="193"/>
      <c r="K704" s="193"/>
    </row>
    <row r="705" spans="1:11" s="194" customFormat="1" x14ac:dyDescent="0.2">
      <c r="A705" s="192"/>
      <c r="B705" s="193"/>
      <c r="C705" s="193"/>
      <c r="D705" s="193"/>
      <c r="E705" s="193"/>
      <c r="F705" s="193"/>
      <c r="G705" s="193"/>
      <c r="H705" s="193"/>
      <c r="I705" s="193"/>
      <c r="J705" s="193"/>
      <c r="K705" s="193"/>
    </row>
    <row r="706" spans="1:11" s="194" customFormat="1" x14ac:dyDescent="0.2">
      <c r="A706" s="192"/>
      <c r="B706" s="193"/>
      <c r="C706" s="193"/>
      <c r="D706" s="193"/>
      <c r="E706" s="193"/>
      <c r="F706" s="193"/>
      <c r="G706" s="193"/>
      <c r="H706" s="193"/>
      <c r="I706" s="193"/>
      <c r="J706" s="193"/>
      <c r="K706" s="193"/>
    </row>
    <row r="707" spans="1:11" s="194" customFormat="1" x14ac:dyDescent="0.2">
      <c r="A707" s="192"/>
      <c r="B707" s="193"/>
      <c r="C707" s="193"/>
      <c r="D707" s="193"/>
      <c r="E707" s="193"/>
      <c r="F707" s="193"/>
      <c r="G707" s="193"/>
      <c r="H707" s="193"/>
      <c r="I707" s="193"/>
      <c r="J707" s="193"/>
      <c r="K707" s="193"/>
    </row>
    <row r="708" spans="1:11" s="194" customFormat="1" x14ac:dyDescent="0.2">
      <c r="A708" s="192"/>
      <c r="B708" s="193"/>
      <c r="C708" s="193"/>
      <c r="D708" s="193"/>
      <c r="E708" s="193"/>
      <c r="F708" s="193"/>
      <c r="G708" s="193"/>
      <c r="H708" s="193"/>
      <c r="I708" s="193"/>
      <c r="J708" s="193"/>
      <c r="K708" s="193"/>
    </row>
    <row r="709" spans="1:11" s="194" customFormat="1" x14ac:dyDescent="0.2">
      <c r="A709" s="192"/>
      <c r="B709" s="193"/>
      <c r="C709" s="193"/>
      <c r="D709" s="193"/>
      <c r="E709" s="193"/>
      <c r="F709" s="193"/>
      <c r="G709" s="193"/>
      <c r="H709" s="193"/>
      <c r="I709" s="193"/>
      <c r="J709" s="193"/>
      <c r="K709" s="193"/>
    </row>
    <row r="710" spans="1:11" s="194" customFormat="1" x14ac:dyDescent="0.2">
      <c r="A710" s="192"/>
      <c r="B710" s="193"/>
      <c r="C710" s="193"/>
      <c r="D710" s="193"/>
      <c r="E710" s="193"/>
      <c r="F710" s="193"/>
      <c r="G710" s="193"/>
      <c r="H710" s="193"/>
      <c r="I710" s="193"/>
      <c r="J710" s="193"/>
      <c r="K710" s="193"/>
    </row>
    <row r="711" spans="1:11" s="194" customFormat="1" x14ac:dyDescent="0.2">
      <c r="A711" s="192"/>
      <c r="B711" s="193"/>
      <c r="C711" s="193"/>
      <c r="D711" s="193"/>
      <c r="E711" s="193"/>
      <c r="F711" s="193"/>
      <c r="G711" s="193"/>
      <c r="H711" s="193"/>
      <c r="I711" s="193"/>
      <c r="J711" s="193"/>
      <c r="K711" s="193"/>
    </row>
    <row r="712" spans="1:11" s="194" customFormat="1" x14ac:dyDescent="0.2">
      <c r="A712" s="192"/>
      <c r="B712" s="193"/>
      <c r="C712" s="193"/>
      <c r="D712" s="193"/>
      <c r="E712" s="193"/>
      <c r="F712" s="193"/>
      <c r="G712" s="193"/>
      <c r="H712" s="193"/>
      <c r="I712" s="193"/>
      <c r="J712" s="193"/>
      <c r="K712" s="193"/>
    </row>
    <row r="713" spans="1:11" s="194" customFormat="1" x14ac:dyDescent="0.2">
      <c r="A713" s="192"/>
      <c r="B713" s="193"/>
      <c r="C713" s="193"/>
      <c r="D713" s="193"/>
      <c r="E713" s="193"/>
      <c r="F713" s="193"/>
      <c r="G713" s="193"/>
      <c r="H713" s="193"/>
      <c r="I713" s="193"/>
      <c r="J713" s="193"/>
      <c r="K713" s="193"/>
    </row>
    <row r="714" spans="1:11" s="194" customFormat="1" x14ac:dyDescent="0.2">
      <c r="A714" s="192"/>
      <c r="B714" s="193"/>
      <c r="C714" s="193"/>
      <c r="D714" s="193"/>
      <c r="E714" s="193"/>
      <c r="F714" s="193"/>
      <c r="G714" s="193"/>
      <c r="H714" s="193"/>
      <c r="I714" s="193"/>
      <c r="J714" s="193"/>
      <c r="K714" s="193"/>
    </row>
    <row r="715" spans="1:11" s="194" customFormat="1" x14ac:dyDescent="0.2">
      <c r="A715" s="192"/>
      <c r="B715" s="193"/>
      <c r="C715" s="193"/>
      <c r="D715" s="193"/>
      <c r="E715" s="193"/>
      <c r="F715" s="193"/>
      <c r="G715" s="193"/>
      <c r="H715" s="193"/>
      <c r="I715" s="193"/>
      <c r="J715" s="193"/>
      <c r="K715" s="193"/>
    </row>
    <row r="716" spans="1:11" s="194" customFormat="1" x14ac:dyDescent="0.2">
      <c r="A716" s="192"/>
      <c r="B716" s="193"/>
      <c r="C716" s="193"/>
      <c r="D716" s="193"/>
      <c r="E716" s="193"/>
      <c r="F716" s="193"/>
      <c r="G716" s="193"/>
      <c r="H716" s="193"/>
      <c r="I716" s="193"/>
      <c r="J716" s="193"/>
      <c r="K716" s="193"/>
    </row>
    <row r="717" spans="1:11" s="194" customFormat="1" x14ac:dyDescent="0.2">
      <c r="A717" s="192"/>
      <c r="B717" s="193"/>
      <c r="C717" s="193"/>
      <c r="D717" s="193"/>
      <c r="E717" s="193"/>
      <c r="F717" s="193"/>
      <c r="G717" s="193"/>
      <c r="H717" s="193"/>
      <c r="I717" s="193"/>
      <c r="J717" s="193"/>
      <c r="K717" s="193"/>
    </row>
    <row r="718" spans="1:11" s="194" customFormat="1" x14ac:dyDescent="0.2">
      <c r="A718" s="192"/>
      <c r="B718" s="193"/>
      <c r="C718" s="193"/>
      <c r="D718" s="193"/>
      <c r="E718" s="193"/>
      <c r="F718" s="193"/>
      <c r="G718" s="193"/>
      <c r="H718" s="193"/>
      <c r="I718" s="193"/>
      <c r="J718" s="193"/>
      <c r="K718" s="193"/>
    </row>
    <row r="719" spans="1:11" s="194" customFormat="1" x14ac:dyDescent="0.2">
      <c r="A719" s="192"/>
      <c r="B719" s="193"/>
      <c r="C719" s="193"/>
      <c r="D719" s="193"/>
      <c r="E719" s="193"/>
      <c r="F719" s="193"/>
      <c r="G719" s="193"/>
      <c r="H719" s="193"/>
      <c r="I719" s="193"/>
      <c r="J719" s="193"/>
      <c r="K719" s="193"/>
    </row>
    <row r="720" spans="1:11" s="194" customFormat="1" x14ac:dyDescent="0.2">
      <c r="A720" s="192"/>
      <c r="B720" s="193"/>
      <c r="C720" s="193"/>
      <c r="D720" s="193"/>
      <c r="E720" s="193"/>
      <c r="F720" s="193"/>
      <c r="G720" s="193"/>
      <c r="H720" s="193"/>
      <c r="I720" s="193"/>
      <c r="J720" s="193"/>
      <c r="K720" s="193"/>
    </row>
    <row r="721" spans="1:11" s="194" customFormat="1" x14ac:dyDescent="0.2">
      <c r="A721" s="192"/>
      <c r="B721" s="193"/>
      <c r="C721" s="193"/>
      <c r="D721" s="193"/>
      <c r="E721" s="193"/>
      <c r="F721" s="193"/>
      <c r="G721" s="193"/>
      <c r="H721" s="193"/>
      <c r="I721" s="193"/>
      <c r="J721" s="193"/>
      <c r="K721" s="193"/>
    </row>
    <row r="722" spans="1:11" s="194" customFormat="1" x14ac:dyDescent="0.2">
      <c r="A722" s="192"/>
      <c r="B722" s="193"/>
      <c r="C722" s="193"/>
      <c r="D722" s="193"/>
      <c r="E722" s="193"/>
      <c r="F722" s="193"/>
      <c r="G722" s="193"/>
      <c r="H722" s="193"/>
      <c r="I722" s="193"/>
      <c r="J722" s="193"/>
      <c r="K722" s="193"/>
    </row>
    <row r="723" spans="1:11" s="194" customFormat="1" x14ac:dyDescent="0.2">
      <c r="A723" s="192"/>
      <c r="B723" s="193"/>
      <c r="C723" s="193"/>
      <c r="D723" s="193"/>
      <c r="E723" s="193"/>
      <c r="F723" s="193"/>
      <c r="G723" s="193"/>
      <c r="H723" s="193"/>
      <c r="I723" s="193"/>
      <c r="J723" s="193"/>
      <c r="K723" s="193"/>
    </row>
    <row r="724" spans="1:11" s="194" customFormat="1" x14ac:dyDescent="0.2">
      <c r="A724" s="192"/>
      <c r="B724" s="193"/>
      <c r="C724" s="193"/>
      <c r="D724" s="193"/>
      <c r="E724" s="193"/>
      <c r="F724" s="193"/>
      <c r="G724" s="193"/>
      <c r="H724" s="193"/>
      <c r="I724" s="193"/>
      <c r="J724" s="193"/>
      <c r="K724" s="193"/>
    </row>
    <row r="725" spans="1:11" s="194" customFormat="1" x14ac:dyDescent="0.2">
      <c r="A725" s="192"/>
      <c r="B725" s="193"/>
      <c r="C725" s="193"/>
      <c r="D725" s="193"/>
      <c r="E725" s="193"/>
      <c r="F725" s="193"/>
      <c r="G725" s="193"/>
      <c r="H725" s="193"/>
      <c r="I725" s="193"/>
      <c r="J725" s="193"/>
      <c r="K725" s="193"/>
    </row>
    <row r="726" spans="1:11" s="194" customFormat="1" x14ac:dyDescent="0.2">
      <c r="A726" s="192"/>
      <c r="B726" s="193"/>
      <c r="C726" s="193"/>
      <c r="D726" s="193"/>
      <c r="E726" s="193"/>
      <c r="F726" s="193"/>
      <c r="G726" s="193"/>
      <c r="H726" s="193"/>
      <c r="I726" s="193"/>
      <c r="J726" s="193"/>
      <c r="K726" s="193"/>
    </row>
    <row r="727" spans="1:11" s="194" customFormat="1" x14ac:dyDescent="0.2">
      <c r="A727" s="192"/>
      <c r="B727" s="193"/>
      <c r="C727" s="193"/>
      <c r="D727" s="193"/>
      <c r="E727" s="193"/>
      <c r="F727" s="193"/>
      <c r="G727" s="193"/>
      <c r="H727" s="193"/>
      <c r="I727" s="193"/>
      <c r="J727" s="193"/>
      <c r="K727" s="193"/>
    </row>
    <row r="728" spans="1:11" s="194" customFormat="1" x14ac:dyDescent="0.2">
      <c r="A728" s="192"/>
      <c r="B728" s="193"/>
      <c r="C728" s="193"/>
      <c r="D728" s="193"/>
      <c r="E728" s="193"/>
      <c r="F728" s="193"/>
      <c r="G728" s="193"/>
      <c r="H728" s="193"/>
      <c r="I728" s="193"/>
      <c r="J728" s="193"/>
      <c r="K728" s="193"/>
    </row>
    <row r="729" spans="1:11" s="194" customFormat="1" x14ac:dyDescent="0.2">
      <c r="A729" s="192"/>
      <c r="B729" s="193"/>
      <c r="C729" s="193"/>
      <c r="D729" s="193"/>
      <c r="E729" s="193"/>
      <c r="F729" s="193"/>
      <c r="G729" s="193"/>
      <c r="H729" s="193"/>
      <c r="I729" s="193"/>
      <c r="J729" s="193"/>
      <c r="K729" s="193"/>
    </row>
    <row r="730" spans="1:11" s="194" customFormat="1" x14ac:dyDescent="0.2">
      <c r="A730" s="192"/>
      <c r="B730" s="193"/>
      <c r="C730" s="193"/>
      <c r="D730" s="193"/>
      <c r="E730" s="193"/>
      <c r="F730" s="193"/>
      <c r="G730" s="193"/>
      <c r="H730" s="193"/>
      <c r="I730" s="193"/>
      <c r="J730" s="193"/>
      <c r="K730" s="193"/>
    </row>
    <row r="731" spans="1:11" s="194" customFormat="1" x14ac:dyDescent="0.2">
      <c r="A731" s="192"/>
      <c r="B731" s="193"/>
      <c r="C731" s="193"/>
      <c r="D731" s="193"/>
      <c r="E731" s="193"/>
      <c r="F731" s="193"/>
      <c r="G731" s="193"/>
      <c r="H731" s="193"/>
      <c r="I731" s="193"/>
      <c r="J731" s="193"/>
      <c r="K731" s="193"/>
    </row>
    <row r="732" spans="1:11" s="194" customFormat="1" x14ac:dyDescent="0.2">
      <c r="A732" s="192"/>
      <c r="B732" s="193"/>
      <c r="C732" s="193"/>
      <c r="D732" s="193"/>
      <c r="E732" s="193"/>
      <c r="F732" s="193"/>
      <c r="G732" s="193"/>
      <c r="H732" s="193"/>
      <c r="I732" s="193"/>
      <c r="J732" s="193"/>
      <c r="K732" s="193"/>
    </row>
    <row r="733" spans="1:11" s="194" customFormat="1" x14ac:dyDescent="0.2">
      <c r="A733" s="192"/>
      <c r="B733" s="193"/>
      <c r="C733" s="193"/>
      <c r="D733" s="193"/>
      <c r="E733" s="193"/>
      <c r="F733" s="193"/>
      <c r="G733" s="193"/>
      <c r="H733" s="193"/>
      <c r="I733" s="193"/>
      <c r="J733" s="193"/>
      <c r="K733" s="193"/>
    </row>
    <row r="734" spans="1:11" s="194" customFormat="1" x14ac:dyDescent="0.2">
      <c r="A734" s="192"/>
      <c r="B734" s="193"/>
      <c r="C734" s="193"/>
      <c r="D734" s="193"/>
      <c r="E734" s="193"/>
      <c r="F734" s="193"/>
      <c r="G734" s="193"/>
      <c r="H734" s="193"/>
      <c r="I734" s="193"/>
      <c r="J734" s="193"/>
      <c r="K734" s="193"/>
    </row>
    <row r="735" spans="1:11" s="194" customFormat="1" x14ac:dyDescent="0.2">
      <c r="A735" s="192"/>
      <c r="B735" s="193"/>
      <c r="C735" s="193"/>
      <c r="D735" s="193"/>
      <c r="E735" s="193"/>
      <c r="F735" s="193"/>
      <c r="G735" s="193"/>
      <c r="H735" s="193"/>
      <c r="I735" s="193"/>
      <c r="J735" s="193"/>
      <c r="K735" s="193"/>
    </row>
    <row r="736" spans="1:11" s="194" customFormat="1" x14ac:dyDescent="0.2">
      <c r="A736" s="192"/>
      <c r="B736" s="193"/>
      <c r="C736" s="193"/>
      <c r="D736" s="193"/>
      <c r="E736" s="193"/>
      <c r="F736" s="193"/>
      <c r="G736" s="193"/>
      <c r="H736" s="193"/>
      <c r="I736" s="193"/>
      <c r="J736" s="193"/>
      <c r="K736" s="193"/>
    </row>
    <row r="737" spans="1:11" s="194" customFormat="1" x14ac:dyDescent="0.2">
      <c r="A737" s="192"/>
      <c r="B737" s="193"/>
      <c r="C737" s="193"/>
      <c r="D737" s="193"/>
      <c r="E737" s="193"/>
      <c r="F737" s="193"/>
      <c r="G737" s="193"/>
      <c r="H737" s="193"/>
      <c r="I737" s="193"/>
      <c r="J737" s="193"/>
      <c r="K737" s="193"/>
    </row>
    <row r="738" spans="1:11" s="194" customFormat="1" x14ac:dyDescent="0.2">
      <c r="A738" s="192"/>
      <c r="B738" s="193"/>
      <c r="C738" s="193"/>
      <c r="D738" s="193"/>
      <c r="E738" s="193"/>
      <c r="F738" s="193"/>
      <c r="G738" s="193"/>
      <c r="H738" s="193"/>
      <c r="I738" s="193"/>
      <c r="J738" s="193"/>
      <c r="K738" s="193"/>
    </row>
    <row r="739" spans="1:11" s="194" customFormat="1" x14ac:dyDescent="0.2">
      <c r="A739" s="192"/>
      <c r="B739" s="193"/>
      <c r="C739" s="193"/>
      <c r="D739" s="193"/>
      <c r="E739" s="193"/>
      <c r="F739" s="193"/>
      <c r="G739" s="193"/>
      <c r="H739" s="193"/>
      <c r="I739" s="193"/>
      <c r="J739" s="193"/>
      <c r="K739" s="193"/>
    </row>
    <row r="740" spans="1:11" s="194" customFormat="1" x14ac:dyDescent="0.2">
      <c r="A740" s="192"/>
      <c r="B740" s="193"/>
      <c r="C740" s="193"/>
      <c r="D740" s="193"/>
      <c r="E740" s="193"/>
      <c r="F740" s="193"/>
      <c r="G740" s="193"/>
      <c r="H740" s="193"/>
      <c r="I740" s="193"/>
      <c r="J740" s="193"/>
      <c r="K740" s="193"/>
    </row>
    <row r="741" spans="1:11" s="194" customFormat="1" x14ac:dyDescent="0.2">
      <c r="A741" s="192"/>
      <c r="B741" s="193"/>
      <c r="C741" s="193"/>
      <c r="D741" s="193"/>
      <c r="E741" s="193"/>
      <c r="F741" s="193"/>
      <c r="G741" s="193"/>
      <c r="H741" s="193"/>
      <c r="I741" s="193"/>
      <c r="J741" s="193"/>
      <c r="K741" s="193"/>
    </row>
    <row r="742" spans="1:11" s="194" customFormat="1" x14ac:dyDescent="0.2">
      <c r="A742" s="192"/>
      <c r="B742" s="193"/>
      <c r="C742" s="193"/>
      <c r="D742" s="193"/>
      <c r="E742" s="193"/>
      <c r="F742" s="193"/>
      <c r="G742" s="193"/>
      <c r="H742" s="193"/>
      <c r="I742" s="193"/>
      <c r="J742" s="193"/>
      <c r="K742" s="193"/>
    </row>
    <row r="743" spans="1:11" s="194" customFormat="1" x14ac:dyDescent="0.2">
      <c r="A743" s="192"/>
      <c r="B743" s="193"/>
      <c r="C743" s="193"/>
      <c r="D743" s="193"/>
      <c r="E743" s="193"/>
      <c r="F743" s="193"/>
      <c r="G743" s="193"/>
      <c r="H743" s="193"/>
      <c r="I743" s="193"/>
      <c r="J743" s="193"/>
      <c r="K743" s="193"/>
    </row>
    <row r="744" spans="1:11" s="194" customFormat="1" x14ac:dyDescent="0.2">
      <c r="A744" s="192"/>
      <c r="B744" s="193"/>
      <c r="C744" s="193"/>
      <c r="D744" s="193"/>
      <c r="E744" s="193"/>
      <c r="F744" s="193"/>
      <c r="G744" s="193"/>
      <c r="H744" s="193"/>
      <c r="I744" s="193"/>
      <c r="J744" s="193"/>
      <c r="K744" s="193"/>
    </row>
    <row r="745" spans="1:11" s="194" customFormat="1" x14ac:dyDescent="0.2">
      <c r="A745" s="192"/>
      <c r="B745" s="193"/>
      <c r="C745" s="193"/>
      <c r="D745" s="193"/>
      <c r="E745" s="193"/>
      <c r="F745" s="193"/>
      <c r="G745" s="193"/>
      <c r="H745" s="193"/>
      <c r="I745" s="193"/>
      <c r="J745" s="193"/>
      <c r="K745" s="193"/>
    </row>
    <row r="746" spans="1:11" s="194" customFormat="1" x14ac:dyDescent="0.2">
      <c r="A746" s="192"/>
      <c r="B746" s="193"/>
      <c r="C746" s="193"/>
      <c r="D746" s="193"/>
      <c r="E746" s="193"/>
      <c r="F746" s="193"/>
      <c r="G746" s="193"/>
      <c r="H746" s="193"/>
      <c r="I746" s="193"/>
      <c r="J746" s="193"/>
      <c r="K746" s="193"/>
    </row>
    <row r="747" spans="1:11" s="194" customFormat="1" x14ac:dyDescent="0.2">
      <c r="A747" s="192"/>
      <c r="B747" s="193"/>
      <c r="C747" s="193"/>
      <c r="D747" s="193"/>
      <c r="E747" s="193"/>
      <c r="F747" s="193"/>
      <c r="G747" s="193"/>
      <c r="H747" s="193"/>
      <c r="I747" s="193"/>
      <c r="J747" s="193"/>
      <c r="K747" s="193"/>
    </row>
    <row r="748" spans="1:11" s="194" customFormat="1" x14ac:dyDescent="0.2">
      <c r="A748" s="192"/>
      <c r="B748" s="193"/>
      <c r="C748" s="193"/>
      <c r="D748" s="193"/>
      <c r="E748" s="193"/>
      <c r="F748" s="193"/>
      <c r="G748" s="193"/>
      <c r="H748" s="193"/>
      <c r="I748" s="193"/>
      <c r="J748" s="193"/>
      <c r="K748" s="193"/>
    </row>
    <row r="749" spans="1:11" s="194" customFormat="1" x14ac:dyDescent="0.2">
      <c r="A749" s="192"/>
      <c r="B749" s="193"/>
      <c r="C749" s="193"/>
      <c r="D749" s="193"/>
      <c r="E749" s="193"/>
      <c r="F749" s="193"/>
      <c r="G749" s="193"/>
      <c r="H749" s="193"/>
      <c r="I749" s="193"/>
      <c r="J749" s="193"/>
      <c r="K749" s="193"/>
    </row>
    <row r="750" spans="1:11" s="194" customFormat="1" x14ac:dyDescent="0.2">
      <c r="A750" s="192"/>
      <c r="B750" s="193"/>
      <c r="C750" s="193"/>
      <c r="D750" s="193"/>
      <c r="E750" s="193"/>
      <c r="F750" s="193"/>
      <c r="G750" s="193"/>
      <c r="H750" s="193"/>
      <c r="I750" s="193"/>
      <c r="J750" s="193"/>
      <c r="K750" s="193"/>
    </row>
    <row r="751" spans="1:11" s="194" customFormat="1" x14ac:dyDescent="0.2">
      <c r="A751" s="192"/>
      <c r="B751" s="193"/>
      <c r="C751" s="193"/>
      <c r="D751" s="193"/>
      <c r="E751" s="193"/>
      <c r="F751" s="193"/>
      <c r="G751" s="193"/>
      <c r="H751" s="193"/>
      <c r="I751" s="193"/>
      <c r="J751" s="193"/>
      <c r="K751" s="193"/>
    </row>
    <row r="752" spans="1:11" s="194" customFormat="1" x14ac:dyDescent="0.2">
      <c r="A752" s="192"/>
      <c r="B752" s="193"/>
      <c r="C752" s="193"/>
      <c r="D752" s="193"/>
      <c r="E752" s="193"/>
      <c r="F752" s="193"/>
      <c r="G752" s="193"/>
      <c r="H752" s="193"/>
      <c r="I752" s="193"/>
      <c r="J752" s="193"/>
      <c r="K752" s="193"/>
    </row>
    <row r="753" spans="1:11" s="194" customFormat="1" x14ac:dyDescent="0.2">
      <c r="A753" s="192"/>
      <c r="B753" s="193"/>
      <c r="C753" s="193"/>
      <c r="D753" s="193"/>
      <c r="E753" s="193"/>
      <c r="F753" s="193"/>
      <c r="G753" s="193"/>
      <c r="H753" s="193"/>
      <c r="I753" s="193"/>
      <c r="J753" s="193"/>
      <c r="K753" s="193"/>
    </row>
    <row r="754" spans="1:11" s="194" customFormat="1" x14ac:dyDescent="0.2">
      <c r="A754" s="192"/>
      <c r="B754" s="193"/>
      <c r="C754" s="193"/>
      <c r="D754" s="193"/>
      <c r="E754" s="193"/>
      <c r="F754" s="193"/>
      <c r="G754" s="193"/>
      <c r="H754" s="193"/>
      <c r="I754" s="193"/>
      <c r="J754" s="193"/>
      <c r="K754" s="193"/>
    </row>
    <row r="755" spans="1:11" s="194" customFormat="1" x14ac:dyDescent="0.2">
      <c r="A755" s="192"/>
      <c r="B755" s="193"/>
      <c r="C755" s="193"/>
      <c r="D755" s="193"/>
      <c r="E755" s="193"/>
      <c r="F755" s="193"/>
      <c r="G755" s="193"/>
      <c r="H755" s="193"/>
      <c r="I755" s="193"/>
      <c r="J755" s="193"/>
      <c r="K755" s="193"/>
    </row>
    <row r="756" spans="1:11" s="194" customFormat="1" x14ac:dyDescent="0.2">
      <c r="A756" s="192"/>
      <c r="B756" s="193"/>
      <c r="C756" s="193"/>
      <c r="D756" s="193"/>
      <c r="E756" s="193"/>
      <c r="F756" s="193"/>
      <c r="G756" s="193"/>
      <c r="H756" s="193"/>
      <c r="I756" s="193"/>
      <c r="J756" s="193"/>
      <c r="K756" s="193"/>
    </row>
    <row r="757" spans="1:11" s="194" customFormat="1" x14ac:dyDescent="0.2">
      <c r="A757" s="192"/>
      <c r="B757" s="193"/>
      <c r="C757" s="193"/>
      <c r="D757" s="193"/>
      <c r="E757" s="193"/>
      <c r="F757" s="193"/>
      <c r="G757" s="193"/>
      <c r="H757" s="193"/>
      <c r="I757" s="193"/>
      <c r="J757" s="193"/>
      <c r="K757" s="193"/>
    </row>
    <row r="758" spans="1:11" s="194" customFormat="1" x14ac:dyDescent="0.2">
      <c r="A758" s="192"/>
      <c r="B758" s="193"/>
      <c r="C758" s="193"/>
      <c r="D758" s="193"/>
      <c r="E758" s="193"/>
      <c r="F758" s="193"/>
      <c r="G758" s="193"/>
      <c r="H758" s="193"/>
      <c r="I758" s="193"/>
      <c r="J758" s="193"/>
      <c r="K758" s="193"/>
    </row>
    <row r="759" spans="1:11" s="194" customFormat="1" x14ac:dyDescent="0.2">
      <c r="A759" s="192"/>
      <c r="B759" s="193"/>
      <c r="C759" s="193"/>
      <c r="D759" s="193"/>
      <c r="E759" s="193"/>
      <c r="F759" s="193"/>
      <c r="G759" s="193"/>
      <c r="H759" s="193"/>
      <c r="I759" s="193"/>
      <c r="J759" s="193"/>
      <c r="K759" s="193"/>
    </row>
    <row r="760" spans="1:11" s="194" customFormat="1" x14ac:dyDescent="0.2">
      <c r="A760" s="192"/>
      <c r="B760" s="193"/>
      <c r="C760" s="193"/>
      <c r="D760" s="193"/>
      <c r="E760" s="193"/>
      <c r="F760" s="193"/>
      <c r="G760" s="193"/>
      <c r="H760" s="193"/>
      <c r="I760" s="193"/>
      <c r="J760" s="193"/>
      <c r="K760" s="193"/>
    </row>
    <row r="761" spans="1:11" s="194" customFormat="1" x14ac:dyDescent="0.2">
      <c r="A761" s="192"/>
      <c r="B761" s="193"/>
      <c r="C761" s="193"/>
      <c r="D761" s="193"/>
      <c r="E761" s="193"/>
      <c r="F761" s="193"/>
      <c r="G761" s="193"/>
      <c r="H761" s="193"/>
      <c r="I761" s="193"/>
      <c r="J761" s="193"/>
      <c r="K761" s="193"/>
    </row>
    <row r="762" spans="1:11" s="194" customFormat="1" x14ac:dyDescent="0.2">
      <c r="A762" s="192"/>
      <c r="B762" s="193"/>
      <c r="C762" s="193"/>
      <c r="D762" s="193"/>
      <c r="E762" s="193"/>
      <c r="F762" s="193"/>
      <c r="G762" s="193"/>
      <c r="H762" s="193"/>
      <c r="I762" s="193"/>
      <c r="J762" s="193"/>
      <c r="K762" s="193"/>
    </row>
    <row r="763" spans="1:11" s="194" customFormat="1" x14ac:dyDescent="0.2">
      <c r="A763" s="192"/>
      <c r="B763" s="193"/>
      <c r="C763" s="193"/>
      <c r="D763" s="193"/>
      <c r="E763" s="193"/>
      <c r="F763" s="193"/>
      <c r="G763" s="193"/>
      <c r="H763" s="193"/>
      <c r="I763" s="193"/>
      <c r="J763" s="193"/>
      <c r="K763" s="193"/>
    </row>
    <row r="764" spans="1:11" s="194" customFormat="1" x14ac:dyDescent="0.2">
      <c r="A764" s="192"/>
      <c r="B764" s="193"/>
      <c r="C764" s="193"/>
      <c r="D764" s="193"/>
      <c r="E764" s="193"/>
      <c r="F764" s="193"/>
      <c r="G764" s="193"/>
      <c r="H764" s="193"/>
      <c r="I764" s="193"/>
      <c r="J764" s="193"/>
      <c r="K764" s="193"/>
    </row>
    <row r="765" spans="1:11" s="194" customFormat="1" x14ac:dyDescent="0.2">
      <c r="A765" s="192"/>
      <c r="B765" s="193"/>
      <c r="C765" s="193"/>
      <c r="D765" s="193"/>
      <c r="E765" s="193"/>
      <c r="F765" s="193"/>
      <c r="G765" s="193"/>
      <c r="H765" s="193"/>
      <c r="I765" s="193"/>
      <c r="J765" s="193"/>
      <c r="K765" s="193"/>
    </row>
    <row r="766" spans="1:11" s="194" customFormat="1" x14ac:dyDescent="0.2">
      <c r="A766" s="192"/>
      <c r="B766" s="193"/>
      <c r="C766" s="193"/>
      <c r="D766" s="193"/>
      <c r="E766" s="193"/>
      <c r="F766" s="193"/>
      <c r="G766" s="193"/>
      <c r="H766" s="193"/>
      <c r="I766" s="193"/>
      <c r="J766" s="193"/>
      <c r="K766" s="193"/>
    </row>
    <row r="767" spans="1:11" s="194" customFormat="1" x14ac:dyDescent="0.2">
      <c r="A767" s="192"/>
      <c r="B767" s="193"/>
      <c r="C767" s="193"/>
      <c r="D767" s="193"/>
      <c r="E767" s="193"/>
      <c r="F767" s="193"/>
      <c r="G767" s="193"/>
      <c r="H767" s="193"/>
      <c r="I767" s="193"/>
      <c r="J767" s="193"/>
      <c r="K767" s="193"/>
    </row>
    <row r="768" spans="1:11" s="194" customFormat="1" x14ac:dyDescent="0.2">
      <c r="A768" s="192"/>
      <c r="B768" s="193"/>
      <c r="C768" s="193"/>
      <c r="D768" s="193"/>
      <c r="E768" s="193"/>
      <c r="F768" s="193"/>
      <c r="G768" s="193"/>
      <c r="H768" s="193"/>
      <c r="I768" s="193"/>
      <c r="J768" s="193"/>
      <c r="K768" s="193"/>
    </row>
    <row r="769" spans="1:11" s="194" customFormat="1" x14ac:dyDescent="0.2">
      <c r="A769" s="192"/>
      <c r="B769" s="193"/>
      <c r="C769" s="193"/>
      <c r="D769" s="193"/>
      <c r="E769" s="193"/>
      <c r="F769" s="193"/>
      <c r="G769" s="193"/>
      <c r="H769" s="193"/>
      <c r="I769" s="193"/>
      <c r="J769" s="193"/>
      <c r="K769" s="193"/>
    </row>
    <row r="770" spans="1:11" s="194" customFormat="1" x14ac:dyDescent="0.2">
      <c r="A770" s="192"/>
      <c r="B770" s="193"/>
      <c r="C770" s="193"/>
      <c r="D770" s="193"/>
      <c r="E770" s="193"/>
      <c r="F770" s="193"/>
      <c r="G770" s="193"/>
      <c r="H770" s="193"/>
      <c r="I770" s="193"/>
      <c r="J770" s="193"/>
      <c r="K770" s="193"/>
    </row>
    <row r="771" spans="1:11" s="194" customFormat="1" x14ac:dyDescent="0.2">
      <c r="A771" s="192"/>
      <c r="B771" s="193"/>
      <c r="C771" s="193"/>
      <c r="D771" s="193"/>
      <c r="E771" s="193"/>
      <c r="F771" s="193"/>
      <c r="G771" s="193"/>
      <c r="H771" s="193"/>
      <c r="I771" s="193"/>
      <c r="J771" s="193"/>
      <c r="K771" s="193"/>
    </row>
    <row r="772" spans="1:11" s="194" customFormat="1" x14ac:dyDescent="0.2">
      <c r="A772" s="192"/>
      <c r="B772" s="193"/>
      <c r="C772" s="193"/>
      <c r="D772" s="193"/>
      <c r="E772" s="193"/>
      <c r="F772" s="193"/>
      <c r="G772" s="193"/>
      <c r="H772" s="193"/>
      <c r="I772" s="193"/>
      <c r="J772" s="193"/>
      <c r="K772" s="193"/>
    </row>
    <row r="773" spans="1:11" s="194" customFormat="1" x14ac:dyDescent="0.2">
      <c r="A773" s="192"/>
      <c r="B773" s="193"/>
      <c r="C773" s="193"/>
      <c r="D773" s="193"/>
      <c r="E773" s="193"/>
      <c r="F773" s="193"/>
      <c r="G773" s="193"/>
      <c r="H773" s="193"/>
      <c r="I773" s="193"/>
      <c r="J773" s="193"/>
      <c r="K773" s="193"/>
    </row>
    <row r="774" spans="1:11" s="194" customFormat="1" x14ac:dyDescent="0.2">
      <c r="A774" s="192"/>
      <c r="B774" s="193"/>
      <c r="C774" s="193"/>
      <c r="D774" s="193"/>
      <c r="E774" s="193"/>
      <c r="F774" s="193"/>
      <c r="G774" s="193"/>
      <c r="H774" s="193"/>
      <c r="I774" s="193"/>
      <c r="J774" s="193"/>
      <c r="K774" s="193"/>
    </row>
    <row r="775" spans="1:11" s="194" customFormat="1" x14ac:dyDescent="0.2">
      <c r="A775" s="192"/>
      <c r="B775" s="193"/>
      <c r="C775" s="193"/>
      <c r="D775" s="193"/>
      <c r="E775" s="193"/>
      <c r="F775" s="193"/>
      <c r="G775" s="193"/>
      <c r="H775" s="193"/>
      <c r="I775" s="193"/>
      <c r="J775" s="193"/>
      <c r="K775" s="193"/>
    </row>
    <row r="776" spans="1:11" s="194" customFormat="1" x14ac:dyDescent="0.2">
      <c r="A776" s="192"/>
      <c r="B776" s="193"/>
      <c r="C776" s="193"/>
      <c r="D776" s="193"/>
      <c r="E776" s="193"/>
      <c r="F776" s="193"/>
      <c r="G776" s="193"/>
      <c r="H776" s="193"/>
      <c r="I776" s="193"/>
      <c r="J776" s="193"/>
      <c r="K776" s="193"/>
    </row>
    <row r="777" spans="1:11" s="194" customFormat="1" x14ac:dyDescent="0.2">
      <c r="A777" s="192"/>
      <c r="B777" s="193"/>
      <c r="C777" s="193"/>
      <c r="D777" s="193"/>
      <c r="E777" s="193"/>
      <c r="F777" s="193"/>
      <c r="G777" s="193"/>
      <c r="H777" s="193"/>
      <c r="I777" s="193"/>
      <c r="J777" s="193"/>
      <c r="K777" s="193"/>
    </row>
    <row r="778" spans="1:11" s="194" customFormat="1" x14ac:dyDescent="0.2">
      <c r="A778" s="192"/>
      <c r="B778" s="193"/>
      <c r="C778" s="193"/>
      <c r="D778" s="193"/>
      <c r="E778" s="193"/>
      <c r="F778" s="193"/>
      <c r="G778" s="193"/>
      <c r="H778" s="193"/>
      <c r="I778" s="193"/>
      <c r="J778" s="193"/>
      <c r="K778" s="193"/>
    </row>
    <row r="779" spans="1:11" s="194" customFormat="1" x14ac:dyDescent="0.2">
      <c r="A779" s="192"/>
      <c r="B779" s="193"/>
      <c r="C779" s="193"/>
      <c r="D779" s="193"/>
      <c r="E779" s="193"/>
      <c r="F779" s="193"/>
      <c r="G779" s="193"/>
      <c r="H779" s="193"/>
      <c r="I779" s="193"/>
      <c r="J779" s="193"/>
      <c r="K779" s="193"/>
    </row>
    <row r="780" spans="1:11" s="194" customFormat="1" x14ac:dyDescent="0.2">
      <c r="A780" s="192"/>
      <c r="B780" s="193"/>
      <c r="C780" s="193"/>
      <c r="D780" s="193"/>
      <c r="E780" s="193"/>
      <c r="F780" s="193"/>
      <c r="G780" s="193"/>
      <c r="H780" s="193"/>
      <c r="I780" s="193"/>
      <c r="J780" s="193"/>
      <c r="K780" s="193"/>
    </row>
    <row r="781" spans="1:11" s="194" customFormat="1" x14ac:dyDescent="0.2">
      <c r="A781" s="192"/>
      <c r="B781" s="193"/>
      <c r="C781" s="193"/>
      <c r="D781" s="193"/>
      <c r="E781" s="193"/>
      <c r="F781" s="193"/>
      <c r="G781" s="193"/>
      <c r="H781" s="193"/>
      <c r="I781" s="193"/>
      <c r="J781" s="193"/>
      <c r="K781" s="193"/>
    </row>
    <row r="782" spans="1:11" s="194" customFormat="1" x14ac:dyDescent="0.2">
      <c r="A782" s="192"/>
      <c r="B782" s="193"/>
      <c r="C782" s="193"/>
      <c r="D782" s="193"/>
      <c r="E782" s="193"/>
      <c r="F782" s="193"/>
      <c r="G782" s="193"/>
      <c r="H782" s="193"/>
      <c r="I782" s="193"/>
      <c r="J782" s="193"/>
      <c r="K782" s="193"/>
    </row>
    <row r="783" spans="1:11" s="194" customFormat="1" x14ac:dyDescent="0.2">
      <c r="A783" s="192"/>
      <c r="B783" s="193"/>
      <c r="C783" s="193"/>
      <c r="D783" s="193"/>
      <c r="E783" s="193"/>
      <c r="F783" s="193"/>
      <c r="G783" s="193"/>
      <c r="H783" s="193"/>
      <c r="I783" s="193"/>
      <c r="J783" s="193"/>
      <c r="K783" s="193"/>
    </row>
    <row r="784" spans="1:11" s="194" customFormat="1" x14ac:dyDescent="0.2">
      <c r="A784" s="192"/>
      <c r="B784" s="193"/>
      <c r="C784" s="193"/>
      <c r="D784" s="193"/>
      <c r="E784" s="193"/>
      <c r="F784" s="193"/>
      <c r="G784" s="193"/>
      <c r="H784" s="193"/>
      <c r="I784" s="193"/>
      <c r="J784" s="193"/>
      <c r="K784" s="193"/>
    </row>
    <row r="785" spans="1:11" s="194" customFormat="1" x14ac:dyDescent="0.2">
      <c r="A785" s="192"/>
      <c r="B785" s="193"/>
      <c r="C785" s="193"/>
      <c r="D785" s="193"/>
      <c r="E785" s="193"/>
      <c r="F785" s="193"/>
      <c r="G785" s="193"/>
      <c r="H785" s="193"/>
      <c r="I785" s="193"/>
      <c r="J785" s="193"/>
      <c r="K785" s="193"/>
    </row>
    <row r="786" spans="1:11" s="194" customFormat="1" x14ac:dyDescent="0.2">
      <c r="A786" s="192"/>
      <c r="B786" s="193"/>
      <c r="C786" s="193"/>
      <c r="D786" s="193"/>
      <c r="E786" s="193"/>
      <c r="F786" s="193"/>
      <c r="G786" s="193"/>
      <c r="H786" s="193"/>
      <c r="I786" s="193"/>
      <c r="J786" s="193"/>
      <c r="K786" s="193"/>
    </row>
    <row r="787" spans="1:11" s="194" customFormat="1" x14ac:dyDescent="0.2">
      <c r="A787" s="192"/>
      <c r="B787" s="193"/>
      <c r="C787" s="193"/>
      <c r="D787" s="193"/>
      <c r="E787" s="193"/>
      <c r="F787" s="193"/>
      <c r="G787" s="193"/>
      <c r="H787" s="193"/>
      <c r="I787" s="193"/>
      <c r="J787" s="193"/>
      <c r="K787" s="193"/>
    </row>
    <row r="788" spans="1:11" s="194" customFormat="1" x14ac:dyDescent="0.2">
      <c r="A788" s="192"/>
      <c r="B788" s="193"/>
      <c r="C788" s="193"/>
      <c r="D788" s="193"/>
      <c r="E788" s="193"/>
      <c r="F788" s="193"/>
      <c r="G788" s="193"/>
      <c r="H788" s="193"/>
      <c r="I788" s="193"/>
      <c r="J788" s="193"/>
      <c r="K788" s="193"/>
    </row>
    <row r="789" spans="1:11" s="194" customFormat="1" x14ac:dyDescent="0.2">
      <c r="A789" s="192"/>
      <c r="B789" s="193"/>
      <c r="C789" s="193"/>
      <c r="D789" s="193"/>
      <c r="E789" s="193"/>
      <c r="F789" s="193"/>
      <c r="G789" s="193"/>
      <c r="H789" s="193"/>
      <c r="I789" s="193"/>
      <c r="J789" s="193"/>
      <c r="K789" s="193"/>
    </row>
    <row r="790" spans="1:11" s="194" customFormat="1" x14ac:dyDescent="0.2">
      <c r="A790" s="192"/>
      <c r="B790" s="193"/>
      <c r="C790" s="193"/>
      <c r="D790" s="193"/>
      <c r="E790" s="193"/>
      <c r="F790" s="193"/>
      <c r="G790" s="193"/>
      <c r="H790" s="193"/>
      <c r="I790" s="193"/>
      <c r="J790" s="193"/>
      <c r="K790" s="193"/>
    </row>
    <row r="791" spans="1:11" s="194" customFormat="1" x14ac:dyDescent="0.2">
      <c r="A791" s="192"/>
      <c r="B791" s="193"/>
      <c r="C791" s="193"/>
      <c r="D791" s="193"/>
      <c r="E791" s="193"/>
      <c r="F791" s="193"/>
      <c r="G791" s="193"/>
      <c r="H791" s="193"/>
      <c r="I791" s="193"/>
      <c r="J791" s="193"/>
      <c r="K791" s="193"/>
    </row>
    <row r="792" spans="1:11" s="194" customFormat="1" x14ac:dyDescent="0.2">
      <c r="A792" s="192"/>
      <c r="B792" s="193"/>
      <c r="C792" s="193"/>
      <c r="D792" s="193"/>
      <c r="E792" s="193"/>
      <c r="F792" s="193"/>
      <c r="G792" s="193"/>
      <c r="H792" s="193"/>
      <c r="I792" s="193"/>
      <c r="J792" s="193"/>
      <c r="K792" s="193"/>
    </row>
    <row r="793" spans="1:11" s="194" customFormat="1" x14ac:dyDescent="0.2">
      <c r="A793" s="192"/>
      <c r="B793" s="193"/>
      <c r="C793" s="193"/>
      <c r="D793" s="193"/>
      <c r="E793" s="193"/>
      <c r="F793" s="193"/>
      <c r="G793" s="193"/>
      <c r="H793" s="193"/>
      <c r="I793" s="193"/>
      <c r="J793" s="193"/>
      <c r="K793" s="193"/>
    </row>
    <row r="794" spans="1:11" s="194" customFormat="1" x14ac:dyDescent="0.2">
      <c r="A794" s="192"/>
      <c r="B794" s="193"/>
      <c r="C794" s="193"/>
      <c r="D794" s="193"/>
      <c r="E794" s="193"/>
      <c r="F794" s="193"/>
      <c r="G794" s="193"/>
      <c r="H794" s="193"/>
      <c r="I794" s="193"/>
      <c r="J794" s="193"/>
      <c r="K794" s="193"/>
    </row>
    <row r="795" spans="1:11" s="194" customFormat="1" x14ac:dyDescent="0.2">
      <c r="A795" s="192"/>
      <c r="B795" s="193"/>
      <c r="C795" s="193"/>
      <c r="D795" s="193"/>
      <c r="E795" s="193"/>
      <c r="F795" s="193"/>
      <c r="G795" s="193"/>
      <c r="H795" s="193"/>
      <c r="I795" s="193"/>
      <c r="J795" s="193"/>
      <c r="K795" s="193"/>
    </row>
    <row r="796" spans="1:11" s="194" customFormat="1" x14ac:dyDescent="0.2">
      <c r="A796" s="192"/>
      <c r="B796" s="193"/>
      <c r="C796" s="193"/>
      <c r="D796" s="193"/>
      <c r="E796" s="193"/>
      <c r="F796" s="193"/>
      <c r="G796" s="193"/>
      <c r="H796" s="193"/>
      <c r="I796" s="193"/>
      <c r="J796" s="193"/>
      <c r="K796" s="193"/>
    </row>
    <row r="797" spans="1:11" s="194" customFormat="1" x14ac:dyDescent="0.2">
      <c r="A797" s="192"/>
      <c r="B797" s="193"/>
      <c r="C797" s="193"/>
      <c r="D797" s="193"/>
      <c r="E797" s="193"/>
      <c r="F797" s="193"/>
      <c r="G797" s="193"/>
      <c r="H797" s="193"/>
      <c r="I797" s="193"/>
      <c r="J797" s="193"/>
      <c r="K797" s="193"/>
    </row>
    <row r="798" spans="1:11" s="194" customFormat="1" x14ac:dyDescent="0.2">
      <c r="A798" s="192"/>
      <c r="B798" s="193"/>
      <c r="C798" s="193"/>
      <c r="D798" s="193"/>
      <c r="E798" s="193"/>
      <c r="F798" s="193"/>
      <c r="G798" s="193"/>
      <c r="H798" s="193"/>
      <c r="I798" s="193"/>
      <c r="J798" s="193"/>
      <c r="K798" s="193"/>
    </row>
    <row r="799" spans="1:11" s="194" customFormat="1" x14ac:dyDescent="0.2">
      <c r="A799" s="192"/>
      <c r="B799" s="193"/>
      <c r="C799" s="193"/>
      <c r="D799" s="193"/>
      <c r="E799" s="193"/>
      <c r="F799" s="193"/>
      <c r="G799" s="193"/>
      <c r="H799" s="193"/>
      <c r="I799" s="193"/>
      <c r="J799" s="193"/>
      <c r="K799" s="193"/>
    </row>
    <row r="800" spans="1:11" s="194" customFormat="1" x14ac:dyDescent="0.2">
      <c r="A800" s="192"/>
      <c r="B800" s="193"/>
      <c r="C800" s="193"/>
      <c r="D800" s="193"/>
      <c r="E800" s="193"/>
      <c r="F800" s="193"/>
      <c r="G800" s="193"/>
      <c r="H800" s="193"/>
      <c r="I800" s="193"/>
      <c r="J800" s="193"/>
      <c r="K800" s="193"/>
    </row>
    <row r="801" spans="1:11" s="194" customFormat="1" x14ac:dyDescent="0.2">
      <c r="A801" s="192"/>
      <c r="B801" s="193"/>
      <c r="C801" s="193"/>
      <c r="D801" s="193"/>
      <c r="E801" s="193"/>
      <c r="F801" s="193"/>
      <c r="G801" s="193"/>
      <c r="H801" s="193"/>
      <c r="I801" s="193"/>
      <c r="J801" s="193"/>
      <c r="K801" s="193"/>
    </row>
    <row r="802" spans="1:11" s="194" customFormat="1" x14ac:dyDescent="0.2">
      <c r="A802" s="192"/>
      <c r="B802" s="193"/>
      <c r="C802" s="193"/>
      <c r="D802" s="193"/>
      <c r="E802" s="193"/>
      <c r="F802" s="193"/>
      <c r="G802" s="193"/>
      <c r="H802" s="193"/>
      <c r="I802" s="193"/>
      <c r="J802" s="193"/>
      <c r="K802" s="193"/>
    </row>
    <row r="803" spans="1:11" s="194" customFormat="1" x14ac:dyDescent="0.2">
      <c r="A803" s="192"/>
      <c r="B803" s="193"/>
      <c r="C803" s="193"/>
      <c r="D803" s="193"/>
      <c r="E803" s="193"/>
      <c r="F803" s="193"/>
      <c r="G803" s="193"/>
      <c r="H803" s="193"/>
      <c r="I803" s="193"/>
      <c r="J803" s="193"/>
      <c r="K803" s="193"/>
    </row>
    <row r="804" spans="1:11" s="194" customFormat="1" x14ac:dyDescent="0.2">
      <c r="A804" s="192"/>
      <c r="B804" s="193"/>
      <c r="C804" s="193"/>
      <c r="D804" s="193"/>
      <c r="E804" s="193"/>
      <c r="F804" s="193"/>
      <c r="G804" s="193"/>
      <c r="H804" s="193"/>
      <c r="I804" s="193"/>
      <c r="J804" s="193"/>
      <c r="K804" s="193"/>
    </row>
    <row r="805" spans="1:11" s="194" customFormat="1" x14ac:dyDescent="0.2">
      <c r="A805" s="192"/>
      <c r="B805" s="193"/>
      <c r="C805" s="193"/>
      <c r="D805" s="193"/>
      <c r="E805" s="193"/>
      <c r="F805" s="193"/>
      <c r="G805" s="193"/>
      <c r="H805" s="193"/>
      <c r="I805" s="193"/>
      <c r="J805" s="193"/>
      <c r="K805" s="193"/>
    </row>
    <row r="806" spans="1:11" s="194" customFormat="1" x14ac:dyDescent="0.2">
      <c r="A806" s="192"/>
      <c r="B806" s="193"/>
      <c r="C806" s="193"/>
      <c r="D806" s="193"/>
      <c r="E806" s="193"/>
      <c r="F806" s="193"/>
      <c r="G806" s="193"/>
      <c r="H806" s="193"/>
      <c r="I806" s="193"/>
      <c r="J806" s="193"/>
      <c r="K806" s="193"/>
    </row>
    <row r="807" spans="1:11" s="194" customFormat="1" x14ac:dyDescent="0.2">
      <c r="A807" s="192"/>
      <c r="B807" s="193"/>
      <c r="C807" s="193"/>
      <c r="D807" s="193"/>
      <c r="E807" s="193"/>
      <c r="F807" s="193"/>
      <c r="G807" s="193"/>
      <c r="H807" s="193"/>
      <c r="I807" s="193"/>
      <c r="J807" s="193"/>
      <c r="K807" s="193"/>
    </row>
    <row r="808" spans="1:11" s="194" customFormat="1" x14ac:dyDescent="0.2">
      <c r="A808" s="192"/>
      <c r="B808" s="193"/>
      <c r="C808" s="193"/>
      <c r="D808" s="193"/>
      <c r="E808" s="193"/>
      <c r="F808" s="193"/>
      <c r="G808" s="193"/>
      <c r="H808" s="193"/>
      <c r="I808" s="193"/>
      <c r="J808" s="193"/>
      <c r="K808" s="193"/>
    </row>
    <row r="809" spans="1:11" s="194" customFormat="1" x14ac:dyDescent="0.2">
      <c r="A809" s="192"/>
      <c r="B809" s="193"/>
      <c r="C809" s="193"/>
      <c r="D809" s="193"/>
      <c r="E809" s="193"/>
      <c r="F809" s="193"/>
      <c r="G809" s="193"/>
      <c r="H809" s="193"/>
      <c r="I809" s="193"/>
      <c r="J809" s="193"/>
      <c r="K809" s="193"/>
    </row>
    <row r="810" spans="1:11" s="194" customFormat="1" x14ac:dyDescent="0.2">
      <c r="A810" s="192"/>
      <c r="B810" s="193"/>
      <c r="C810" s="193"/>
      <c r="D810" s="193"/>
      <c r="E810" s="193"/>
      <c r="F810" s="193"/>
      <c r="G810" s="193"/>
      <c r="H810" s="193"/>
      <c r="I810" s="193"/>
      <c r="J810" s="193"/>
      <c r="K810" s="193"/>
    </row>
    <row r="811" spans="1:11" s="194" customFormat="1" x14ac:dyDescent="0.2">
      <c r="A811" s="192"/>
      <c r="B811" s="193"/>
      <c r="C811" s="193"/>
      <c r="D811" s="193"/>
      <c r="E811" s="193"/>
      <c r="F811" s="193"/>
      <c r="G811" s="193"/>
      <c r="H811" s="193"/>
      <c r="I811" s="193"/>
      <c r="J811" s="193"/>
      <c r="K811" s="193"/>
    </row>
    <row r="812" spans="1:11" s="194" customFormat="1" x14ac:dyDescent="0.2">
      <c r="A812" s="192"/>
      <c r="B812" s="193"/>
      <c r="C812" s="193"/>
      <c r="D812" s="193"/>
      <c r="E812" s="193"/>
      <c r="F812" s="193"/>
      <c r="G812" s="193"/>
      <c r="H812" s="193"/>
      <c r="I812" s="193"/>
      <c r="J812" s="193"/>
      <c r="K812" s="193"/>
    </row>
    <row r="813" spans="1:11" s="194" customFormat="1" x14ac:dyDescent="0.2">
      <c r="A813" s="192"/>
      <c r="B813" s="193"/>
      <c r="C813" s="193"/>
      <c r="D813" s="193"/>
      <c r="E813" s="193"/>
      <c r="F813" s="193"/>
      <c r="G813" s="193"/>
      <c r="H813" s="193"/>
      <c r="I813" s="193"/>
      <c r="J813" s="193"/>
      <c r="K813" s="193"/>
    </row>
    <row r="814" spans="1:11" s="194" customFormat="1" x14ac:dyDescent="0.2">
      <c r="A814" s="192"/>
      <c r="B814" s="193"/>
      <c r="C814" s="193"/>
      <c r="D814" s="193"/>
      <c r="E814" s="193"/>
      <c r="F814" s="193"/>
      <c r="G814" s="193"/>
      <c r="H814" s="193"/>
      <c r="I814" s="193"/>
      <c r="J814" s="193"/>
      <c r="K814" s="193"/>
    </row>
    <row r="815" spans="1:11" s="194" customFormat="1" x14ac:dyDescent="0.2">
      <c r="A815" s="192"/>
      <c r="B815" s="193"/>
      <c r="C815" s="193"/>
      <c r="D815" s="193"/>
      <c r="E815" s="193"/>
      <c r="F815" s="193"/>
      <c r="G815" s="193"/>
      <c r="H815" s="193"/>
      <c r="I815" s="193"/>
      <c r="J815" s="193"/>
      <c r="K815" s="193"/>
    </row>
    <row r="816" spans="1:11" s="194" customFormat="1" x14ac:dyDescent="0.2">
      <c r="A816" s="192"/>
      <c r="B816" s="193"/>
      <c r="C816" s="193"/>
      <c r="D816" s="193"/>
      <c r="E816" s="193"/>
      <c r="F816" s="193"/>
      <c r="G816" s="193"/>
      <c r="H816" s="193"/>
      <c r="I816" s="193"/>
      <c r="J816" s="193"/>
      <c r="K816" s="193"/>
    </row>
    <row r="817" spans="1:11" s="194" customFormat="1" x14ac:dyDescent="0.2">
      <c r="A817" s="192"/>
      <c r="B817" s="193"/>
      <c r="C817" s="193"/>
      <c r="D817" s="193"/>
      <c r="E817" s="193"/>
      <c r="F817" s="193"/>
      <c r="G817" s="193"/>
      <c r="H817" s="193"/>
      <c r="I817" s="193"/>
      <c r="J817" s="193"/>
      <c r="K817" s="193"/>
    </row>
    <row r="818" spans="1:11" s="194" customFormat="1" x14ac:dyDescent="0.2">
      <c r="A818" s="192"/>
      <c r="B818" s="193"/>
      <c r="C818" s="193"/>
      <c r="D818" s="193"/>
      <c r="E818" s="193"/>
      <c r="F818" s="193"/>
      <c r="G818" s="193"/>
      <c r="H818" s="193"/>
      <c r="I818" s="193"/>
      <c r="J818" s="193"/>
      <c r="K818" s="193"/>
    </row>
    <row r="819" spans="1:11" s="194" customFormat="1" x14ac:dyDescent="0.2">
      <c r="A819" s="192"/>
      <c r="B819" s="193"/>
      <c r="C819" s="193"/>
      <c r="D819" s="193"/>
      <c r="E819" s="193"/>
      <c r="F819" s="193"/>
      <c r="G819" s="193"/>
      <c r="H819" s="193"/>
      <c r="I819" s="193"/>
      <c r="J819" s="193"/>
      <c r="K819" s="193"/>
    </row>
    <row r="820" spans="1:11" s="194" customFormat="1" x14ac:dyDescent="0.2">
      <c r="A820" s="192"/>
      <c r="B820" s="193"/>
      <c r="C820" s="193"/>
      <c r="D820" s="193"/>
      <c r="E820" s="193"/>
      <c r="F820" s="193"/>
      <c r="G820" s="193"/>
      <c r="H820" s="193"/>
      <c r="I820" s="193"/>
      <c r="J820" s="193"/>
      <c r="K820" s="193"/>
    </row>
    <row r="821" spans="1:11" s="194" customFormat="1" x14ac:dyDescent="0.2">
      <c r="A821" s="192"/>
      <c r="B821" s="193"/>
      <c r="C821" s="193"/>
      <c r="D821" s="193"/>
      <c r="E821" s="193"/>
      <c r="F821" s="193"/>
      <c r="G821" s="193"/>
      <c r="H821" s="193"/>
      <c r="I821" s="193"/>
      <c r="J821" s="193"/>
      <c r="K821" s="193"/>
    </row>
    <row r="822" spans="1:11" s="194" customFormat="1" x14ac:dyDescent="0.2">
      <c r="A822" s="192"/>
      <c r="B822" s="193"/>
      <c r="C822" s="193"/>
      <c r="D822" s="193"/>
      <c r="E822" s="193"/>
      <c r="F822" s="193"/>
      <c r="G822" s="193"/>
      <c r="H822" s="193"/>
      <c r="I822" s="193"/>
      <c r="J822" s="193"/>
      <c r="K822" s="193"/>
    </row>
    <row r="823" spans="1:11" s="194" customFormat="1" x14ac:dyDescent="0.2">
      <c r="A823" s="192"/>
      <c r="B823" s="193"/>
      <c r="C823" s="193"/>
      <c r="D823" s="193"/>
      <c r="E823" s="193"/>
      <c r="F823" s="193"/>
      <c r="G823" s="193"/>
      <c r="H823" s="193"/>
      <c r="I823" s="193"/>
      <c r="J823" s="193"/>
      <c r="K823" s="193"/>
    </row>
    <row r="824" spans="1:11" s="194" customFormat="1" x14ac:dyDescent="0.2">
      <c r="A824" s="192"/>
      <c r="B824" s="193"/>
      <c r="C824" s="193"/>
      <c r="D824" s="193"/>
      <c r="E824" s="193"/>
      <c r="F824" s="193"/>
      <c r="G824" s="193"/>
      <c r="H824" s="193"/>
      <c r="I824" s="193"/>
      <c r="J824" s="193"/>
      <c r="K824" s="193"/>
    </row>
    <row r="825" spans="1:11" s="194" customFormat="1" x14ac:dyDescent="0.2">
      <c r="A825" s="192"/>
      <c r="B825" s="193"/>
      <c r="C825" s="193"/>
      <c r="D825" s="193"/>
      <c r="E825" s="193"/>
      <c r="F825" s="193"/>
      <c r="G825" s="193"/>
      <c r="H825" s="193"/>
      <c r="I825" s="193"/>
      <c r="J825" s="193"/>
      <c r="K825" s="193"/>
    </row>
    <row r="826" spans="1:11" s="194" customFormat="1" x14ac:dyDescent="0.2">
      <c r="A826" s="192"/>
      <c r="B826" s="193"/>
      <c r="C826" s="193"/>
      <c r="D826" s="193"/>
      <c r="E826" s="193"/>
      <c r="F826" s="193"/>
      <c r="G826" s="193"/>
      <c r="H826" s="193"/>
      <c r="I826" s="193"/>
      <c r="J826" s="193"/>
      <c r="K826" s="193"/>
    </row>
    <row r="827" spans="1:11" s="194" customFormat="1" x14ac:dyDescent="0.2">
      <c r="A827" s="192"/>
      <c r="B827" s="193"/>
      <c r="C827" s="193"/>
      <c r="D827" s="193"/>
      <c r="E827" s="193"/>
      <c r="F827" s="193"/>
      <c r="G827" s="193"/>
      <c r="H827" s="193"/>
      <c r="I827" s="193"/>
      <c r="J827" s="193"/>
      <c r="K827" s="193"/>
    </row>
    <row r="828" spans="1:11" s="194" customFormat="1" x14ac:dyDescent="0.2">
      <c r="A828" s="192"/>
      <c r="B828" s="193"/>
      <c r="C828" s="193"/>
      <c r="D828" s="193"/>
      <c r="E828" s="193"/>
      <c r="F828" s="193"/>
      <c r="G828" s="193"/>
      <c r="H828" s="193"/>
      <c r="I828" s="193"/>
      <c r="J828" s="193"/>
      <c r="K828" s="193"/>
    </row>
    <row r="829" spans="1:11" s="194" customFormat="1" x14ac:dyDescent="0.2">
      <c r="A829" s="192"/>
      <c r="B829" s="193"/>
      <c r="C829" s="193"/>
      <c r="D829" s="193"/>
      <c r="E829" s="193"/>
      <c r="F829" s="193"/>
      <c r="G829" s="193"/>
      <c r="H829" s="193"/>
      <c r="I829" s="193"/>
      <c r="J829" s="193"/>
      <c r="K829" s="193"/>
    </row>
    <row r="830" spans="1:11" s="194" customFormat="1" x14ac:dyDescent="0.2">
      <c r="A830" s="192"/>
      <c r="B830" s="193"/>
      <c r="C830" s="193"/>
      <c r="D830" s="193"/>
      <c r="E830" s="193"/>
      <c r="F830" s="193"/>
      <c r="G830" s="193"/>
      <c r="H830" s="193"/>
      <c r="I830" s="193"/>
      <c r="J830" s="193"/>
      <c r="K830" s="193"/>
    </row>
    <row r="831" spans="1:11" s="194" customFormat="1" x14ac:dyDescent="0.2">
      <c r="A831" s="192"/>
      <c r="B831" s="193"/>
      <c r="C831" s="193"/>
      <c r="D831" s="193"/>
      <c r="E831" s="193"/>
      <c r="F831" s="193"/>
      <c r="G831" s="193"/>
      <c r="H831" s="193"/>
      <c r="I831" s="193"/>
      <c r="J831" s="193"/>
      <c r="K831" s="193"/>
    </row>
    <row r="832" spans="1:11" s="194" customFormat="1" x14ac:dyDescent="0.2">
      <c r="A832" s="192"/>
      <c r="B832" s="193"/>
      <c r="C832" s="193"/>
      <c r="D832" s="193"/>
      <c r="E832" s="193"/>
      <c r="F832" s="193"/>
      <c r="G832" s="193"/>
      <c r="H832" s="193"/>
      <c r="I832" s="193"/>
      <c r="J832" s="193"/>
      <c r="K832" s="193"/>
    </row>
    <row r="833" spans="1:11" s="194" customFormat="1" x14ac:dyDescent="0.2">
      <c r="A833" s="192"/>
      <c r="B833" s="193"/>
      <c r="C833" s="193"/>
      <c r="D833" s="193"/>
      <c r="E833" s="193"/>
      <c r="F833" s="193"/>
      <c r="G833" s="193"/>
      <c r="H833" s="193"/>
      <c r="I833" s="193"/>
      <c r="J833" s="193"/>
      <c r="K833" s="193"/>
    </row>
    <row r="834" spans="1:11" s="194" customFormat="1" x14ac:dyDescent="0.2">
      <c r="A834" s="192"/>
      <c r="B834" s="193"/>
      <c r="C834" s="193"/>
      <c r="D834" s="193"/>
      <c r="E834" s="193"/>
      <c r="F834" s="193"/>
      <c r="G834" s="193"/>
      <c r="H834" s="193"/>
      <c r="I834" s="193"/>
      <c r="J834" s="193"/>
      <c r="K834" s="193"/>
    </row>
    <row r="835" spans="1:11" s="194" customFormat="1" x14ac:dyDescent="0.2">
      <c r="A835" s="192"/>
      <c r="B835" s="193"/>
      <c r="C835" s="193"/>
      <c r="D835" s="193"/>
      <c r="E835" s="193"/>
      <c r="F835" s="193"/>
      <c r="G835" s="193"/>
      <c r="H835" s="193"/>
      <c r="I835" s="193"/>
      <c r="J835" s="193"/>
      <c r="K835" s="193"/>
    </row>
    <row r="836" spans="1:11" s="194" customFormat="1" x14ac:dyDescent="0.2">
      <c r="A836" s="192"/>
      <c r="B836" s="193"/>
      <c r="C836" s="193"/>
      <c r="D836" s="193"/>
      <c r="E836" s="193"/>
      <c r="F836" s="193"/>
      <c r="G836" s="193"/>
      <c r="H836" s="193"/>
      <c r="I836" s="193"/>
      <c r="J836" s="193"/>
      <c r="K836" s="193"/>
    </row>
    <row r="837" spans="1:11" s="194" customFormat="1" x14ac:dyDescent="0.2">
      <c r="A837" s="192"/>
      <c r="B837" s="193"/>
      <c r="C837" s="193"/>
      <c r="D837" s="193"/>
      <c r="E837" s="193"/>
      <c r="F837" s="193"/>
      <c r="G837" s="193"/>
      <c r="H837" s="193"/>
      <c r="I837" s="193"/>
      <c r="J837" s="193"/>
      <c r="K837" s="193"/>
    </row>
    <row r="838" spans="1:11" s="194" customFormat="1" x14ac:dyDescent="0.2">
      <c r="A838" s="192"/>
      <c r="B838" s="193"/>
      <c r="C838" s="193"/>
      <c r="D838" s="193"/>
      <c r="E838" s="193"/>
      <c r="F838" s="193"/>
      <c r="G838" s="193"/>
      <c r="H838" s="193"/>
      <c r="I838" s="193"/>
      <c r="J838" s="193"/>
      <c r="K838" s="193"/>
    </row>
    <row r="839" spans="1:11" s="194" customFormat="1" x14ac:dyDescent="0.2">
      <c r="A839" s="192"/>
      <c r="B839" s="193"/>
      <c r="C839" s="193"/>
      <c r="D839" s="193"/>
      <c r="E839" s="193"/>
      <c r="F839" s="193"/>
      <c r="G839" s="193"/>
      <c r="H839" s="193"/>
      <c r="I839" s="193"/>
      <c r="J839" s="193"/>
      <c r="K839" s="193"/>
    </row>
    <row r="840" spans="1:11" s="194" customFormat="1" x14ac:dyDescent="0.2">
      <c r="A840" s="192"/>
      <c r="B840" s="193"/>
      <c r="C840" s="193"/>
      <c r="D840" s="193"/>
      <c r="E840" s="193"/>
      <c r="F840" s="193"/>
      <c r="G840" s="193"/>
      <c r="H840" s="193"/>
      <c r="I840" s="193"/>
      <c r="J840" s="193"/>
      <c r="K840" s="193"/>
    </row>
    <row r="841" spans="1:11" s="194" customFormat="1" x14ac:dyDescent="0.2">
      <c r="A841" s="192"/>
      <c r="B841" s="193"/>
      <c r="C841" s="193"/>
      <c r="D841" s="193"/>
      <c r="E841" s="193"/>
      <c r="F841" s="193"/>
      <c r="G841" s="193"/>
      <c r="H841" s="193"/>
      <c r="I841" s="193"/>
      <c r="J841" s="193"/>
      <c r="K841" s="193"/>
    </row>
    <row r="842" spans="1:11" s="194" customFormat="1" x14ac:dyDescent="0.2">
      <c r="A842" s="192"/>
      <c r="B842" s="193"/>
      <c r="C842" s="193"/>
      <c r="D842" s="193"/>
      <c r="E842" s="193"/>
      <c r="F842" s="193"/>
      <c r="G842" s="193"/>
      <c r="H842" s="193"/>
      <c r="I842" s="193"/>
      <c r="J842" s="193"/>
      <c r="K842" s="193"/>
    </row>
    <row r="843" spans="1:11" s="194" customFormat="1" x14ac:dyDescent="0.2">
      <c r="A843" s="192"/>
      <c r="B843" s="193"/>
      <c r="C843" s="193"/>
      <c r="D843" s="193"/>
      <c r="E843" s="193"/>
      <c r="F843" s="193"/>
      <c r="G843" s="193"/>
      <c r="H843" s="193"/>
      <c r="I843" s="193"/>
      <c r="J843" s="193"/>
      <c r="K843" s="193"/>
    </row>
    <row r="844" spans="1:11" s="194" customFormat="1" x14ac:dyDescent="0.2">
      <c r="A844" s="192"/>
      <c r="B844" s="193"/>
      <c r="C844" s="193"/>
      <c r="D844" s="193"/>
      <c r="E844" s="193"/>
      <c r="F844" s="193"/>
      <c r="G844" s="193"/>
      <c r="H844" s="193"/>
      <c r="I844" s="193"/>
      <c r="J844" s="193"/>
      <c r="K844" s="193"/>
    </row>
    <row r="845" spans="1:11" s="194" customFormat="1" x14ac:dyDescent="0.2">
      <c r="A845" s="192"/>
      <c r="B845" s="193"/>
      <c r="C845" s="193"/>
      <c r="D845" s="193"/>
      <c r="E845" s="193"/>
      <c r="F845" s="193"/>
      <c r="G845" s="193"/>
      <c r="H845" s="193"/>
      <c r="I845" s="193"/>
      <c r="J845" s="193"/>
      <c r="K845" s="193"/>
    </row>
    <row r="846" spans="1:11" s="194" customFormat="1" x14ac:dyDescent="0.2">
      <c r="A846" s="192"/>
      <c r="B846" s="193"/>
      <c r="C846" s="193"/>
      <c r="D846" s="193"/>
      <c r="E846" s="193"/>
      <c r="F846" s="193"/>
      <c r="G846" s="193"/>
      <c r="H846" s="193"/>
      <c r="I846" s="193"/>
      <c r="J846" s="193"/>
      <c r="K846" s="193"/>
    </row>
    <row r="847" spans="1:11" s="194" customFormat="1" x14ac:dyDescent="0.2">
      <c r="A847" s="192"/>
      <c r="B847" s="193"/>
      <c r="C847" s="193"/>
      <c r="D847" s="193"/>
      <c r="E847" s="193"/>
      <c r="F847" s="193"/>
      <c r="G847" s="193"/>
      <c r="H847" s="193"/>
      <c r="I847" s="193"/>
      <c r="J847" s="193"/>
      <c r="K847" s="193"/>
    </row>
    <row r="848" spans="1:11" s="194" customFormat="1" x14ac:dyDescent="0.2">
      <c r="A848" s="192"/>
      <c r="B848" s="193"/>
      <c r="C848" s="193"/>
      <c r="D848" s="193"/>
      <c r="E848" s="193"/>
      <c r="F848" s="193"/>
      <c r="G848" s="193"/>
      <c r="H848" s="193"/>
      <c r="I848" s="193"/>
      <c r="J848" s="193"/>
      <c r="K848" s="193"/>
    </row>
    <row r="849" spans="1:11" s="194" customFormat="1" x14ac:dyDescent="0.2">
      <c r="A849" s="192"/>
      <c r="B849" s="193"/>
      <c r="C849" s="193"/>
      <c r="D849" s="193"/>
      <c r="E849" s="193"/>
      <c r="F849" s="193"/>
      <c r="G849" s="193"/>
      <c r="H849" s="193"/>
      <c r="I849" s="193"/>
      <c r="J849" s="193"/>
      <c r="K849" s="193"/>
    </row>
    <row r="850" spans="1:11" s="194" customFormat="1" x14ac:dyDescent="0.2">
      <c r="A850" s="192"/>
      <c r="B850" s="193"/>
      <c r="C850" s="193"/>
      <c r="D850" s="193"/>
      <c r="E850" s="193"/>
      <c r="F850" s="193"/>
      <c r="G850" s="193"/>
      <c r="H850" s="193"/>
      <c r="I850" s="193"/>
      <c r="J850" s="193"/>
      <c r="K850" s="193"/>
    </row>
    <row r="851" spans="1:11" s="194" customFormat="1" x14ac:dyDescent="0.2">
      <c r="A851" s="192"/>
      <c r="B851" s="193"/>
      <c r="C851" s="193"/>
      <c r="D851" s="193"/>
      <c r="E851" s="193"/>
      <c r="F851" s="193"/>
      <c r="G851" s="193"/>
      <c r="H851" s="193"/>
      <c r="I851" s="193"/>
      <c r="J851" s="193"/>
      <c r="K851" s="193"/>
    </row>
    <row r="852" spans="1:11" s="194" customFormat="1" x14ac:dyDescent="0.2">
      <c r="A852" s="192"/>
      <c r="B852" s="193"/>
      <c r="C852" s="193"/>
      <c r="D852" s="193"/>
      <c r="E852" s="193"/>
      <c r="F852" s="193"/>
      <c r="G852" s="193"/>
      <c r="H852" s="193"/>
      <c r="I852" s="193"/>
      <c r="J852" s="193"/>
      <c r="K852" s="193"/>
    </row>
    <row r="853" spans="1:11" s="194" customFormat="1" x14ac:dyDescent="0.2">
      <c r="A853" s="192"/>
      <c r="B853" s="193"/>
      <c r="C853" s="193"/>
      <c r="D853" s="193"/>
      <c r="E853" s="193"/>
      <c r="F853" s="193"/>
      <c r="G853" s="193"/>
      <c r="H853" s="193"/>
      <c r="I853" s="193"/>
      <c r="J853" s="193"/>
      <c r="K853" s="193"/>
    </row>
    <row r="854" spans="1:11" s="194" customFormat="1" x14ac:dyDescent="0.2">
      <c r="A854" s="192"/>
      <c r="B854" s="193"/>
      <c r="C854" s="193"/>
      <c r="D854" s="193"/>
      <c r="E854" s="193"/>
      <c r="F854" s="193"/>
      <c r="G854" s="193"/>
      <c r="H854" s="193"/>
      <c r="I854" s="193"/>
      <c r="J854" s="193"/>
      <c r="K854" s="193"/>
    </row>
    <row r="855" spans="1:11" s="194" customFormat="1" x14ac:dyDescent="0.2">
      <c r="A855" s="192"/>
      <c r="B855" s="193"/>
      <c r="C855" s="193"/>
      <c r="D855" s="193"/>
      <c r="E855" s="193"/>
      <c r="F855" s="193"/>
      <c r="G855" s="193"/>
      <c r="H855" s="193"/>
      <c r="I855" s="193"/>
      <c r="J855" s="193"/>
      <c r="K855" s="193"/>
    </row>
    <row r="856" spans="1:11" s="194" customFormat="1" x14ac:dyDescent="0.2">
      <c r="A856" s="192"/>
      <c r="B856" s="193"/>
      <c r="C856" s="193"/>
      <c r="D856" s="193"/>
      <c r="E856" s="193"/>
      <c r="F856" s="193"/>
      <c r="G856" s="193"/>
      <c r="H856" s="193"/>
      <c r="I856" s="193"/>
      <c r="J856" s="193"/>
      <c r="K856" s="193"/>
    </row>
    <row r="857" spans="1:11" s="194" customFormat="1" x14ac:dyDescent="0.2">
      <c r="A857" s="192"/>
      <c r="B857" s="193"/>
      <c r="C857" s="193"/>
      <c r="D857" s="193"/>
      <c r="E857" s="193"/>
      <c r="F857" s="193"/>
      <c r="G857" s="193"/>
      <c r="H857" s="193"/>
      <c r="I857" s="193"/>
      <c r="J857" s="193"/>
      <c r="K857" s="193"/>
    </row>
    <row r="858" spans="1:11" s="194" customFormat="1" x14ac:dyDescent="0.2">
      <c r="A858" s="192"/>
      <c r="B858" s="193"/>
      <c r="C858" s="193"/>
      <c r="D858" s="193"/>
      <c r="E858" s="193"/>
      <c r="F858" s="193"/>
      <c r="G858" s="193"/>
      <c r="H858" s="193"/>
      <c r="I858" s="193"/>
      <c r="J858" s="193"/>
      <c r="K858" s="193"/>
    </row>
    <row r="859" spans="1:11" s="194" customFormat="1" x14ac:dyDescent="0.2">
      <c r="A859" s="192"/>
      <c r="B859" s="193"/>
      <c r="C859" s="193"/>
      <c r="D859" s="193"/>
      <c r="E859" s="193"/>
      <c r="F859" s="193"/>
      <c r="G859" s="193"/>
      <c r="H859" s="193"/>
      <c r="I859" s="193"/>
      <c r="J859" s="193"/>
      <c r="K859" s="193"/>
    </row>
    <row r="860" spans="1:11" s="194" customFormat="1" x14ac:dyDescent="0.2">
      <c r="A860" s="192"/>
      <c r="B860" s="193"/>
      <c r="C860" s="193"/>
      <c r="D860" s="193"/>
      <c r="E860" s="193"/>
      <c r="F860" s="193"/>
      <c r="G860" s="193"/>
      <c r="H860" s="193"/>
      <c r="I860" s="193"/>
      <c r="J860" s="193"/>
      <c r="K860" s="193"/>
    </row>
    <row r="861" spans="1:11" s="194" customFormat="1" x14ac:dyDescent="0.2">
      <c r="A861" s="192"/>
      <c r="B861" s="193"/>
      <c r="C861" s="193"/>
      <c r="D861" s="193"/>
      <c r="E861" s="193"/>
      <c r="F861" s="193"/>
      <c r="G861" s="193"/>
      <c r="H861" s="193"/>
      <c r="I861" s="193"/>
      <c r="J861" s="193"/>
      <c r="K861" s="193"/>
    </row>
    <row r="862" spans="1:11" s="194" customFormat="1" x14ac:dyDescent="0.2">
      <c r="A862" s="192"/>
      <c r="B862" s="193"/>
      <c r="C862" s="193"/>
      <c r="D862" s="193"/>
      <c r="E862" s="193"/>
      <c r="F862" s="193"/>
      <c r="G862" s="193"/>
      <c r="H862" s="193"/>
      <c r="I862" s="193"/>
      <c r="J862" s="193"/>
      <c r="K862" s="193"/>
    </row>
    <row r="863" spans="1:11" s="194" customFormat="1" x14ac:dyDescent="0.2">
      <c r="A863" s="192"/>
      <c r="B863" s="193"/>
      <c r="C863" s="193"/>
      <c r="D863" s="193"/>
      <c r="E863" s="193"/>
      <c r="F863" s="193"/>
      <c r="G863" s="193"/>
      <c r="H863" s="193"/>
      <c r="I863" s="193"/>
      <c r="J863" s="193"/>
      <c r="K863" s="193"/>
    </row>
    <row r="864" spans="1:11" s="194" customFormat="1" x14ac:dyDescent="0.2">
      <c r="A864" s="192"/>
      <c r="B864" s="193"/>
      <c r="C864" s="193"/>
      <c r="D864" s="193"/>
      <c r="E864" s="193"/>
      <c r="F864" s="193"/>
      <c r="G864" s="193"/>
      <c r="H864" s="193"/>
      <c r="I864" s="193"/>
      <c r="J864" s="193"/>
      <c r="K864" s="193"/>
    </row>
    <row r="865" spans="1:11" s="194" customFormat="1" x14ac:dyDescent="0.2">
      <c r="A865" s="192"/>
      <c r="B865" s="193"/>
      <c r="C865" s="193"/>
      <c r="D865" s="193"/>
      <c r="E865" s="193"/>
      <c r="F865" s="193"/>
      <c r="G865" s="193"/>
      <c r="H865" s="193"/>
      <c r="I865" s="193"/>
      <c r="J865" s="193"/>
      <c r="K865" s="193"/>
    </row>
    <row r="866" spans="1:11" s="194" customFormat="1" x14ac:dyDescent="0.2">
      <c r="A866" s="192"/>
      <c r="B866" s="193"/>
      <c r="C866" s="193"/>
      <c r="D866" s="193"/>
      <c r="E866" s="193"/>
      <c r="F866" s="193"/>
      <c r="G866" s="193"/>
      <c r="H866" s="193"/>
      <c r="I866" s="193"/>
      <c r="J866" s="193"/>
      <c r="K866" s="193"/>
    </row>
    <row r="867" spans="1:11" s="194" customFormat="1" x14ac:dyDescent="0.2">
      <c r="A867" s="192"/>
      <c r="B867" s="193"/>
      <c r="C867" s="193"/>
      <c r="D867" s="193"/>
      <c r="E867" s="193"/>
      <c r="F867" s="193"/>
      <c r="G867" s="193"/>
      <c r="H867" s="193"/>
      <c r="I867" s="193"/>
      <c r="J867" s="193"/>
      <c r="K867" s="193"/>
    </row>
    <row r="868" spans="1:11" s="194" customFormat="1" x14ac:dyDescent="0.2">
      <c r="A868" s="192"/>
      <c r="B868" s="193"/>
      <c r="C868" s="193"/>
      <c r="D868" s="193"/>
      <c r="E868" s="193"/>
      <c r="F868" s="193"/>
      <c r="G868" s="193"/>
      <c r="H868" s="193"/>
      <c r="I868" s="193"/>
      <c r="J868" s="193"/>
      <c r="K868" s="193"/>
    </row>
    <row r="869" spans="1:11" s="194" customFormat="1" x14ac:dyDescent="0.2">
      <c r="A869" s="192"/>
      <c r="B869" s="193"/>
      <c r="C869" s="193"/>
      <c r="D869" s="193"/>
      <c r="E869" s="193"/>
      <c r="F869" s="193"/>
      <c r="G869" s="193"/>
      <c r="H869" s="193"/>
      <c r="I869" s="193"/>
      <c r="J869" s="193"/>
      <c r="K869" s="193"/>
    </row>
    <row r="870" spans="1:11" s="194" customFormat="1" x14ac:dyDescent="0.2">
      <c r="A870" s="192"/>
      <c r="B870" s="193"/>
      <c r="C870" s="193"/>
      <c r="D870" s="193"/>
      <c r="E870" s="193"/>
      <c r="F870" s="193"/>
      <c r="G870" s="193"/>
      <c r="H870" s="193"/>
      <c r="I870" s="193"/>
      <c r="J870" s="193"/>
      <c r="K870" s="193"/>
    </row>
    <row r="871" spans="1:11" s="194" customFormat="1" x14ac:dyDescent="0.2">
      <c r="A871" s="192"/>
      <c r="B871" s="193"/>
      <c r="C871" s="193"/>
      <c r="D871" s="193"/>
      <c r="E871" s="193"/>
      <c r="F871" s="193"/>
      <c r="G871" s="193"/>
      <c r="H871" s="193"/>
      <c r="I871" s="193"/>
      <c r="J871" s="193"/>
      <c r="K871" s="193"/>
    </row>
    <row r="872" spans="1:11" s="194" customFormat="1" x14ac:dyDescent="0.2">
      <c r="A872" s="192"/>
      <c r="B872" s="193"/>
      <c r="C872" s="193"/>
      <c r="D872" s="193"/>
      <c r="E872" s="193"/>
      <c r="F872" s="193"/>
      <c r="G872" s="193"/>
      <c r="H872" s="193"/>
      <c r="I872" s="193"/>
      <c r="J872" s="193"/>
      <c r="K872" s="193"/>
    </row>
    <row r="873" spans="1:11" s="194" customFormat="1" x14ac:dyDescent="0.2">
      <c r="A873" s="192"/>
      <c r="B873" s="193"/>
      <c r="C873" s="193"/>
      <c r="D873" s="193"/>
      <c r="E873" s="193"/>
      <c r="F873" s="193"/>
      <c r="G873" s="193"/>
      <c r="H873" s="193"/>
      <c r="I873" s="193"/>
      <c r="J873" s="193"/>
      <c r="K873" s="193"/>
    </row>
    <row r="874" spans="1:11" s="194" customFormat="1" x14ac:dyDescent="0.2">
      <c r="A874" s="192"/>
      <c r="B874" s="193"/>
      <c r="C874" s="193"/>
      <c r="D874" s="193"/>
      <c r="E874" s="193"/>
      <c r="F874" s="193"/>
      <c r="G874" s="193"/>
      <c r="H874" s="193"/>
      <c r="I874" s="193"/>
      <c r="J874" s="193"/>
      <c r="K874" s="193"/>
    </row>
    <row r="875" spans="1:11" s="194" customFormat="1" x14ac:dyDescent="0.2">
      <c r="A875" s="192"/>
      <c r="B875" s="193"/>
      <c r="C875" s="193"/>
      <c r="D875" s="193"/>
      <c r="E875" s="193"/>
      <c r="F875" s="193"/>
      <c r="G875" s="193"/>
      <c r="H875" s="193"/>
      <c r="I875" s="193"/>
      <c r="J875" s="193"/>
      <c r="K875" s="193"/>
    </row>
    <row r="876" spans="1:11" s="194" customFormat="1" x14ac:dyDescent="0.2">
      <c r="A876" s="192"/>
      <c r="B876" s="193"/>
      <c r="C876" s="193"/>
      <c r="D876" s="193"/>
      <c r="E876" s="193"/>
      <c r="F876" s="193"/>
      <c r="G876" s="193"/>
      <c r="H876" s="193"/>
      <c r="I876" s="193"/>
      <c r="J876" s="193"/>
      <c r="K876" s="193"/>
    </row>
    <row r="877" spans="1:11" s="194" customFormat="1" x14ac:dyDescent="0.2">
      <c r="A877" s="192"/>
      <c r="B877" s="193"/>
      <c r="C877" s="193"/>
      <c r="D877" s="193"/>
      <c r="E877" s="193"/>
      <c r="F877" s="193"/>
      <c r="G877" s="193"/>
      <c r="H877" s="193"/>
      <c r="I877" s="193"/>
      <c r="J877" s="193"/>
      <c r="K877" s="193"/>
    </row>
    <row r="878" spans="1:11" s="194" customFormat="1" x14ac:dyDescent="0.2">
      <c r="A878" s="192"/>
      <c r="B878" s="193"/>
      <c r="C878" s="193"/>
      <c r="D878" s="193"/>
      <c r="E878" s="193"/>
      <c r="F878" s="193"/>
      <c r="G878" s="193"/>
      <c r="H878" s="193"/>
      <c r="I878" s="193"/>
      <c r="J878" s="193"/>
      <c r="K878" s="193"/>
    </row>
    <row r="879" spans="1:11" s="194" customFormat="1" x14ac:dyDescent="0.2">
      <c r="A879" s="192"/>
      <c r="B879" s="193"/>
      <c r="C879" s="193"/>
      <c r="D879" s="193"/>
      <c r="E879" s="193"/>
      <c r="F879" s="193"/>
      <c r="G879" s="193"/>
      <c r="H879" s="193"/>
      <c r="I879" s="193"/>
      <c r="J879" s="193"/>
      <c r="K879" s="193"/>
    </row>
    <row r="880" spans="1:11" s="194" customFormat="1" x14ac:dyDescent="0.2">
      <c r="A880" s="192"/>
      <c r="B880" s="193"/>
      <c r="C880" s="193"/>
      <c r="D880" s="193"/>
      <c r="E880" s="193"/>
      <c r="F880" s="193"/>
      <c r="G880" s="193"/>
      <c r="H880" s="193"/>
      <c r="I880" s="193"/>
      <c r="J880" s="193"/>
      <c r="K880" s="193"/>
    </row>
    <row r="881" spans="1:11" s="194" customFormat="1" x14ac:dyDescent="0.2">
      <c r="A881" s="192"/>
      <c r="B881" s="193"/>
      <c r="C881" s="193"/>
      <c r="D881" s="193"/>
      <c r="E881" s="193"/>
      <c r="F881" s="193"/>
      <c r="G881" s="193"/>
      <c r="H881" s="193"/>
      <c r="I881" s="193"/>
      <c r="J881" s="193"/>
      <c r="K881" s="193"/>
    </row>
    <row r="882" spans="1:11" s="194" customFormat="1" x14ac:dyDescent="0.2">
      <c r="A882" s="192"/>
      <c r="B882" s="193"/>
      <c r="C882" s="193"/>
      <c r="D882" s="193"/>
      <c r="E882" s="193"/>
      <c r="F882" s="193"/>
      <c r="G882" s="193"/>
      <c r="H882" s="193"/>
      <c r="I882" s="193"/>
      <c r="J882" s="193"/>
      <c r="K882" s="193"/>
    </row>
    <row r="883" spans="1:11" s="194" customFormat="1" x14ac:dyDescent="0.2">
      <c r="A883" s="192"/>
      <c r="B883" s="193"/>
      <c r="C883" s="193"/>
      <c r="D883" s="193"/>
      <c r="E883" s="193"/>
      <c r="F883" s="193"/>
      <c r="G883" s="193"/>
      <c r="H883" s="193"/>
      <c r="I883" s="193"/>
      <c r="J883" s="193"/>
      <c r="K883" s="193"/>
    </row>
    <row r="884" spans="1:11" s="194" customFormat="1" x14ac:dyDescent="0.2">
      <c r="A884" s="192"/>
      <c r="B884" s="193"/>
      <c r="C884" s="193"/>
      <c r="D884" s="193"/>
      <c r="E884" s="193"/>
      <c r="F884" s="193"/>
      <c r="G884" s="193"/>
      <c r="H884" s="193"/>
      <c r="I884" s="193"/>
      <c r="J884" s="193"/>
      <c r="K884" s="193"/>
    </row>
    <row r="885" spans="1:11" s="194" customFormat="1" x14ac:dyDescent="0.2">
      <c r="A885" s="192"/>
      <c r="B885" s="193"/>
      <c r="C885" s="193"/>
      <c r="D885" s="193"/>
      <c r="E885" s="193"/>
      <c r="F885" s="193"/>
      <c r="G885" s="193"/>
      <c r="H885" s="193"/>
      <c r="I885" s="193"/>
      <c r="J885" s="193"/>
      <c r="K885" s="193"/>
    </row>
    <row r="886" spans="1:11" s="194" customFormat="1" x14ac:dyDescent="0.2">
      <c r="A886" s="192"/>
      <c r="B886" s="193"/>
      <c r="C886" s="193"/>
      <c r="D886" s="193"/>
      <c r="E886" s="193"/>
      <c r="F886" s="193"/>
      <c r="G886" s="193"/>
      <c r="H886" s="193"/>
      <c r="I886" s="193"/>
      <c r="J886" s="193"/>
      <c r="K886" s="193"/>
    </row>
    <row r="887" spans="1:11" s="194" customFormat="1" x14ac:dyDescent="0.2">
      <c r="A887" s="192"/>
      <c r="B887" s="193"/>
      <c r="C887" s="193"/>
      <c r="D887" s="193"/>
      <c r="E887" s="193"/>
      <c r="F887" s="193"/>
      <c r="G887" s="193"/>
      <c r="H887" s="193"/>
      <c r="I887" s="193"/>
      <c r="J887" s="193"/>
      <c r="K887" s="193"/>
    </row>
    <row r="888" spans="1:11" s="194" customFormat="1" x14ac:dyDescent="0.2">
      <c r="A888" s="192"/>
      <c r="B888" s="193"/>
      <c r="C888" s="193"/>
      <c r="D888" s="193"/>
      <c r="E888" s="193"/>
      <c r="F888" s="193"/>
      <c r="G888" s="193"/>
      <c r="H888" s="193"/>
      <c r="I888" s="193"/>
      <c r="J888" s="193"/>
      <c r="K888" s="193"/>
    </row>
    <row r="889" spans="1:11" s="194" customFormat="1" x14ac:dyDescent="0.2">
      <c r="A889" s="192"/>
      <c r="B889" s="193"/>
      <c r="C889" s="193"/>
      <c r="D889" s="193"/>
      <c r="E889" s="193"/>
      <c r="F889" s="193"/>
      <c r="G889" s="193"/>
      <c r="H889" s="193"/>
      <c r="I889" s="193"/>
      <c r="J889" s="193"/>
      <c r="K889" s="193"/>
    </row>
    <row r="890" spans="1:11" s="194" customFormat="1" x14ac:dyDescent="0.2">
      <c r="A890" s="192"/>
      <c r="B890" s="193"/>
      <c r="C890" s="193"/>
      <c r="D890" s="193"/>
      <c r="E890" s="193"/>
      <c r="F890" s="193"/>
      <c r="G890" s="193"/>
      <c r="H890" s="193"/>
      <c r="I890" s="193"/>
      <c r="J890" s="193"/>
      <c r="K890" s="193"/>
    </row>
    <row r="891" spans="1:11" s="194" customFormat="1" x14ac:dyDescent="0.2">
      <c r="A891" s="192"/>
      <c r="B891" s="193"/>
      <c r="C891" s="193"/>
      <c r="D891" s="193"/>
      <c r="E891" s="193"/>
      <c r="F891" s="193"/>
      <c r="G891" s="193"/>
      <c r="H891" s="193"/>
      <c r="I891" s="193"/>
      <c r="J891" s="193"/>
      <c r="K891" s="193"/>
    </row>
    <row r="892" spans="1:11" s="194" customFormat="1" x14ac:dyDescent="0.2">
      <c r="A892" s="192"/>
      <c r="B892" s="193"/>
      <c r="C892" s="193"/>
      <c r="D892" s="193"/>
      <c r="E892" s="193"/>
      <c r="F892" s="193"/>
      <c r="G892" s="193"/>
      <c r="H892" s="193"/>
      <c r="I892" s="193"/>
      <c r="J892" s="193"/>
      <c r="K892" s="193"/>
    </row>
    <row r="893" spans="1:11" s="194" customFormat="1" x14ac:dyDescent="0.2">
      <c r="A893" s="192"/>
      <c r="B893" s="193"/>
      <c r="C893" s="193"/>
      <c r="D893" s="193"/>
      <c r="E893" s="193"/>
      <c r="F893" s="193"/>
      <c r="G893" s="193"/>
      <c r="H893" s="193"/>
      <c r="I893" s="193"/>
      <c r="J893" s="193"/>
      <c r="K893" s="193"/>
    </row>
    <row r="894" spans="1:11" s="194" customFormat="1" x14ac:dyDescent="0.2">
      <c r="A894" s="192"/>
      <c r="B894" s="193"/>
      <c r="C894" s="193"/>
      <c r="D894" s="193"/>
      <c r="E894" s="193"/>
      <c r="F894" s="193"/>
      <c r="G894" s="193"/>
      <c r="H894" s="193"/>
      <c r="I894" s="193"/>
      <c r="J894" s="193"/>
      <c r="K894" s="193"/>
    </row>
    <row r="895" spans="1:11" s="194" customFormat="1" x14ac:dyDescent="0.2">
      <c r="A895" s="192"/>
      <c r="B895" s="193"/>
      <c r="C895" s="193"/>
      <c r="D895" s="193"/>
      <c r="E895" s="193"/>
      <c r="F895" s="193"/>
      <c r="G895" s="193"/>
      <c r="H895" s="193"/>
      <c r="I895" s="193"/>
      <c r="J895" s="193"/>
      <c r="K895" s="193"/>
    </row>
    <row r="896" spans="1:11" s="194" customFormat="1" x14ac:dyDescent="0.2">
      <c r="A896" s="192"/>
      <c r="B896" s="193"/>
      <c r="C896" s="193"/>
      <c r="D896" s="193"/>
      <c r="E896" s="193"/>
      <c r="F896" s="193"/>
      <c r="G896" s="193"/>
      <c r="H896" s="193"/>
      <c r="I896" s="193"/>
      <c r="J896" s="193"/>
      <c r="K896" s="193"/>
    </row>
    <row r="897" spans="1:11" s="194" customFormat="1" x14ac:dyDescent="0.2">
      <c r="A897" s="192"/>
      <c r="B897" s="193"/>
      <c r="C897" s="193"/>
      <c r="D897" s="193"/>
      <c r="E897" s="193"/>
      <c r="F897" s="193"/>
      <c r="G897" s="193"/>
      <c r="H897" s="193"/>
      <c r="I897" s="193"/>
      <c r="J897" s="193"/>
      <c r="K897" s="193"/>
    </row>
    <row r="898" spans="1:11" s="194" customFormat="1" x14ac:dyDescent="0.2">
      <c r="A898" s="192"/>
      <c r="B898" s="193"/>
      <c r="C898" s="193"/>
      <c r="D898" s="193"/>
      <c r="E898" s="193"/>
      <c r="F898" s="193"/>
      <c r="G898" s="193"/>
      <c r="H898" s="193"/>
      <c r="I898" s="193"/>
      <c r="J898" s="193"/>
      <c r="K898" s="193"/>
    </row>
    <row r="899" spans="1:11" s="194" customFormat="1" x14ac:dyDescent="0.2">
      <c r="A899" s="192"/>
      <c r="B899" s="193"/>
      <c r="C899" s="193"/>
      <c r="D899" s="193"/>
      <c r="E899" s="193"/>
      <c r="F899" s="193"/>
      <c r="G899" s="193"/>
      <c r="H899" s="193"/>
      <c r="I899" s="193"/>
      <c r="J899" s="193"/>
      <c r="K899" s="193"/>
    </row>
    <row r="900" spans="1:11" s="194" customFormat="1" x14ac:dyDescent="0.2">
      <c r="A900" s="192"/>
      <c r="B900" s="193"/>
      <c r="C900" s="193"/>
      <c r="D900" s="193"/>
      <c r="E900" s="193"/>
      <c r="F900" s="193"/>
      <c r="G900" s="193"/>
      <c r="H900" s="193"/>
      <c r="I900" s="193"/>
      <c r="J900" s="193"/>
      <c r="K900" s="193"/>
    </row>
    <row r="901" spans="1:11" s="194" customFormat="1" x14ac:dyDescent="0.2">
      <c r="A901" s="192"/>
      <c r="B901" s="193"/>
      <c r="C901" s="193"/>
      <c r="D901" s="193"/>
      <c r="E901" s="193"/>
      <c r="F901" s="193"/>
      <c r="G901" s="193"/>
      <c r="H901" s="193"/>
      <c r="I901" s="193"/>
      <c r="J901" s="193"/>
      <c r="K901" s="193"/>
    </row>
    <row r="902" spans="1:11" s="194" customFormat="1" x14ac:dyDescent="0.2">
      <c r="A902" s="192"/>
      <c r="B902" s="193"/>
      <c r="C902" s="193"/>
      <c r="D902" s="193"/>
      <c r="E902" s="193"/>
      <c r="F902" s="193"/>
      <c r="G902" s="193"/>
      <c r="H902" s="193"/>
      <c r="I902" s="193"/>
      <c r="J902" s="193"/>
      <c r="K902" s="193"/>
    </row>
    <row r="903" spans="1:11" s="194" customFormat="1" x14ac:dyDescent="0.2">
      <c r="A903" s="192"/>
      <c r="B903" s="193"/>
      <c r="C903" s="193"/>
      <c r="D903" s="193"/>
      <c r="E903" s="193"/>
      <c r="F903" s="193"/>
      <c r="G903" s="193"/>
      <c r="H903" s="193"/>
      <c r="I903" s="193"/>
      <c r="J903" s="193"/>
      <c r="K903" s="193"/>
    </row>
    <row r="904" spans="1:11" s="194" customFormat="1" x14ac:dyDescent="0.2">
      <c r="A904" s="192"/>
      <c r="B904" s="193"/>
      <c r="C904" s="193"/>
      <c r="D904" s="193"/>
      <c r="E904" s="193"/>
      <c r="F904" s="193"/>
      <c r="G904" s="193"/>
      <c r="H904" s="193"/>
      <c r="I904" s="193"/>
      <c r="J904" s="193"/>
      <c r="K904" s="193"/>
    </row>
    <row r="905" spans="1:11" s="194" customFormat="1" x14ac:dyDescent="0.2">
      <c r="A905" s="192"/>
      <c r="B905" s="193"/>
      <c r="C905" s="193"/>
      <c r="D905" s="193"/>
      <c r="E905" s="193"/>
      <c r="F905" s="193"/>
      <c r="G905" s="193"/>
      <c r="H905" s="193"/>
      <c r="I905" s="193"/>
      <c r="J905" s="193"/>
      <c r="K905" s="193"/>
    </row>
    <row r="906" spans="1:11" s="194" customFormat="1" x14ac:dyDescent="0.2">
      <c r="A906" s="192"/>
      <c r="B906" s="193"/>
      <c r="C906" s="193"/>
      <c r="D906" s="193"/>
      <c r="E906" s="193"/>
      <c r="F906" s="193"/>
      <c r="G906" s="193"/>
      <c r="H906" s="193"/>
      <c r="I906" s="193"/>
      <c r="J906" s="193"/>
      <c r="K906" s="193"/>
    </row>
    <row r="907" spans="1:11" s="194" customFormat="1" x14ac:dyDescent="0.2">
      <c r="A907" s="192"/>
      <c r="B907" s="193"/>
      <c r="C907" s="193"/>
      <c r="D907" s="193"/>
      <c r="E907" s="193"/>
      <c r="F907" s="193"/>
      <c r="G907" s="193"/>
      <c r="H907" s="193"/>
      <c r="I907" s="193"/>
      <c r="J907" s="193"/>
      <c r="K907" s="193"/>
    </row>
    <row r="908" spans="1:11" s="194" customFormat="1" x14ac:dyDescent="0.2">
      <c r="A908" s="192"/>
      <c r="B908" s="193"/>
      <c r="C908" s="193"/>
      <c r="D908" s="193"/>
      <c r="E908" s="193"/>
      <c r="F908" s="193"/>
      <c r="G908" s="193"/>
      <c r="H908" s="193"/>
      <c r="I908" s="193"/>
      <c r="J908" s="193"/>
      <c r="K908" s="193"/>
    </row>
    <row r="909" spans="1:11" s="194" customFormat="1" x14ac:dyDescent="0.2">
      <c r="A909" s="192"/>
      <c r="B909" s="193"/>
      <c r="C909" s="193"/>
      <c r="D909" s="193"/>
      <c r="E909" s="193"/>
      <c r="F909" s="193"/>
      <c r="G909" s="193"/>
      <c r="H909" s="193"/>
      <c r="I909" s="193"/>
      <c r="J909" s="193"/>
      <c r="K909" s="193"/>
    </row>
    <row r="910" spans="1:11" s="194" customFormat="1" x14ac:dyDescent="0.2">
      <c r="A910" s="192"/>
      <c r="B910" s="193"/>
      <c r="C910" s="193"/>
      <c r="D910" s="193"/>
      <c r="E910" s="193"/>
      <c r="F910" s="193"/>
      <c r="G910" s="193"/>
      <c r="H910" s="193"/>
      <c r="I910" s="193"/>
      <c r="J910" s="193"/>
      <c r="K910" s="193"/>
    </row>
    <row r="911" spans="1:11" s="194" customFormat="1" x14ac:dyDescent="0.2">
      <c r="A911" s="192"/>
      <c r="B911" s="193"/>
      <c r="C911" s="193"/>
      <c r="D911" s="193"/>
      <c r="E911" s="193"/>
      <c r="F911" s="193"/>
      <c r="G911" s="193"/>
      <c r="H911" s="193"/>
      <c r="I911" s="193"/>
      <c r="J911" s="193"/>
      <c r="K911" s="193"/>
    </row>
    <row r="912" spans="1:11" s="194" customFormat="1" x14ac:dyDescent="0.2">
      <c r="A912" s="192"/>
      <c r="B912" s="193"/>
      <c r="C912" s="193"/>
      <c r="D912" s="193"/>
      <c r="E912" s="193"/>
      <c r="F912" s="193"/>
      <c r="G912" s="193"/>
      <c r="H912" s="193"/>
      <c r="I912" s="193"/>
      <c r="J912" s="193"/>
      <c r="K912" s="193"/>
    </row>
    <row r="913" spans="1:11" s="194" customFormat="1" x14ac:dyDescent="0.2">
      <c r="A913" s="192"/>
      <c r="B913" s="193"/>
      <c r="C913" s="193"/>
      <c r="D913" s="193"/>
      <c r="E913" s="193"/>
      <c r="F913" s="193"/>
      <c r="G913" s="193"/>
      <c r="H913" s="193"/>
      <c r="I913" s="193"/>
      <c r="J913" s="193"/>
      <c r="K913" s="193"/>
    </row>
    <row r="914" spans="1:11" s="194" customFormat="1" x14ac:dyDescent="0.2">
      <c r="A914" s="192"/>
      <c r="B914" s="193"/>
      <c r="C914" s="193"/>
      <c r="D914" s="193"/>
      <c r="E914" s="193"/>
      <c r="F914" s="193"/>
      <c r="G914" s="193"/>
      <c r="H914" s="193"/>
      <c r="I914" s="193"/>
      <c r="J914" s="193"/>
      <c r="K914" s="193"/>
    </row>
    <row r="915" spans="1:11" s="194" customFormat="1" x14ac:dyDescent="0.2">
      <c r="A915" s="192"/>
      <c r="B915" s="193"/>
      <c r="C915" s="193"/>
      <c r="D915" s="193"/>
      <c r="E915" s="193"/>
      <c r="F915" s="193"/>
      <c r="G915" s="193"/>
      <c r="H915" s="193"/>
      <c r="I915" s="193"/>
      <c r="J915" s="193"/>
      <c r="K915" s="193"/>
    </row>
    <row r="916" spans="1:11" s="194" customFormat="1" x14ac:dyDescent="0.2">
      <c r="A916" s="192"/>
      <c r="B916" s="193"/>
      <c r="C916" s="193"/>
      <c r="D916" s="193"/>
      <c r="E916" s="193"/>
      <c r="F916" s="193"/>
      <c r="G916" s="193"/>
      <c r="H916" s="193"/>
      <c r="I916" s="193"/>
      <c r="J916" s="193"/>
      <c r="K916" s="193"/>
    </row>
    <row r="917" spans="1:11" s="194" customFormat="1" x14ac:dyDescent="0.2">
      <c r="A917" s="192"/>
      <c r="B917" s="193"/>
      <c r="C917" s="193"/>
      <c r="D917" s="193"/>
      <c r="E917" s="193"/>
      <c r="F917" s="193"/>
      <c r="G917" s="193"/>
      <c r="H917" s="193"/>
      <c r="I917" s="193"/>
      <c r="J917" s="193"/>
      <c r="K917" s="193"/>
    </row>
    <row r="918" spans="1:11" s="194" customFormat="1" x14ac:dyDescent="0.2">
      <c r="A918" s="192"/>
      <c r="B918" s="193"/>
      <c r="C918" s="193"/>
      <c r="D918" s="193"/>
      <c r="E918" s="193"/>
      <c r="F918" s="193"/>
      <c r="G918" s="193"/>
      <c r="H918" s="193"/>
      <c r="I918" s="193"/>
      <c r="J918" s="193"/>
      <c r="K918" s="193"/>
    </row>
    <row r="919" spans="1:11" s="194" customFormat="1" x14ac:dyDescent="0.2">
      <c r="A919" s="192"/>
      <c r="B919" s="193"/>
      <c r="C919" s="193"/>
      <c r="D919" s="193"/>
      <c r="E919" s="193"/>
      <c r="F919" s="193"/>
      <c r="G919" s="193"/>
      <c r="H919" s="193"/>
      <c r="I919" s="193"/>
      <c r="J919" s="193"/>
      <c r="K919" s="193"/>
    </row>
    <row r="920" spans="1:11" s="194" customFormat="1" x14ac:dyDescent="0.2">
      <c r="A920" s="192"/>
      <c r="B920" s="193"/>
      <c r="C920" s="193"/>
      <c r="D920" s="193"/>
      <c r="E920" s="193"/>
      <c r="F920" s="193"/>
      <c r="G920" s="193"/>
      <c r="H920" s="193"/>
      <c r="I920" s="193"/>
      <c r="J920" s="193"/>
      <c r="K920" s="193"/>
    </row>
    <row r="921" spans="1:11" s="194" customFormat="1" x14ac:dyDescent="0.2">
      <c r="A921" s="192"/>
      <c r="B921" s="193"/>
      <c r="C921" s="193"/>
      <c r="D921" s="193"/>
      <c r="E921" s="193"/>
      <c r="F921" s="193"/>
      <c r="G921" s="193"/>
      <c r="H921" s="193"/>
      <c r="I921" s="193"/>
      <c r="J921" s="193"/>
      <c r="K921" s="193"/>
    </row>
    <row r="922" spans="1:11" s="194" customFormat="1" x14ac:dyDescent="0.2">
      <c r="A922" s="192"/>
      <c r="B922" s="193"/>
      <c r="C922" s="193"/>
      <c r="D922" s="193"/>
      <c r="E922" s="193"/>
      <c r="F922" s="193"/>
      <c r="G922" s="193"/>
      <c r="H922" s="193"/>
      <c r="I922" s="193"/>
      <c r="J922" s="193"/>
      <c r="K922" s="193"/>
    </row>
    <row r="923" spans="1:11" s="194" customFormat="1" x14ac:dyDescent="0.2">
      <c r="A923" s="192"/>
      <c r="B923" s="193"/>
      <c r="C923" s="193"/>
      <c r="D923" s="193"/>
      <c r="E923" s="193"/>
      <c r="F923" s="193"/>
      <c r="G923" s="193"/>
      <c r="H923" s="193"/>
      <c r="I923" s="193"/>
      <c r="J923" s="193"/>
      <c r="K923" s="193"/>
    </row>
    <row r="924" spans="1:11" s="194" customFormat="1" x14ac:dyDescent="0.2">
      <c r="A924" s="192"/>
      <c r="B924" s="193"/>
      <c r="C924" s="193"/>
      <c r="D924" s="193"/>
      <c r="E924" s="193"/>
      <c r="F924" s="193"/>
      <c r="G924" s="193"/>
      <c r="H924" s="193"/>
      <c r="I924" s="193"/>
      <c r="J924" s="193"/>
      <c r="K924" s="193"/>
    </row>
    <row r="925" spans="1:11" s="194" customFormat="1" x14ac:dyDescent="0.2">
      <c r="A925" s="192"/>
      <c r="B925" s="193"/>
      <c r="C925" s="193"/>
      <c r="D925" s="193"/>
      <c r="E925" s="193"/>
      <c r="F925" s="193"/>
      <c r="G925" s="193"/>
      <c r="H925" s="193"/>
      <c r="I925" s="193"/>
      <c r="J925" s="193"/>
      <c r="K925" s="193"/>
    </row>
    <row r="926" spans="1:11" s="194" customFormat="1" x14ac:dyDescent="0.2">
      <c r="A926" s="192"/>
      <c r="B926" s="193"/>
      <c r="C926" s="193"/>
      <c r="D926" s="193"/>
      <c r="E926" s="193"/>
      <c r="F926" s="193"/>
      <c r="G926" s="193"/>
      <c r="H926" s="193"/>
      <c r="I926" s="193"/>
      <c r="J926" s="193"/>
      <c r="K926" s="193"/>
    </row>
    <row r="927" spans="1:11" s="194" customFormat="1" x14ac:dyDescent="0.2">
      <c r="A927" s="192"/>
      <c r="B927" s="193"/>
      <c r="C927" s="193"/>
      <c r="D927" s="193"/>
      <c r="E927" s="193"/>
      <c r="F927" s="193"/>
      <c r="G927" s="193"/>
      <c r="H927" s="193"/>
      <c r="I927" s="193"/>
      <c r="J927" s="193"/>
      <c r="K927" s="193"/>
    </row>
    <row r="928" spans="1:11" s="194" customFormat="1" x14ac:dyDescent="0.2">
      <c r="A928" s="192"/>
      <c r="B928" s="193"/>
      <c r="C928" s="193"/>
      <c r="D928" s="193"/>
      <c r="E928" s="193"/>
      <c r="F928" s="193"/>
      <c r="G928" s="193"/>
      <c r="H928" s="193"/>
      <c r="I928" s="193"/>
      <c r="J928" s="193"/>
      <c r="K928" s="193"/>
    </row>
    <row r="929" spans="1:11" s="194" customFormat="1" x14ac:dyDescent="0.2">
      <c r="A929" s="192"/>
      <c r="B929" s="193"/>
      <c r="C929" s="193"/>
      <c r="D929" s="193"/>
      <c r="E929" s="193"/>
      <c r="F929" s="193"/>
      <c r="G929" s="193"/>
      <c r="H929" s="193"/>
      <c r="I929" s="193"/>
      <c r="J929" s="193"/>
      <c r="K929" s="193"/>
    </row>
    <row r="930" spans="1:11" s="194" customFormat="1" x14ac:dyDescent="0.2">
      <c r="A930" s="192"/>
      <c r="B930" s="193"/>
      <c r="C930" s="193"/>
      <c r="D930" s="193"/>
      <c r="E930" s="193"/>
      <c r="F930" s="193"/>
      <c r="G930" s="193"/>
      <c r="H930" s="193"/>
      <c r="I930" s="193"/>
      <c r="J930" s="193"/>
      <c r="K930" s="193"/>
    </row>
    <row r="931" spans="1:11" s="194" customFormat="1" x14ac:dyDescent="0.2">
      <c r="A931" s="192"/>
      <c r="B931" s="193"/>
      <c r="C931" s="193"/>
      <c r="D931" s="193"/>
      <c r="E931" s="193"/>
      <c r="F931" s="193"/>
      <c r="G931" s="193"/>
      <c r="H931" s="193"/>
      <c r="I931" s="193"/>
      <c r="J931" s="193"/>
      <c r="K931" s="193"/>
    </row>
    <row r="932" spans="1:11" s="194" customFormat="1" x14ac:dyDescent="0.2">
      <c r="A932" s="192"/>
      <c r="B932" s="193"/>
      <c r="C932" s="193"/>
      <c r="D932" s="193"/>
      <c r="E932" s="193"/>
      <c r="F932" s="193"/>
      <c r="G932" s="193"/>
      <c r="H932" s="193"/>
      <c r="I932" s="193"/>
      <c r="J932" s="193"/>
      <c r="K932" s="193"/>
    </row>
    <row r="933" spans="1:11" s="194" customFormat="1" x14ac:dyDescent="0.2">
      <c r="A933" s="192"/>
      <c r="B933" s="193"/>
      <c r="C933" s="193"/>
      <c r="D933" s="193"/>
      <c r="E933" s="193"/>
      <c r="F933" s="193"/>
      <c r="G933" s="193"/>
      <c r="H933" s="193"/>
      <c r="I933" s="193"/>
      <c r="J933" s="193"/>
      <c r="K933" s="193"/>
    </row>
    <row r="934" spans="1:11" s="194" customFormat="1" x14ac:dyDescent="0.2">
      <c r="A934" s="192"/>
      <c r="B934" s="193"/>
      <c r="C934" s="193"/>
      <c r="D934" s="193"/>
      <c r="E934" s="193"/>
      <c r="F934" s="193"/>
      <c r="G934" s="193"/>
      <c r="H934" s="193"/>
      <c r="I934" s="193"/>
      <c r="J934" s="193"/>
      <c r="K934" s="193"/>
    </row>
    <row r="935" spans="1:11" s="194" customFormat="1" x14ac:dyDescent="0.2">
      <c r="A935" s="192"/>
      <c r="B935" s="193"/>
      <c r="C935" s="193"/>
      <c r="D935" s="193"/>
      <c r="E935" s="193"/>
      <c r="F935" s="193"/>
      <c r="G935" s="193"/>
      <c r="H935" s="193"/>
      <c r="I935" s="193"/>
      <c r="J935" s="193"/>
      <c r="K935" s="193"/>
    </row>
    <row r="936" spans="1:11" s="194" customFormat="1" x14ac:dyDescent="0.2">
      <c r="A936" s="192"/>
      <c r="B936" s="193"/>
      <c r="C936" s="193"/>
      <c r="D936" s="193"/>
      <c r="E936" s="193"/>
      <c r="F936" s="193"/>
      <c r="G936" s="193"/>
      <c r="H936" s="193"/>
      <c r="I936" s="193"/>
      <c r="J936" s="193"/>
      <c r="K936" s="193"/>
    </row>
    <row r="937" spans="1:11" s="194" customFormat="1" x14ac:dyDescent="0.2">
      <c r="A937" s="192"/>
      <c r="B937" s="193"/>
      <c r="C937" s="193"/>
      <c r="D937" s="193"/>
      <c r="E937" s="193"/>
      <c r="F937" s="193"/>
      <c r="G937" s="193"/>
      <c r="H937" s="193"/>
      <c r="I937" s="193"/>
      <c r="J937" s="193"/>
      <c r="K937" s="193"/>
    </row>
    <row r="938" spans="1:11" s="194" customFormat="1" x14ac:dyDescent="0.2">
      <c r="A938" s="192"/>
      <c r="B938" s="193"/>
      <c r="C938" s="193"/>
      <c r="D938" s="193"/>
      <c r="E938" s="193"/>
      <c r="F938" s="193"/>
      <c r="G938" s="193"/>
      <c r="H938" s="193"/>
      <c r="I938" s="193"/>
      <c r="J938" s="193"/>
      <c r="K938" s="193"/>
    </row>
    <row r="939" spans="1:11" s="194" customFormat="1" x14ac:dyDescent="0.2">
      <c r="A939" s="192"/>
      <c r="B939" s="193"/>
      <c r="C939" s="193"/>
      <c r="D939" s="193"/>
      <c r="E939" s="193"/>
      <c r="F939" s="193"/>
      <c r="G939" s="193"/>
      <c r="H939" s="193"/>
      <c r="I939" s="193"/>
      <c r="J939" s="193"/>
      <c r="K939" s="193"/>
    </row>
    <row r="940" spans="1:11" s="194" customFormat="1" x14ac:dyDescent="0.2">
      <c r="A940" s="192"/>
      <c r="B940" s="193"/>
      <c r="C940" s="193"/>
      <c r="D940" s="193"/>
      <c r="E940" s="193"/>
      <c r="F940" s="193"/>
      <c r="G940" s="193"/>
      <c r="H940" s="193"/>
      <c r="I940" s="193"/>
      <c r="J940" s="193"/>
      <c r="K940" s="193"/>
    </row>
    <row r="941" spans="1:11" s="194" customFormat="1" x14ac:dyDescent="0.2">
      <c r="A941" s="192"/>
      <c r="B941" s="193"/>
      <c r="C941" s="193"/>
      <c r="D941" s="193"/>
      <c r="E941" s="193"/>
      <c r="F941" s="193"/>
      <c r="G941" s="193"/>
      <c r="H941" s="193"/>
      <c r="I941" s="193"/>
      <c r="J941" s="193"/>
      <c r="K941" s="193"/>
    </row>
    <row r="942" spans="1:11" s="194" customFormat="1" x14ac:dyDescent="0.2">
      <c r="A942" s="192"/>
      <c r="B942" s="193"/>
      <c r="C942" s="193"/>
      <c r="D942" s="193"/>
      <c r="E942" s="193"/>
      <c r="F942" s="193"/>
      <c r="G942" s="193"/>
      <c r="H942" s="193"/>
      <c r="I942" s="193"/>
      <c r="J942" s="193"/>
      <c r="K942" s="193"/>
    </row>
    <row r="943" spans="1:11" s="194" customFormat="1" x14ac:dyDescent="0.2">
      <c r="A943" s="192"/>
      <c r="B943" s="193"/>
      <c r="C943" s="193"/>
      <c r="D943" s="193"/>
      <c r="E943" s="193"/>
      <c r="F943" s="193"/>
      <c r="G943" s="193"/>
      <c r="H943" s="193"/>
      <c r="I943" s="193"/>
      <c r="J943" s="193"/>
      <c r="K943" s="193"/>
    </row>
    <row r="944" spans="1:11" s="194" customFormat="1" x14ac:dyDescent="0.2">
      <c r="A944" s="192"/>
      <c r="B944" s="193"/>
      <c r="C944" s="193"/>
      <c r="D944" s="193"/>
      <c r="E944" s="193"/>
      <c r="F944" s="193"/>
      <c r="G944" s="193"/>
      <c r="H944" s="193"/>
      <c r="I944" s="193"/>
      <c r="J944" s="193"/>
      <c r="K944" s="193"/>
    </row>
    <row r="945" spans="1:11" s="194" customFormat="1" x14ac:dyDescent="0.2">
      <c r="A945" s="192"/>
      <c r="B945" s="193"/>
      <c r="C945" s="193"/>
      <c r="D945" s="193"/>
      <c r="E945" s="193"/>
      <c r="F945" s="193"/>
      <c r="G945" s="193"/>
      <c r="H945" s="193"/>
      <c r="I945" s="193"/>
      <c r="J945" s="193"/>
      <c r="K945" s="193"/>
    </row>
    <row r="946" spans="1:11" s="194" customFormat="1" x14ac:dyDescent="0.2">
      <c r="A946" s="192"/>
      <c r="B946" s="193"/>
      <c r="C946" s="193"/>
      <c r="D946" s="193"/>
      <c r="E946" s="193"/>
      <c r="F946" s="193"/>
      <c r="G946" s="193"/>
      <c r="H946" s="193"/>
      <c r="I946" s="193"/>
      <c r="J946" s="193"/>
      <c r="K946" s="193"/>
    </row>
    <row r="947" spans="1:11" s="194" customFormat="1" x14ac:dyDescent="0.2">
      <c r="A947" s="192"/>
      <c r="B947" s="193"/>
      <c r="C947" s="193"/>
      <c r="D947" s="193"/>
      <c r="E947" s="193"/>
      <c r="F947" s="193"/>
      <c r="G947" s="193"/>
      <c r="H947" s="193"/>
      <c r="I947" s="193"/>
      <c r="J947" s="193"/>
      <c r="K947" s="193"/>
    </row>
    <row r="948" spans="1:11" s="194" customFormat="1" x14ac:dyDescent="0.2">
      <c r="A948" s="192"/>
      <c r="B948" s="193"/>
      <c r="C948" s="193"/>
      <c r="D948" s="193"/>
      <c r="E948" s="193"/>
      <c r="F948" s="193"/>
      <c r="G948" s="193"/>
      <c r="H948" s="193"/>
      <c r="I948" s="193"/>
      <c r="J948" s="193"/>
      <c r="K948" s="193"/>
    </row>
    <row r="949" spans="1:11" s="194" customFormat="1" x14ac:dyDescent="0.2">
      <c r="A949" s="192"/>
      <c r="B949" s="193"/>
      <c r="C949" s="193"/>
      <c r="D949" s="193"/>
      <c r="E949" s="193"/>
      <c r="F949" s="193"/>
      <c r="G949" s="193"/>
      <c r="H949" s="193"/>
      <c r="I949" s="193"/>
      <c r="J949" s="193"/>
      <c r="K949" s="193"/>
    </row>
    <row r="950" spans="1:11" s="194" customFormat="1" x14ac:dyDescent="0.2">
      <c r="A950" s="192"/>
      <c r="B950" s="193"/>
      <c r="C950" s="193"/>
      <c r="D950" s="193"/>
      <c r="E950" s="193"/>
      <c r="F950" s="193"/>
      <c r="G950" s="193"/>
      <c r="H950" s="193"/>
      <c r="I950" s="193"/>
      <c r="J950" s="193"/>
      <c r="K950" s="193"/>
    </row>
    <row r="951" spans="1:11" s="194" customFormat="1" x14ac:dyDescent="0.2">
      <c r="A951" s="192"/>
      <c r="B951" s="193"/>
      <c r="C951" s="193"/>
      <c r="D951" s="193"/>
      <c r="E951" s="193"/>
      <c r="F951" s="193"/>
      <c r="G951" s="193"/>
      <c r="H951" s="193"/>
      <c r="I951" s="193"/>
      <c r="J951" s="193"/>
      <c r="K951" s="193"/>
    </row>
    <row r="952" spans="1:11" s="194" customFormat="1" x14ac:dyDescent="0.2">
      <c r="A952" s="192"/>
      <c r="B952" s="193"/>
      <c r="C952" s="193"/>
      <c r="D952" s="193"/>
      <c r="E952" s="193"/>
      <c r="F952" s="193"/>
      <c r="G952" s="193"/>
      <c r="H952" s="193"/>
      <c r="I952" s="193"/>
      <c r="J952" s="193"/>
      <c r="K952" s="193"/>
    </row>
    <row r="953" spans="1:11" s="194" customFormat="1" x14ac:dyDescent="0.2">
      <c r="A953" s="192"/>
      <c r="B953" s="193"/>
      <c r="C953" s="193"/>
      <c r="D953" s="193"/>
      <c r="E953" s="193"/>
      <c r="F953" s="193"/>
      <c r="G953" s="193"/>
      <c r="H953" s="193"/>
      <c r="I953" s="193"/>
      <c r="J953" s="193"/>
      <c r="K953" s="193"/>
    </row>
    <row r="954" spans="1:11" s="194" customFormat="1" x14ac:dyDescent="0.2">
      <c r="A954" s="192"/>
      <c r="B954" s="193"/>
      <c r="C954" s="193"/>
      <c r="D954" s="193"/>
      <c r="E954" s="193"/>
      <c r="F954" s="193"/>
      <c r="G954" s="193"/>
      <c r="H954" s="193"/>
      <c r="I954" s="193"/>
      <c r="J954" s="193"/>
      <c r="K954" s="193"/>
    </row>
    <row r="955" spans="1:11" s="194" customFormat="1" x14ac:dyDescent="0.2">
      <c r="A955" s="192"/>
      <c r="B955" s="193"/>
      <c r="C955" s="193"/>
      <c r="D955" s="193"/>
      <c r="E955" s="193"/>
      <c r="F955" s="193"/>
      <c r="G955" s="193"/>
      <c r="H955" s="193"/>
      <c r="I955" s="193"/>
      <c r="J955" s="193"/>
      <c r="K955" s="193"/>
    </row>
    <row r="956" spans="1:11" s="194" customFormat="1" x14ac:dyDescent="0.2">
      <c r="A956" s="192"/>
      <c r="B956" s="193"/>
      <c r="C956" s="193"/>
      <c r="D956" s="193"/>
      <c r="E956" s="193"/>
      <c r="F956" s="193"/>
      <c r="G956" s="193"/>
      <c r="H956" s="193"/>
      <c r="I956" s="193"/>
      <c r="J956" s="193"/>
      <c r="K956" s="193"/>
    </row>
    <row r="957" spans="1:11" s="194" customFormat="1" x14ac:dyDescent="0.2">
      <c r="A957" s="192"/>
      <c r="B957" s="193"/>
      <c r="C957" s="193"/>
      <c r="D957" s="193"/>
      <c r="E957" s="193"/>
      <c r="F957" s="193"/>
      <c r="G957" s="193"/>
      <c r="H957" s="193"/>
      <c r="I957" s="193"/>
      <c r="J957" s="193"/>
      <c r="K957" s="193"/>
    </row>
    <row r="958" spans="1:11" s="194" customFormat="1" x14ac:dyDescent="0.2">
      <c r="A958" s="192"/>
      <c r="B958" s="193"/>
      <c r="C958" s="193"/>
      <c r="D958" s="193"/>
      <c r="E958" s="193"/>
      <c r="F958" s="193"/>
      <c r="G958" s="193"/>
      <c r="H958" s="193"/>
      <c r="I958" s="193"/>
      <c r="J958" s="193"/>
      <c r="K958" s="193"/>
    </row>
    <row r="959" spans="1:11" s="194" customFormat="1" x14ac:dyDescent="0.2">
      <c r="A959" s="192"/>
      <c r="B959" s="193"/>
      <c r="C959" s="193"/>
      <c r="D959" s="193"/>
      <c r="E959" s="193"/>
      <c r="F959" s="193"/>
      <c r="G959" s="193"/>
      <c r="H959" s="193"/>
      <c r="I959" s="193"/>
      <c r="J959" s="193"/>
      <c r="K959" s="193"/>
    </row>
    <row r="960" spans="1:11" s="194" customFormat="1" x14ac:dyDescent="0.2">
      <c r="A960" s="192"/>
      <c r="B960" s="193"/>
      <c r="C960" s="193"/>
      <c r="D960" s="193"/>
      <c r="E960" s="193"/>
      <c r="F960" s="193"/>
      <c r="G960" s="193"/>
      <c r="H960" s="193"/>
      <c r="I960" s="193"/>
      <c r="J960" s="193"/>
      <c r="K960" s="193"/>
    </row>
    <row r="961" spans="1:11" s="194" customFormat="1" x14ac:dyDescent="0.2">
      <c r="A961" s="192"/>
      <c r="B961" s="193"/>
      <c r="C961" s="193"/>
      <c r="D961" s="193"/>
      <c r="E961" s="193"/>
      <c r="F961" s="193"/>
      <c r="G961" s="193"/>
      <c r="H961" s="193"/>
      <c r="I961" s="193"/>
      <c r="J961" s="193"/>
      <c r="K961" s="193"/>
    </row>
    <row r="962" spans="1:11" s="194" customFormat="1" x14ac:dyDescent="0.2">
      <c r="A962" s="192"/>
      <c r="B962" s="193"/>
      <c r="C962" s="193"/>
      <c r="D962" s="193"/>
      <c r="E962" s="193"/>
      <c r="F962" s="193"/>
      <c r="G962" s="193"/>
      <c r="H962" s="193"/>
      <c r="I962" s="193"/>
      <c r="J962" s="193"/>
      <c r="K962" s="193"/>
    </row>
    <row r="963" spans="1:11" s="194" customFormat="1" x14ac:dyDescent="0.2">
      <c r="A963" s="192"/>
      <c r="B963" s="193"/>
      <c r="C963" s="193"/>
      <c r="D963" s="193"/>
      <c r="E963" s="193"/>
      <c r="F963" s="193"/>
      <c r="G963" s="193"/>
      <c r="H963" s="193"/>
      <c r="I963" s="193"/>
      <c r="J963" s="193"/>
      <c r="K963" s="193"/>
    </row>
    <row r="964" spans="1:11" s="194" customFormat="1" x14ac:dyDescent="0.2">
      <c r="A964" s="192"/>
      <c r="B964" s="193"/>
      <c r="C964" s="193"/>
      <c r="D964" s="193"/>
      <c r="E964" s="193"/>
      <c r="F964" s="193"/>
      <c r="G964" s="193"/>
      <c r="H964" s="193"/>
      <c r="I964" s="193"/>
      <c r="J964" s="193"/>
      <c r="K964" s="193"/>
    </row>
    <row r="965" spans="1:11" s="194" customFormat="1" x14ac:dyDescent="0.2">
      <c r="A965" s="192"/>
      <c r="B965" s="193"/>
      <c r="C965" s="193"/>
      <c r="D965" s="193"/>
      <c r="E965" s="193"/>
      <c r="F965" s="193"/>
      <c r="G965" s="193"/>
      <c r="H965" s="193"/>
      <c r="I965" s="193"/>
      <c r="J965" s="193"/>
      <c r="K965" s="193"/>
    </row>
    <row r="966" spans="1:11" s="194" customFormat="1" x14ac:dyDescent="0.2">
      <c r="A966" s="192"/>
      <c r="B966" s="193"/>
      <c r="C966" s="193"/>
      <c r="D966" s="193"/>
      <c r="E966" s="193"/>
      <c r="F966" s="193"/>
      <c r="G966" s="193"/>
      <c r="H966" s="193"/>
      <c r="I966" s="193"/>
      <c r="J966" s="193"/>
      <c r="K966" s="193"/>
    </row>
    <row r="967" spans="1:11" s="194" customFormat="1" x14ac:dyDescent="0.2">
      <c r="A967" s="192"/>
      <c r="B967" s="193"/>
      <c r="C967" s="193"/>
      <c r="D967" s="193"/>
      <c r="E967" s="193"/>
      <c r="F967" s="193"/>
      <c r="G967" s="193"/>
      <c r="H967" s="193"/>
      <c r="I967" s="193"/>
      <c r="J967" s="193"/>
      <c r="K967" s="193"/>
    </row>
    <row r="968" spans="1:11" s="194" customFormat="1" x14ac:dyDescent="0.2">
      <c r="A968" s="192"/>
      <c r="B968" s="193"/>
      <c r="C968" s="193"/>
      <c r="D968" s="193"/>
      <c r="E968" s="193"/>
      <c r="F968" s="193"/>
      <c r="G968" s="193"/>
      <c r="H968" s="193"/>
      <c r="I968" s="193"/>
      <c r="J968" s="193"/>
      <c r="K968" s="193"/>
    </row>
    <row r="969" spans="1:11" s="194" customFormat="1" x14ac:dyDescent="0.2">
      <c r="A969" s="192"/>
      <c r="B969" s="193"/>
      <c r="C969" s="193"/>
      <c r="D969" s="193"/>
      <c r="E969" s="193"/>
      <c r="F969" s="193"/>
      <c r="G969" s="193"/>
      <c r="H969" s="193"/>
      <c r="I969" s="193"/>
      <c r="J969" s="193"/>
      <c r="K969" s="193"/>
    </row>
    <row r="970" spans="1:11" s="194" customFormat="1" x14ac:dyDescent="0.2">
      <c r="A970" s="192"/>
      <c r="B970" s="193"/>
      <c r="C970" s="193"/>
      <c r="D970" s="193"/>
      <c r="E970" s="193"/>
      <c r="F970" s="193"/>
      <c r="G970" s="193"/>
      <c r="H970" s="193"/>
      <c r="I970" s="193"/>
      <c r="J970" s="193"/>
      <c r="K970" s="193"/>
    </row>
    <row r="971" spans="1:11" s="194" customFormat="1" x14ac:dyDescent="0.2">
      <c r="A971" s="192"/>
      <c r="B971" s="193"/>
      <c r="C971" s="193"/>
      <c r="D971" s="193"/>
      <c r="E971" s="193"/>
      <c r="F971" s="193"/>
      <c r="G971" s="193"/>
      <c r="H971" s="193"/>
      <c r="I971" s="193"/>
      <c r="J971" s="193"/>
      <c r="K971" s="193"/>
    </row>
    <row r="972" spans="1:11" s="194" customFormat="1" x14ac:dyDescent="0.2">
      <c r="A972" s="192"/>
      <c r="B972" s="193"/>
      <c r="C972" s="193"/>
      <c r="D972" s="193"/>
      <c r="E972" s="193"/>
      <c r="F972" s="193"/>
      <c r="G972" s="193"/>
      <c r="H972" s="193"/>
      <c r="I972" s="193"/>
      <c r="J972" s="193"/>
      <c r="K972" s="193"/>
    </row>
    <row r="973" spans="1:11" s="194" customFormat="1" x14ac:dyDescent="0.2">
      <c r="A973" s="192"/>
      <c r="B973" s="193"/>
      <c r="C973" s="193"/>
      <c r="D973" s="193"/>
      <c r="E973" s="193"/>
      <c r="F973" s="193"/>
      <c r="G973" s="193"/>
      <c r="H973" s="193"/>
      <c r="I973" s="193"/>
      <c r="J973" s="193"/>
      <c r="K973" s="193"/>
    </row>
    <row r="974" spans="1:11" s="194" customFormat="1" x14ac:dyDescent="0.2">
      <c r="A974" s="192"/>
      <c r="B974" s="193"/>
      <c r="C974" s="193"/>
      <c r="D974" s="193"/>
      <c r="E974" s="193"/>
      <c r="F974" s="193"/>
      <c r="G974" s="193"/>
      <c r="H974" s="193"/>
      <c r="I974" s="193"/>
      <c r="J974" s="193"/>
      <c r="K974" s="193"/>
    </row>
    <row r="975" spans="1:11" s="194" customFormat="1" x14ac:dyDescent="0.2">
      <c r="A975" s="192"/>
      <c r="B975" s="193"/>
      <c r="C975" s="193"/>
      <c r="D975" s="193"/>
      <c r="E975" s="193"/>
      <c r="F975" s="193"/>
      <c r="G975" s="193"/>
      <c r="H975" s="193"/>
      <c r="I975" s="193"/>
      <c r="J975" s="193"/>
      <c r="K975" s="193"/>
    </row>
    <row r="976" spans="1:11" s="194" customFormat="1" x14ac:dyDescent="0.2">
      <c r="A976" s="192"/>
      <c r="B976" s="193"/>
      <c r="C976" s="193"/>
      <c r="D976" s="193"/>
      <c r="E976" s="193"/>
      <c r="F976" s="193"/>
      <c r="G976" s="193"/>
      <c r="H976" s="193"/>
      <c r="I976" s="193"/>
      <c r="J976" s="193"/>
      <c r="K976" s="193"/>
    </row>
    <row r="977" spans="1:11" s="194" customFormat="1" x14ac:dyDescent="0.2">
      <c r="A977" s="192"/>
      <c r="B977" s="193"/>
      <c r="C977" s="193"/>
      <c r="D977" s="193"/>
      <c r="E977" s="193"/>
      <c r="F977" s="193"/>
      <c r="G977" s="193"/>
      <c r="H977" s="193"/>
      <c r="I977" s="193"/>
      <c r="J977" s="193"/>
      <c r="K977" s="193"/>
    </row>
    <row r="978" spans="1:11" s="194" customFormat="1" x14ac:dyDescent="0.2">
      <c r="A978" s="192"/>
      <c r="B978" s="193"/>
      <c r="C978" s="193"/>
      <c r="D978" s="193"/>
      <c r="E978" s="193"/>
      <c r="F978" s="193"/>
      <c r="G978" s="193"/>
      <c r="H978" s="193"/>
      <c r="I978" s="193"/>
      <c r="J978" s="193"/>
      <c r="K978" s="193"/>
    </row>
    <row r="979" spans="1:11" s="194" customFormat="1" x14ac:dyDescent="0.2">
      <c r="A979" s="192"/>
      <c r="B979" s="193"/>
      <c r="C979" s="193"/>
      <c r="D979" s="193"/>
      <c r="E979" s="193"/>
      <c r="F979" s="193"/>
      <c r="G979" s="193"/>
      <c r="H979" s="193"/>
      <c r="I979" s="193"/>
      <c r="J979" s="193"/>
      <c r="K979" s="193"/>
    </row>
    <row r="980" spans="1:11" s="194" customFormat="1" x14ac:dyDescent="0.2">
      <c r="A980" s="192"/>
      <c r="B980" s="193"/>
      <c r="C980" s="193"/>
      <c r="D980" s="193"/>
      <c r="E980" s="193"/>
      <c r="F980" s="193"/>
      <c r="G980" s="193"/>
      <c r="H980" s="193"/>
      <c r="I980" s="193"/>
      <c r="J980" s="193"/>
      <c r="K980" s="193"/>
    </row>
    <row r="981" spans="1:11" s="194" customFormat="1" x14ac:dyDescent="0.2">
      <c r="A981" s="192"/>
      <c r="B981" s="193"/>
      <c r="C981" s="193"/>
      <c r="D981" s="193"/>
      <c r="E981" s="193"/>
      <c r="F981" s="193"/>
      <c r="G981" s="193"/>
      <c r="H981" s="193"/>
      <c r="I981" s="193"/>
      <c r="J981" s="193"/>
      <c r="K981" s="193"/>
    </row>
    <row r="982" spans="1:11" s="194" customFormat="1" x14ac:dyDescent="0.2">
      <c r="A982" s="192"/>
      <c r="B982" s="193"/>
      <c r="C982" s="193"/>
      <c r="D982" s="193"/>
      <c r="E982" s="193"/>
      <c r="F982" s="193"/>
      <c r="G982" s="193"/>
      <c r="H982" s="193"/>
      <c r="I982" s="193"/>
      <c r="J982" s="193"/>
      <c r="K982" s="193"/>
    </row>
    <row r="983" spans="1:11" s="194" customFormat="1" x14ac:dyDescent="0.2">
      <c r="A983" s="192"/>
      <c r="B983" s="193"/>
      <c r="C983" s="193"/>
      <c r="D983" s="193"/>
      <c r="E983" s="193"/>
      <c r="F983" s="193"/>
      <c r="G983" s="193"/>
      <c r="H983" s="193"/>
      <c r="I983" s="193"/>
      <c r="J983" s="193"/>
      <c r="K983" s="193"/>
    </row>
    <row r="984" spans="1:11" s="194" customFormat="1" x14ac:dyDescent="0.2">
      <c r="A984" s="192"/>
      <c r="B984" s="193"/>
      <c r="C984" s="193"/>
      <c r="D984" s="193"/>
      <c r="E984" s="193"/>
      <c r="F984" s="193"/>
      <c r="G984" s="193"/>
      <c r="H984" s="193"/>
      <c r="I984" s="193"/>
      <c r="J984" s="193"/>
      <c r="K984" s="193"/>
    </row>
    <row r="985" spans="1:11" s="194" customFormat="1" x14ac:dyDescent="0.2">
      <c r="A985" s="192"/>
      <c r="B985" s="193"/>
      <c r="C985" s="193"/>
      <c r="D985" s="193"/>
      <c r="E985" s="193"/>
      <c r="F985" s="193"/>
      <c r="G985" s="193"/>
      <c r="H985" s="193"/>
      <c r="I985" s="193"/>
      <c r="J985" s="193"/>
      <c r="K985" s="193"/>
    </row>
    <row r="986" spans="1:11" s="194" customFormat="1" x14ac:dyDescent="0.2">
      <c r="A986" s="192"/>
      <c r="B986" s="193"/>
      <c r="C986" s="193"/>
      <c r="D986" s="193"/>
      <c r="E986" s="193"/>
      <c r="F986" s="193"/>
      <c r="G986" s="193"/>
      <c r="H986" s="193"/>
      <c r="I986" s="193"/>
      <c r="J986" s="193"/>
      <c r="K986" s="193"/>
    </row>
    <row r="987" spans="1:11" s="194" customFormat="1" x14ac:dyDescent="0.2">
      <c r="A987" s="192"/>
      <c r="B987" s="193"/>
      <c r="C987" s="193"/>
      <c r="D987" s="193"/>
      <c r="E987" s="193"/>
      <c r="F987" s="193"/>
      <c r="G987" s="193"/>
      <c r="H987" s="193"/>
      <c r="I987" s="193"/>
      <c r="J987" s="193"/>
      <c r="K987" s="193"/>
    </row>
    <row r="988" spans="1:11" s="194" customFormat="1" x14ac:dyDescent="0.2">
      <c r="A988" s="192"/>
      <c r="B988" s="193"/>
      <c r="C988" s="193"/>
      <c r="D988" s="193"/>
      <c r="E988" s="193"/>
      <c r="F988" s="193"/>
      <c r="G988" s="193"/>
      <c r="H988" s="193"/>
      <c r="I988" s="193"/>
      <c r="J988" s="193"/>
      <c r="K988" s="193"/>
    </row>
    <row r="989" spans="1:11" s="194" customFormat="1" x14ac:dyDescent="0.2">
      <c r="A989" s="192"/>
      <c r="B989" s="193"/>
      <c r="C989" s="193"/>
      <c r="D989" s="193"/>
      <c r="E989" s="193"/>
      <c r="F989" s="193"/>
      <c r="G989" s="193"/>
      <c r="H989" s="193"/>
      <c r="I989" s="193"/>
      <c r="J989" s="193"/>
      <c r="K989" s="193"/>
    </row>
    <row r="990" spans="1:11" s="194" customFormat="1" x14ac:dyDescent="0.2">
      <c r="A990" s="192"/>
      <c r="B990" s="193"/>
      <c r="C990" s="193"/>
      <c r="D990" s="193"/>
      <c r="E990" s="193"/>
      <c r="F990" s="193"/>
      <c r="G990" s="193"/>
      <c r="H990" s="193"/>
      <c r="I990" s="193"/>
      <c r="J990" s="193"/>
      <c r="K990" s="193"/>
    </row>
    <row r="991" spans="1:11" s="194" customFormat="1" x14ac:dyDescent="0.2">
      <c r="A991" s="192"/>
      <c r="B991" s="193"/>
      <c r="C991" s="193"/>
      <c r="D991" s="193"/>
      <c r="E991" s="193"/>
      <c r="F991" s="193"/>
      <c r="G991" s="193"/>
      <c r="H991" s="193"/>
      <c r="I991" s="193"/>
      <c r="J991" s="193"/>
      <c r="K991" s="193"/>
    </row>
    <row r="992" spans="1:11" s="194" customFormat="1" x14ac:dyDescent="0.2">
      <c r="A992" s="192"/>
      <c r="B992" s="193"/>
      <c r="C992" s="193"/>
      <c r="D992" s="193"/>
      <c r="E992" s="193"/>
      <c r="F992" s="193"/>
      <c r="G992" s="193"/>
      <c r="H992" s="193"/>
      <c r="I992" s="193"/>
      <c r="J992" s="193"/>
      <c r="K992" s="193"/>
    </row>
    <row r="993" spans="1:11" s="194" customFormat="1" x14ac:dyDescent="0.2">
      <c r="A993" s="192"/>
      <c r="B993" s="193"/>
      <c r="C993" s="193"/>
      <c r="D993" s="193"/>
      <c r="E993" s="193"/>
      <c r="F993" s="193"/>
      <c r="G993" s="193"/>
      <c r="H993" s="193"/>
      <c r="I993" s="193"/>
      <c r="J993" s="193"/>
      <c r="K993" s="193"/>
    </row>
    <row r="994" spans="1:11" s="194" customFormat="1" x14ac:dyDescent="0.2">
      <c r="A994" s="192"/>
      <c r="B994" s="193"/>
      <c r="C994" s="193"/>
      <c r="D994" s="193"/>
      <c r="E994" s="193"/>
      <c r="F994" s="193"/>
      <c r="G994" s="193"/>
      <c r="H994" s="193"/>
      <c r="I994" s="193"/>
      <c r="J994" s="193"/>
      <c r="K994" s="193"/>
    </row>
    <row r="995" spans="1:11" s="194" customFormat="1" x14ac:dyDescent="0.2">
      <c r="A995" s="192"/>
      <c r="B995" s="193"/>
      <c r="C995" s="193"/>
      <c r="D995" s="193"/>
      <c r="E995" s="193"/>
      <c r="F995" s="193"/>
      <c r="G995" s="193"/>
      <c r="H995" s="193"/>
      <c r="I995" s="193"/>
      <c r="J995" s="193"/>
      <c r="K995" s="193"/>
    </row>
    <row r="996" spans="1:11" s="194" customFormat="1" x14ac:dyDescent="0.2">
      <c r="A996" s="192"/>
      <c r="B996" s="193"/>
      <c r="C996" s="193"/>
      <c r="D996" s="193"/>
      <c r="E996" s="193"/>
      <c r="F996" s="193"/>
      <c r="G996" s="193"/>
      <c r="H996" s="193"/>
      <c r="I996" s="193"/>
      <c r="J996" s="193"/>
      <c r="K996" s="193"/>
    </row>
    <row r="997" spans="1:11" s="194" customFormat="1" x14ac:dyDescent="0.2">
      <c r="A997" s="192"/>
      <c r="B997" s="193"/>
      <c r="C997" s="193"/>
      <c r="D997" s="193"/>
      <c r="E997" s="193"/>
      <c r="F997" s="193"/>
      <c r="G997" s="193"/>
      <c r="H997" s="193"/>
      <c r="I997" s="193"/>
      <c r="J997" s="193"/>
      <c r="K997" s="193"/>
    </row>
    <row r="998" spans="1:11" s="194" customFormat="1" x14ac:dyDescent="0.2">
      <c r="A998" s="192"/>
      <c r="B998" s="193"/>
      <c r="C998" s="193"/>
      <c r="D998" s="193"/>
      <c r="E998" s="193"/>
      <c r="F998" s="193"/>
      <c r="G998" s="193"/>
      <c r="H998" s="193"/>
      <c r="I998" s="193"/>
      <c r="J998" s="193"/>
      <c r="K998" s="193"/>
    </row>
    <row r="999" spans="1:11" s="194" customFormat="1" x14ac:dyDescent="0.2">
      <c r="A999" s="192"/>
      <c r="B999" s="193"/>
      <c r="C999" s="193"/>
      <c r="D999" s="193"/>
      <c r="E999" s="193"/>
      <c r="F999" s="193"/>
      <c r="G999" s="193"/>
      <c r="H999" s="193"/>
      <c r="I999" s="193"/>
      <c r="J999" s="193"/>
      <c r="K999" s="193"/>
    </row>
    <row r="1000" spans="1:11" s="194" customFormat="1" x14ac:dyDescent="0.2">
      <c r="A1000" s="192"/>
      <c r="B1000" s="193"/>
      <c r="C1000" s="193"/>
      <c r="D1000" s="193"/>
      <c r="E1000" s="193"/>
      <c r="F1000" s="193"/>
      <c r="G1000" s="193"/>
      <c r="H1000" s="193"/>
      <c r="I1000" s="193"/>
      <c r="J1000" s="193"/>
      <c r="K1000" s="193"/>
    </row>
    <row r="1001" spans="1:11" s="194" customFormat="1" x14ac:dyDescent="0.2">
      <c r="A1001" s="192"/>
      <c r="B1001" s="193"/>
      <c r="C1001" s="193"/>
      <c r="D1001" s="193"/>
      <c r="E1001" s="193"/>
      <c r="F1001" s="193"/>
      <c r="G1001" s="193"/>
      <c r="H1001" s="193"/>
      <c r="I1001" s="193"/>
      <c r="J1001" s="193"/>
      <c r="K1001" s="193"/>
    </row>
    <row r="1002" spans="1:11" s="194" customFormat="1" x14ac:dyDescent="0.2">
      <c r="A1002" s="192"/>
      <c r="B1002" s="193"/>
      <c r="C1002" s="193"/>
      <c r="D1002" s="193"/>
      <c r="E1002" s="193"/>
      <c r="F1002" s="193"/>
      <c r="G1002" s="193"/>
      <c r="H1002" s="193"/>
      <c r="I1002" s="193"/>
      <c r="J1002" s="193"/>
      <c r="K1002" s="193"/>
    </row>
    <row r="1003" spans="1:11" s="194" customFormat="1" x14ac:dyDescent="0.2">
      <c r="A1003" s="192"/>
      <c r="B1003" s="193"/>
      <c r="C1003" s="193"/>
      <c r="D1003" s="193"/>
      <c r="E1003" s="193"/>
      <c r="F1003" s="193"/>
      <c r="G1003" s="193"/>
      <c r="H1003" s="193"/>
      <c r="I1003" s="193"/>
      <c r="J1003" s="193"/>
      <c r="K1003" s="193"/>
    </row>
    <row r="1004" spans="1:11" s="194" customFormat="1" x14ac:dyDescent="0.2">
      <c r="A1004" s="192"/>
      <c r="B1004" s="193"/>
      <c r="C1004" s="193"/>
      <c r="D1004" s="193"/>
      <c r="E1004" s="193"/>
      <c r="F1004" s="193"/>
      <c r="G1004" s="193"/>
      <c r="H1004" s="193"/>
      <c r="I1004" s="193"/>
      <c r="J1004" s="193"/>
      <c r="K1004" s="193"/>
    </row>
    <row r="1005" spans="1:11" s="194" customFormat="1" x14ac:dyDescent="0.2">
      <c r="A1005" s="192"/>
      <c r="B1005" s="193"/>
      <c r="C1005" s="193"/>
      <c r="D1005" s="193"/>
      <c r="E1005" s="193"/>
      <c r="F1005" s="193"/>
      <c r="G1005" s="193"/>
      <c r="H1005" s="193"/>
      <c r="I1005" s="193"/>
      <c r="J1005" s="193"/>
      <c r="K1005" s="193"/>
    </row>
    <row r="1006" spans="1:11" s="194" customFormat="1" x14ac:dyDescent="0.2">
      <c r="A1006" s="192"/>
      <c r="B1006" s="193"/>
      <c r="C1006" s="193"/>
      <c r="D1006" s="193"/>
      <c r="E1006" s="193"/>
      <c r="F1006" s="193"/>
      <c r="G1006" s="193"/>
      <c r="H1006" s="193"/>
      <c r="I1006" s="193"/>
      <c r="J1006" s="193"/>
      <c r="K1006" s="193"/>
    </row>
    <row r="1007" spans="1:11" s="194" customFormat="1" x14ac:dyDescent="0.2">
      <c r="A1007" s="192"/>
      <c r="B1007" s="193"/>
      <c r="C1007" s="193"/>
      <c r="D1007" s="193"/>
      <c r="E1007" s="193"/>
      <c r="F1007" s="193"/>
      <c r="G1007" s="193"/>
      <c r="H1007" s="193"/>
      <c r="I1007" s="193"/>
      <c r="J1007" s="193"/>
      <c r="K1007" s="193"/>
    </row>
    <row r="1008" spans="1:11" s="194" customFormat="1" x14ac:dyDescent="0.2">
      <c r="A1008" s="192"/>
      <c r="B1008" s="193"/>
      <c r="C1008" s="193"/>
      <c r="D1008" s="193"/>
      <c r="E1008" s="193"/>
      <c r="F1008" s="193"/>
      <c r="G1008" s="193"/>
      <c r="H1008" s="193"/>
      <c r="I1008" s="193"/>
      <c r="J1008" s="193"/>
      <c r="K1008" s="193"/>
    </row>
    <row r="1009" spans="1:11" s="194" customFormat="1" x14ac:dyDescent="0.2">
      <c r="A1009" s="192"/>
      <c r="B1009" s="193"/>
      <c r="C1009" s="193"/>
      <c r="D1009" s="193"/>
      <c r="E1009" s="193"/>
      <c r="F1009" s="193"/>
      <c r="G1009" s="193"/>
      <c r="H1009" s="193"/>
      <c r="I1009" s="193"/>
      <c r="J1009" s="193"/>
      <c r="K1009" s="193"/>
    </row>
    <row r="1010" spans="1:11" s="194" customFormat="1" x14ac:dyDescent="0.2">
      <c r="A1010" s="192"/>
      <c r="B1010" s="193"/>
      <c r="C1010" s="193"/>
      <c r="D1010" s="193"/>
      <c r="E1010" s="193"/>
      <c r="F1010" s="193"/>
      <c r="G1010" s="193"/>
      <c r="H1010" s="193"/>
      <c r="I1010" s="193"/>
      <c r="J1010" s="193"/>
      <c r="K1010" s="193"/>
    </row>
    <row r="1011" spans="1:11" s="194" customFormat="1" x14ac:dyDescent="0.2">
      <c r="A1011" s="192"/>
      <c r="B1011" s="193"/>
      <c r="C1011" s="193"/>
      <c r="D1011" s="193"/>
      <c r="E1011" s="193"/>
      <c r="F1011" s="193"/>
      <c r="G1011" s="193"/>
      <c r="H1011" s="193"/>
      <c r="I1011" s="193"/>
      <c r="J1011" s="193"/>
      <c r="K1011" s="193"/>
    </row>
    <row r="1012" spans="1:11" s="194" customFormat="1" x14ac:dyDescent="0.2">
      <c r="A1012" s="192"/>
      <c r="B1012" s="193"/>
      <c r="C1012" s="193"/>
      <c r="D1012" s="193"/>
      <c r="E1012" s="193"/>
      <c r="F1012" s="193"/>
      <c r="G1012" s="193"/>
      <c r="H1012" s="193"/>
      <c r="I1012" s="193"/>
      <c r="J1012" s="193"/>
      <c r="K1012" s="193"/>
    </row>
    <row r="1013" spans="1:11" s="194" customFormat="1" x14ac:dyDescent="0.2">
      <c r="A1013" s="192"/>
      <c r="B1013" s="193"/>
      <c r="C1013" s="193"/>
      <c r="D1013" s="193"/>
      <c r="E1013" s="193"/>
      <c r="F1013" s="193"/>
      <c r="G1013" s="193"/>
      <c r="H1013" s="193"/>
      <c r="I1013" s="193"/>
      <c r="J1013" s="193"/>
      <c r="K1013" s="193"/>
    </row>
    <row r="1014" spans="1:11" s="194" customFormat="1" x14ac:dyDescent="0.2">
      <c r="A1014" s="192"/>
      <c r="B1014" s="193"/>
      <c r="C1014" s="193"/>
      <c r="D1014" s="193"/>
      <c r="E1014" s="193"/>
      <c r="F1014" s="193"/>
      <c r="G1014" s="193"/>
      <c r="H1014" s="193"/>
      <c r="I1014" s="193"/>
      <c r="J1014" s="193"/>
      <c r="K1014" s="193"/>
    </row>
    <row r="1015" spans="1:11" s="194" customFormat="1" x14ac:dyDescent="0.2">
      <c r="A1015" s="192"/>
      <c r="B1015" s="193"/>
      <c r="C1015" s="193"/>
      <c r="D1015" s="193"/>
      <c r="E1015" s="193"/>
      <c r="F1015" s="193"/>
      <c r="G1015" s="193"/>
      <c r="H1015" s="193"/>
      <c r="I1015" s="193"/>
      <c r="J1015" s="193"/>
      <c r="K1015" s="193"/>
    </row>
    <row r="1016" spans="1:11" s="194" customFormat="1" x14ac:dyDescent="0.2">
      <c r="A1016" s="192"/>
      <c r="B1016" s="193"/>
      <c r="C1016" s="193"/>
      <c r="D1016" s="193"/>
      <c r="E1016" s="193"/>
      <c r="F1016" s="193"/>
      <c r="G1016" s="193"/>
      <c r="H1016" s="193"/>
      <c r="I1016" s="193"/>
      <c r="J1016" s="193"/>
      <c r="K1016" s="193"/>
    </row>
    <row r="1017" spans="1:11" s="194" customFormat="1" x14ac:dyDescent="0.2">
      <c r="A1017" s="192"/>
      <c r="B1017" s="193"/>
      <c r="C1017" s="193"/>
      <c r="D1017" s="193"/>
      <c r="E1017" s="193"/>
      <c r="F1017" s="193"/>
      <c r="G1017" s="193"/>
      <c r="H1017" s="193"/>
      <c r="I1017" s="193"/>
      <c r="J1017" s="193"/>
      <c r="K1017" s="193"/>
    </row>
    <row r="1018" spans="1:11" s="194" customFormat="1" x14ac:dyDescent="0.2">
      <c r="A1018" s="192"/>
      <c r="B1018" s="193"/>
      <c r="C1018" s="193"/>
      <c r="D1018" s="193"/>
      <c r="E1018" s="193"/>
      <c r="F1018" s="193"/>
      <c r="G1018" s="193"/>
      <c r="H1018" s="193"/>
      <c r="I1018" s="193"/>
      <c r="J1018" s="193"/>
      <c r="K1018" s="193"/>
    </row>
    <row r="1019" spans="1:11" s="194" customFormat="1" x14ac:dyDescent="0.2">
      <c r="A1019" s="192"/>
      <c r="B1019" s="193"/>
      <c r="C1019" s="193"/>
      <c r="D1019" s="193"/>
      <c r="E1019" s="193"/>
      <c r="F1019" s="193"/>
      <c r="G1019" s="193"/>
      <c r="H1019" s="193"/>
      <c r="I1019" s="193"/>
      <c r="J1019" s="193"/>
      <c r="K1019" s="193"/>
    </row>
    <row r="1020" spans="1:11" s="194" customFormat="1" x14ac:dyDescent="0.2">
      <c r="A1020" s="192"/>
      <c r="B1020" s="193"/>
      <c r="C1020" s="193"/>
      <c r="D1020" s="193"/>
      <c r="E1020" s="193"/>
      <c r="F1020" s="193"/>
      <c r="G1020" s="193"/>
      <c r="H1020" s="193"/>
      <c r="I1020" s="193"/>
      <c r="J1020" s="193"/>
      <c r="K1020" s="193"/>
    </row>
    <row r="1021" spans="1:11" s="194" customFormat="1" x14ac:dyDescent="0.2">
      <c r="A1021" s="192"/>
      <c r="B1021" s="193"/>
      <c r="C1021" s="193"/>
      <c r="D1021" s="193"/>
      <c r="E1021" s="193"/>
      <c r="F1021" s="193"/>
      <c r="G1021" s="193"/>
      <c r="H1021" s="193"/>
      <c r="I1021" s="193"/>
      <c r="J1021" s="193"/>
      <c r="K1021" s="193"/>
    </row>
    <row r="1022" spans="1:11" s="194" customFormat="1" x14ac:dyDescent="0.2">
      <c r="A1022" s="192"/>
      <c r="B1022" s="193"/>
      <c r="C1022" s="193"/>
      <c r="D1022" s="193"/>
      <c r="E1022" s="193"/>
      <c r="F1022" s="193"/>
      <c r="G1022" s="193"/>
      <c r="H1022" s="193"/>
      <c r="I1022" s="193"/>
      <c r="J1022" s="193"/>
      <c r="K1022" s="193"/>
    </row>
    <row r="1023" spans="1:11" s="194" customFormat="1" x14ac:dyDescent="0.2">
      <c r="A1023" s="192"/>
      <c r="B1023" s="193"/>
      <c r="C1023" s="193"/>
      <c r="D1023" s="193"/>
      <c r="E1023" s="193"/>
      <c r="F1023" s="193"/>
      <c r="G1023" s="193"/>
      <c r="H1023" s="193"/>
      <c r="I1023" s="193"/>
      <c r="J1023" s="193"/>
      <c r="K1023" s="193"/>
    </row>
    <row r="1024" spans="1:11" s="194" customFormat="1" x14ac:dyDescent="0.2">
      <c r="A1024" s="192"/>
      <c r="B1024" s="193"/>
      <c r="C1024" s="193"/>
      <c r="D1024" s="193"/>
      <c r="E1024" s="193"/>
      <c r="F1024" s="193"/>
      <c r="G1024" s="193"/>
      <c r="H1024" s="193"/>
      <c r="I1024" s="193"/>
      <c r="J1024" s="193"/>
      <c r="K1024" s="193"/>
    </row>
    <row r="1025" spans="1:11" s="194" customFormat="1" x14ac:dyDescent="0.2">
      <c r="A1025" s="192"/>
      <c r="B1025" s="193"/>
      <c r="C1025" s="193"/>
      <c r="D1025" s="193"/>
      <c r="E1025" s="193"/>
      <c r="F1025" s="193"/>
      <c r="G1025" s="193"/>
      <c r="H1025" s="193"/>
      <c r="I1025" s="193"/>
      <c r="J1025" s="193"/>
      <c r="K1025" s="193"/>
    </row>
    <row r="1026" spans="1:11" s="194" customFormat="1" x14ac:dyDescent="0.2">
      <c r="A1026" s="192"/>
      <c r="B1026" s="193"/>
      <c r="C1026" s="193"/>
      <c r="D1026" s="193"/>
      <c r="E1026" s="193"/>
      <c r="F1026" s="193"/>
      <c r="G1026" s="193"/>
      <c r="H1026" s="193"/>
      <c r="I1026" s="193"/>
      <c r="J1026" s="193"/>
      <c r="K1026" s="193"/>
    </row>
    <row r="1027" spans="1:11" s="194" customFormat="1" x14ac:dyDescent="0.2">
      <c r="A1027" s="192"/>
      <c r="B1027" s="193"/>
      <c r="C1027" s="193"/>
      <c r="D1027" s="193"/>
      <c r="E1027" s="193"/>
      <c r="F1027" s="193"/>
      <c r="G1027" s="193"/>
      <c r="H1027" s="193"/>
      <c r="I1027" s="193"/>
      <c r="J1027" s="193"/>
      <c r="K1027" s="193"/>
    </row>
    <row r="1028" spans="1:11" s="194" customFormat="1" x14ac:dyDescent="0.2">
      <c r="A1028" s="192"/>
      <c r="B1028" s="193"/>
      <c r="C1028" s="193"/>
      <c r="D1028" s="193"/>
      <c r="E1028" s="193"/>
      <c r="F1028" s="193"/>
      <c r="G1028" s="193"/>
      <c r="H1028" s="193"/>
      <c r="I1028" s="193"/>
      <c r="J1028" s="193"/>
      <c r="K1028" s="193"/>
    </row>
    <row r="1029" spans="1:11" s="194" customFormat="1" x14ac:dyDescent="0.2">
      <c r="A1029" s="192"/>
      <c r="B1029" s="193"/>
      <c r="C1029" s="193"/>
      <c r="D1029" s="193"/>
      <c r="E1029" s="193"/>
      <c r="F1029" s="193"/>
      <c r="G1029" s="193"/>
      <c r="H1029" s="193"/>
      <c r="I1029" s="193"/>
      <c r="J1029" s="193"/>
      <c r="K1029" s="193"/>
    </row>
    <row r="1030" spans="1:11" s="194" customFormat="1" x14ac:dyDescent="0.2">
      <c r="A1030" s="192"/>
      <c r="B1030" s="193"/>
      <c r="C1030" s="193"/>
      <c r="D1030" s="193"/>
      <c r="E1030" s="193"/>
      <c r="F1030" s="193"/>
      <c r="G1030" s="193"/>
      <c r="H1030" s="193"/>
      <c r="I1030" s="193"/>
      <c r="J1030" s="193"/>
      <c r="K1030" s="193"/>
    </row>
    <row r="1031" spans="1:11" s="194" customFormat="1" x14ac:dyDescent="0.2">
      <c r="A1031" s="192"/>
      <c r="B1031" s="193"/>
      <c r="C1031" s="193"/>
      <c r="D1031" s="193"/>
      <c r="E1031" s="193"/>
      <c r="F1031" s="193"/>
      <c r="G1031" s="193"/>
      <c r="H1031" s="193"/>
      <c r="I1031" s="193"/>
      <c r="J1031" s="193"/>
      <c r="K1031" s="193"/>
    </row>
    <row r="1032" spans="1:11" s="194" customFormat="1" x14ac:dyDescent="0.2">
      <c r="A1032" s="192"/>
      <c r="B1032" s="193"/>
      <c r="C1032" s="193"/>
      <c r="D1032" s="193"/>
      <c r="E1032" s="193"/>
      <c r="F1032" s="193"/>
      <c r="G1032" s="193"/>
      <c r="H1032" s="193"/>
      <c r="I1032" s="193"/>
      <c r="J1032" s="193"/>
      <c r="K1032" s="193"/>
    </row>
    <row r="1033" spans="1:11" s="194" customFormat="1" x14ac:dyDescent="0.2">
      <c r="A1033" s="192"/>
      <c r="B1033" s="193"/>
      <c r="C1033" s="193"/>
      <c r="D1033" s="193"/>
      <c r="E1033" s="193"/>
      <c r="F1033" s="193"/>
      <c r="G1033" s="193"/>
      <c r="H1033" s="193"/>
      <c r="I1033" s="193"/>
      <c r="J1033" s="193"/>
      <c r="K1033" s="193"/>
    </row>
    <row r="1034" spans="1:11" s="194" customFormat="1" x14ac:dyDescent="0.2">
      <c r="A1034" s="192"/>
      <c r="B1034" s="193"/>
      <c r="C1034" s="193"/>
      <c r="D1034" s="193"/>
      <c r="E1034" s="193"/>
      <c r="F1034" s="193"/>
      <c r="G1034" s="193"/>
      <c r="H1034" s="193"/>
      <c r="I1034" s="193"/>
      <c r="J1034" s="193"/>
      <c r="K1034" s="193"/>
    </row>
    <row r="1035" spans="1:11" s="194" customFormat="1" x14ac:dyDescent="0.2">
      <c r="A1035" s="192"/>
      <c r="B1035" s="193"/>
      <c r="C1035" s="193"/>
      <c r="D1035" s="193"/>
      <c r="E1035" s="193"/>
      <c r="F1035" s="193"/>
      <c r="G1035" s="193"/>
      <c r="H1035" s="193"/>
      <c r="I1035" s="193"/>
      <c r="J1035" s="193"/>
      <c r="K1035" s="193"/>
    </row>
    <row r="1036" spans="1:11" s="194" customFormat="1" x14ac:dyDescent="0.2">
      <c r="A1036" s="192"/>
      <c r="B1036" s="193"/>
      <c r="C1036" s="193"/>
      <c r="D1036" s="193"/>
      <c r="E1036" s="193"/>
      <c r="F1036" s="193"/>
      <c r="G1036" s="193"/>
      <c r="H1036" s="193"/>
      <c r="I1036" s="193"/>
      <c r="J1036" s="193"/>
      <c r="K1036" s="193"/>
    </row>
    <row r="1037" spans="1:11" s="194" customFormat="1" x14ac:dyDescent="0.2">
      <c r="A1037" s="192"/>
      <c r="B1037" s="193"/>
      <c r="C1037" s="193"/>
      <c r="D1037" s="193"/>
      <c r="E1037" s="193"/>
      <c r="F1037" s="193"/>
      <c r="G1037" s="193"/>
      <c r="H1037" s="193"/>
      <c r="I1037" s="193"/>
      <c r="J1037" s="193"/>
      <c r="K1037" s="193"/>
    </row>
    <row r="1038" spans="1:11" s="194" customFormat="1" x14ac:dyDescent="0.2">
      <c r="A1038" s="192"/>
      <c r="B1038" s="193"/>
      <c r="C1038" s="193"/>
      <c r="D1038" s="193"/>
      <c r="E1038" s="193"/>
      <c r="F1038" s="193"/>
      <c r="G1038" s="193"/>
      <c r="H1038" s="193"/>
      <c r="I1038" s="193"/>
      <c r="J1038" s="193"/>
      <c r="K1038" s="193"/>
    </row>
    <row r="1039" spans="1:11" s="194" customFormat="1" x14ac:dyDescent="0.2">
      <c r="A1039" s="192"/>
      <c r="B1039" s="193"/>
      <c r="C1039" s="193"/>
      <c r="D1039" s="193"/>
      <c r="E1039" s="193"/>
      <c r="F1039" s="193"/>
      <c r="G1039" s="193"/>
      <c r="H1039" s="193"/>
      <c r="I1039" s="193"/>
      <c r="J1039" s="193"/>
      <c r="K1039" s="193"/>
    </row>
    <row r="1040" spans="1:11" s="194" customFormat="1" x14ac:dyDescent="0.2">
      <c r="A1040" s="192"/>
      <c r="B1040" s="193"/>
      <c r="C1040" s="193"/>
      <c r="D1040" s="193"/>
      <c r="E1040" s="193"/>
      <c r="F1040" s="193"/>
      <c r="G1040" s="193"/>
      <c r="H1040" s="193"/>
      <c r="I1040" s="193"/>
      <c r="J1040" s="193"/>
      <c r="K1040" s="193"/>
    </row>
    <row r="1041" spans="1:11" s="194" customFormat="1" x14ac:dyDescent="0.2">
      <c r="A1041" s="192"/>
      <c r="B1041" s="193"/>
      <c r="C1041" s="193"/>
      <c r="D1041" s="193"/>
      <c r="E1041" s="193"/>
      <c r="F1041" s="193"/>
      <c r="G1041" s="193"/>
      <c r="H1041" s="193"/>
      <c r="I1041" s="193"/>
      <c r="J1041" s="193"/>
      <c r="K1041" s="193"/>
    </row>
    <row r="1042" spans="1:11" s="194" customFormat="1" x14ac:dyDescent="0.2">
      <c r="A1042" s="192"/>
      <c r="B1042" s="193"/>
      <c r="C1042" s="193"/>
      <c r="D1042" s="193"/>
      <c r="E1042" s="193"/>
      <c r="F1042" s="193"/>
      <c r="G1042" s="193"/>
      <c r="H1042" s="193"/>
      <c r="I1042" s="193"/>
      <c r="J1042" s="193"/>
      <c r="K1042" s="193"/>
    </row>
    <row r="1043" spans="1:11" s="194" customFormat="1" x14ac:dyDescent="0.2">
      <c r="A1043" s="192"/>
      <c r="B1043" s="193"/>
      <c r="C1043" s="193"/>
      <c r="D1043" s="193"/>
      <c r="E1043" s="193"/>
      <c r="F1043" s="193"/>
      <c r="G1043" s="193"/>
      <c r="H1043" s="193"/>
      <c r="I1043" s="193"/>
      <c r="J1043" s="193"/>
      <c r="K1043" s="193"/>
    </row>
    <row r="1044" spans="1:11" s="194" customFormat="1" x14ac:dyDescent="0.2">
      <c r="A1044" s="192"/>
      <c r="B1044" s="193"/>
      <c r="C1044" s="193"/>
      <c r="D1044" s="193"/>
      <c r="E1044" s="193"/>
      <c r="F1044" s="193"/>
      <c r="G1044" s="193"/>
      <c r="H1044" s="193"/>
      <c r="I1044" s="193"/>
      <c r="J1044" s="193"/>
      <c r="K1044" s="193"/>
    </row>
    <row r="1045" spans="1:11" s="194" customFormat="1" x14ac:dyDescent="0.2">
      <c r="A1045" s="192"/>
      <c r="B1045" s="193"/>
      <c r="C1045" s="193"/>
      <c r="D1045" s="193"/>
      <c r="E1045" s="193"/>
      <c r="F1045" s="193"/>
      <c r="G1045" s="193"/>
      <c r="H1045" s="193"/>
      <c r="I1045" s="193"/>
      <c r="J1045" s="193"/>
      <c r="K1045" s="193"/>
    </row>
    <row r="1046" spans="1:11" s="194" customFormat="1" x14ac:dyDescent="0.2">
      <c r="A1046" s="192"/>
      <c r="B1046" s="193"/>
      <c r="C1046" s="193"/>
      <c r="D1046" s="193"/>
      <c r="E1046" s="193"/>
      <c r="F1046" s="193"/>
      <c r="G1046" s="193"/>
      <c r="H1046" s="193"/>
      <c r="I1046" s="193"/>
      <c r="J1046" s="193"/>
      <c r="K1046" s="193"/>
    </row>
    <row r="1047" spans="1:11" s="194" customFormat="1" x14ac:dyDescent="0.2">
      <c r="A1047" s="192"/>
      <c r="B1047" s="193"/>
      <c r="C1047" s="193"/>
      <c r="D1047" s="193"/>
      <c r="E1047" s="193"/>
      <c r="F1047" s="193"/>
      <c r="G1047" s="193"/>
      <c r="H1047" s="193"/>
      <c r="I1047" s="193"/>
      <c r="J1047" s="193"/>
      <c r="K1047" s="193"/>
    </row>
    <row r="1048" spans="1:11" s="194" customFormat="1" x14ac:dyDescent="0.2">
      <c r="A1048" s="192"/>
      <c r="B1048" s="193"/>
      <c r="C1048" s="193"/>
      <c r="D1048" s="193"/>
      <c r="E1048" s="193"/>
      <c r="F1048" s="193"/>
      <c r="G1048" s="193"/>
      <c r="H1048" s="193"/>
      <c r="I1048" s="193"/>
      <c r="J1048" s="193"/>
      <c r="K1048" s="193"/>
    </row>
    <row r="1049" spans="1:11" s="194" customFormat="1" x14ac:dyDescent="0.2">
      <c r="A1049" s="192"/>
      <c r="B1049" s="193"/>
      <c r="C1049" s="193"/>
      <c r="D1049" s="193"/>
      <c r="E1049" s="193"/>
      <c r="F1049" s="193"/>
      <c r="G1049" s="193"/>
      <c r="H1049" s="193"/>
      <c r="I1049" s="193"/>
      <c r="J1049" s="193"/>
      <c r="K1049" s="193"/>
    </row>
    <row r="1050" spans="1:11" s="194" customFormat="1" x14ac:dyDescent="0.2">
      <c r="A1050" s="192"/>
      <c r="B1050" s="193"/>
      <c r="C1050" s="193"/>
      <c r="D1050" s="193"/>
      <c r="E1050" s="193"/>
      <c r="F1050" s="193"/>
      <c r="G1050" s="193"/>
      <c r="H1050" s="193"/>
      <c r="I1050" s="193"/>
      <c r="J1050" s="193"/>
      <c r="K1050" s="193"/>
    </row>
    <row r="1051" spans="1:11" s="194" customFormat="1" x14ac:dyDescent="0.2">
      <c r="A1051" s="192"/>
      <c r="B1051" s="193"/>
      <c r="C1051" s="193"/>
      <c r="D1051" s="193"/>
      <c r="E1051" s="193"/>
      <c r="F1051" s="193"/>
      <c r="G1051" s="193"/>
      <c r="H1051" s="193"/>
      <c r="I1051" s="193"/>
      <c r="J1051" s="193"/>
      <c r="K1051" s="193"/>
    </row>
    <row r="1052" spans="1:11" s="194" customFormat="1" x14ac:dyDescent="0.2">
      <c r="A1052" s="192"/>
      <c r="B1052" s="193"/>
      <c r="C1052" s="193"/>
      <c r="D1052" s="193"/>
      <c r="E1052" s="193"/>
      <c r="F1052" s="193"/>
      <c r="G1052" s="193"/>
      <c r="H1052" s="193"/>
      <c r="I1052" s="193"/>
      <c r="J1052" s="193"/>
      <c r="K1052" s="193"/>
    </row>
    <row r="1053" spans="1:11" s="194" customFormat="1" x14ac:dyDescent="0.2">
      <c r="A1053" s="192"/>
      <c r="B1053" s="193"/>
      <c r="C1053" s="193"/>
      <c r="D1053" s="193"/>
      <c r="E1053" s="193"/>
      <c r="F1053" s="193"/>
      <c r="G1053" s="193"/>
      <c r="H1053" s="193"/>
      <c r="I1053" s="193"/>
      <c r="J1053" s="193"/>
      <c r="K1053" s="193"/>
    </row>
    <row r="1054" spans="1:11" s="194" customFormat="1" x14ac:dyDescent="0.2">
      <c r="A1054" s="192"/>
      <c r="B1054" s="193"/>
      <c r="C1054" s="193"/>
      <c r="D1054" s="193"/>
      <c r="E1054" s="193"/>
      <c r="F1054" s="193"/>
      <c r="G1054" s="193"/>
      <c r="H1054" s="193"/>
      <c r="I1054" s="193"/>
      <c r="J1054" s="193"/>
      <c r="K1054" s="193"/>
    </row>
    <row r="1055" spans="1:11" s="194" customFormat="1" x14ac:dyDescent="0.2">
      <c r="A1055" s="192"/>
      <c r="B1055" s="193"/>
      <c r="C1055" s="193"/>
      <c r="D1055" s="193"/>
      <c r="E1055" s="193"/>
      <c r="F1055" s="193"/>
      <c r="G1055" s="193"/>
      <c r="H1055" s="193"/>
      <c r="I1055" s="193"/>
      <c r="J1055" s="193"/>
      <c r="K1055" s="193"/>
    </row>
    <row r="1056" spans="1:11" s="194" customFormat="1" x14ac:dyDescent="0.2">
      <c r="A1056" s="192"/>
      <c r="B1056" s="193"/>
      <c r="C1056" s="193"/>
      <c r="D1056" s="193"/>
      <c r="E1056" s="193"/>
      <c r="F1056" s="193"/>
      <c r="G1056" s="193"/>
      <c r="H1056" s="193"/>
      <c r="I1056" s="193"/>
      <c r="J1056" s="193"/>
      <c r="K1056" s="193"/>
    </row>
    <row r="1057" spans="1:11" s="194" customFormat="1" x14ac:dyDescent="0.2">
      <c r="A1057" s="192"/>
      <c r="B1057" s="193"/>
      <c r="C1057" s="193"/>
      <c r="D1057" s="193"/>
      <c r="E1057" s="193"/>
      <c r="F1057" s="193"/>
      <c r="G1057" s="193"/>
      <c r="H1057" s="193"/>
      <c r="I1057" s="193"/>
      <c r="J1057" s="193"/>
      <c r="K1057" s="193"/>
    </row>
    <row r="1058" spans="1:11" s="194" customFormat="1" x14ac:dyDescent="0.2">
      <c r="A1058" s="192"/>
      <c r="B1058" s="193"/>
      <c r="C1058" s="193"/>
      <c r="D1058" s="193"/>
      <c r="E1058" s="193"/>
      <c r="F1058" s="193"/>
      <c r="G1058" s="193"/>
      <c r="H1058" s="193"/>
      <c r="I1058" s="193"/>
      <c r="J1058" s="193"/>
      <c r="K1058" s="193"/>
    </row>
    <row r="1059" spans="1:11" s="194" customFormat="1" x14ac:dyDescent="0.2">
      <c r="A1059" s="192"/>
      <c r="B1059" s="193"/>
      <c r="C1059" s="193"/>
      <c r="D1059" s="193"/>
      <c r="E1059" s="193"/>
      <c r="F1059" s="193"/>
      <c r="G1059" s="193"/>
      <c r="H1059" s="193"/>
      <c r="I1059" s="193"/>
      <c r="J1059" s="193"/>
      <c r="K1059" s="193"/>
    </row>
    <row r="1060" spans="1:11" s="194" customFormat="1" x14ac:dyDescent="0.2">
      <c r="A1060" s="192"/>
      <c r="B1060" s="193"/>
      <c r="C1060" s="193"/>
      <c r="D1060" s="193"/>
      <c r="E1060" s="193"/>
      <c r="F1060" s="193"/>
      <c r="G1060" s="193"/>
      <c r="H1060" s="193"/>
      <c r="I1060" s="193"/>
      <c r="J1060" s="193"/>
      <c r="K1060" s="193"/>
    </row>
    <row r="1061" spans="1:11" s="194" customFormat="1" x14ac:dyDescent="0.2">
      <c r="A1061" s="192"/>
      <c r="B1061" s="193"/>
      <c r="C1061" s="193"/>
      <c r="D1061" s="193"/>
      <c r="E1061" s="193"/>
      <c r="F1061" s="193"/>
      <c r="G1061" s="193"/>
      <c r="H1061" s="193"/>
      <c r="I1061" s="193"/>
      <c r="J1061" s="193"/>
      <c r="K1061" s="193"/>
    </row>
    <row r="1062" spans="1:11" s="194" customFormat="1" x14ac:dyDescent="0.2">
      <c r="A1062" s="192"/>
      <c r="B1062" s="193"/>
      <c r="C1062" s="193"/>
      <c r="D1062" s="193"/>
      <c r="E1062" s="193"/>
      <c r="F1062" s="193"/>
      <c r="G1062" s="193"/>
      <c r="H1062" s="193"/>
      <c r="I1062" s="193"/>
      <c r="J1062" s="193"/>
      <c r="K1062" s="193"/>
    </row>
    <row r="1063" spans="1:11" s="194" customFormat="1" x14ac:dyDescent="0.2">
      <c r="A1063" s="192"/>
      <c r="B1063" s="193"/>
      <c r="C1063" s="193"/>
      <c r="D1063" s="193"/>
      <c r="E1063" s="193"/>
      <c r="F1063" s="193"/>
      <c r="G1063" s="193"/>
      <c r="H1063" s="193"/>
      <c r="I1063" s="193"/>
      <c r="J1063" s="193"/>
      <c r="K1063" s="193"/>
    </row>
    <row r="1064" spans="1:11" s="194" customFormat="1" x14ac:dyDescent="0.2">
      <c r="A1064" s="192"/>
      <c r="B1064" s="193"/>
      <c r="C1064" s="193"/>
      <c r="D1064" s="193"/>
      <c r="E1064" s="193"/>
      <c r="F1064" s="193"/>
      <c r="G1064" s="193"/>
      <c r="H1064" s="193"/>
      <c r="I1064" s="193"/>
      <c r="J1064" s="193"/>
      <c r="K1064" s="193"/>
    </row>
    <row r="1065" spans="1:11" s="194" customFormat="1" x14ac:dyDescent="0.2">
      <c r="A1065" s="192"/>
      <c r="B1065" s="193"/>
      <c r="C1065" s="193"/>
      <c r="D1065" s="193"/>
      <c r="E1065" s="193"/>
      <c r="F1065" s="193"/>
      <c r="G1065" s="193"/>
      <c r="H1065" s="193"/>
      <c r="I1065" s="193"/>
      <c r="J1065" s="193"/>
      <c r="K1065" s="193"/>
    </row>
    <row r="1066" spans="1:11" s="194" customFormat="1" x14ac:dyDescent="0.2">
      <c r="A1066" s="192"/>
      <c r="B1066" s="193"/>
      <c r="C1066" s="193"/>
      <c r="D1066" s="193"/>
      <c r="E1066" s="193"/>
      <c r="F1066" s="193"/>
      <c r="G1066" s="193"/>
      <c r="H1066" s="193"/>
      <c r="I1066" s="193"/>
      <c r="J1066" s="193"/>
      <c r="K1066" s="193"/>
    </row>
    <row r="1067" spans="1:11" s="194" customFormat="1" x14ac:dyDescent="0.2">
      <c r="A1067" s="192"/>
      <c r="B1067" s="193"/>
      <c r="C1067" s="193"/>
      <c r="D1067" s="193"/>
      <c r="E1067" s="193"/>
      <c r="F1067" s="193"/>
      <c r="G1067" s="193"/>
      <c r="H1067" s="193"/>
      <c r="I1067" s="193"/>
      <c r="J1067" s="193"/>
      <c r="K1067" s="193"/>
    </row>
    <row r="1068" spans="1:11" s="194" customFormat="1" x14ac:dyDescent="0.2">
      <c r="A1068" s="192"/>
      <c r="B1068" s="193"/>
      <c r="C1068" s="193"/>
      <c r="D1068" s="193"/>
      <c r="E1068" s="193"/>
      <c r="F1068" s="193"/>
      <c r="G1068" s="193"/>
      <c r="H1068" s="193"/>
      <c r="I1068" s="193"/>
      <c r="J1068" s="193"/>
      <c r="K1068" s="193"/>
    </row>
    <row r="1069" spans="1:11" s="194" customFormat="1" x14ac:dyDescent="0.2">
      <c r="A1069" s="192"/>
      <c r="B1069" s="193"/>
      <c r="C1069" s="193"/>
      <c r="D1069" s="193"/>
      <c r="E1069" s="193"/>
      <c r="F1069" s="193"/>
      <c r="G1069" s="193"/>
      <c r="H1069" s="193"/>
      <c r="I1069" s="193"/>
      <c r="J1069" s="193"/>
      <c r="K1069" s="193"/>
    </row>
    <row r="1070" spans="1:11" s="194" customFormat="1" x14ac:dyDescent="0.2">
      <c r="A1070" s="192"/>
      <c r="B1070" s="193"/>
      <c r="C1070" s="193"/>
      <c r="D1070" s="193"/>
      <c r="E1070" s="193"/>
      <c r="F1070" s="193"/>
      <c r="G1070" s="193"/>
      <c r="H1070" s="193"/>
      <c r="I1070" s="193"/>
      <c r="J1070" s="193"/>
      <c r="K1070" s="193"/>
    </row>
    <row r="1071" spans="1:11" s="194" customFormat="1" x14ac:dyDescent="0.2">
      <c r="A1071" s="192"/>
      <c r="B1071" s="193"/>
      <c r="C1071" s="193"/>
      <c r="D1071" s="193"/>
      <c r="E1071" s="193"/>
      <c r="F1071" s="193"/>
      <c r="G1071" s="193"/>
      <c r="H1071" s="193"/>
      <c r="I1071" s="193"/>
      <c r="J1071" s="193"/>
      <c r="K1071" s="193"/>
    </row>
    <row r="1072" spans="1:11" s="194" customFormat="1" x14ac:dyDescent="0.2">
      <c r="A1072" s="192"/>
      <c r="B1072" s="193"/>
      <c r="C1072" s="193"/>
      <c r="D1072" s="193"/>
      <c r="E1072" s="193"/>
      <c r="F1072" s="193"/>
      <c r="G1072" s="193"/>
      <c r="H1072" s="193"/>
      <c r="I1072" s="193"/>
      <c r="J1072" s="193"/>
      <c r="K1072" s="193"/>
    </row>
    <row r="1073" spans="1:11" s="194" customFormat="1" x14ac:dyDescent="0.2">
      <c r="A1073" s="192"/>
      <c r="B1073" s="193"/>
      <c r="C1073" s="193"/>
      <c r="D1073" s="193"/>
      <c r="E1073" s="193"/>
      <c r="F1073" s="193"/>
      <c r="G1073" s="193"/>
      <c r="H1073" s="193"/>
      <c r="I1073" s="193"/>
      <c r="J1073" s="193"/>
      <c r="K1073" s="193"/>
    </row>
    <row r="1074" spans="1:11" s="194" customFormat="1" x14ac:dyDescent="0.2">
      <c r="A1074" s="192"/>
      <c r="B1074" s="193"/>
      <c r="C1074" s="193"/>
      <c r="D1074" s="193"/>
      <c r="E1074" s="193"/>
      <c r="F1074" s="193"/>
      <c r="G1074" s="193"/>
      <c r="H1074" s="193"/>
      <c r="I1074" s="193"/>
      <c r="J1074" s="193"/>
      <c r="K1074" s="193"/>
    </row>
    <row r="1075" spans="1:11" s="194" customFormat="1" x14ac:dyDescent="0.2">
      <c r="A1075" s="192"/>
      <c r="B1075" s="193"/>
      <c r="C1075" s="193"/>
      <c r="D1075" s="193"/>
      <c r="E1075" s="193"/>
      <c r="F1075" s="193"/>
      <c r="G1075" s="193"/>
      <c r="H1075" s="193"/>
      <c r="I1075" s="193"/>
      <c r="J1075" s="193"/>
      <c r="K1075" s="193"/>
    </row>
    <row r="1076" spans="1:11" s="194" customFormat="1" x14ac:dyDescent="0.2">
      <c r="A1076" s="192"/>
      <c r="B1076" s="193"/>
      <c r="C1076" s="193"/>
      <c r="D1076" s="193"/>
      <c r="E1076" s="193"/>
      <c r="F1076" s="193"/>
      <c r="G1076" s="193"/>
      <c r="H1076" s="193"/>
      <c r="I1076" s="193"/>
      <c r="J1076" s="193"/>
      <c r="K1076" s="193"/>
    </row>
    <row r="1077" spans="1:11" s="194" customFormat="1" x14ac:dyDescent="0.2">
      <c r="A1077" s="192"/>
      <c r="B1077" s="193"/>
      <c r="C1077" s="193"/>
      <c r="D1077" s="193"/>
      <c r="E1077" s="193"/>
      <c r="F1077" s="193"/>
      <c r="G1077" s="193"/>
      <c r="H1077" s="193"/>
      <c r="I1077" s="193"/>
      <c r="J1077" s="193"/>
      <c r="K1077" s="193"/>
    </row>
    <row r="1078" spans="1:11" s="194" customFormat="1" x14ac:dyDescent="0.2">
      <c r="A1078" s="192"/>
      <c r="B1078" s="193"/>
      <c r="C1078" s="193"/>
      <c r="D1078" s="193"/>
      <c r="E1078" s="193"/>
      <c r="F1078" s="193"/>
      <c r="G1078" s="193"/>
      <c r="H1078" s="193"/>
      <c r="I1078" s="193"/>
      <c r="J1078" s="193"/>
      <c r="K1078" s="193"/>
    </row>
    <row r="1079" spans="1:11" s="194" customFormat="1" x14ac:dyDescent="0.2">
      <c r="A1079" s="192"/>
      <c r="B1079" s="193"/>
      <c r="C1079" s="193"/>
      <c r="D1079" s="193"/>
      <c r="E1079" s="193"/>
      <c r="F1079" s="193"/>
      <c r="G1079" s="193"/>
      <c r="H1079" s="193"/>
      <c r="I1079" s="193"/>
      <c r="J1079" s="193"/>
      <c r="K1079" s="193"/>
    </row>
    <row r="1080" spans="1:11" s="194" customFormat="1" x14ac:dyDescent="0.2">
      <c r="A1080" s="192"/>
      <c r="B1080" s="193"/>
      <c r="C1080" s="193"/>
      <c r="D1080" s="193"/>
      <c r="E1080" s="193"/>
      <c r="F1080" s="193"/>
      <c r="G1080" s="193"/>
      <c r="H1080" s="193"/>
      <c r="I1080" s="193"/>
      <c r="J1080" s="193"/>
      <c r="K1080" s="193"/>
    </row>
    <row r="1081" spans="1:11" s="194" customFormat="1" x14ac:dyDescent="0.2">
      <c r="A1081" s="192"/>
      <c r="B1081" s="193"/>
      <c r="C1081" s="193"/>
      <c r="D1081" s="193"/>
      <c r="E1081" s="193"/>
      <c r="F1081" s="193"/>
      <c r="G1081" s="193"/>
      <c r="H1081" s="193"/>
      <c r="I1081" s="193"/>
      <c r="J1081" s="193"/>
      <c r="K1081" s="193"/>
    </row>
    <row r="1082" spans="1:11" s="194" customFormat="1" x14ac:dyDescent="0.2">
      <c r="A1082" s="192"/>
      <c r="B1082" s="193"/>
      <c r="C1082" s="193"/>
      <c r="D1082" s="193"/>
      <c r="E1082" s="193"/>
      <c r="F1082" s="193"/>
      <c r="G1082" s="193"/>
      <c r="H1082" s="193"/>
      <c r="I1082" s="193"/>
      <c r="J1082" s="193"/>
      <c r="K1082" s="193"/>
    </row>
    <row r="1083" spans="1:11" s="194" customFormat="1" x14ac:dyDescent="0.2">
      <c r="A1083" s="192"/>
      <c r="B1083" s="193"/>
      <c r="C1083" s="193"/>
      <c r="D1083" s="193"/>
      <c r="E1083" s="193"/>
      <c r="F1083" s="193"/>
      <c r="G1083" s="193"/>
      <c r="H1083" s="193"/>
      <c r="I1083" s="193"/>
      <c r="J1083" s="193"/>
      <c r="K1083" s="193"/>
    </row>
    <row r="1084" spans="1:11" s="194" customFormat="1" x14ac:dyDescent="0.2">
      <c r="A1084" s="192"/>
      <c r="B1084" s="193"/>
      <c r="C1084" s="193"/>
      <c r="D1084" s="193"/>
      <c r="E1084" s="193"/>
      <c r="F1084" s="193"/>
      <c r="G1084" s="193"/>
      <c r="H1084" s="193"/>
      <c r="I1084" s="193"/>
      <c r="J1084" s="193"/>
      <c r="K1084" s="193"/>
    </row>
    <row r="1085" spans="1:11" s="194" customFormat="1" x14ac:dyDescent="0.2">
      <c r="A1085" s="192"/>
      <c r="B1085" s="193"/>
      <c r="C1085" s="193"/>
      <c r="D1085" s="193"/>
      <c r="E1085" s="193"/>
      <c r="F1085" s="193"/>
      <c r="G1085" s="193"/>
      <c r="H1085" s="193"/>
      <c r="I1085" s="193"/>
      <c r="J1085" s="193"/>
      <c r="K1085" s="193"/>
    </row>
    <row r="1086" spans="1:11" s="194" customFormat="1" x14ac:dyDescent="0.2">
      <c r="A1086" s="192"/>
      <c r="B1086" s="193"/>
      <c r="C1086" s="193"/>
      <c r="D1086" s="193"/>
      <c r="E1086" s="193"/>
      <c r="F1086" s="193"/>
      <c r="G1086" s="193"/>
      <c r="H1086" s="193"/>
      <c r="I1086" s="193"/>
      <c r="J1086" s="193"/>
      <c r="K1086" s="193"/>
    </row>
    <row r="1087" spans="1:11" s="194" customFormat="1" x14ac:dyDescent="0.2">
      <c r="A1087" s="192"/>
      <c r="B1087" s="193"/>
      <c r="C1087" s="193"/>
      <c r="D1087" s="193"/>
      <c r="E1087" s="193"/>
      <c r="F1087" s="193"/>
      <c r="G1087" s="193"/>
      <c r="H1087" s="193"/>
      <c r="I1087" s="193"/>
      <c r="J1087" s="193"/>
      <c r="K1087" s="193"/>
    </row>
    <row r="1088" spans="1:11" s="194" customFormat="1" x14ac:dyDescent="0.2">
      <c r="A1088" s="192"/>
      <c r="B1088" s="193"/>
      <c r="C1088" s="193"/>
      <c r="D1088" s="193"/>
      <c r="E1088" s="193"/>
      <c r="F1088" s="193"/>
      <c r="G1088" s="193"/>
      <c r="H1088" s="193"/>
      <c r="I1088" s="193"/>
      <c r="J1088" s="193"/>
      <c r="K1088" s="193"/>
    </row>
    <row r="1089" spans="1:11" s="194" customFormat="1" x14ac:dyDescent="0.2">
      <c r="A1089" s="192"/>
      <c r="B1089" s="193"/>
      <c r="C1089" s="193"/>
      <c r="D1089" s="193"/>
      <c r="E1089" s="193"/>
      <c r="F1089" s="193"/>
      <c r="G1089" s="193"/>
      <c r="H1089" s="193"/>
      <c r="I1089" s="193"/>
      <c r="J1089" s="193"/>
      <c r="K1089" s="193"/>
    </row>
    <row r="1090" spans="1:11" s="194" customFormat="1" x14ac:dyDescent="0.2">
      <c r="A1090" s="192"/>
      <c r="B1090" s="193"/>
      <c r="C1090" s="193"/>
      <c r="D1090" s="193"/>
      <c r="E1090" s="193"/>
      <c r="F1090" s="193"/>
      <c r="G1090" s="193"/>
      <c r="H1090" s="193"/>
      <c r="I1090" s="193"/>
      <c r="J1090" s="193"/>
      <c r="K1090" s="193"/>
    </row>
    <row r="1091" spans="1:11" s="194" customFormat="1" x14ac:dyDescent="0.2">
      <c r="A1091" s="192"/>
      <c r="B1091" s="193"/>
      <c r="C1091" s="193"/>
      <c r="D1091" s="193"/>
      <c r="E1091" s="193"/>
      <c r="F1091" s="193"/>
      <c r="G1091" s="193"/>
      <c r="H1091" s="193"/>
      <c r="I1091" s="193"/>
      <c r="J1091" s="193"/>
      <c r="K1091" s="193"/>
    </row>
    <row r="1092" spans="1:11" s="194" customFormat="1" x14ac:dyDescent="0.2">
      <c r="A1092" s="192"/>
      <c r="B1092" s="193"/>
      <c r="C1092" s="193"/>
      <c r="D1092" s="193"/>
      <c r="E1092" s="193"/>
      <c r="F1092" s="193"/>
      <c r="G1092" s="193"/>
      <c r="H1092" s="193"/>
      <c r="I1092" s="193"/>
      <c r="J1092" s="193"/>
      <c r="K1092" s="193"/>
    </row>
    <row r="1093" spans="1:11" s="194" customFormat="1" x14ac:dyDescent="0.2">
      <c r="A1093" s="192"/>
      <c r="B1093" s="193"/>
      <c r="C1093" s="193"/>
      <c r="D1093" s="193"/>
      <c r="E1093" s="193"/>
      <c r="F1093" s="193"/>
      <c r="G1093" s="193"/>
      <c r="H1093" s="193"/>
      <c r="I1093" s="193"/>
      <c r="J1093" s="193"/>
      <c r="K1093" s="193"/>
    </row>
    <row r="1094" spans="1:11" s="194" customFormat="1" x14ac:dyDescent="0.2">
      <c r="A1094" s="192"/>
      <c r="B1094" s="193"/>
      <c r="C1094" s="193"/>
      <c r="D1094" s="193"/>
      <c r="E1094" s="193"/>
      <c r="F1094" s="193"/>
      <c r="G1094" s="193"/>
      <c r="H1094" s="193"/>
      <c r="I1094" s="193"/>
      <c r="J1094" s="193"/>
      <c r="K1094" s="193"/>
    </row>
    <row r="1095" spans="1:11" s="194" customFormat="1" x14ac:dyDescent="0.2">
      <c r="A1095" s="192"/>
      <c r="B1095" s="193"/>
      <c r="C1095" s="193"/>
      <c r="D1095" s="193"/>
      <c r="E1095" s="193"/>
      <c r="F1095" s="193"/>
      <c r="G1095" s="193"/>
      <c r="H1095" s="193"/>
      <c r="I1095" s="193"/>
      <c r="J1095" s="193"/>
      <c r="K1095" s="193"/>
    </row>
    <row r="1096" spans="1:11" s="194" customFormat="1" x14ac:dyDescent="0.2">
      <c r="A1096" s="192"/>
      <c r="B1096" s="193"/>
      <c r="C1096" s="193"/>
      <c r="D1096" s="193"/>
      <c r="E1096" s="193"/>
      <c r="F1096" s="193"/>
      <c r="G1096" s="193"/>
      <c r="H1096" s="193"/>
      <c r="I1096" s="193"/>
      <c r="J1096" s="193"/>
      <c r="K1096" s="193"/>
    </row>
    <row r="1097" spans="1:11" s="194" customFormat="1" x14ac:dyDescent="0.2">
      <c r="A1097" s="192"/>
      <c r="B1097" s="193"/>
      <c r="C1097" s="193"/>
      <c r="D1097" s="193"/>
      <c r="E1097" s="193"/>
      <c r="F1097" s="193"/>
      <c r="G1097" s="193"/>
      <c r="H1097" s="193"/>
      <c r="I1097" s="193"/>
      <c r="J1097" s="193"/>
      <c r="K1097" s="193"/>
    </row>
    <row r="1098" spans="1:11" s="194" customFormat="1" x14ac:dyDescent="0.2">
      <c r="A1098" s="192"/>
      <c r="B1098" s="193"/>
      <c r="C1098" s="193"/>
      <c r="D1098" s="193"/>
      <c r="E1098" s="193"/>
      <c r="F1098" s="193"/>
      <c r="G1098" s="193"/>
      <c r="H1098" s="193"/>
      <c r="I1098" s="193"/>
      <c r="J1098" s="193"/>
      <c r="K1098" s="193"/>
    </row>
    <row r="1099" spans="1:11" s="194" customFormat="1" x14ac:dyDescent="0.2">
      <c r="A1099" s="192"/>
      <c r="B1099" s="193"/>
      <c r="C1099" s="193"/>
      <c r="D1099" s="193"/>
      <c r="E1099" s="193"/>
      <c r="F1099" s="193"/>
      <c r="G1099" s="193"/>
      <c r="H1099" s="193"/>
      <c r="I1099" s="193"/>
      <c r="J1099" s="193"/>
      <c r="K1099" s="193"/>
    </row>
    <row r="1100" spans="1:11" s="194" customFormat="1" x14ac:dyDescent="0.2">
      <c r="A1100" s="192"/>
      <c r="B1100" s="193"/>
      <c r="C1100" s="193"/>
      <c r="D1100" s="193"/>
      <c r="E1100" s="193"/>
      <c r="F1100" s="193"/>
      <c r="G1100" s="193"/>
      <c r="H1100" s="193"/>
      <c r="I1100" s="193"/>
      <c r="J1100" s="193"/>
      <c r="K1100" s="193"/>
    </row>
    <row r="1101" spans="1:11" s="194" customFormat="1" x14ac:dyDescent="0.2">
      <c r="A1101" s="192"/>
      <c r="B1101" s="193"/>
      <c r="C1101" s="193"/>
      <c r="D1101" s="193"/>
      <c r="E1101" s="193"/>
      <c r="F1101" s="193"/>
      <c r="G1101" s="193"/>
      <c r="H1101" s="193"/>
      <c r="I1101" s="193"/>
      <c r="J1101" s="193"/>
      <c r="K1101" s="193"/>
    </row>
    <row r="1102" spans="1:11" s="194" customFormat="1" x14ac:dyDescent="0.2">
      <c r="A1102" s="192"/>
      <c r="B1102" s="193"/>
      <c r="C1102" s="193"/>
      <c r="D1102" s="193"/>
      <c r="E1102" s="193"/>
      <c r="F1102" s="193"/>
      <c r="G1102" s="193"/>
      <c r="H1102" s="193"/>
      <c r="I1102" s="193"/>
      <c r="J1102" s="193"/>
      <c r="K1102" s="193"/>
    </row>
    <row r="1103" spans="1:11" s="194" customFormat="1" x14ac:dyDescent="0.2">
      <c r="A1103" s="192"/>
      <c r="B1103" s="193"/>
      <c r="C1103" s="193"/>
      <c r="D1103" s="193"/>
      <c r="E1103" s="193"/>
      <c r="F1103" s="193"/>
      <c r="G1103" s="193"/>
      <c r="H1103" s="193"/>
      <c r="I1103" s="193"/>
      <c r="J1103" s="193"/>
      <c r="K1103" s="193"/>
    </row>
    <row r="1104" spans="1:11" s="194" customFormat="1" x14ac:dyDescent="0.2">
      <c r="A1104" s="192"/>
      <c r="B1104" s="193"/>
      <c r="C1104" s="193"/>
      <c r="D1104" s="193"/>
      <c r="E1104" s="193"/>
      <c r="F1104" s="193"/>
      <c r="G1104" s="193"/>
      <c r="H1104" s="193"/>
      <c r="I1104" s="193"/>
      <c r="J1104" s="193"/>
      <c r="K1104" s="193"/>
    </row>
    <row r="1105" spans="1:11" s="194" customFormat="1" x14ac:dyDescent="0.2">
      <c r="A1105" s="192"/>
      <c r="B1105" s="193"/>
      <c r="C1105" s="193"/>
      <c r="D1105" s="193"/>
      <c r="E1105" s="193"/>
      <c r="F1105" s="193"/>
      <c r="G1105" s="193"/>
      <c r="H1105" s="193"/>
      <c r="I1105" s="193"/>
      <c r="J1105" s="193"/>
      <c r="K1105" s="193"/>
    </row>
    <row r="1106" spans="1:11" s="194" customFormat="1" x14ac:dyDescent="0.2">
      <c r="A1106" s="192"/>
      <c r="B1106" s="193"/>
      <c r="C1106" s="193"/>
      <c r="D1106" s="193"/>
      <c r="E1106" s="193"/>
      <c r="F1106" s="193"/>
      <c r="G1106" s="193"/>
      <c r="H1106" s="193"/>
      <c r="I1106" s="193"/>
      <c r="J1106" s="193"/>
      <c r="K1106" s="193"/>
    </row>
    <row r="1107" spans="1:11" s="194" customFormat="1" x14ac:dyDescent="0.2">
      <c r="A1107" s="192"/>
      <c r="B1107" s="193"/>
      <c r="C1107" s="193"/>
      <c r="D1107" s="193"/>
      <c r="E1107" s="193"/>
      <c r="F1107" s="193"/>
      <c r="G1107" s="193"/>
      <c r="H1107" s="193"/>
      <c r="I1107" s="193"/>
      <c r="J1107" s="193"/>
      <c r="K1107" s="193"/>
    </row>
    <row r="1108" spans="1:11" s="194" customFormat="1" x14ac:dyDescent="0.2">
      <c r="A1108" s="192"/>
      <c r="B1108" s="193"/>
      <c r="C1108" s="193"/>
      <c r="D1108" s="193"/>
      <c r="E1108" s="193"/>
      <c r="F1108" s="193"/>
      <c r="G1108" s="193"/>
      <c r="H1108" s="193"/>
      <c r="I1108" s="193"/>
      <c r="J1108" s="193"/>
      <c r="K1108" s="193"/>
    </row>
    <row r="1109" spans="1:11" s="194" customFormat="1" x14ac:dyDescent="0.2">
      <c r="A1109" s="192"/>
      <c r="B1109" s="193"/>
      <c r="C1109" s="193"/>
      <c r="D1109" s="193"/>
      <c r="E1109" s="193"/>
      <c r="F1109" s="193"/>
      <c r="G1109" s="193"/>
      <c r="H1109" s="193"/>
      <c r="I1109" s="193"/>
      <c r="J1109" s="193"/>
      <c r="K1109" s="193"/>
    </row>
    <row r="1110" spans="1:11" s="194" customFormat="1" x14ac:dyDescent="0.2">
      <c r="A1110" s="192"/>
      <c r="B1110" s="193"/>
      <c r="C1110" s="193"/>
      <c r="D1110" s="193"/>
      <c r="E1110" s="193"/>
      <c r="F1110" s="193"/>
      <c r="G1110" s="193"/>
      <c r="H1110" s="193"/>
      <c r="I1110" s="193"/>
      <c r="J1110" s="193"/>
      <c r="K1110" s="193"/>
    </row>
    <row r="1111" spans="1:11" s="194" customFormat="1" x14ac:dyDescent="0.2">
      <c r="A1111" s="192"/>
      <c r="B1111" s="193"/>
      <c r="C1111" s="193"/>
      <c r="D1111" s="193"/>
      <c r="E1111" s="193"/>
      <c r="F1111" s="193"/>
      <c r="G1111" s="193"/>
      <c r="H1111" s="193"/>
      <c r="I1111" s="193"/>
      <c r="J1111" s="193"/>
      <c r="K1111" s="193"/>
    </row>
    <row r="1112" spans="1:11" s="194" customFormat="1" x14ac:dyDescent="0.2">
      <c r="A1112" s="192"/>
      <c r="B1112" s="193"/>
      <c r="C1112" s="193"/>
      <c r="D1112" s="193"/>
      <c r="E1112" s="193"/>
      <c r="F1112" s="193"/>
      <c r="G1112" s="193"/>
      <c r="H1112" s="193"/>
      <c r="I1112" s="193"/>
      <c r="J1112" s="193"/>
      <c r="K1112" s="193"/>
    </row>
    <row r="1113" spans="1:11" s="194" customFormat="1" x14ac:dyDescent="0.2">
      <c r="A1113" s="192"/>
      <c r="B1113" s="193"/>
      <c r="C1113" s="193"/>
      <c r="D1113" s="193"/>
      <c r="E1113" s="193"/>
      <c r="F1113" s="193"/>
      <c r="G1113" s="193"/>
      <c r="H1113" s="193"/>
      <c r="I1113" s="193"/>
      <c r="J1113" s="193"/>
      <c r="K1113" s="193"/>
    </row>
    <row r="1114" spans="1:11" s="194" customFormat="1" x14ac:dyDescent="0.2">
      <c r="A1114" s="192"/>
      <c r="B1114" s="193"/>
      <c r="C1114" s="193"/>
      <c r="D1114" s="193"/>
      <c r="E1114" s="193"/>
      <c r="F1114" s="193"/>
      <c r="G1114" s="193"/>
      <c r="H1114" s="193"/>
      <c r="I1114" s="193"/>
      <c r="J1114" s="193"/>
      <c r="K1114" s="193"/>
    </row>
    <row r="1115" spans="1:11" s="194" customFormat="1" x14ac:dyDescent="0.2">
      <c r="A1115" s="192"/>
      <c r="B1115" s="193"/>
      <c r="C1115" s="193"/>
      <c r="D1115" s="193"/>
      <c r="E1115" s="193"/>
      <c r="F1115" s="193"/>
      <c r="G1115" s="193"/>
      <c r="H1115" s="193"/>
      <c r="I1115" s="193"/>
      <c r="J1115" s="193"/>
      <c r="K1115" s="193"/>
    </row>
    <row r="1116" spans="1:11" s="194" customFormat="1" x14ac:dyDescent="0.2">
      <c r="A1116" s="192"/>
      <c r="B1116" s="193"/>
      <c r="C1116" s="193"/>
      <c r="D1116" s="193"/>
      <c r="E1116" s="193"/>
      <c r="F1116" s="193"/>
      <c r="G1116" s="193"/>
      <c r="H1116" s="193"/>
      <c r="I1116" s="193"/>
      <c r="J1116" s="193"/>
      <c r="K1116" s="193"/>
    </row>
    <row r="1117" spans="1:11" s="194" customFormat="1" x14ac:dyDescent="0.2">
      <c r="A1117" s="192"/>
      <c r="B1117" s="193"/>
      <c r="C1117" s="193"/>
      <c r="D1117" s="193"/>
      <c r="E1117" s="193"/>
      <c r="F1117" s="193"/>
      <c r="G1117" s="193"/>
      <c r="H1117" s="193"/>
      <c r="I1117" s="193"/>
      <c r="J1117" s="193"/>
      <c r="K1117" s="193"/>
    </row>
    <row r="1118" spans="1:11" s="194" customFormat="1" x14ac:dyDescent="0.2">
      <c r="A1118" s="192"/>
      <c r="B1118" s="193"/>
      <c r="C1118" s="193"/>
      <c r="D1118" s="193"/>
      <c r="E1118" s="193"/>
      <c r="F1118" s="193"/>
      <c r="G1118" s="193"/>
      <c r="H1118" s="193"/>
      <c r="I1118" s="193"/>
      <c r="J1118" s="193"/>
      <c r="K1118" s="193"/>
    </row>
    <row r="1119" spans="1:11" s="194" customFormat="1" x14ac:dyDescent="0.2">
      <c r="A1119" s="192"/>
      <c r="B1119" s="193"/>
      <c r="C1119" s="193"/>
      <c r="D1119" s="193"/>
      <c r="E1119" s="193"/>
      <c r="F1119" s="193"/>
      <c r="G1119" s="193"/>
      <c r="H1119" s="193"/>
      <c r="I1119" s="193"/>
      <c r="J1119" s="193"/>
      <c r="K1119" s="193"/>
    </row>
    <row r="1120" spans="1:11" s="194" customFormat="1" x14ac:dyDescent="0.2">
      <c r="A1120" s="192"/>
      <c r="B1120" s="193"/>
      <c r="C1120" s="193"/>
      <c r="D1120" s="193"/>
      <c r="E1120" s="193"/>
      <c r="F1120" s="193"/>
      <c r="G1120" s="193"/>
      <c r="H1120" s="193"/>
      <c r="I1120" s="193"/>
      <c r="J1120" s="193"/>
      <c r="K1120" s="193"/>
    </row>
    <row r="1121" spans="1:11" s="194" customFormat="1" x14ac:dyDescent="0.2">
      <c r="A1121" s="192"/>
      <c r="B1121" s="193"/>
      <c r="C1121" s="193"/>
      <c r="D1121" s="193"/>
      <c r="E1121" s="193"/>
      <c r="F1121" s="193"/>
      <c r="G1121" s="193"/>
      <c r="H1121" s="193"/>
      <c r="I1121" s="193"/>
      <c r="J1121" s="193"/>
      <c r="K1121" s="193"/>
    </row>
    <row r="1122" spans="1:11" s="194" customFormat="1" x14ac:dyDescent="0.2">
      <c r="A1122" s="192"/>
      <c r="B1122" s="193"/>
      <c r="C1122" s="193"/>
      <c r="D1122" s="193"/>
      <c r="E1122" s="193"/>
      <c r="F1122" s="193"/>
      <c r="G1122" s="193"/>
      <c r="H1122" s="193"/>
      <c r="I1122" s="193"/>
      <c r="J1122" s="193"/>
      <c r="K1122" s="193"/>
    </row>
    <row r="1123" spans="1:11" s="194" customFormat="1" x14ac:dyDescent="0.2">
      <c r="A1123" s="192"/>
      <c r="B1123" s="193"/>
      <c r="C1123" s="193"/>
      <c r="D1123" s="193"/>
      <c r="E1123" s="193"/>
      <c r="F1123" s="193"/>
      <c r="G1123" s="193"/>
      <c r="H1123" s="193"/>
      <c r="I1123" s="193"/>
      <c r="J1123" s="193"/>
      <c r="K1123" s="193"/>
    </row>
    <row r="1124" spans="1:11" s="194" customFormat="1" x14ac:dyDescent="0.2">
      <c r="A1124" s="192"/>
      <c r="B1124" s="193"/>
      <c r="C1124" s="193"/>
      <c r="D1124" s="193"/>
      <c r="E1124" s="193"/>
      <c r="F1124" s="193"/>
      <c r="G1124" s="193"/>
      <c r="H1124" s="193"/>
      <c r="I1124" s="193"/>
      <c r="J1124" s="193"/>
      <c r="K1124" s="193"/>
    </row>
    <row r="1125" spans="1:11" s="194" customFormat="1" x14ac:dyDescent="0.2">
      <c r="A1125" s="192"/>
      <c r="B1125" s="193"/>
      <c r="C1125" s="193"/>
      <c r="D1125" s="193"/>
      <c r="E1125" s="193"/>
      <c r="F1125" s="193"/>
      <c r="G1125" s="193"/>
      <c r="H1125" s="193"/>
      <c r="I1125" s="193"/>
      <c r="J1125" s="193"/>
      <c r="K1125" s="193"/>
    </row>
    <row r="1126" spans="1:11" s="194" customFormat="1" x14ac:dyDescent="0.2">
      <c r="A1126" s="192"/>
      <c r="B1126" s="193"/>
      <c r="C1126" s="193"/>
      <c r="D1126" s="193"/>
      <c r="E1126" s="193"/>
      <c r="F1126" s="193"/>
      <c r="G1126" s="193"/>
      <c r="H1126" s="193"/>
      <c r="I1126" s="193"/>
      <c r="J1126" s="193"/>
      <c r="K1126" s="193"/>
    </row>
    <row r="1127" spans="1:11" s="194" customFormat="1" x14ac:dyDescent="0.2">
      <c r="A1127" s="192"/>
      <c r="B1127" s="193"/>
      <c r="C1127" s="193"/>
      <c r="D1127" s="193"/>
      <c r="E1127" s="193"/>
      <c r="F1127" s="193"/>
      <c r="G1127" s="193"/>
      <c r="H1127" s="193"/>
      <c r="I1127" s="193"/>
      <c r="J1127" s="193"/>
      <c r="K1127" s="193"/>
    </row>
    <row r="1128" spans="1:11" s="194" customFormat="1" x14ac:dyDescent="0.2">
      <c r="A1128" s="192"/>
      <c r="B1128" s="193"/>
      <c r="C1128" s="193"/>
      <c r="D1128" s="193"/>
      <c r="E1128" s="193"/>
      <c r="F1128" s="193"/>
      <c r="G1128" s="193"/>
      <c r="H1128" s="193"/>
      <c r="I1128" s="193"/>
      <c r="J1128" s="193"/>
      <c r="K1128" s="193"/>
    </row>
    <row r="1129" spans="1:11" s="194" customFormat="1" x14ac:dyDescent="0.2">
      <c r="A1129" s="192"/>
      <c r="B1129" s="193"/>
      <c r="C1129" s="193"/>
      <c r="D1129" s="193"/>
      <c r="E1129" s="193"/>
      <c r="F1129" s="193"/>
      <c r="G1129" s="193"/>
      <c r="H1129" s="193"/>
      <c r="I1129" s="193"/>
      <c r="J1129" s="193"/>
      <c r="K1129" s="193"/>
    </row>
    <row r="1130" spans="1:11" s="194" customFormat="1" x14ac:dyDescent="0.2">
      <c r="A1130" s="192"/>
      <c r="B1130" s="193"/>
      <c r="C1130" s="193"/>
      <c r="D1130" s="193"/>
      <c r="E1130" s="193"/>
      <c r="F1130" s="193"/>
      <c r="G1130" s="193"/>
      <c r="H1130" s="193"/>
      <c r="I1130" s="193"/>
      <c r="J1130" s="193"/>
      <c r="K1130" s="193"/>
    </row>
    <row r="1131" spans="1:11" s="194" customFormat="1" x14ac:dyDescent="0.2">
      <c r="A1131" s="192"/>
      <c r="B1131" s="193"/>
      <c r="C1131" s="193"/>
      <c r="D1131" s="193"/>
      <c r="E1131" s="193"/>
      <c r="F1131" s="193"/>
      <c r="G1131" s="193"/>
      <c r="H1131" s="193"/>
      <c r="I1131" s="193"/>
      <c r="J1131" s="193"/>
      <c r="K1131" s="193"/>
    </row>
    <row r="1132" spans="1:11" s="194" customFormat="1" x14ac:dyDescent="0.2">
      <c r="A1132" s="192"/>
      <c r="B1132" s="193"/>
      <c r="C1132" s="193"/>
      <c r="D1132" s="193"/>
      <c r="E1132" s="193"/>
      <c r="F1132" s="193"/>
      <c r="G1132" s="193"/>
      <c r="H1132" s="193"/>
      <c r="I1132" s="193"/>
      <c r="J1132" s="193"/>
      <c r="K1132" s="193"/>
    </row>
    <row r="1133" spans="1:11" s="194" customFormat="1" x14ac:dyDescent="0.2">
      <c r="A1133" s="192"/>
      <c r="B1133" s="193"/>
      <c r="C1133" s="193"/>
      <c r="D1133" s="193"/>
      <c r="E1133" s="193"/>
      <c r="F1133" s="193"/>
      <c r="G1133" s="193"/>
      <c r="H1133" s="193"/>
      <c r="I1133" s="193"/>
      <c r="J1133" s="193"/>
      <c r="K1133" s="193"/>
    </row>
    <row r="1134" spans="1:11" s="194" customFormat="1" x14ac:dyDescent="0.2">
      <c r="A1134" s="192"/>
      <c r="B1134" s="193"/>
      <c r="C1134" s="193"/>
      <c r="D1134" s="193"/>
      <c r="E1134" s="193"/>
      <c r="F1134" s="193"/>
      <c r="G1134" s="193"/>
      <c r="H1134" s="193"/>
      <c r="I1134" s="193"/>
      <c r="J1134" s="193"/>
      <c r="K1134" s="193"/>
    </row>
    <row r="1135" spans="1:11" s="194" customFormat="1" x14ac:dyDescent="0.2">
      <c r="A1135" s="192"/>
      <c r="B1135" s="193"/>
      <c r="C1135" s="193"/>
      <c r="D1135" s="193"/>
      <c r="E1135" s="193"/>
      <c r="F1135" s="193"/>
      <c r="G1135" s="193"/>
      <c r="H1135" s="193"/>
      <c r="I1135" s="193"/>
      <c r="J1135" s="193"/>
      <c r="K1135" s="193"/>
    </row>
    <row r="1136" spans="1:11" s="194" customFormat="1" x14ac:dyDescent="0.2">
      <c r="A1136" s="192"/>
      <c r="B1136" s="193"/>
      <c r="C1136" s="193"/>
      <c r="D1136" s="193"/>
      <c r="E1136" s="193"/>
      <c r="F1136" s="193"/>
      <c r="G1136" s="193"/>
      <c r="H1136" s="193"/>
      <c r="I1136" s="193"/>
      <c r="J1136" s="193"/>
      <c r="K1136" s="193"/>
    </row>
    <row r="1137" spans="1:11" s="194" customFormat="1" x14ac:dyDescent="0.2">
      <c r="A1137" s="192"/>
      <c r="B1137" s="193"/>
      <c r="C1137" s="193"/>
      <c r="D1137" s="193"/>
      <c r="E1137" s="193"/>
      <c r="F1137" s="193"/>
      <c r="G1137" s="193"/>
      <c r="H1137" s="193"/>
      <c r="I1137" s="193"/>
      <c r="J1137" s="193"/>
      <c r="K1137" s="193"/>
    </row>
    <row r="1138" spans="1:11" s="194" customFormat="1" x14ac:dyDescent="0.2">
      <c r="A1138" s="192"/>
      <c r="B1138" s="193"/>
      <c r="C1138" s="193"/>
      <c r="D1138" s="193"/>
      <c r="E1138" s="193"/>
      <c r="F1138" s="193"/>
      <c r="G1138" s="193"/>
      <c r="H1138" s="193"/>
      <c r="I1138" s="193"/>
      <c r="J1138" s="193"/>
      <c r="K1138" s="193"/>
    </row>
    <row r="1139" spans="1:11" s="194" customFormat="1" x14ac:dyDescent="0.2">
      <c r="A1139" s="192"/>
      <c r="B1139" s="193"/>
      <c r="C1139" s="193"/>
      <c r="D1139" s="193"/>
      <c r="E1139" s="193"/>
      <c r="F1139" s="193"/>
      <c r="G1139" s="193"/>
      <c r="H1139" s="193"/>
      <c r="I1139" s="193"/>
      <c r="J1139" s="193"/>
      <c r="K1139" s="193"/>
    </row>
    <row r="1140" spans="1:11" s="194" customFormat="1" x14ac:dyDescent="0.2">
      <c r="A1140" s="192"/>
      <c r="B1140" s="193"/>
      <c r="C1140" s="193"/>
      <c r="D1140" s="193"/>
      <c r="E1140" s="193"/>
      <c r="F1140" s="193"/>
      <c r="G1140" s="193"/>
      <c r="H1140" s="193"/>
      <c r="I1140" s="193"/>
      <c r="J1140" s="193"/>
      <c r="K1140" s="193"/>
    </row>
    <row r="1141" spans="1:11" s="194" customFormat="1" x14ac:dyDescent="0.2">
      <c r="A1141" s="192"/>
      <c r="B1141" s="193"/>
      <c r="C1141" s="193"/>
      <c r="D1141" s="193"/>
      <c r="E1141" s="193"/>
      <c r="F1141" s="193"/>
      <c r="G1141" s="193"/>
      <c r="H1141" s="193"/>
      <c r="I1141" s="193"/>
      <c r="J1141" s="193"/>
      <c r="K1141" s="193"/>
    </row>
    <row r="1142" spans="1:11" s="194" customFormat="1" x14ac:dyDescent="0.2">
      <c r="A1142" s="192"/>
      <c r="B1142" s="193"/>
      <c r="C1142" s="193"/>
      <c r="D1142" s="193"/>
      <c r="E1142" s="193"/>
      <c r="F1142" s="193"/>
      <c r="G1142" s="193"/>
      <c r="H1142" s="193"/>
      <c r="I1142" s="193"/>
      <c r="J1142" s="193"/>
      <c r="K1142" s="193"/>
    </row>
    <row r="1143" spans="1:11" s="194" customFormat="1" x14ac:dyDescent="0.2">
      <c r="A1143" s="192"/>
      <c r="B1143" s="193"/>
      <c r="C1143" s="193"/>
      <c r="D1143" s="193"/>
      <c r="E1143" s="193"/>
      <c r="F1143" s="193"/>
      <c r="G1143" s="193"/>
      <c r="H1143" s="193"/>
      <c r="I1143" s="193"/>
      <c r="J1143" s="193"/>
      <c r="K1143" s="193"/>
    </row>
    <row r="1144" spans="1:11" s="194" customFormat="1" x14ac:dyDescent="0.2">
      <c r="A1144" s="192"/>
      <c r="B1144" s="193"/>
      <c r="C1144" s="193"/>
      <c r="D1144" s="193"/>
      <c r="E1144" s="193"/>
      <c r="F1144" s="193"/>
      <c r="G1144" s="193"/>
      <c r="H1144" s="193"/>
      <c r="I1144" s="193"/>
      <c r="J1144" s="193"/>
      <c r="K1144" s="193"/>
    </row>
    <row r="1145" spans="1:11" s="194" customFormat="1" x14ac:dyDescent="0.2">
      <c r="A1145" s="192"/>
      <c r="B1145" s="193"/>
      <c r="C1145" s="193"/>
      <c r="D1145" s="193"/>
      <c r="E1145" s="193"/>
      <c r="F1145" s="193"/>
      <c r="G1145" s="193"/>
      <c r="H1145" s="193"/>
      <c r="I1145" s="193"/>
      <c r="J1145" s="193"/>
      <c r="K1145" s="193"/>
    </row>
    <row r="1146" spans="1:11" s="194" customFormat="1" x14ac:dyDescent="0.2">
      <c r="A1146" s="192"/>
      <c r="B1146" s="193"/>
      <c r="C1146" s="193"/>
      <c r="D1146" s="193"/>
      <c r="E1146" s="193"/>
      <c r="F1146" s="193"/>
      <c r="G1146" s="193"/>
      <c r="H1146" s="193"/>
      <c r="I1146" s="193"/>
      <c r="J1146" s="193"/>
      <c r="K1146" s="193"/>
    </row>
    <row r="1147" spans="1:11" s="194" customFormat="1" x14ac:dyDescent="0.2">
      <c r="A1147" s="192"/>
      <c r="B1147" s="193"/>
      <c r="C1147" s="193"/>
      <c r="D1147" s="193"/>
      <c r="E1147" s="193"/>
      <c r="F1147" s="193"/>
      <c r="G1147" s="193"/>
      <c r="H1147" s="193"/>
      <c r="I1147" s="193"/>
      <c r="J1147" s="193"/>
      <c r="K1147" s="193"/>
    </row>
    <row r="1148" spans="1:11" s="194" customFormat="1" x14ac:dyDescent="0.2">
      <c r="A1148" s="192"/>
      <c r="B1148" s="193"/>
      <c r="C1148" s="193"/>
      <c r="D1148" s="193"/>
      <c r="E1148" s="193"/>
      <c r="F1148" s="193"/>
      <c r="G1148" s="193"/>
      <c r="H1148" s="193"/>
      <c r="I1148" s="193"/>
      <c r="J1148" s="193"/>
      <c r="K1148" s="193"/>
    </row>
    <row r="1149" spans="1:11" s="194" customFormat="1" x14ac:dyDescent="0.2">
      <c r="A1149" s="192"/>
      <c r="B1149" s="193"/>
      <c r="C1149" s="193"/>
      <c r="D1149" s="193"/>
      <c r="E1149" s="193"/>
      <c r="F1149" s="193"/>
      <c r="G1149" s="193"/>
      <c r="H1149" s="193"/>
      <c r="I1149" s="193"/>
      <c r="J1149" s="193"/>
      <c r="K1149" s="193"/>
    </row>
    <row r="1150" spans="1:11" s="194" customFormat="1" x14ac:dyDescent="0.2">
      <c r="A1150" s="192"/>
      <c r="B1150" s="193"/>
      <c r="C1150" s="193"/>
      <c r="D1150" s="193"/>
      <c r="E1150" s="193"/>
      <c r="F1150" s="193"/>
      <c r="G1150" s="193"/>
      <c r="H1150" s="193"/>
      <c r="I1150" s="193"/>
      <c r="J1150" s="193"/>
      <c r="K1150" s="193"/>
    </row>
    <row r="1151" spans="1:11" s="194" customFormat="1" x14ac:dyDescent="0.2">
      <c r="A1151" s="192"/>
      <c r="B1151" s="193"/>
      <c r="C1151" s="193"/>
      <c r="D1151" s="193"/>
      <c r="E1151" s="193"/>
      <c r="F1151" s="193"/>
      <c r="G1151" s="193"/>
      <c r="H1151" s="193"/>
      <c r="I1151" s="193"/>
      <c r="J1151" s="193"/>
      <c r="K1151" s="193"/>
    </row>
    <row r="1152" spans="1:11" s="194" customFormat="1" x14ac:dyDescent="0.2">
      <c r="A1152" s="192"/>
      <c r="B1152" s="193"/>
      <c r="C1152" s="193"/>
      <c r="D1152" s="193"/>
      <c r="E1152" s="193"/>
      <c r="F1152" s="193"/>
      <c r="G1152" s="193"/>
      <c r="H1152" s="193"/>
      <c r="I1152" s="193"/>
      <c r="J1152" s="193"/>
      <c r="K1152" s="193"/>
    </row>
    <row r="1153" spans="1:11" s="194" customFormat="1" x14ac:dyDescent="0.2">
      <c r="A1153" s="192"/>
      <c r="B1153" s="193"/>
      <c r="C1153" s="193"/>
      <c r="D1153" s="193"/>
      <c r="E1153" s="193"/>
      <c r="F1153" s="193"/>
      <c r="G1153" s="193"/>
      <c r="H1153" s="193"/>
      <c r="I1153" s="193"/>
      <c r="J1153" s="193"/>
      <c r="K1153" s="193"/>
    </row>
    <row r="1154" spans="1:11" s="194" customFormat="1" x14ac:dyDescent="0.2">
      <c r="A1154" s="192"/>
      <c r="B1154" s="193"/>
      <c r="C1154" s="193"/>
      <c r="D1154" s="193"/>
      <c r="E1154" s="193"/>
      <c r="F1154" s="193"/>
      <c r="G1154" s="193"/>
      <c r="H1154" s="193"/>
      <c r="I1154" s="193"/>
      <c r="J1154" s="193"/>
      <c r="K1154" s="193"/>
    </row>
    <row r="1155" spans="1:11" s="194" customFormat="1" x14ac:dyDescent="0.2">
      <c r="A1155" s="192"/>
      <c r="B1155" s="193"/>
      <c r="C1155" s="193"/>
      <c r="D1155" s="193"/>
      <c r="E1155" s="193"/>
      <c r="F1155" s="193"/>
      <c r="G1155" s="193"/>
      <c r="H1155" s="193"/>
      <c r="I1155" s="193"/>
      <c r="J1155" s="193"/>
      <c r="K1155" s="193"/>
    </row>
    <row r="1156" spans="1:11" s="194" customFormat="1" x14ac:dyDescent="0.2">
      <c r="A1156" s="192"/>
      <c r="B1156" s="193"/>
      <c r="C1156" s="193"/>
      <c r="D1156" s="193"/>
      <c r="E1156" s="193"/>
      <c r="F1156" s="193"/>
      <c r="G1156" s="193"/>
      <c r="H1156" s="193"/>
      <c r="I1156" s="193"/>
      <c r="J1156" s="193"/>
      <c r="K1156" s="193"/>
    </row>
    <row r="1157" spans="1:11" s="194" customFormat="1" x14ac:dyDescent="0.2">
      <c r="A1157" s="192"/>
      <c r="B1157" s="193"/>
      <c r="C1157" s="193"/>
      <c r="D1157" s="193"/>
      <c r="E1157" s="193"/>
      <c r="F1157" s="193"/>
      <c r="G1157" s="193"/>
      <c r="H1157" s="193"/>
      <c r="I1157" s="193"/>
      <c r="J1157" s="193"/>
      <c r="K1157" s="193"/>
    </row>
    <row r="1158" spans="1:11" s="194" customFormat="1" x14ac:dyDescent="0.2">
      <c r="A1158" s="192"/>
      <c r="B1158" s="193"/>
      <c r="C1158" s="193"/>
      <c r="D1158" s="193"/>
      <c r="E1158" s="193"/>
      <c r="F1158" s="193"/>
      <c r="G1158" s="193"/>
      <c r="H1158" s="193"/>
      <c r="I1158" s="193"/>
      <c r="J1158" s="193"/>
      <c r="K1158" s="193"/>
    </row>
    <row r="1159" spans="1:11" s="194" customFormat="1" x14ac:dyDescent="0.2">
      <c r="A1159" s="192"/>
      <c r="B1159" s="193"/>
      <c r="C1159" s="193"/>
      <c r="D1159" s="193"/>
      <c r="E1159" s="193"/>
      <c r="F1159" s="193"/>
      <c r="G1159" s="193"/>
      <c r="H1159" s="193"/>
      <c r="I1159" s="193"/>
      <c r="J1159" s="193"/>
      <c r="K1159" s="193"/>
    </row>
    <row r="1160" spans="1:11" s="194" customFormat="1" x14ac:dyDescent="0.2">
      <c r="A1160" s="192"/>
      <c r="B1160" s="193"/>
      <c r="C1160" s="193"/>
      <c r="D1160" s="193"/>
      <c r="E1160" s="193"/>
      <c r="F1160" s="193"/>
      <c r="G1160" s="193"/>
      <c r="H1160" s="193"/>
      <c r="I1160" s="193"/>
      <c r="J1160" s="193"/>
      <c r="K1160" s="193"/>
    </row>
    <row r="1161" spans="1:11" s="194" customFormat="1" x14ac:dyDescent="0.2">
      <c r="A1161" s="192"/>
      <c r="B1161" s="193"/>
      <c r="C1161" s="193"/>
      <c r="D1161" s="193"/>
      <c r="E1161" s="193"/>
      <c r="F1161" s="193"/>
      <c r="G1161" s="193"/>
      <c r="H1161" s="193"/>
      <c r="I1161" s="193"/>
      <c r="J1161" s="193"/>
      <c r="K1161" s="193"/>
    </row>
    <row r="1162" spans="1:11" s="194" customFormat="1" x14ac:dyDescent="0.2">
      <c r="A1162" s="192"/>
      <c r="B1162" s="193"/>
      <c r="C1162" s="193"/>
      <c r="D1162" s="193"/>
      <c r="E1162" s="193"/>
      <c r="F1162" s="193"/>
      <c r="G1162" s="193"/>
      <c r="H1162" s="193"/>
      <c r="I1162" s="193"/>
      <c r="J1162" s="193"/>
      <c r="K1162" s="193"/>
    </row>
    <row r="1163" spans="1:11" s="194" customFormat="1" x14ac:dyDescent="0.2">
      <c r="A1163" s="192"/>
      <c r="B1163" s="193"/>
      <c r="C1163" s="193"/>
      <c r="D1163" s="193"/>
      <c r="E1163" s="193"/>
      <c r="F1163" s="193"/>
      <c r="G1163" s="193"/>
      <c r="H1163" s="193"/>
      <c r="I1163" s="193"/>
      <c r="J1163" s="193"/>
      <c r="K1163" s="193"/>
    </row>
    <row r="1164" spans="1:11" s="194" customFormat="1" x14ac:dyDescent="0.2">
      <c r="A1164" s="192"/>
      <c r="B1164" s="193"/>
      <c r="C1164" s="193"/>
      <c r="D1164" s="193"/>
      <c r="E1164" s="193"/>
      <c r="F1164" s="193"/>
      <c r="G1164" s="193"/>
      <c r="H1164" s="193"/>
      <c r="I1164" s="193"/>
      <c r="J1164" s="193"/>
      <c r="K1164" s="193"/>
    </row>
    <row r="1165" spans="1:11" s="194" customFormat="1" x14ac:dyDescent="0.2">
      <c r="A1165" s="192"/>
      <c r="B1165" s="193"/>
      <c r="C1165" s="193"/>
      <c r="D1165" s="193"/>
      <c r="E1165" s="193"/>
      <c r="F1165" s="193"/>
      <c r="G1165" s="193"/>
      <c r="H1165" s="193"/>
      <c r="I1165" s="193"/>
      <c r="J1165" s="193"/>
      <c r="K1165" s="193"/>
    </row>
    <row r="1166" spans="1:11" s="194" customFormat="1" x14ac:dyDescent="0.2">
      <c r="A1166" s="192"/>
      <c r="B1166" s="193"/>
      <c r="C1166" s="193"/>
      <c r="D1166" s="193"/>
      <c r="E1166" s="193"/>
      <c r="F1166" s="193"/>
      <c r="G1166" s="193"/>
      <c r="H1166" s="193"/>
      <c r="I1166" s="193"/>
      <c r="J1166" s="193"/>
      <c r="K1166" s="193"/>
    </row>
    <row r="1167" spans="1:11" s="194" customFormat="1" x14ac:dyDescent="0.2">
      <c r="A1167" s="192"/>
      <c r="B1167" s="193"/>
      <c r="C1167" s="193"/>
      <c r="D1167" s="193"/>
      <c r="E1167" s="193"/>
      <c r="F1167" s="193"/>
      <c r="G1167" s="193"/>
      <c r="H1167" s="193"/>
      <c r="I1167" s="193"/>
      <c r="J1167" s="193"/>
      <c r="K1167" s="193"/>
    </row>
    <row r="1168" spans="1:11" s="194" customFormat="1" x14ac:dyDescent="0.2">
      <c r="A1168" s="192"/>
      <c r="B1168" s="193"/>
      <c r="C1168" s="193"/>
      <c r="D1168" s="193"/>
      <c r="E1168" s="193"/>
      <c r="F1168" s="193"/>
      <c r="G1168" s="193"/>
      <c r="H1168" s="193"/>
      <c r="I1168" s="193"/>
      <c r="J1168" s="193"/>
      <c r="K1168" s="193"/>
    </row>
    <row r="1169" spans="1:11" s="194" customFormat="1" x14ac:dyDescent="0.2">
      <c r="A1169" s="192"/>
      <c r="B1169" s="193"/>
      <c r="C1169" s="193"/>
      <c r="D1169" s="193"/>
      <c r="E1169" s="193"/>
      <c r="F1169" s="193"/>
      <c r="G1169" s="193"/>
      <c r="H1169" s="193"/>
      <c r="I1169" s="193"/>
      <c r="J1169" s="193"/>
      <c r="K1169" s="193"/>
    </row>
    <row r="1170" spans="1:11" s="194" customFormat="1" x14ac:dyDescent="0.2">
      <c r="A1170" s="192"/>
      <c r="B1170" s="193"/>
      <c r="C1170" s="193"/>
      <c r="D1170" s="193"/>
      <c r="E1170" s="193"/>
      <c r="F1170" s="193"/>
      <c r="G1170" s="193"/>
      <c r="H1170" s="193"/>
      <c r="I1170" s="193"/>
      <c r="J1170" s="193"/>
      <c r="K1170" s="193"/>
    </row>
    <row r="1171" spans="1:11" s="194" customFormat="1" x14ac:dyDescent="0.2">
      <c r="A1171" s="192"/>
      <c r="B1171" s="193"/>
      <c r="C1171" s="193"/>
      <c r="D1171" s="193"/>
      <c r="E1171" s="193"/>
      <c r="F1171" s="193"/>
      <c r="G1171" s="193"/>
      <c r="H1171" s="193"/>
      <c r="I1171" s="193"/>
      <c r="J1171" s="193"/>
      <c r="K1171" s="193"/>
    </row>
    <row r="1172" spans="1:11" s="194" customFormat="1" x14ac:dyDescent="0.2">
      <c r="A1172" s="192"/>
      <c r="B1172" s="193"/>
      <c r="C1172" s="193"/>
      <c r="D1172" s="193"/>
      <c r="E1172" s="193"/>
      <c r="F1172" s="193"/>
      <c r="G1172" s="193"/>
      <c r="H1172" s="193"/>
      <c r="I1172" s="193"/>
      <c r="J1172" s="193"/>
      <c r="K1172" s="193"/>
    </row>
    <row r="1173" spans="1:11" s="194" customFormat="1" x14ac:dyDescent="0.2">
      <c r="A1173" s="192"/>
      <c r="B1173" s="193"/>
      <c r="C1173" s="193"/>
      <c r="D1173" s="193"/>
      <c r="E1173" s="193"/>
      <c r="F1173" s="193"/>
      <c r="G1173" s="193"/>
      <c r="H1173" s="193"/>
      <c r="I1173" s="193"/>
      <c r="J1173" s="193"/>
      <c r="K1173" s="193"/>
    </row>
    <row r="1174" spans="1:11" s="194" customFormat="1" x14ac:dyDescent="0.2">
      <c r="A1174" s="192"/>
      <c r="B1174" s="193"/>
      <c r="C1174" s="193"/>
      <c r="D1174" s="193"/>
      <c r="E1174" s="193"/>
      <c r="F1174" s="193"/>
      <c r="G1174" s="193"/>
      <c r="H1174" s="193"/>
      <c r="I1174" s="193"/>
      <c r="J1174" s="193"/>
      <c r="K1174" s="193"/>
    </row>
    <row r="1175" spans="1:11" s="194" customFormat="1" x14ac:dyDescent="0.2">
      <c r="A1175" s="192"/>
      <c r="B1175" s="193"/>
      <c r="C1175" s="193"/>
      <c r="D1175" s="193"/>
      <c r="E1175" s="193"/>
      <c r="F1175" s="193"/>
      <c r="G1175" s="193"/>
      <c r="H1175" s="193"/>
      <c r="I1175" s="193"/>
      <c r="J1175" s="193"/>
      <c r="K1175" s="193"/>
    </row>
    <row r="1176" spans="1:11" s="194" customFormat="1" x14ac:dyDescent="0.2">
      <c r="A1176" s="192"/>
      <c r="B1176" s="193"/>
      <c r="C1176" s="193"/>
      <c r="D1176" s="193"/>
      <c r="E1176" s="193"/>
      <c r="F1176" s="193"/>
      <c r="G1176" s="193"/>
      <c r="H1176" s="193"/>
      <c r="I1176" s="193"/>
      <c r="J1176" s="193"/>
      <c r="K1176" s="193"/>
    </row>
    <row r="1177" spans="1:11" s="194" customFormat="1" x14ac:dyDescent="0.2">
      <c r="A1177" s="192"/>
      <c r="B1177" s="193"/>
      <c r="C1177" s="193"/>
      <c r="D1177" s="193"/>
      <c r="E1177" s="193"/>
      <c r="F1177" s="193"/>
      <c r="G1177" s="193"/>
      <c r="H1177" s="193"/>
      <c r="I1177" s="193"/>
      <c r="J1177" s="193"/>
      <c r="K1177" s="193"/>
    </row>
    <row r="1178" spans="1:11" s="194" customFormat="1" x14ac:dyDescent="0.2">
      <c r="A1178" s="192"/>
      <c r="B1178" s="193"/>
      <c r="C1178" s="193"/>
      <c r="D1178" s="193"/>
      <c r="E1178" s="193"/>
      <c r="F1178" s="193"/>
      <c r="G1178" s="193"/>
      <c r="H1178" s="193"/>
      <c r="I1178" s="193"/>
      <c r="J1178" s="193"/>
      <c r="K1178" s="193"/>
    </row>
    <row r="1179" spans="1:11" s="194" customFormat="1" x14ac:dyDescent="0.2">
      <c r="A1179" s="192"/>
      <c r="B1179" s="193"/>
      <c r="C1179" s="193"/>
      <c r="D1179" s="193"/>
      <c r="E1179" s="193"/>
      <c r="F1179" s="193"/>
      <c r="G1179" s="193"/>
      <c r="H1179" s="193"/>
      <c r="I1179" s="193"/>
      <c r="J1179" s="193"/>
      <c r="K1179" s="193"/>
    </row>
    <row r="1180" spans="1:11" s="194" customFormat="1" x14ac:dyDescent="0.2">
      <c r="A1180" s="192"/>
      <c r="B1180" s="193"/>
      <c r="C1180" s="193"/>
      <c r="D1180" s="193"/>
      <c r="E1180" s="193"/>
      <c r="F1180" s="193"/>
      <c r="G1180" s="193"/>
      <c r="H1180" s="193"/>
      <c r="I1180" s="193"/>
      <c r="J1180" s="193"/>
      <c r="K1180" s="193"/>
    </row>
    <row r="1181" spans="1:11" s="194" customFormat="1" x14ac:dyDescent="0.2">
      <c r="A1181" s="192"/>
      <c r="B1181" s="193"/>
      <c r="C1181" s="193"/>
      <c r="D1181" s="193"/>
      <c r="E1181" s="193"/>
      <c r="F1181" s="193"/>
      <c r="G1181" s="193"/>
      <c r="H1181" s="193"/>
      <c r="I1181" s="193"/>
      <c r="J1181" s="193"/>
      <c r="K1181" s="193"/>
    </row>
    <row r="1182" spans="1:11" s="194" customFormat="1" x14ac:dyDescent="0.2">
      <c r="A1182" s="192"/>
      <c r="B1182" s="193"/>
      <c r="C1182" s="193"/>
      <c r="D1182" s="193"/>
      <c r="E1182" s="193"/>
      <c r="F1182" s="193"/>
      <c r="G1182" s="193"/>
      <c r="H1182" s="193"/>
      <c r="I1182" s="193"/>
      <c r="J1182" s="193"/>
      <c r="K1182" s="193"/>
    </row>
    <row r="1183" spans="1:11" s="194" customFormat="1" x14ac:dyDescent="0.2">
      <c r="A1183" s="192"/>
      <c r="B1183" s="193"/>
      <c r="C1183" s="193"/>
      <c r="D1183" s="193"/>
      <c r="E1183" s="193"/>
      <c r="F1183" s="193"/>
      <c r="G1183" s="193"/>
      <c r="H1183" s="193"/>
      <c r="I1183" s="193"/>
      <c r="J1183" s="193"/>
      <c r="K1183" s="193"/>
    </row>
    <row r="1184" spans="1:11" s="194" customFormat="1" x14ac:dyDescent="0.2">
      <c r="A1184" s="192"/>
      <c r="B1184" s="193"/>
      <c r="C1184" s="193"/>
      <c r="D1184" s="193"/>
      <c r="E1184" s="193"/>
      <c r="F1184" s="193"/>
      <c r="G1184" s="193"/>
      <c r="H1184" s="193"/>
      <c r="I1184" s="193"/>
      <c r="J1184" s="193"/>
      <c r="K1184" s="193"/>
    </row>
    <row r="1185" spans="1:11" s="194" customFormat="1" x14ac:dyDescent="0.2">
      <c r="A1185" s="192"/>
      <c r="B1185" s="193"/>
      <c r="C1185" s="193"/>
      <c r="D1185" s="193"/>
      <c r="E1185" s="193"/>
      <c r="F1185" s="193"/>
      <c r="G1185" s="193"/>
      <c r="H1185" s="193"/>
      <c r="I1185" s="193"/>
      <c r="J1185" s="193"/>
      <c r="K1185" s="193"/>
    </row>
    <row r="1186" spans="1:11" s="194" customFormat="1" x14ac:dyDescent="0.2">
      <c r="A1186" s="192"/>
      <c r="B1186" s="193"/>
      <c r="C1186" s="193"/>
      <c r="D1186" s="193"/>
      <c r="E1186" s="193"/>
      <c r="F1186" s="193"/>
      <c r="G1186" s="193"/>
      <c r="H1186" s="193"/>
      <c r="I1186" s="193"/>
      <c r="J1186" s="193"/>
      <c r="K1186" s="193"/>
    </row>
    <row r="1187" spans="1:11" s="194" customFormat="1" x14ac:dyDescent="0.2">
      <c r="A1187" s="192"/>
      <c r="B1187" s="193"/>
      <c r="C1187" s="193"/>
      <c r="D1187" s="193"/>
      <c r="E1187" s="193"/>
      <c r="F1187" s="193"/>
      <c r="G1187" s="193"/>
      <c r="H1187" s="193"/>
      <c r="I1187" s="193"/>
      <c r="J1187" s="193"/>
      <c r="K1187" s="193"/>
    </row>
    <row r="1188" spans="1:11" s="194" customFormat="1" x14ac:dyDescent="0.2">
      <c r="A1188" s="192"/>
      <c r="B1188" s="193"/>
      <c r="C1188" s="193"/>
      <c r="D1188" s="193"/>
      <c r="E1188" s="193"/>
      <c r="F1188" s="193"/>
      <c r="G1188" s="193"/>
      <c r="H1188" s="193"/>
      <c r="I1188" s="193"/>
      <c r="J1188" s="193"/>
      <c r="K1188" s="193"/>
    </row>
    <row r="1189" spans="1:11" s="194" customFormat="1" x14ac:dyDescent="0.2">
      <c r="A1189" s="192"/>
      <c r="B1189" s="193"/>
      <c r="C1189" s="193"/>
      <c r="D1189" s="193"/>
      <c r="E1189" s="193"/>
      <c r="F1189" s="193"/>
      <c r="G1189" s="193"/>
      <c r="H1189" s="193"/>
      <c r="I1189" s="193"/>
      <c r="J1189" s="193"/>
      <c r="K1189" s="193"/>
    </row>
    <row r="1190" spans="1:11" s="194" customFormat="1" x14ac:dyDescent="0.2">
      <c r="A1190" s="192"/>
      <c r="B1190" s="193"/>
      <c r="C1190" s="193"/>
      <c r="D1190" s="193"/>
      <c r="E1190" s="193"/>
      <c r="F1190" s="193"/>
      <c r="G1190" s="193"/>
      <c r="H1190" s="193"/>
      <c r="I1190" s="193"/>
      <c r="J1190" s="193"/>
      <c r="K1190" s="193"/>
    </row>
    <row r="1191" spans="1:11" s="194" customFormat="1" x14ac:dyDescent="0.2">
      <c r="A1191" s="192"/>
      <c r="B1191" s="193"/>
      <c r="C1191" s="193"/>
      <c r="D1191" s="193"/>
      <c r="E1191" s="193"/>
      <c r="F1191" s="193"/>
      <c r="G1191" s="193"/>
      <c r="H1191" s="193"/>
      <c r="I1191" s="193"/>
      <c r="J1191" s="193"/>
      <c r="K1191" s="193"/>
    </row>
    <row r="1192" spans="1:11" s="194" customFormat="1" x14ac:dyDescent="0.2">
      <c r="A1192" s="192"/>
      <c r="B1192" s="193"/>
      <c r="C1192" s="193"/>
      <c r="D1192" s="193"/>
      <c r="E1192" s="193"/>
      <c r="F1192" s="193"/>
      <c r="G1192" s="193"/>
      <c r="H1192" s="193"/>
      <c r="I1192" s="193"/>
      <c r="J1192" s="193"/>
      <c r="K1192" s="193"/>
    </row>
    <row r="1193" spans="1:11" s="194" customFormat="1" x14ac:dyDescent="0.2">
      <c r="A1193" s="192"/>
      <c r="B1193" s="193"/>
      <c r="C1193" s="193"/>
      <c r="D1193" s="193"/>
      <c r="E1193" s="193"/>
      <c r="F1193" s="193"/>
      <c r="G1193" s="193"/>
      <c r="H1193" s="193"/>
      <c r="I1193" s="193"/>
      <c r="J1193" s="193"/>
      <c r="K1193" s="193"/>
    </row>
    <row r="1194" spans="1:11" s="194" customFormat="1" x14ac:dyDescent="0.2">
      <c r="A1194" s="192"/>
      <c r="B1194" s="193"/>
      <c r="C1194" s="193"/>
      <c r="D1194" s="193"/>
      <c r="E1194" s="193"/>
      <c r="F1194" s="193"/>
      <c r="G1194" s="193"/>
      <c r="H1194" s="193"/>
      <c r="I1194" s="193"/>
      <c r="J1194" s="193"/>
      <c r="K1194" s="193"/>
    </row>
    <row r="1195" spans="1:11" s="194" customFormat="1" x14ac:dyDescent="0.2">
      <c r="A1195" s="192"/>
      <c r="B1195" s="193"/>
      <c r="C1195" s="193"/>
      <c r="D1195" s="193"/>
      <c r="E1195" s="193"/>
      <c r="F1195" s="193"/>
      <c r="G1195" s="193"/>
      <c r="H1195" s="193"/>
      <c r="I1195" s="193"/>
      <c r="J1195" s="193"/>
      <c r="K1195" s="193"/>
    </row>
    <row r="1196" spans="1:11" s="194" customFormat="1" x14ac:dyDescent="0.2">
      <c r="A1196" s="192"/>
      <c r="B1196" s="193"/>
      <c r="C1196" s="193"/>
      <c r="D1196" s="193"/>
      <c r="E1196" s="193"/>
      <c r="F1196" s="193"/>
      <c r="G1196" s="193"/>
      <c r="H1196" s="193"/>
      <c r="I1196" s="193"/>
      <c r="J1196" s="193"/>
      <c r="K1196" s="193"/>
    </row>
    <row r="1197" spans="1:11" s="194" customFormat="1" x14ac:dyDescent="0.2">
      <c r="A1197" s="192"/>
      <c r="B1197" s="193"/>
      <c r="C1197" s="193"/>
      <c r="D1197" s="193"/>
      <c r="E1197" s="193"/>
      <c r="F1197" s="193"/>
      <c r="G1197" s="193"/>
      <c r="H1197" s="193"/>
      <c r="I1197" s="193"/>
      <c r="J1197" s="193"/>
      <c r="K1197" s="193"/>
    </row>
    <row r="1198" spans="1:11" s="194" customFormat="1" x14ac:dyDescent="0.2">
      <c r="A1198" s="192"/>
      <c r="B1198" s="193"/>
      <c r="C1198" s="193"/>
      <c r="D1198" s="193"/>
      <c r="E1198" s="193"/>
      <c r="F1198" s="193"/>
      <c r="G1198" s="193"/>
      <c r="H1198" s="193"/>
      <c r="I1198" s="193"/>
      <c r="J1198" s="193"/>
      <c r="K1198" s="193"/>
    </row>
    <row r="1199" spans="1:11" s="194" customFormat="1" x14ac:dyDescent="0.2">
      <c r="A1199" s="192"/>
      <c r="B1199" s="193"/>
      <c r="C1199" s="193"/>
      <c r="D1199" s="193"/>
      <c r="E1199" s="193"/>
      <c r="F1199" s="193"/>
      <c r="G1199" s="193"/>
      <c r="H1199" s="193"/>
      <c r="I1199" s="193"/>
      <c r="J1199" s="193"/>
      <c r="K1199" s="193"/>
    </row>
    <row r="1200" spans="1:11" s="194" customFormat="1" x14ac:dyDescent="0.2">
      <c r="A1200" s="192"/>
      <c r="B1200" s="193"/>
      <c r="C1200" s="193"/>
      <c r="D1200" s="193"/>
      <c r="E1200" s="193"/>
      <c r="F1200" s="193"/>
      <c r="G1200" s="193"/>
      <c r="H1200" s="193"/>
      <c r="I1200" s="193"/>
      <c r="J1200" s="193"/>
      <c r="K1200" s="193"/>
    </row>
    <row r="1201" spans="1:11" s="194" customFormat="1" x14ac:dyDescent="0.2">
      <c r="A1201" s="192"/>
      <c r="B1201" s="193"/>
      <c r="C1201" s="193"/>
      <c r="D1201" s="193"/>
      <c r="E1201" s="193"/>
      <c r="F1201" s="193"/>
      <c r="G1201" s="193"/>
      <c r="H1201" s="193"/>
      <c r="I1201" s="193"/>
      <c r="J1201" s="193"/>
      <c r="K1201" s="193"/>
    </row>
    <row r="1202" spans="1:11" s="194" customFormat="1" x14ac:dyDescent="0.2">
      <c r="A1202" s="192"/>
      <c r="B1202" s="193"/>
      <c r="C1202" s="193"/>
      <c r="D1202" s="193"/>
      <c r="E1202" s="193"/>
      <c r="F1202" s="193"/>
      <c r="G1202" s="193"/>
      <c r="H1202" s="193"/>
      <c r="I1202" s="193"/>
      <c r="J1202" s="193"/>
      <c r="K1202" s="193"/>
    </row>
    <row r="1203" spans="1:11" s="194" customFormat="1" x14ac:dyDescent="0.2">
      <c r="A1203" s="192"/>
      <c r="B1203" s="193"/>
      <c r="C1203" s="193"/>
      <c r="D1203" s="193"/>
      <c r="E1203" s="193"/>
      <c r="F1203" s="193"/>
      <c r="G1203" s="193"/>
      <c r="H1203" s="193"/>
      <c r="I1203" s="193"/>
      <c r="J1203" s="193"/>
      <c r="K1203" s="193"/>
    </row>
    <row r="1204" spans="1:11" s="194" customFormat="1" x14ac:dyDescent="0.2">
      <c r="A1204" s="192"/>
      <c r="B1204" s="193"/>
      <c r="C1204" s="193"/>
      <c r="D1204" s="193"/>
      <c r="E1204" s="193"/>
      <c r="F1204" s="193"/>
      <c r="G1204" s="193"/>
      <c r="H1204" s="193"/>
      <c r="I1204" s="193"/>
      <c r="J1204" s="193"/>
      <c r="K1204" s="193"/>
    </row>
    <row r="1205" spans="1:11" s="194" customFormat="1" x14ac:dyDescent="0.2">
      <c r="A1205" s="192"/>
      <c r="B1205" s="193"/>
      <c r="C1205" s="193"/>
      <c r="D1205" s="193"/>
      <c r="E1205" s="193"/>
      <c r="F1205" s="193"/>
      <c r="G1205" s="193"/>
      <c r="H1205" s="193"/>
      <c r="I1205" s="193"/>
      <c r="J1205" s="193"/>
      <c r="K1205" s="193"/>
    </row>
    <row r="1206" spans="1:11" s="194" customFormat="1" x14ac:dyDescent="0.2">
      <c r="A1206" s="192"/>
      <c r="B1206" s="193"/>
      <c r="C1206" s="193"/>
      <c r="D1206" s="193"/>
      <c r="E1206" s="193"/>
      <c r="F1206" s="193"/>
      <c r="G1206" s="193"/>
      <c r="H1206" s="193"/>
      <c r="I1206" s="193"/>
      <c r="J1206" s="193"/>
      <c r="K1206" s="193"/>
    </row>
    <row r="1207" spans="1:11" s="194" customFormat="1" x14ac:dyDescent="0.2">
      <c r="A1207" s="192"/>
      <c r="B1207" s="193"/>
      <c r="C1207" s="193"/>
      <c r="D1207" s="193"/>
      <c r="E1207" s="193"/>
      <c r="F1207" s="193"/>
      <c r="G1207" s="193"/>
      <c r="H1207" s="193"/>
      <c r="I1207" s="193"/>
      <c r="J1207" s="193"/>
      <c r="K1207" s="193"/>
    </row>
    <row r="1208" spans="1:11" s="194" customFormat="1" x14ac:dyDescent="0.2">
      <c r="A1208" s="192"/>
      <c r="B1208" s="193"/>
      <c r="C1208" s="193"/>
      <c r="D1208" s="193"/>
      <c r="E1208" s="193"/>
      <c r="F1208" s="193"/>
      <c r="G1208" s="193"/>
      <c r="H1208" s="193"/>
      <c r="I1208" s="193"/>
      <c r="J1208" s="193"/>
      <c r="K1208" s="193"/>
    </row>
    <row r="1209" spans="1:11" s="194" customFormat="1" x14ac:dyDescent="0.2">
      <c r="A1209" s="192"/>
      <c r="B1209" s="193"/>
      <c r="C1209" s="193"/>
      <c r="D1209" s="193"/>
      <c r="E1209" s="193"/>
      <c r="F1209" s="193"/>
      <c r="G1209" s="193"/>
      <c r="H1209" s="193"/>
      <c r="I1209" s="193"/>
      <c r="J1209" s="193"/>
      <c r="K1209" s="193"/>
    </row>
    <row r="1210" spans="1:11" s="194" customFormat="1" x14ac:dyDescent="0.2">
      <c r="A1210" s="192"/>
      <c r="B1210" s="193"/>
      <c r="C1210" s="193"/>
      <c r="D1210" s="193"/>
      <c r="E1210" s="193"/>
      <c r="F1210" s="193"/>
      <c r="G1210" s="193"/>
      <c r="H1210" s="193"/>
      <c r="I1210" s="193"/>
      <c r="J1210" s="193"/>
      <c r="K1210" s="193"/>
    </row>
    <row r="1211" spans="1:11" s="194" customFormat="1" x14ac:dyDescent="0.2">
      <c r="A1211" s="192"/>
      <c r="B1211" s="193"/>
      <c r="C1211" s="193"/>
      <c r="D1211" s="193"/>
      <c r="E1211" s="193"/>
      <c r="F1211" s="193"/>
      <c r="G1211" s="193"/>
      <c r="H1211" s="193"/>
      <c r="I1211" s="193"/>
      <c r="J1211" s="193"/>
      <c r="K1211" s="193"/>
    </row>
    <row r="1212" spans="1:11" s="194" customFormat="1" x14ac:dyDescent="0.2">
      <c r="A1212" s="192"/>
      <c r="B1212" s="193"/>
      <c r="C1212" s="193"/>
      <c r="D1212" s="193"/>
      <c r="E1212" s="193"/>
      <c r="F1212" s="193"/>
      <c r="G1212" s="193"/>
      <c r="H1212" s="193"/>
      <c r="I1212" s="193"/>
      <c r="J1212" s="193"/>
      <c r="K1212" s="193"/>
    </row>
    <row r="1213" spans="1:11" s="194" customFormat="1" x14ac:dyDescent="0.2">
      <c r="A1213" s="192"/>
      <c r="B1213" s="193"/>
      <c r="C1213" s="193"/>
      <c r="D1213" s="193"/>
      <c r="E1213" s="193"/>
      <c r="F1213" s="193"/>
      <c r="G1213" s="193"/>
      <c r="H1213" s="193"/>
      <c r="I1213" s="193"/>
      <c r="J1213" s="193"/>
      <c r="K1213" s="193"/>
    </row>
    <row r="1214" spans="1:11" s="194" customFormat="1" x14ac:dyDescent="0.2">
      <c r="A1214" s="192"/>
      <c r="B1214" s="193"/>
      <c r="C1214" s="193"/>
      <c r="D1214" s="193"/>
      <c r="E1214" s="193"/>
      <c r="F1214" s="193"/>
      <c r="G1214" s="193"/>
      <c r="H1214" s="193"/>
      <c r="I1214" s="193"/>
      <c r="J1214" s="193"/>
      <c r="K1214" s="193"/>
    </row>
    <row r="1215" spans="1:11" s="194" customFormat="1" x14ac:dyDescent="0.2">
      <c r="A1215" s="192"/>
      <c r="B1215" s="193"/>
      <c r="C1215" s="193"/>
      <c r="D1215" s="193"/>
      <c r="E1215" s="193"/>
      <c r="F1215" s="193"/>
      <c r="G1215" s="193"/>
      <c r="H1215" s="193"/>
      <c r="I1215" s="193"/>
      <c r="J1215" s="193"/>
      <c r="K1215" s="193"/>
    </row>
    <row r="1216" spans="1:11" s="194" customFormat="1" x14ac:dyDescent="0.2">
      <c r="A1216" s="192"/>
      <c r="B1216" s="193"/>
      <c r="C1216" s="193"/>
      <c r="D1216" s="193"/>
      <c r="E1216" s="193"/>
      <c r="F1216" s="193"/>
      <c r="G1216" s="193"/>
      <c r="H1216" s="193"/>
      <c r="I1216" s="193"/>
      <c r="J1216" s="193"/>
      <c r="K1216" s="193"/>
    </row>
    <row r="1217" spans="1:11" s="194" customFormat="1" x14ac:dyDescent="0.2">
      <c r="A1217" s="192"/>
      <c r="B1217" s="193"/>
      <c r="C1217" s="193"/>
      <c r="D1217" s="193"/>
      <c r="E1217" s="193"/>
      <c r="F1217" s="193"/>
      <c r="G1217" s="193"/>
      <c r="H1217" s="193"/>
      <c r="I1217" s="193"/>
      <c r="J1217" s="193"/>
      <c r="K1217" s="193"/>
    </row>
    <row r="1218" spans="1:11" s="194" customFormat="1" x14ac:dyDescent="0.2">
      <c r="A1218" s="192"/>
      <c r="B1218" s="193"/>
      <c r="C1218" s="193"/>
      <c r="D1218" s="193"/>
      <c r="E1218" s="193"/>
      <c r="F1218" s="193"/>
      <c r="G1218" s="193"/>
      <c r="H1218" s="193"/>
      <c r="I1218" s="193"/>
      <c r="J1218" s="193"/>
      <c r="K1218" s="193"/>
    </row>
    <row r="1219" spans="1:11" s="194" customFormat="1" x14ac:dyDescent="0.2">
      <c r="A1219" s="192"/>
      <c r="B1219" s="193"/>
      <c r="C1219" s="193"/>
      <c r="D1219" s="193"/>
      <c r="E1219" s="193"/>
      <c r="F1219" s="193"/>
      <c r="G1219" s="193"/>
      <c r="H1219" s="193"/>
      <c r="I1219" s="193"/>
      <c r="J1219" s="193"/>
      <c r="K1219" s="193"/>
    </row>
    <row r="1220" spans="1:11" s="194" customFormat="1" x14ac:dyDescent="0.2">
      <c r="A1220" s="192"/>
      <c r="B1220" s="193"/>
      <c r="C1220" s="193"/>
      <c r="D1220" s="193"/>
      <c r="E1220" s="193"/>
      <c r="F1220" s="193"/>
      <c r="G1220" s="193"/>
      <c r="H1220" s="193"/>
      <c r="I1220" s="193"/>
      <c r="J1220" s="193"/>
      <c r="K1220" s="193"/>
    </row>
    <row r="1221" spans="1:11" s="194" customFormat="1" x14ac:dyDescent="0.2">
      <c r="A1221" s="192"/>
      <c r="B1221" s="193"/>
      <c r="C1221" s="193"/>
      <c r="D1221" s="193"/>
      <c r="E1221" s="193"/>
      <c r="F1221" s="193"/>
      <c r="G1221" s="193"/>
      <c r="H1221" s="193"/>
      <c r="I1221" s="193"/>
      <c r="J1221" s="193"/>
      <c r="K1221" s="193"/>
    </row>
    <row r="1222" spans="1:11" s="194" customFormat="1" x14ac:dyDescent="0.2">
      <c r="A1222" s="192"/>
      <c r="B1222" s="193"/>
      <c r="C1222" s="193"/>
      <c r="D1222" s="193"/>
      <c r="E1222" s="193"/>
      <c r="F1222" s="193"/>
      <c r="G1222" s="193"/>
      <c r="H1222" s="193"/>
      <c r="I1222" s="193"/>
      <c r="J1222" s="193"/>
      <c r="K1222" s="193"/>
    </row>
    <row r="1223" spans="1:11" s="194" customFormat="1" x14ac:dyDescent="0.2">
      <c r="A1223" s="192"/>
      <c r="B1223" s="193"/>
      <c r="C1223" s="193"/>
      <c r="D1223" s="193"/>
      <c r="E1223" s="193"/>
      <c r="F1223" s="193"/>
      <c r="G1223" s="193"/>
      <c r="H1223" s="193"/>
      <c r="I1223" s="193"/>
      <c r="J1223" s="193"/>
      <c r="K1223" s="193"/>
    </row>
    <row r="1224" spans="1:11" s="194" customFormat="1" x14ac:dyDescent="0.2">
      <c r="A1224" s="192"/>
      <c r="B1224" s="193"/>
      <c r="C1224" s="193"/>
      <c r="D1224" s="193"/>
      <c r="E1224" s="193"/>
      <c r="F1224" s="193"/>
      <c r="G1224" s="193"/>
      <c r="H1224" s="193"/>
      <c r="I1224" s="193"/>
      <c r="J1224" s="193"/>
      <c r="K1224" s="193"/>
    </row>
    <row r="1225" spans="1:11" s="194" customFormat="1" x14ac:dyDescent="0.2">
      <c r="A1225" s="192"/>
      <c r="B1225" s="193"/>
      <c r="C1225" s="193"/>
      <c r="D1225" s="193"/>
      <c r="E1225" s="193"/>
      <c r="F1225" s="193"/>
      <c r="G1225" s="193"/>
      <c r="H1225" s="193"/>
      <c r="I1225" s="193"/>
      <c r="J1225" s="193"/>
      <c r="K1225" s="193"/>
    </row>
    <row r="1226" spans="1:11" s="194" customFormat="1" x14ac:dyDescent="0.2">
      <c r="A1226" s="192"/>
      <c r="B1226" s="193"/>
      <c r="C1226" s="193"/>
      <c r="D1226" s="193"/>
      <c r="E1226" s="193"/>
      <c r="F1226" s="193"/>
      <c r="G1226" s="193"/>
      <c r="H1226" s="193"/>
      <c r="I1226" s="193"/>
      <c r="J1226" s="193"/>
      <c r="K1226" s="193"/>
    </row>
    <row r="1227" spans="1:11" s="194" customFormat="1" x14ac:dyDescent="0.2">
      <c r="A1227" s="192"/>
      <c r="B1227" s="193"/>
      <c r="C1227" s="193"/>
      <c r="D1227" s="193"/>
      <c r="E1227" s="193"/>
      <c r="F1227" s="193"/>
      <c r="G1227" s="193"/>
      <c r="H1227" s="193"/>
      <c r="I1227" s="193"/>
      <c r="J1227" s="193"/>
      <c r="K1227" s="193"/>
    </row>
    <row r="1228" spans="1:11" s="194" customFormat="1" x14ac:dyDescent="0.2">
      <c r="A1228" s="192"/>
      <c r="B1228" s="193"/>
      <c r="C1228" s="193"/>
      <c r="D1228" s="193"/>
      <c r="E1228" s="193"/>
      <c r="F1228" s="193"/>
      <c r="G1228" s="193"/>
      <c r="H1228" s="193"/>
      <c r="I1228" s="193"/>
      <c r="J1228" s="193"/>
      <c r="K1228" s="193"/>
    </row>
    <row r="1229" spans="1:11" s="194" customFormat="1" x14ac:dyDescent="0.2">
      <c r="A1229" s="192"/>
      <c r="B1229" s="193"/>
      <c r="C1229" s="193"/>
      <c r="D1229" s="193"/>
      <c r="E1229" s="193"/>
      <c r="F1229" s="193"/>
      <c r="G1229" s="193"/>
      <c r="H1229" s="193"/>
      <c r="I1229" s="193"/>
      <c r="J1229" s="193"/>
      <c r="K1229" s="193"/>
    </row>
    <row r="1230" spans="1:11" s="194" customFormat="1" x14ac:dyDescent="0.2">
      <c r="A1230" s="192"/>
      <c r="B1230" s="193"/>
      <c r="C1230" s="193"/>
      <c r="D1230" s="193"/>
      <c r="E1230" s="193"/>
      <c r="F1230" s="193"/>
      <c r="G1230" s="193"/>
      <c r="H1230" s="193"/>
      <c r="I1230" s="193"/>
      <c r="J1230" s="193"/>
      <c r="K1230" s="193"/>
    </row>
    <row r="1231" spans="1:11" s="194" customFormat="1" x14ac:dyDescent="0.2">
      <c r="A1231" s="192"/>
      <c r="B1231" s="193"/>
      <c r="C1231" s="193"/>
      <c r="D1231" s="193"/>
      <c r="E1231" s="193"/>
      <c r="F1231" s="193"/>
      <c r="G1231" s="193"/>
      <c r="H1231" s="193"/>
      <c r="I1231" s="193"/>
      <c r="J1231" s="193"/>
      <c r="K1231" s="193"/>
    </row>
    <row r="1232" spans="1:11" s="194" customFormat="1" x14ac:dyDescent="0.2">
      <c r="A1232" s="192"/>
      <c r="B1232" s="193"/>
      <c r="C1232" s="193"/>
      <c r="D1232" s="193"/>
      <c r="E1232" s="193"/>
      <c r="F1232" s="193"/>
      <c r="G1232" s="193"/>
      <c r="H1232" s="193"/>
      <c r="I1232" s="193"/>
      <c r="J1232" s="193"/>
      <c r="K1232" s="193"/>
    </row>
    <row r="1233" spans="1:11" s="194" customFormat="1" x14ac:dyDescent="0.2">
      <c r="A1233" s="192"/>
      <c r="B1233" s="193"/>
      <c r="C1233" s="193"/>
      <c r="D1233" s="193"/>
      <c r="E1233" s="193"/>
      <c r="F1233" s="193"/>
      <c r="G1233" s="193"/>
      <c r="H1233" s="193"/>
      <c r="I1233" s="193"/>
      <c r="J1233" s="193"/>
      <c r="K1233" s="193"/>
    </row>
    <row r="1234" spans="1:11" s="194" customFormat="1" x14ac:dyDescent="0.2">
      <c r="A1234" s="192"/>
      <c r="B1234" s="193"/>
      <c r="C1234" s="193"/>
      <c r="D1234" s="193"/>
      <c r="E1234" s="193"/>
      <c r="F1234" s="193"/>
      <c r="G1234" s="193"/>
      <c r="H1234" s="193"/>
      <c r="I1234" s="193"/>
      <c r="J1234" s="193"/>
      <c r="K1234" s="193"/>
    </row>
    <row r="1235" spans="1:11" s="194" customFormat="1" x14ac:dyDescent="0.2">
      <c r="A1235" s="192"/>
      <c r="B1235" s="193"/>
      <c r="C1235" s="193"/>
      <c r="D1235" s="193"/>
      <c r="E1235" s="193"/>
      <c r="F1235" s="193"/>
      <c r="G1235" s="193"/>
      <c r="H1235" s="193"/>
      <c r="I1235" s="193"/>
      <c r="J1235" s="193"/>
      <c r="K1235" s="193"/>
    </row>
    <row r="1236" spans="1:11" s="194" customFormat="1" x14ac:dyDescent="0.2">
      <c r="A1236" s="192"/>
      <c r="B1236" s="193"/>
      <c r="C1236" s="193"/>
      <c r="D1236" s="193"/>
      <c r="E1236" s="193"/>
      <c r="F1236" s="193"/>
      <c r="G1236" s="193"/>
      <c r="H1236" s="193"/>
      <c r="I1236" s="193"/>
      <c r="J1236" s="193"/>
      <c r="K1236" s="193"/>
    </row>
    <row r="1237" spans="1:11" s="194" customFormat="1" x14ac:dyDescent="0.2">
      <c r="A1237" s="192"/>
      <c r="B1237" s="193"/>
      <c r="C1237" s="193"/>
      <c r="D1237" s="193"/>
      <c r="E1237" s="193"/>
      <c r="F1237" s="193"/>
      <c r="G1237" s="193"/>
      <c r="H1237" s="193"/>
      <c r="I1237" s="193"/>
      <c r="J1237" s="193"/>
      <c r="K1237" s="193"/>
    </row>
    <row r="1238" spans="1:11" s="194" customFormat="1" x14ac:dyDescent="0.2">
      <c r="A1238" s="192"/>
      <c r="B1238" s="193"/>
      <c r="C1238" s="193"/>
      <c r="D1238" s="193"/>
      <c r="E1238" s="193"/>
      <c r="F1238" s="193"/>
      <c r="G1238" s="193"/>
      <c r="H1238" s="193"/>
      <c r="I1238" s="193"/>
      <c r="J1238" s="193"/>
      <c r="K1238" s="193"/>
    </row>
    <row r="1239" spans="1:11" s="194" customFormat="1" x14ac:dyDescent="0.2">
      <c r="A1239" s="192"/>
      <c r="B1239" s="193"/>
      <c r="C1239" s="193"/>
      <c r="D1239" s="193"/>
      <c r="E1239" s="193"/>
      <c r="F1239" s="193"/>
      <c r="G1239" s="193"/>
      <c r="H1239" s="193"/>
      <c r="I1239" s="193"/>
      <c r="J1239" s="193"/>
      <c r="K1239" s="193"/>
    </row>
    <row r="1240" spans="1:11" s="194" customFormat="1" x14ac:dyDescent="0.2">
      <c r="A1240" s="192"/>
      <c r="B1240" s="193"/>
      <c r="C1240" s="193"/>
      <c r="D1240" s="193"/>
      <c r="E1240" s="193"/>
      <c r="F1240" s="193"/>
      <c r="G1240" s="193"/>
      <c r="H1240" s="193"/>
      <c r="I1240" s="193"/>
      <c r="J1240" s="193"/>
      <c r="K1240" s="193"/>
    </row>
    <row r="1241" spans="1:11" s="194" customFormat="1" x14ac:dyDescent="0.2">
      <c r="A1241" s="192"/>
      <c r="B1241" s="193"/>
      <c r="C1241" s="193"/>
      <c r="D1241" s="193"/>
      <c r="E1241" s="193"/>
      <c r="F1241" s="193"/>
      <c r="G1241" s="193"/>
      <c r="H1241" s="193"/>
      <c r="I1241" s="193"/>
      <c r="J1241" s="193"/>
      <c r="K1241" s="193"/>
    </row>
    <row r="1242" spans="1:11" s="194" customFormat="1" x14ac:dyDescent="0.2">
      <c r="A1242" s="192"/>
      <c r="B1242" s="193"/>
      <c r="C1242" s="193"/>
      <c r="D1242" s="193"/>
      <c r="E1242" s="193"/>
      <c r="F1242" s="193"/>
      <c r="G1242" s="193"/>
      <c r="H1242" s="193"/>
      <c r="I1242" s="193"/>
      <c r="J1242" s="193"/>
      <c r="K1242" s="193"/>
    </row>
    <row r="1243" spans="1:11" s="194" customFormat="1" x14ac:dyDescent="0.2">
      <c r="A1243" s="192"/>
      <c r="B1243" s="193"/>
      <c r="C1243" s="193"/>
      <c r="D1243" s="193"/>
      <c r="E1243" s="193"/>
      <c r="F1243" s="193"/>
      <c r="G1243" s="193"/>
      <c r="H1243" s="193"/>
      <c r="I1243" s="193"/>
      <c r="J1243" s="193"/>
      <c r="K1243" s="193"/>
    </row>
    <row r="1244" spans="1:11" s="194" customFormat="1" x14ac:dyDescent="0.2">
      <c r="A1244" s="192"/>
      <c r="B1244" s="193"/>
      <c r="C1244" s="193"/>
      <c r="D1244" s="193"/>
      <c r="E1244" s="193"/>
      <c r="F1244" s="193"/>
      <c r="G1244" s="193"/>
      <c r="H1244" s="193"/>
      <c r="I1244" s="193"/>
      <c r="J1244" s="193"/>
      <c r="K1244" s="193"/>
    </row>
    <row r="1245" spans="1:11" s="194" customFormat="1" x14ac:dyDescent="0.2">
      <c r="A1245" s="192"/>
      <c r="B1245" s="193"/>
      <c r="C1245" s="193"/>
      <c r="D1245" s="193"/>
      <c r="E1245" s="193"/>
      <c r="F1245" s="193"/>
      <c r="G1245" s="193"/>
      <c r="H1245" s="193"/>
      <c r="I1245" s="193"/>
      <c r="J1245" s="193"/>
      <c r="K1245" s="193"/>
    </row>
    <row r="1246" spans="1:11" s="194" customFormat="1" x14ac:dyDescent="0.2">
      <c r="A1246" s="192"/>
      <c r="B1246" s="193"/>
      <c r="C1246" s="193"/>
      <c r="D1246" s="193"/>
      <c r="E1246" s="193"/>
      <c r="F1246" s="193"/>
      <c r="G1246" s="193"/>
      <c r="H1246" s="193"/>
      <c r="I1246" s="193"/>
      <c r="J1246" s="193"/>
      <c r="K1246" s="193"/>
    </row>
    <row r="1247" spans="1:11" s="194" customFormat="1" x14ac:dyDescent="0.2">
      <c r="A1247" s="192"/>
      <c r="B1247" s="193"/>
      <c r="C1247" s="193"/>
      <c r="D1247" s="193"/>
      <c r="E1247" s="193"/>
      <c r="F1247" s="193"/>
      <c r="G1247" s="193"/>
      <c r="H1247" s="193"/>
      <c r="I1247" s="193"/>
      <c r="J1247" s="193"/>
      <c r="K1247" s="193"/>
    </row>
    <row r="1248" spans="1:11" s="194" customFormat="1" x14ac:dyDescent="0.2">
      <c r="A1248" s="192"/>
      <c r="B1248" s="193"/>
      <c r="C1248" s="193"/>
      <c r="D1248" s="193"/>
      <c r="E1248" s="193"/>
      <c r="F1248" s="193"/>
      <c r="G1248" s="193"/>
      <c r="H1248" s="193"/>
      <c r="I1248" s="193"/>
      <c r="J1248" s="193"/>
      <c r="K1248" s="193"/>
    </row>
    <row r="1249" spans="1:11" s="194" customFormat="1" x14ac:dyDescent="0.2">
      <c r="A1249" s="192"/>
      <c r="B1249" s="193"/>
      <c r="C1249" s="193"/>
      <c r="D1249" s="193"/>
      <c r="E1249" s="193"/>
      <c r="F1249" s="193"/>
      <c r="G1249" s="193"/>
      <c r="H1249" s="193"/>
      <c r="I1249" s="193"/>
      <c r="J1249" s="193"/>
      <c r="K1249" s="193"/>
    </row>
    <row r="1250" spans="1:11" s="194" customFormat="1" x14ac:dyDescent="0.2">
      <c r="A1250" s="192"/>
      <c r="B1250" s="193"/>
      <c r="C1250" s="193"/>
      <c r="D1250" s="193"/>
      <c r="E1250" s="193"/>
      <c r="F1250" s="193"/>
      <c r="G1250" s="193"/>
      <c r="H1250" s="193"/>
      <c r="I1250" s="193"/>
      <c r="J1250" s="193"/>
      <c r="K1250" s="193"/>
    </row>
    <row r="1251" spans="1:11" s="194" customFormat="1" x14ac:dyDescent="0.2">
      <c r="A1251" s="192"/>
      <c r="B1251" s="193"/>
      <c r="C1251" s="193"/>
      <c r="D1251" s="193"/>
      <c r="E1251" s="193"/>
      <c r="F1251" s="193"/>
      <c r="G1251" s="193"/>
      <c r="H1251" s="193"/>
      <c r="I1251" s="193"/>
      <c r="J1251" s="193"/>
      <c r="K1251" s="193"/>
    </row>
    <row r="1252" spans="1:11" s="194" customFormat="1" x14ac:dyDescent="0.2">
      <c r="A1252" s="192"/>
      <c r="B1252" s="193"/>
      <c r="C1252" s="193"/>
      <c r="D1252" s="193"/>
      <c r="E1252" s="193"/>
      <c r="F1252" s="193"/>
      <c r="G1252" s="193"/>
      <c r="H1252" s="193"/>
      <c r="I1252" s="193"/>
      <c r="J1252" s="193"/>
      <c r="K1252" s="193"/>
    </row>
    <row r="1253" spans="1:11" s="194" customFormat="1" x14ac:dyDescent="0.2">
      <c r="A1253" s="192"/>
      <c r="B1253" s="193"/>
      <c r="C1253" s="193"/>
      <c r="D1253" s="193"/>
      <c r="E1253" s="193"/>
      <c r="F1253" s="193"/>
      <c r="G1253" s="193"/>
      <c r="H1253" s="193"/>
      <c r="I1253" s="193"/>
      <c r="J1253" s="193"/>
      <c r="K1253" s="193"/>
    </row>
    <row r="1254" spans="1:11" s="194" customFormat="1" x14ac:dyDescent="0.2">
      <c r="A1254" s="192"/>
      <c r="B1254" s="193"/>
      <c r="C1254" s="193"/>
      <c r="D1254" s="193"/>
      <c r="E1254" s="193"/>
      <c r="F1254" s="193"/>
      <c r="G1254" s="193"/>
      <c r="H1254" s="193"/>
      <c r="I1254" s="193"/>
      <c r="J1254" s="193"/>
      <c r="K1254" s="193"/>
    </row>
    <row r="1255" spans="1:11" s="194" customFormat="1" x14ac:dyDescent="0.2">
      <c r="A1255" s="192"/>
      <c r="B1255" s="193"/>
      <c r="C1255" s="193"/>
      <c r="D1255" s="193"/>
      <c r="E1255" s="193"/>
      <c r="F1255" s="193"/>
      <c r="G1255" s="193"/>
      <c r="H1255" s="193"/>
      <c r="I1255" s="193"/>
      <c r="J1255" s="193"/>
      <c r="K1255" s="193"/>
    </row>
    <row r="1256" spans="1:11" s="194" customFormat="1" x14ac:dyDescent="0.2">
      <c r="A1256" s="192"/>
      <c r="B1256" s="193"/>
      <c r="C1256" s="193"/>
      <c r="D1256" s="193"/>
      <c r="E1256" s="193"/>
      <c r="F1256" s="193"/>
      <c r="G1256" s="193"/>
      <c r="H1256" s="193"/>
      <c r="I1256" s="193"/>
      <c r="J1256" s="193"/>
      <c r="K1256" s="193"/>
    </row>
    <row r="1257" spans="1:11" s="194" customFormat="1" x14ac:dyDescent="0.2">
      <c r="A1257" s="192"/>
      <c r="B1257" s="193"/>
      <c r="C1257" s="193"/>
      <c r="D1257" s="193"/>
      <c r="E1257" s="193"/>
      <c r="F1257" s="193"/>
      <c r="G1257" s="193"/>
      <c r="H1257" s="193"/>
      <c r="I1257" s="193"/>
      <c r="J1257" s="193"/>
      <c r="K1257" s="193"/>
    </row>
    <row r="1258" spans="1:11" s="194" customFormat="1" x14ac:dyDescent="0.2">
      <c r="A1258" s="192"/>
      <c r="B1258" s="193"/>
      <c r="C1258" s="193"/>
      <c r="D1258" s="193"/>
      <c r="E1258" s="193"/>
      <c r="F1258" s="193"/>
      <c r="G1258" s="193"/>
      <c r="H1258" s="193"/>
      <c r="I1258" s="193"/>
      <c r="J1258" s="193"/>
      <c r="K1258" s="193"/>
    </row>
    <row r="1259" spans="1:11" s="194" customFormat="1" x14ac:dyDescent="0.2">
      <c r="A1259" s="192"/>
      <c r="B1259" s="193"/>
      <c r="C1259" s="193"/>
      <c r="D1259" s="193"/>
      <c r="E1259" s="193"/>
      <c r="F1259" s="193"/>
      <c r="G1259" s="193"/>
      <c r="H1259" s="193"/>
      <c r="I1259" s="193"/>
      <c r="J1259" s="193"/>
      <c r="K1259" s="193"/>
    </row>
    <row r="1260" spans="1:11" s="194" customFormat="1" x14ac:dyDescent="0.2">
      <c r="A1260" s="192"/>
      <c r="B1260" s="193"/>
      <c r="C1260" s="193"/>
      <c r="D1260" s="193"/>
      <c r="E1260" s="193"/>
      <c r="F1260" s="193"/>
      <c r="G1260" s="193"/>
      <c r="H1260" s="193"/>
      <c r="I1260" s="193"/>
      <c r="J1260" s="193"/>
      <c r="K1260" s="193"/>
    </row>
    <row r="1261" spans="1:11" s="194" customFormat="1" x14ac:dyDescent="0.2">
      <c r="A1261" s="192"/>
      <c r="B1261" s="193"/>
      <c r="C1261" s="193"/>
      <c r="D1261" s="193"/>
      <c r="E1261" s="193"/>
      <c r="F1261" s="193"/>
      <c r="G1261" s="193"/>
      <c r="H1261" s="193"/>
      <c r="I1261" s="193"/>
      <c r="J1261" s="193"/>
      <c r="K1261" s="193"/>
    </row>
    <row r="1262" spans="1:11" s="194" customFormat="1" x14ac:dyDescent="0.2">
      <c r="A1262" s="192"/>
      <c r="B1262" s="193"/>
      <c r="C1262" s="193"/>
      <c r="D1262" s="193"/>
      <c r="E1262" s="193"/>
      <c r="F1262" s="193"/>
      <c r="G1262" s="193"/>
      <c r="H1262" s="193"/>
      <c r="I1262" s="193"/>
      <c r="J1262" s="193"/>
      <c r="K1262" s="193"/>
    </row>
    <row r="1263" spans="1:11" s="194" customFormat="1" x14ac:dyDescent="0.2">
      <c r="A1263" s="192"/>
      <c r="B1263" s="193"/>
      <c r="C1263" s="193"/>
      <c r="D1263" s="193"/>
      <c r="E1263" s="193"/>
      <c r="F1263" s="193"/>
      <c r="G1263" s="193"/>
      <c r="H1263" s="193"/>
      <c r="I1263" s="193"/>
      <c r="J1263" s="193"/>
      <c r="K1263" s="193"/>
    </row>
    <row r="1264" spans="1:11" s="194" customFormat="1" x14ac:dyDescent="0.2">
      <c r="A1264" s="192"/>
      <c r="B1264" s="193"/>
      <c r="C1264" s="193"/>
      <c r="D1264" s="193"/>
      <c r="E1264" s="193"/>
      <c r="F1264" s="193"/>
      <c r="G1264" s="193"/>
      <c r="H1264" s="193"/>
      <c r="I1264" s="193"/>
      <c r="J1264" s="193"/>
      <c r="K1264" s="193"/>
    </row>
    <row r="1265" spans="1:11" s="194" customFormat="1" x14ac:dyDescent="0.2">
      <c r="A1265" s="192"/>
      <c r="B1265" s="193"/>
      <c r="C1265" s="193"/>
      <c r="D1265" s="193"/>
      <c r="E1265" s="193"/>
      <c r="F1265" s="193"/>
      <c r="G1265" s="193"/>
      <c r="H1265" s="193"/>
      <c r="I1265" s="193"/>
      <c r="J1265" s="193"/>
      <c r="K1265" s="193"/>
    </row>
    <row r="1266" spans="1:11" s="194" customFormat="1" x14ac:dyDescent="0.2">
      <c r="A1266" s="192"/>
      <c r="B1266" s="193"/>
      <c r="C1266" s="193"/>
      <c r="D1266" s="193"/>
      <c r="E1266" s="193"/>
      <c r="F1266" s="193"/>
      <c r="G1266" s="193"/>
      <c r="H1266" s="193"/>
      <c r="I1266" s="193"/>
      <c r="J1266" s="193"/>
      <c r="K1266" s="193"/>
    </row>
    <row r="1267" spans="1:11" s="194" customFormat="1" x14ac:dyDescent="0.2">
      <c r="A1267" s="192"/>
      <c r="B1267" s="193"/>
      <c r="C1267" s="193"/>
      <c r="D1267" s="193"/>
      <c r="E1267" s="193"/>
      <c r="F1267" s="193"/>
      <c r="G1267" s="193"/>
      <c r="H1267" s="193"/>
      <c r="I1267" s="193"/>
      <c r="J1267" s="193"/>
      <c r="K1267" s="193"/>
    </row>
    <row r="1268" spans="1:11" s="194" customFormat="1" x14ac:dyDescent="0.2">
      <c r="A1268" s="192"/>
      <c r="B1268" s="193"/>
      <c r="C1268" s="193"/>
      <c r="D1268" s="193"/>
      <c r="E1268" s="193"/>
      <c r="F1268" s="193"/>
      <c r="G1268" s="193"/>
      <c r="H1268" s="193"/>
      <c r="I1268" s="193"/>
      <c r="J1268" s="193"/>
      <c r="K1268" s="193"/>
    </row>
    <row r="1269" spans="1:11" s="194" customFormat="1" x14ac:dyDescent="0.2">
      <c r="A1269" s="192"/>
      <c r="B1269" s="193"/>
      <c r="C1269" s="193"/>
      <c r="D1269" s="193"/>
      <c r="E1269" s="193"/>
      <c r="F1269" s="193"/>
      <c r="G1269" s="193"/>
      <c r="H1269" s="193"/>
      <c r="I1269" s="193"/>
      <c r="J1269" s="193"/>
      <c r="K1269" s="193"/>
    </row>
    <row r="1270" spans="1:11" s="194" customFormat="1" x14ac:dyDescent="0.2">
      <c r="A1270" s="192"/>
      <c r="B1270" s="193"/>
      <c r="C1270" s="193"/>
      <c r="D1270" s="193"/>
      <c r="E1270" s="193"/>
      <c r="F1270" s="193"/>
      <c r="G1270" s="193"/>
      <c r="H1270" s="193"/>
      <c r="I1270" s="193"/>
      <c r="J1270" s="193"/>
      <c r="K1270" s="193"/>
    </row>
    <row r="1271" spans="1:11" s="194" customFormat="1" x14ac:dyDescent="0.2">
      <c r="A1271" s="192"/>
      <c r="B1271" s="193"/>
      <c r="C1271" s="193"/>
      <c r="D1271" s="193"/>
      <c r="E1271" s="193"/>
      <c r="F1271" s="193"/>
      <c r="G1271" s="193"/>
      <c r="H1271" s="193"/>
      <c r="I1271" s="193"/>
      <c r="J1271" s="193"/>
      <c r="K1271" s="193"/>
    </row>
    <row r="1272" spans="1:11" s="194" customFormat="1" x14ac:dyDescent="0.2">
      <c r="A1272" s="192"/>
      <c r="B1272" s="193"/>
      <c r="C1272" s="193"/>
      <c r="D1272" s="193"/>
      <c r="E1272" s="193"/>
      <c r="F1272" s="193"/>
      <c r="G1272" s="193"/>
      <c r="H1272" s="193"/>
      <c r="I1272" s="193"/>
      <c r="J1272" s="193"/>
      <c r="K1272" s="193"/>
    </row>
    <row r="1273" spans="1:11" s="194" customFormat="1" x14ac:dyDescent="0.2">
      <c r="A1273" s="192"/>
      <c r="B1273" s="193"/>
      <c r="C1273" s="193"/>
      <c r="D1273" s="193"/>
      <c r="E1273" s="193"/>
      <c r="F1273" s="193"/>
      <c r="G1273" s="193"/>
      <c r="H1273" s="193"/>
      <c r="I1273" s="193"/>
      <c r="J1273" s="193"/>
      <c r="K1273" s="193"/>
    </row>
    <row r="1274" spans="1:11" s="194" customFormat="1" x14ac:dyDescent="0.2">
      <c r="A1274" s="192"/>
      <c r="B1274" s="193"/>
      <c r="C1274" s="193"/>
      <c r="D1274" s="193"/>
      <c r="E1274" s="193"/>
      <c r="F1274" s="193"/>
      <c r="G1274" s="193"/>
      <c r="H1274" s="193"/>
      <c r="I1274" s="193"/>
      <c r="J1274" s="193"/>
      <c r="K1274" s="193"/>
    </row>
    <row r="1275" spans="1:11" s="194" customFormat="1" x14ac:dyDescent="0.2">
      <c r="A1275" s="192"/>
      <c r="B1275" s="193"/>
      <c r="C1275" s="193"/>
      <c r="D1275" s="193"/>
      <c r="E1275" s="193"/>
      <c r="F1275" s="193"/>
      <c r="G1275" s="193"/>
      <c r="H1275" s="193"/>
      <c r="I1275" s="193"/>
      <c r="J1275" s="193"/>
      <c r="K1275" s="193"/>
    </row>
    <row r="1276" spans="1:11" s="194" customFormat="1" x14ac:dyDescent="0.2">
      <c r="A1276" s="192"/>
      <c r="B1276" s="193"/>
      <c r="C1276" s="193"/>
      <c r="D1276" s="193"/>
      <c r="E1276" s="193"/>
      <c r="F1276" s="193"/>
      <c r="G1276" s="193"/>
      <c r="H1276" s="193"/>
      <c r="I1276" s="193"/>
      <c r="J1276" s="193"/>
      <c r="K1276" s="193"/>
    </row>
    <row r="1277" spans="1:11" s="194" customFormat="1" x14ac:dyDescent="0.2">
      <c r="A1277" s="192"/>
      <c r="B1277" s="193"/>
      <c r="C1277" s="193"/>
      <c r="D1277" s="193"/>
      <c r="E1277" s="193"/>
      <c r="F1277" s="193"/>
      <c r="G1277" s="193"/>
      <c r="H1277" s="193"/>
      <c r="I1277" s="193"/>
      <c r="J1277" s="193"/>
      <c r="K1277" s="193"/>
    </row>
    <row r="1278" spans="1:11" s="194" customFormat="1" x14ac:dyDescent="0.2">
      <c r="A1278" s="192"/>
      <c r="B1278" s="193"/>
      <c r="C1278" s="193"/>
      <c r="D1278" s="193"/>
      <c r="E1278" s="193"/>
      <c r="F1278" s="193"/>
      <c r="G1278" s="193"/>
      <c r="H1278" s="193"/>
      <c r="I1278" s="193"/>
      <c r="J1278" s="193"/>
      <c r="K1278" s="193"/>
    </row>
    <row r="1279" spans="1:11" s="194" customFormat="1" x14ac:dyDescent="0.2">
      <c r="A1279" s="192"/>
      <c r="B1279" s="193"/>
      <c r="C1279" s="193"/>
      <c r="D1279" s="193"/>
      <c r="E1279" s="193"/>
      <c r="F1279" s="193"/>
      <c r="G1279" s="193"/>
      <c r="H1279" s="193"/>
      <c r="I1279" s="193"/>
      <c r="J1279" s="193"/>
      <c r="K1279" s="193"/>
    </row>
    <row r="1280" spans="1:11" s="194" customFormat="1" x14ac:dyDescent="0.2">
      <c r="A1280" s="192"/>
      <c r="B1280" s="193"/>
      <c r="C1280" s="193"/>
      <c r="D1280" s="193"/>
      <c r="E1280" s="193"/>
      <c r="F1280" s="193"/>
      <c r="G1280" s="193"/>
      <c r="H1280" s="193"/>
      <c r="I1280" s="193"/>
      <c r="J1280" s="193"/>
      <c r="K1280" s="193"/>
    </row>
    <row r="1281" spans="1:11" s="194" customFormat="1" x14ac:dyDescent="0.2">
      <c r="A1281" s="192"/>
      <c r="B1281" s="193"/>
      <c r="C1281" s="193"/>
      <c r="D1281" s="193"/>
      <c r="E1281" s="193"/>
      <c r="F1281" s="193"/>
      <c r="G1281" s="193"/>
      <c r="H1281" s="193"/>
      <c r="I1281" s="193"/>
      <c r="J1281" s="193"/>
      <c r="K1281" s="193"/>
    </row>
    <row r="1282" spans="1:11" s="194" customFormat="1" x14ac:dyDescent="0.2">
      <c r="A1282" s="192"/>
      <c r="B1282" s="193"/>
      <c r="C1282" s="193"/>
      <c r="D1282" s="193"/>
      <c r="E1282" s="193"/>
      <c r="F1282" s="193"/>
      <c r="G1282" s="193"/>
      <c r="H1282" s="193"/>
      <c r="I1282" s="193"/>
      <c r="J1282" s="193"/>
      <c r="K1282" s="193"/>
    </row>
    <row r="1283" spans="1:11" s="194" customFormat="1" x14ac:dyDescent="0.2">
      <c r="A1283" s="192"/>
      <c r="B1283" s="193"/>
      <c r="C1283" s="193"/>
      <c r="D1283" s="193"/>
      <c r="E1283" s="193"/>
      <c r="F1283" s="193"/>
      <c r="G1283" s="193"/>
      <c r="H1283" s="193"/>
      <c r="I1283" s="193"/>
      <c r="J1283" s="193"/>
      <c r="K1283" s="193"/>
    </row>
    <row r="1284" spans="1:11" s="194" customFormat="1" x14ac:dyDescent="0.2">
      <c r="A1284" s="192"/>
      <c r="B1284" s="193"/>
      <c r="C1284" s="193"/>
      <c r="D1284" s="193"/>
      <c r="E1284" s="193"/>
      <c r="F1284" s="193"/>
      <c r="G1284" s="193"/>
      <c r="H1284" s="193"/>
      <c r="I1284" s="193"/>
      <c r="J1284" s="193"/>
      <c r="K1284" s="193"/>
    </row>
    <row r="1285" spans="1:11" s="194" customFormat="1" x14ac:dyDescent="0.2">
      <c r="A1285" s="192"/>
      <c r="B1285" s="193"/>
      <c r="C1285" s="193"/>
      <c r="D1285" s="193"/>
      <c r="E1285" s="193"/>
      <c r="F1285" s="193"/>
      <c r="G1285" s="193"/>
      <c r="H1285" s="193"/>
      <c r="I1285" s="193"/>
      <c r="J1285" s="193"/>
      <c r="K1285" s="193"/>
    </row>
    <row r="1286" spans="1:11" s="194" customFormat="1" x14ac:dyDescent="0.2">
      <c r="A1286" s="192"/>
      <c r="B1286" s="193"/>
      <c r="C1286" s="193"/>
      <c r="D1286" s="193"/>
      <c r="E1286" s="193"/>
      <c r="F1286" s="193"/>
      <c r="G1286" s="193"/>
      <c r="H1286" s="193"/>
      <c r="I1286" s="193"/>
      <c r="J1286" s="193"/>
      <c r="K1286" s="193"/>
    </row>
    <row r="1287" spans="1:11" s="194" customFormat="1" x14ac:dyDescent="0.2">
      <c r="A1287" s="192"/>
      <c r="B1287" s="193"/>
      <c r="C1287" s="193"/>
      <c r="D1287" s="193"/>
      <c r="E1287" s="193"/>
      <c r="F1287" s="193"/>
      <c r="G1287" s="193"/>
      <c r="H1287" s="193"/>
      <c r="I1287" s="193"/>
      <c r="J1287" s="193"/>
      <c r="K1287" s="193"/>
    </row>
    <row r="1288" spans="1:11" s="194" customFormat="1" x14ac:dyDescent="0.2">
      <c r="A1288" s="192"/>
      <c r="B1288" s="193"/>
      <c r="C1288" s="193"/>
      <c r="D1288" s="193"/>
      <c r="E1288" s="193"/>
      <c r="F1288" s="193"/>
      <c r="G1288" s="193"/>
      <c r="H1288" s="193"/>
      <c r="I1288" s="193"/>
      <c r="J1288" s="193"/>
      <c r="K1288" s="193"/>
    </row>
    <row r="1289" spans="1:11" s="194" customFormat="1" x14ac:dyDescent="0.2">
      <c r="A1289" s="192"/>
      <c r="B1289" s="193"/>
      <c r="C1289" s="193"/>
      <c r="D1289" s="193"/>
      <c r="E1289" s="193"/>
      <c r="F1289" s="193"/>
      <c r="G1289" s="193"/>
      <c r="H1289" s="193"/>
      <c r="I1289" s="193"/>
      <c r="J1289" s="193"/>
      <c r="K1289" s="193"/>
    </row>
    <row r="1290" spans="1:11" s="194" customFormat="1" x14ac:dyDescent="0.2">
      <c r="A1290" s="192"/>
      <c r="B1290" s="193"/>
      <c r="C1290" s="193"/>
      <c r="D1290" s="193"/>
      <c r="E1290" s="193"/>
      <c r="F1290" s="193"/>
      <c r="G1290" s="193"/>
      <c r="H1290" s="193"/>
      <c r="I1290" s="193"/>
      <c r="J1290" s="193"/>
      <c r="K1290" s="193"/>
    </row>
    <row r="1291" spans="1:11" s="194" customFormat="1" x14ac:dyDescent="0.2">
      <c r="A1291" s="192"/>
      <c r="B1291" s="193"/>
      <c r="C1291" s="193"/>
      <c r="D1291" s="193"/>
      <c r="E1291" s="193"/>
      <c r="F1291" s="193"/>
      <c r="G1291" s="193"/>
      <c r="H1291" s="193"/>
      <c r="I1291" s="193"/>
      <c r="J1291" s="193"/>
      <c r="K1291" s="193"/>
    </row>
    <row r="1292" spans="1:11" s="194" customFormat="1" x14ac:dyDescent="0.2">
      <c r="A1292" s="192"/>
      <c r="B1292" s="193"/>
      <c r="C1292" s="193"/>
      <c r="D1292" s="193"/>
      <c r="E1292" s="193"/>
      <c r="F1292" s="193"/>
      <c r="G1292" s="193"/>
      <c r="H1292" s="193"/>
      <c r="I1292" s="193"/>
      <c r="J1292" s="193"/>
      <c r="K1292" s="193"/>
    </row>
    <row r="1293" spans="1:11" s="194" customFormat="1" x14ac:dyDescent="0.2">
      <c r="A1293" s="192"/>
      <c r="B1293" s="193"/>
      <c r="C1293" s="193"/>
      <c r="D1293" s="193"/>
      <c r="E1293" s="193"/>
      <c r="F1293" s="193"/>
      <c r="G1293" s="193"/>
      <c r="H1293" s="193"/>
      <c r="I1293" s="193"/>
      <c r="J1293" s="193"/>
      <c r="K1293" s="193"/>
    </row>
    <row r="1294" spans="1:11" s="194" customFormat="1" x14ac:dyDescent="0.2">
      <c r="A1294" s="192"/>
      <c r="B1294" s="193"/>
      <c r="C1294" s="193"/>
      <c r="D1294" s="193"/>
      <c r="E1294" s="193"/>
      <c r="F1294" s="193"/>
      <c r="G1294" s="193"/>
      <c r="H1294" s="193"/>
      <c r="I1294" s="193"/>
      <c r="J1294" s="193"/>
      <c r="K1294" s="193"/>
    </row>
    <row r="1295" spans="1:11" s="194" customFormat="1" x14ac:dyDescent="0.2">
      <c r="A1295" s="192"/>
      <c r="B1295" s="193"/>
      <c r="C1295" s="193"/>
      <c r="D1295" s="193"/>
      <c r="E1295" s="193"/>
      <c r="F1295" s="193"/>
      <c r="G1295" s="193"/>
      <c r="H1295" s="193"/>
      <c r="I1295" s="193"/>
      <c r="J1295" s="193"/>
      <c r="K1295" s="193"/>
    </row>
    <row r="1296" spans="1:11" s="194" customFormat="1" x14ac:dyDescent="0.2">
      <c r="A1296" s="192"/>
      <c r="B1296" s="193"/>
      <c r="C1296" s="193"/>
      <c r="D1296" s="193"/>
      <c r="E1296" s="193"/>
      <c r="F1296" s="193"/>
      <c r="G1296" s="193"/>
      <c r="H1296" s="193"/>
      <c r="I1296" s="193"/>
      <c r="J1296" s="193"/>
      <c r="K1296" s="193"/>
    </row>
    <row r="1297" spans="1:11" s="194" customFormat="1" x14ac:dyDescent="0.2">
      <c r="A1297" s="192"/>
      <c r="B1297" s="193"/>
      <c r="C1297" s="193"/>
      <c r="D1297" s="193"/>
      <c r="E1297" s="193"/>
      <c r="F1297" s="193"/>
      <c r="G1297" s="193"/>
      <c r="H1297" s="193"/>
      <c r="I1297" s="193"/>
      <c r="J1297" s="193"/>
      <c r="K1297" s="193"/>
    </row>
    <row r="1298" spans="1:11" s="194" customFormat="1" x14ac:dyDescent="0.2">
      <c r="A1298" s="192"/>
      <c r="B1298" s="193"/>
      <c r="C1298" s="193"/>
      <c r="D1298" s="193"/>
      <c r="E1298" s="193"/>
      <c r="F1298" s="193"/>
      <c r="G1298" s="193"/>
      <c r="H1298" s="193"/>
      <c r="I1298" s="193"/>
      <c r="J1298" s="193"/>
      <c r="K1298" s="193"/>
    </row>
    <row r="1299" spans="1:11" s="194" customFormat="1" x14ac:dyDescent="0.2">
      <c r="A1299" s="192"/>
      <c r="B1299" s="193"/>
      <c r="C1299" s="193"/>
      <c r="D1299" s="193"/>
      <c r="E1299" s="193"/>
      <c r="F1299" s="193"/>
      <c r="G1299" s="193"/>
      <c r="H1299" s="193"/>
      <c r="I1299" s="193"/>
      <c r="J1299" s="193"/>
      <c r="K1299" s="193"/>
    </row>
    <row r="1300" spans="1:11" s="194" customFormat="1" x14ac:dyDescent="0.2">
      <c r="A1300" s="192"/>
      <c r="B1300" s="193"/>
      <c r="C1300" s="193"/>
      <c r="D1300" s="193"/>
      <c r="E1300" s="193"/>
      <c r="F1300" s="193"/>
      <c r="G1300" s="193"/>
      <c r="H1300" s="193"/>
      <c r="I1300" s="193"/>
      <c r="J1300" s="193"/>
      <c r="K1300" s="193"/>
    </row>
    <row r="1301" spans="1:11" s="194" customFormat="1" x14ac:dyDescent="0.2">
      <c r="A1301" s="192"/>
      <c r="B1301" s="193"/>
      <c r="C1301" s="193"/>
      <c r="D1301" s="193"/>
      <c r="E1301" s="193"/>
      <c r="F1301" s="193"/>
      <c r="G1301" s="193"/>
      <c r="H1301" s="193"/>
      <c r="I1301" s="193"/>
      <c r="J1301" s="193"/>
      <c r="K1301" s="193"/>
    </row>
    <row r="1302" spans="1:11" s="194" customFormat="1" x14ac:dyDescent="0.2">
      <c r="A1302" s="192"/>
      <c r="B1302" s="193"/>
      <c r="C1302" s="193"/>
      <c r="D1302" s="193"/>
      <c r="E1302" s="193"/>
      <c r="F1302" s="193"/>
      <c r="G1302" s="193"/>
      <c r="H1302" s="193"/>
      <c r="I1302" s="193"/>
      <c r="J1302" s="193"/>
      <c r="K1302" s="193"/>
    </row>
    <row r="1303" spans="1:11" s="194" customFormat="1" x14ac:dyDescent="0.2">
      <c r="A1303" s="192"/>
      <c r="B1303" s="193"/>
      <c r="C1303" s="193"/>
      <c r="D1303" s="193"/>
      <c r="E1303" s="193"/>
      <c r="F1303" s="193"/>
      <c r="G1303" s="193"/>
      <c r="H1303" s="193"/>
      <c r="I1303" s="193"/>
      <c r="J1303" s="193"/>
      <c r="K1303" s="193"/>
    </row>
    <row r="1304" spans="1:11" s="194" customFormat="1" x14ac:dyDescent="0.2">
      <c r="A1304" s="192"/>
      <c r="B1304" s="193"/>
      <c r="C1304" s="193"/>
      <c r="D1304" s="193"/>
      <c r="E1304" s="193"/>
      <c r="F1304" s="193"/>
      <c r="G1304" s="193"/>
      <c r="H1304" s="193"/>
      <c r="I1304" s="193"/>
      <c r="J1304" s="193"/>
      <c r="K1304" s="193"/>
    </row>
    <row r="1305" spans="1:11" s="194" customFormat="1" x14ac:dyDescent="0.2">
      <c r="A1305" s="192"/>
      <c r="B1305" s="193"/>
      <c r="C1305" s="193"/>
      <c r="D1305" s="193"/>
      <c r="E1305" s="193"/>
      <c r="F1305" s="193"/>
      <c r="G1305" s="193"/>
      <c r="H1305" s="193"/>
      <c r="I1305" s="193"/>
      <c r="J1305" s="193"/>
      <c r="K1305" s="193"/>
    </row>
    <row r="1306" spans="1:11" s="194" customFormat="1" x14ac:dyDescent="0.2">
      <c r="A1306" s="192"/>
      <c r="B1306" s="193"/>
      <c r="C1306" s="193"/>
      <c r="D1306" s="193"/>
      <c r="E1306" s="193"/>
      <c r="F1306" s="193"/>
      <c r="G1306" s="193"/>
      <c r="H1306" s="193"/>
      <c r="I1306" s="193"/>
      <c r="J1306" s="193"/>
      <c r="K1306" s="193"/>
    </row>
    <row r="1307" spans="1:11" s="194" customFormat="1" x14ac:dyDescent="0.2">
      <c r="A1307" s="192"/>
      <c r="B1307" s="193"/>
      <c r="C1307" s="193"/>
      <c r="D1307" s="193"/>
      <c r="E1307" s="193"/>
      <c r="F1307" s="193"/>
      <c r="G1307" s="193"/>
      <c r="H1307" s="193"/>
      <c r="I1307" s="193"/>
      <c r="J1307" s="193"/>
      <c r="K1307" s="193"/>
    </row>
    <row r="1308" spans="1:11" s="194" customFormat="1" x14ac:dyDescent="0.2">
      <c r="A1308" s="192"/>
      <c r="B1308" s="193"/>
      <c r="C1308" s="193"/>
      <c r="D1308" s="193"/>
      <c r="E1308" s="193"/>
      <c r="F1308" s="193"/>
      <c r="G1308" s="193"/>
      <c r="H1308" s="193"/>
      <c r="I1308" s="193"/>
      <c r="J1308" s="193"/>
      <c r="K1308" s="193"/>
    </row>
    <row r="1309" spans="1:11" s="194" customFormat="1" x14ac:dyDescent="0.2">
      <c r="A1309" s="192"/>
      <c r="B1309" s="193"/>
      <c r="C1309" s="193"/>
      <c r="D1309" s="193"/>
      <c r="E1309" s="193"/>
      <c r="F1309" s="193"/>
      <c r="G1309" s="193"/>
      <c r="H1309" s="193"/>
      <c r="I1309" s="193"/>
      <c r="J1309" s="193"/>
      <c r="K1309" s="193"/>
    </row>
    <row r="1310" spans="1:11" s="194" customFormat="1" x14ac:dyDescent="0.2">
      <c r="A1310" s="192"/>
      <c r="B1310" s="193"/>
      <c r="C1310" s="193"/>
      <c r="D1310" s="193"/>
      <c r="E1310" s="193"/>
      <c r="F1310" s="193"/>
      <c r="G1310" s="193"/>
      <c r="H1310" s="193"/>
      <c r="I1310" s="193"/>
      <c r="J1310" s="193"/>
      <c r="K1310" s="193"/>
    </row>
    <row r="1311" spans="1:11" s="194" customFormat="1" x14ac:dyDescent="0.2">
      <c r="A1311" s="192"/>
      <c r="B1311" s="193"/>
      <c r="C1311" s="193"/>
      <c r="D1311" s="193"/>
      <c r="E1311" s="193"/>
      <c r="F1311" s="193"/>
      <c r="G1311" s="193"/>
      <c r="H1311" s="193"/>
      <c r="I1311" s="193"/>
      <c r="J1311" s="193"/>
      <c r="K1311" s="193"/>
    </row>
    <row r="1312" spans="1:11" s="194" customFormat="1" x14ac:dyDescent="0.2">
      <c r="A1312" s="192"/>
      <c r="B1312" s="193"/>
      <c r="C1312" s="193"/>
      <c r="D1312" s="193"/>
      <c r="E1312" s="193"/>
      <c r="F1312" s="193"/>
      <c r="G1312" s="193"/>
      <c r="H1312" s="193"/>
      <c r="I1312" s="193"/>
      <c r="J1312" s="193"/>
      <c r="K1312" s="193"/>
    </row>
    <row r="1313" spans="1:11" s="194" customFormat="1" x14ac:dyDescent="0.2">
      <c r="A1313" s="192"/>
      <c r="B1313" s="193"/>
      <c r="C1313" s="193"/>
      <c r="D1313" s="193"/>
      <c r="E1313" s="193"/>
      <c r="F1313" s="193"/>
      <c r="G1313" s="193"/>
      <c r="H1313" s="193"/>
      <c r="I1313" s="193"/>
      <c r="J1313" s="193"/>
      <c r="K1313" s="193"/>
    </row>
    <row r="1314" spans="1:11" s="194" customFormat="1" x14ac:dyDescent="0.2">
      <c r="A1314" s="192"/>
      <c r="B1314" s="193"/>
      <c r="C1314" s="193"/>
      <c r="D1314" s="193"/>
      <c r="E1314" s="193"/>
      <c r="F1314" s="193"/>
      <c r="G1314" s="193"/>
      <c r="H1314" s="193"/>
      <c r="I1314" s="193"/>
      <c r="J1314" s="193"/>
      <c r="K1314" s="193"/>
    </row>
    <row r="1315" spans="1:11" s="194" customFormat="1" x14ac:dyDescent="0.2">
      <c r="A1315" s="192"/>
      <c r="B1315" s="193"/>
      <c r="C1315" s="193"/>
      <c r="D1315" s="193"/>
      <c r="E1315" s="193"/>
      <c r="F1315" s="193"/>
      <c r="G1315" s="193"/>
      <c r="H1315" s="193"/>
      <c r="I1315" s="193"/>
      <c r="J1315" s="193"/>
      <c r="K1315" s="193"/>
    </row>
    <row r="1316" spans="1:11" s="194" customFormat="1" x14ac:dyDescent="0.2">
      <c r="A1316" s="192"/>
      <c r="B1316" s="193"/>
      <c r="C1316" s="193"/>
      <c r="D1316" s="193"/>
      <c r="E1316" s="193"/>
      <c r="F1316" s="193"/>
      <c r="G1316" s="193"/>
      <c r="H1316" s="193"/>
      <c r="I1316" s="193"/>
      <c r="J1316" s="193"/>
      <c r="K1316" s="193"/>
    </row>
    <row r="1317" spans="1:11" s="194" customFormat="1" x14ac:dyDescent="0.2">
      <c r="A1317" s="192"/>
      <c r="B1317" s="193"/>
      <c r="C1317" s="193"/>
      <c r="D1317" s="193"/>
      <c r="E1317" s="193"/>
      <c r="F1317" s="193"/>
      <c r="G1317" s="193"/>
      <c r="H1317" s="193"/>
      <c r="I1317" s="193"/>
      <c r="J1317" s="193"/>
      <c r="K1317" s="193"/>
    </row>
    <row r="1318" spans="1:11" s="194" customFormat="1" x14ac:dyDescent="0.2">
      <c r="A1318" s="192"/>
      <c r="B1318" s="193"/>
      <c r="C1318" s="193"/>
      <c r="D1318" s="193"/>
      <c r="E1318" s="193"/>
      <c r="F1318" s="193"/>
      <c r="G1318" s="193"/>
      <c r="H1318" s="193"/>
      <c r="I1318" s="193"/>
      <c r="J1318" s="193"/>
      <c r="K1318" s="193"/>
    </row>
    <row r="1319" spans="1:11" s="194" customFormat="1" x14ac:dyDescent="0.2">
      <c r="A1319" s="192"/>
      <c r="B1319" s="193"/>
      <c r="C1319" s="193"/>
      <c r="D1319" s="193"/>
      <c r="E1319" s="193"/>
      <c r="F1319" s="193"/>
      <c r="G1319" s="193"/>
      <c r="H1319" s="193"/>
      <c r="I1319" s="193"/>
      <c r="J1319" s="193"/>
      <c r="K1319" s="193"/>
    </row>
    <row r="1320" spans="1:11" s="194" customFormat="1" x14ac:dyDescent="0.2">
      <c r="A1320" s="192"/>
      <c r="B1320" s="193"/>
      <c r="C1320" s="193"/>
      <c r="D1320" s="193"/>
      <c r="E1320" s="193"/>
      <c r="F1320" s="193"/>
      <c r="G1320" s="193"/>
      <c r="H1320" s="193"/>
      <c r="I1320" s="193"/>
      <c r="J1320" s="193"/>
      <c r="K1320" s="193"/>
    </row>
    <row r="1321" spans="1:11" s="194" customFormat="1" x14ac:dyDescent="0.2">
      <c r="A1321" s="192"/>
      <c r="B1321" s="193"/>
      <c r="C1321" s="193"/>
      <c r="D1321" s="193"/>
      <c r="E1321" s="193"/>
      <c r="F1321" s="193"/>
      <c r="G1321" s="193"/>
      <c r="H1321" s="193"/>
      <c r="I1321" s="193"/>
      <c r="J1321" s="193"/>
      <c r="K1321" s="193"/>
    </row>
    <row r="1322" spans="1:11" s="194" customFormat="1" x14ac:dyDescent="0.2">
      <c r="A1322" s="192"/>
      <c r="B1322" s="193"/>
      <c r="C1322" s="193"/>
      <c r="D1322" s="193"/>
      <c r="E1322" s="193"/>
      <c r="F1322" s="193"/>
      <c r="G1322" s="193"/>
      <c r="H1322" s="193"/>
      <c r="I1322" s="193"/>
      <c r="J1322" s="193"/>
      <c r="K1322" s="193"/>
    </row>
    <row r="1323" spans="1:11" s="194" customFormat="1" x14ac:dyDescent="0.2">
      <c r="A1323" s="192"/>
      <c r="B1323" s="193"/>
      <c r="C1323" s="193"/>
      <c r="D1323" s="193"/>
      <c r="E1323" s="193"/>
      <c r="F1323" s="193"/>
      <c r="G1323" s="193"/>
      <c r="H1323" s="193"/>
      <c r="I1323" s="193"/>
      <c r="J1323" s="193"/>
      <c r="K1323" s="193"/>
    </row>
    <row r="1324" spans="1:11" s="194" customFormat="1" x14ac:dyDescent="0.2">
      <c r="A1324" s="192"/>
      <c r="B1324" s="193"/>
      <c r="C1324" s="193"/>
      <c r="D1324" s="193"/>
      <c r="E1324" s="193"/>
      <c r="F1324" s="193"/>
      <c r="G1324" s="193"/>
      <c r="H1324" s="193"/>
      <c r="I1324" s="193"/>
      <c r="J1324" s="193"/>
      <c r="K1324" s="193"/>
    </row>
    <row r="1325" spans="1:11" s="194" customFormat="1" x14ac:dyDescent="0.2">
      <c r="A1325" s="192"/>
      <c r="B1325" s="193"/>
      <c r="C1325" s="193"/>
      <c r="D1325" s="193"/>
      <c r="E1325" s="193"/>
      <c r="F1325" s="193"/>
      <c r="G1325" s="193"/>
      <c r="H1325" s="193"/>
      <c r="I1325" s="193"/>
      <c r="J1325" s="193"/>
      <c r="K1325" s="193"/>
    </row>
    <row r="1326" spans="1:11" s="194" customFormat="1" x14ac:dyDescent="0.2">
      <c r="A1326" s="192"/>
      <c r="B1326" s="193"/>
      <c r="C1326" s="193"/>
      <c r="D1326" s="193"/>
      <c r="E1326" s="193"/>
      <c r="F1326" s="193"/>
      <c r="G1326" s="193"/>
      <c r="H1326" s="193"/>
      <c r="I1326" s="193"/>
      <c r="J1326" s="193"/>
      <c r="K1326" s="193"/>
    </row>
    <row r="1327" spans="1:11" s="194" customFormat="1" x14ac:dyDescent="0.2">
      <c r="A1327" s="192"/>
      <c r="B1327" s="193"/>
      <c r="C1327" s="193"/>
      <c r="D1327" s="193"/>
      <c r="E1327" s="193"/>
      <c r="F1327" s="193"/>
      <c r="G1327" s="193"/>
      <c r="H1327" s="193"/>
      <c r="I1327" s="193"/>
      <c r="J1327" s="193"/>
      <c r="K1327" s="193"/>
    </row>
    <row r="1328" spans="1:11" s="194" customFormat="1" x14ac:dyDescent="0.2">
      <c r="A1328" s="192"/>
      <c r="B1328" s="193"/>
      <c r="C1328" s="193"/>
      <c r="D1328" s="193"/>
      <c r="E1328" s="193"/>
      <c r="F1328" s="193"/>
      <c r="G1328" s="193"/>
      <c r="H1328" s="193"/>
      <c r="I1328" s="193"/>
      <c r="J1328" s="193"/>
      <c r="K1328" s="193"/>
    </row>
    <row r="1329" spans="1:11" s="194" customFormat="1" x14ac:dyDescent="0.2">
      <c r="A1329" s="192"/>
      <c r="B1329" s="193"/>
      <c r="C1329" s="193"/>
      <c r="D1329" s="193"/>
      <c r="E1329" s="193"/>
      <c r="F1329" s="193"/>
      <c r="G1329" s="193"/>
      <c r="H1329" s="193"/>
      <c r="I1329" s="193"/>
      <c r="J1329" s="193"/>
      <c r="K1329" s="193"/>
    </row>
    <row r="1330" spans="1:11" s="194" customFormat="1" x14ac:dyDescent="0.2">
      <c r="A1330" s="192"/>
      <c r="B1330" s="193"/>
      <c r="C1330" s="193"/>
      <c r="D1330" s="193"/>
      <c r="E1330" s="193"/>
      <c r="F1330" s="193"/>
      <c r="G1330" s="193"/>
      <c r="H1330" s="193"/>
      <c r="I1330" s="193"/>
      <c r="J1330" s="193"/>
      <c r="K1330" s="193"/>
    </row>
    <row r="1331" spans="1:11" s="194" customFormat="1" x14ac:dyDescent="0.2">
      <c r="A1331" s="192"/>
      <c r="B1331" s="193"/>
      <c r="C1331" s="193"/>
      <c r="D1331" s="193"/>
      <c r="E1331" s="193"/>
      <c r="F1331" s="193"/>
      <c r="G1331" s="193"/>
      <c r="H1331" s="193"/>
      <c r="I1331" s="193"/>
      <c r="J1331" s="193"/>
      <c r="K1331" s="193"/>
    </row>
    <row r="1332" spans="1:11" s="194" customFormat="1" x14ac:dyDescent="0.2">
      <c r="A1332" s="192"/>
      <c r="B1332" s="193"/>
      <c r="C1332" s="193"/>
      <c r="D1332" s="193"/>
      <c r="E1332" s="193"/>
      <c r="F1332" s="193"/>
      <c r="G1332" s="193"/>
      <c r="H1332" s="193"/>
      <c r="I1332" s="193"/>
      <c r="J1332" s="193"/>
      <c r="K1332" s="193"/>
    </row>
    <row r="1333" spans="1:11" s="194" customFormat="1" x14ac:dyDescent="0.2">
      <c r="A1333" s="192"/>
      <c r="B1333" s="193"/>
      <c r="C1333" s="193"/>
      <c r="D1333" s="193"/>
      <c r="E1333" s="193"/>
      <c r="F1333" s="193"/>
      <c r="G1333" s="193"/>
      <c r="H1333" s="193"/>
      <c r="I1333" s="193"/>
      <c r="J1333" s="193"/>
      <c r="K1333" s="193"/>
    </row>
    <row r="1334" spans="1:11" s="194" customFormat="1" x14ac:dyDescent="0.2">
      <c r="A1334" s="192"/>
      <c r="B1334" s="193"/>
      <c r="C1334" s="193"/>
      <c r="D1334" s="193"/>
      <c r="E1334" s="193"/>
      <c r="F1334" s="193"/>
      <c r="G1334" s="193"/>
      <c r="H1334" s="193"/>
      <c r="I1334" s="193"/>
      <c r="J1334" s="193"/>
      <c r="K1334" s="193"/>
    </row>
    <row r="1335" spans="1:11" s="194" customFormat="1" x14ac:dyDescent="0.2">
      <c r="A1335" s="192"/>
      <c r="B1335" s="193"/>
      <c r="C1335" s="193"/>
      <c r="D1335" s="193"/>
      <c r="E1335" s="193"/>
      <c r="F1335" s="193"/>
      <c r="G1335" s="193"/>
      <c r="H1335" s="193"/>
      <c r="I1335" s="193"/>
      <c r="J1335" s="193"/>
      <c r="K1335" s="193"/>
    </row>
    <row r="1336" spans="1:11" s="194" customFormat="1" x14ac:dyDescent="0.2">
      <c r="A1336" s="192"/>
      <c r="B1336" s="193"/>
      <c r="C1336" s="193"/>
      <c r="D1336" s="193"/>
      <c r="E1336" s="193"/>
      <c r="F1336" s="193"/>
      <c r="G1336" s="193"/>
      <c r="H1336" s="193"/>
      <c r="I1336" s="193"/>
      <c r="J1336" s="193"/>
      <c r="K1336" s="193"/>
    </row>
    <row r="1337" spans="1:11" s="194" customFormat="1" x14ac:dyDescent="0.2">
      <c r="A1337" s="192"/>
      <c r="B1337" s="193"/>
      <c r="C1337" s="193"/>
      <c r="D1337" s="193"/>
      <c r="E1337" s="193"/>
      <c r="F1337" s="193"/>
      <c r="G1337" s="193"/>
      <c r="H1337" s="193"/>
      <c r="I1337" s="193"/>
      <c r="J1337" s="193"/>
      <c r="K1337" s="193"/>
    </row>
    <row r="1338" spans="1:11" s="194" customFormat="1" x14ac:dyDescent="0.2">
      <c r="A1338" s="192"/>
      <c r="B1338" s="193"/>
      <c r="C1338" s="193"/>
      <c r="D1338" s="193"/>
      <c r="E1338" s="193"/>
      <c r="F1338" s="193"/>
      <c r="G1338" s="193"/>
      <c r="H1338" s="193"/>
      <c r="I1338" s="193"/>
      <c r="J1338" s="193"/>
      <c r="K1338" s="193"/>
    </row>
    <row r="1339" spans="1:11" s="194" customFormat="1" x14ac:dyDescent="0.2">
      <c r="A1339" s="192"/>
      <c r="B1339" s="193"/>
      <c r="C1339" s="193"/>
      <c r="D1339" s="193"/>
      <c r="E1339" s="193"/>
      <c r="F1339" s="193"/>
      <c r="G1339" s="193"/>
      <c r="H1339" s="193"/>
      <c r="I1339" s="193"/>
      <c r="J1339" s="193"/>
      <c r="K1339" s="193"/>
    </row>
    <row r="1340" spans="1:11" s="194" customFormat="1" x14ac:dyDescent="0.2">
      <c r="A1340" s="192"/>
      <c r="B1340" s="193"/>
      <c r="C1340" s="193"/>
      <c r="D1340" s="193"/>
      <c r="E1340" s="193"/>
      <c r="F1340" s="193"/>
      <c r="G1340" s="193"/>
      <c r="H1340" s="193"/>
      <c r="I1340" s="193"/>
      <c r="J1340" s="193"/>
      <c r="K1340" s="193"/>
    </row>
    <row r="1341" spans="1:11" s="194" customFormat="1" x14ac:dyDescent="0.2">
      <c r="A1341" s="192"/>
      <c r="B1341" s="193"/>
      <c r="C1341" s="193"/>
      <c r="D1341" s="193"/>
      <c r="E1341" s="193"/>
      <c r="F1341" s="193"/>
      <c r="G1341" s="193"/>
      <c r="H1341" s="193"/>
      <c r="I1341" s="193"/>
      <c r="J1341" s="193"/>
      <c r="K1341" s="193"/>
    </row>
    <row r="1342" spans="1:11" s="194" customFormat="1" x14ac:dyDescent="0.2">
      <c r="A1342" s="192"/>
      <c r="B1342" s="193"/>
      <c r="C1342" s="193"/>
      <c r="D1342" s="193"/>
      <c r="E1342" s="193"/>
      <c r="F1342" s="193"/>
      <c r="G1342" s="193"/>
      <c r="H1342" s="193"/>
      <c r="I1342" s="193"/>
      <c r="J1342" s="193"/>
      <c r="K1342" s="193"/>
    </row>
    <row r="1343" spans="1:11" s="194" customFormat="1" x14ac:dyDescent="0.2">
      <c r="A1343" s="192"/>
      <c r="B1343" s="193"/>
      <c r="C1343" s="193"/>
      <c r="D1343" s="193"/>
      <c r="E1343" s="193"/>
      <c r="F1343" s="193"/>
      <c r="G1343" s="193"/>
      <c r="H1343" s="193"/>
      <c r="I1343" s="193"/>
      <c r="J1343" s="193"/>
      <c r="K1343" s="193"/>
    </row>
    <row r="1344" spans="1:11" s="194" customFormat="1" x14ac:dyDescent="0.2">
      <c r="A1344" s="192"/>
      <c r="B1344" s="193"/>
      <c r="C1344" s="193"/>
      <c r="D1344" s="193"/>
      <c r="E1344" s="193"/>
      <c r="F1344" s="193"/>
      <c r="G1344" s="193"/>
      <c r="H1344" s="193"/>
      <c r="I1344" s="193"/>
      <c r="J1344" s="193"/>
      <c r="K1344" s="193"/>
    </row>
    <row r="1345" spans="1:11" s="194" customFormat="1" x14ac:dyDescent="0.2">
      <c r="A1345" s="192"/>
      <c r="B1345" s="193"/>
      <c r="C1345" s="193"/>
      <c r="D1345" s="193"/>
      <c r="E1345" s="193"/>
      <c r="F1345" s="193"/>
      <c r="G1345" s="193"/>
      <c r="H1345" s="193"/>
      <c r="I1345" s="193"/>
      <c r="J1345" s="193"/>
      <c r="K1345" s="193"/>
    </row>
    <row r="1346" spans="1:11" s="194" customFormat="1" x14ac:dyDescent="0.2">
      <c r="A1346" s="192"/>
      <c r="B1346" s="193"/>
      <c r="C1346" s="193"/>
      <c r="D1346" s="193"/>
      <c r="E1346" s="193"/>
      <c r="F1346" s="193"/>
      <c r="G1346" s="193"/>
      <c r="H1346" s="193"/>
      <c r="I1346" s="193"/>
      <c r="J1346" s="193"/>
      <c r="K1346" s="193"/>
    </row>
    <row r="1347" spans="1:11" s="194" customFormat="1" x14ac:dyDescent="0.2">
      <c r="A1347" s="192"/>
      <c r="B1347" s="193"/>
      <c r="C1347" s="193"/>
      <c r="D1347" s="193"/>
      <c r="E1347" s="193"/>
      <c r="F1347" s="193"/>
      <c r="G1347" s="193"/>
      <c r="H1347" s="193"/>
      <c r="I1347" s="193"/>
      <c r="J1347" s="193"/>
      <c r="K1347" s="193"/>
    </row>
    <row r="1348" spans="1:11" s="194" customFormat="1" x14ac:dyDescent="0.2">
      <c r="A1348" s="192"/>
      <c r="B1348" s="193"/>
      <c r="C1348" s="193"/>
      <c r="D1348" s="193"/>
      <c r="E1348" s="193"/>
      <c r="F1348" s="193"/>
      <c r="G1348" s="193"/>
      <c r="H1348" s="193"/>
      <c r="I1348" s="193"/>
      <c r="J1348" s="193"/>
      <c r="K1348" s="193"/>
    </row>
    <row r="1349" spans="1:11" s="194" customFormat="1" x14ac:dyDescent="0.2">
      <c r="A1349" s="192"/>
      <c r="B1349" s="193"/>
      <c r="C1349" s="193"/>
      <c r="D1349" s="193"/>
      <c r="E1349" s="193"/>
      <c r="F1349" s="193"/>
      <c r="G1349" s="193"/>
      <c r="H1349" s="193"/>
      <c r="I1349" s="193"/>
      <c r="J1349" s="193"/>
      <c r="K1349" s="193"/>
    </row>
    <row r="1350" spans="1:11" s="194" customFormat="1" x14ac:dyDescent="0.2">
      <c r="A1350" s="192"/>
      <c r="B1350" s="193"/>
      <c r="C1350" s="193"/>
      <c r="D1350" s="193"/>
      <c r="E1350" s="193"/>
      <c r="F1350" s="193"/>
      <c r="G1350" s="193"/>
      <c r="H1350" s="193"/>
      <c r="I1350" s="193"/>
      <c r="J1350" s="193"/>
      <c r="K1350" s="193"/>
    </row>
    <row r="1351" spans="1:11" s="194" customFormat="1" x14ac:dyDescent="0.2">
      <c r="A1351" s="192"/>
      <c r="B1351" s="193"/>
      <c r="C1351" s="193"/>
      <c r="D1351" s="193"/>
      <c r="E1351" s="193"/>
      <c r="F1351" s="193"/>
      <c r="G1351" s="193"/>
      <c r="H1351" s="193"/>
      <c r="I1351" s="193"/>
      <c r="J1351" s="193"/>
      <c r="K1351" s="193"/>
    </row>
    <row r="1352" spans="1:11" s="194" customFormat="1" x14ac:dyDescent="0.2">
      <c r="A1352" s="192"/>
      <c r="B1352" s="193"/>
      <c r="C1352" s="193"/>
      <c r="D1352" s="193"/>
      <c r="E1352" s="193"/>
      <c r="F1352" s="193"/>
      <c r="G1352" s="193"/>
      <c r="H1352" s="193"/>
      <c r="I1352" s="193"/>
      <c r="J1352" s="193"/>
      <c r="K1352" s="193"/>
    </row>
    <row r="1353" spans="1:11" s="194" customFormat="1" x14ac:dyDescent="0.2">
      <c r="A1353" s="192"/>
      <c r="B1353" s="193"/>
      <c r="C1353" s="193"/>
      <c r="D1353" s="193"/>
      <c r="E1353" s="193"/>
      <c r="F1353" s="193"/>
      <c r="G1353" s="193"/>
      <c r="H1353" s="193"/>
      <c r="I1353" s="193"/>
      <c r="J1353" s="193"/>
      <c r="K1353" s="193"/>
    </row>
    <row r="1354" spans="1:11" s="194" customFormat="1" x14ac:dyDescent="0.2">
      <c r="A1354" s="192"/>
      <c r="B1354" s="193"/>
      <c r="C1354" s="193"/>
      <c r="D1354" s="193"/>
      <c r="E1354" s="193"/>
      <c r="F1354" s="193"/>
      <c r="G1354" s="193"/>
      <c r="H1354" s="193"/>
      <c r="I1354" s="193"/>
      <c r="J1354" s="193"/>
      <c r="K1354" s="193"/>
    </row>
    <row r="1355" spans="1:11" s="194" customFormat="1" x14ac:dyDescent="0.2">
      <c r="A1355" s="192"/>
      <c r="B1355" s="193"/>
      <c r="C1355" s="193"/>
      <c r="D1355" s="193"/>
      <c r="E1355" s="193"/>
      <c r="F1355" s="193"/>
      <c r="G1355" s="193"/>
      <c r="H1355" s="193"/>
      <c r="I1355" s="193"/>
      <c r="J1355" s="193"/>
      <c r="K1355" s="193"/>
    </row>
    <row r="1356" spans="1:11" s="194" customFormat="1" x14ac:dyDescent="0.2">
      <c r="A1356" s="192"/>
      <c r="B1356" s="193"/>
      <c r="C1356" s="193"/>
      <c r="D1356" s="193"/>
      <c r="E1356" s="193"/>
      <c r="F1356" s="193"/>
      <c r="G1356" s="193"/>
      <c r="H1356" s="193"/>
      <c r="I1356" s="193"/>
      <c r="J1356" s="193"/>
      <c r="K1356" s="193"/>
    </row>
    <row r="1357" spans="1:11" s="194" customFormat="1" x14ac:dyDescent="0.2">
      <c r="A1357" s="192"/>
      <c r="B1357" s="193"/>
      <c r="C1357" s="193"/>
      <c r="D1357" s="193"/>
      <c r="E1357" s="193"/>
      <c r="F1357" s="193"/>
      <c r="G1357" s="193"/>
      <c r="H1357" s="193"/>
      <c r="I1357" s="193"/>
      <c r="J1357" s="193"/>
      <c r="K1357" s="193"/>
    </row>
    <row r="1358" spans="1:11" s="194" customFormat="1" x14ac:dyDescent="0.2">
      <c r="A1358" s="192"/>
      <c r="B1358" s="193"/>
      <c r="C1358" s="193"/>
      <c r="D1358" s="193"/>
      <c r="E1358" s="193"/>
      <c r="F1358" s="193"/>
      <c r="G1358" s="193"/>
      <c r="H1358" s="193"/>
      <c r="I1358" s="193"/>
      <c r="J1358" s="193"/>
      <c r="K1358" s="193"/>
    </row>
    <row r="1359" spans="1:11" s="194" customFormat="1" x14ac:dyDescent="0.2">
      <c r="A1359" s="192"/>
      <c r="B1359" s="193"/>
      <c r="C1359" s="193"/>
      <c r="D1359" s="193"/>
      <c r="E1359" s="193"/>
      <c r="F1359" s="193"/>
      <c r="G1359" s="193"/>
      <c r="H1359" s="193"/>
      <c r="I1359" s="193"/>
      <c r="J1359" s="193"/>
      <c r="K1359" s="193"/>
    </row>
    <row r="1360" spans="1:11" s="194" customFormat="1" x14ac:dyDescent="0.2">
      <c r="A1360" s="192"/>
      <c r="B1360" s="193"/>
      <c r="C1360" s="193"/>
      <c r="D1360" s="193"/>
      <c r="E1360" s="193"/>
      <c r="F1360" s="193"/>
      <c r="G1360" s="193"/>
      <c r="H1360" s="193"/>
      <c r="I1360" s="193"/>
      <c r="J1360" s="193"/>
      <c r="K1360" s="193"/>
    </row>
    <row r="1361" spans="1:11" s="194" customFormat="1" x14ac:dyDescent="0.2">
      <c r="A1361" s="192"/>
      <c r="B1361" s="193"/>
      <c r="C1361" s="193"/>
      <c r="D1361" s="193"/>
      <c r="E1361" s="193"/>
      <c r="F1361" s="193"/>
      <c r="G1361" s="193"/>
      <c r="H1361" s="193"/>
      <c r="I1361" s="193"/>
      <c r="J1361" s="193"/>
      <c r="K1361" s="193"/>
    </row>
    <row r="1362" spans="1:11" s="194" customFormat="1" x14ac:dyDescent="0.2">
      <c r="A1362" s="192"/>
      <c r="B1362" s="193"/>
      <c r="C1362" s="193"/>
      <c r="D1362" s="193"/>
      <c r="E1362" s="193"/>
      <c r="F1362" s="193"/>
      <c r="G1362" s="193"/>
      <c r="H1362" s="193"/>
      <c r="I1362" s="193"/>
      <c r="J1362" s="193"/>
      <c r="K1362" s="193"/>
    </row>
    <row r="1363" spans="1:11" s="194" customFormat="1" x14ac:dyDescent="0.2">
      <c r="A1363" s="192"/>
      <c r="B1363" s="193"/>
      <c r="C1363" s="193"/>
      <c r="D1363" s="193"/>
      <c r="E1363" s="193"/>
      <c r="F1363" s="193"/>
      <c r="G1363" s="193"/>
      <c r="H1363" s="193"/>
      <c r="I1363" s="193"/>
      <c r="J1363" s="193"/>
      <c r="K1363" s="193"/>
    </row>
    <row r="1364" spans="1:11" s="194" customFormat="1" x14ac:dyDescent="0.2">
      <c r="A1364" s="192"/>
      <c r="B1364" s="193"/>
      <c r="C1364" s="193"/>
      <c r="D1364" s="193"/>
      <c r="E1364" s="193"/>
      <c r="F1364" s="193"/>
      <c r="G1364" s="193"/>
      <c r="H1364" s="193"/>
      <c r="I1364" s="193"/>
      <c r="J1364" s="193"/>
      <c r="K1364" s="193"/>
    </row>
    <row r="1365" spans="1:11" s="194" customFormat="1" x14ac:dyDescent="0.2">
      <c r="A1365" s="192"/>
      <c r="B1365" s="193"/>
      <c r="C1365" s="193"/>
      <c r="D1365" s="193"/>
      <c r="E1365" s="193"/>
      <c r="F1365" s="193"/>
      <c r="G1365" s="193"/>
      <c r="H1365" s="193"/>
      <c r="I1365" s="193"/>
      <c r="J1365" s="193"/>
      <c r="K1365" s="193"/>
    </row>
    <row r="1366" spans="1:11" s="194" customFormat="1" x14ac:dyDescent="0.2">
      <c r="A1366" s="192"/>
      <c r="B1366" s="193"/>
      <c r="C1366" s="193"/>
      <c r="D1366" s="193"/>
      <c r="E1366" s="193"/>
      <c r="F1366" s="193"/>
      <c r="G1366" s="193"/>
      <c r="H1366" s="193"/>
      <c r="I1366" s="193"/>
      <c r="J1366" s="193"/>
      <c r="K1366" s="193"/>
    </row>
    <row r="1367" spans="1:11" s="194" customFormat="1" x14ac:dyDescent="0.2">
      <c r="A1367" s="192"/>
      <c r="B1367" s="193"/>
      <c r="C1367" s="193"/>
      <c r="D1367" s="193"/>
      <c r="E1367" s="193"/>
      <c r="F1367" s="193"/>
      <c r="G1367" s="193"/>
      <c r="H1367" s="193"/>
      <c r="I1367" s="193"/>
      <c r="J1367" s="193"/>
      <c r="K1367" s="193"/>
    </row>
    <row r="1368" spans="1:11" s="194" customFormat="1" x14ac:dyDescent="0.2">
      <c r="A1368" s="192"/>
      <c r="B1368" s="193"/>
      <c r="C1368" s="193"/>
      <c r="D1368" s="193"/>
      <c r="E1368" s="193"/>
      <c r="F1368" s="193"/>
      <c r="G1368" s="193"/>
      <c r="H1368" s="193"/>
      <c r="I1368" s="193"/>
      <c r="J1368" s="193"/>
      <c r="K1368" s="193"/>
    </row>
    <row r="1369" spans="1:11" s="194" customFormat="1" x14ac:dyDescent="0.2">
      <c r="A1369" s="192"/>
      <c r="B1369" s="193"/>
      <c r="C1369" s="193"/>
      <c r="D1369" s="193"/>
      <c r="E1369" s="193"/>
      <c r="F1369" s="193"/>
      <c r="G1369" s="193"/>
      <c r="H1369" s="193"/>
      <c r="I1369" s="193"/>
      <c r="J1369" s="193"/>
      <c r="K1369" s="193"/>
    </row>
    <row r="1370" spans="1:11" s="194" customFormat="1" x14ac:dyDescent="0.2">
      <c r="A1370" s="192"/>
      <c r="B1370" s="193"/>
      <c r="C1370" s="193"/>
      <c r="D1370" s="193"/>
      <c r="E1370" s="193"/>
      <c r="F1370" s="193"/>
      <c r="G1370" s="193"/>
      <c r="H1370" s="193"/>
      <c r="I1370" s="193"/>
      <c r="J1370" s="193"/>
      <c r="K1370" s="193"/>
    </row>
    <row r="1371" spans="1:11" s="194" customFormat="1" x14ac:dyDescent="0.2">
      <c r="A1371" s="192"/>
      <c r="B1371" s="193"/>
      <c r="C1371" s="193"/>
      <c r="D1371" s="193"/>
      <c r="E1371" s="193"/>
      <c r="F1371" s="193"/>
      <c r="G1371" s="193"/>
      <c r="H1371" s="193"/>
      <c r="I1371" s="193"/>
      <c r="J1371" s="193"/>
      <c r="K1371" s="193"/>
    </row>
    <row r="1372" spans="1:11" s="194" customFormat="1" x14ac:dyDescent="0.2">
      <c r="A1372" s="192"/>
      <c r="B1372" s="193"/>
      <c r="C1372" s="193"/>
      <c r="D1372" s="193"/>
      <c r="E1372" s="193"/>
      <c r="F1372" s="193"/>
      <c r="G1372" s="193"/>
      <c r="H1372" s="193"/>
      <c r="I1372" s="193"/>
      <c r="J1372" s="193"/>
      <c r="K1372" s="193"/>
    </row>
    <row r="1373" spans="1:11" s="194" customFormat="1" x14ac:dyDescent="0.2">
      <c r="A1373" s="192"/>
      <c r="B1373" s="193"/>
      <c r="C1373" s="193"/>
      <c r="D1373" s="193"/>
      <c r="E1373" s="193"/>
      <c r="F1373" s="193"/>
      <c r="G1373" s="193"/>
      <c r="H1373" s="193"/>
      <c r="I1373" s="193"/>
      <c r="J1373" s="193"/>
      <c r="K1373" s="193"/>
    </row>
    <row r="1374" spans="1:11" s="194" customFormat="1" x14ac:dyDescent="0.2">
      <c r="A1374" s="192"/>
      <c r="B1374" s="193"/>
      <c r="C1374" s="193"/>
      <c r="D1374" s="193"/>
      <c r="E1374" s="193"/>
      <c r="F1374" s="193"/>
      <c r="G1374" s="193"/>
      <c r="H1374" s="193"/>
      <c r="I1374" s="193"/>
      <c r="J1374" s="193"/>
      <c r="K1374" s="193"/>
    </row>
    <row r="1375" spans="1:11" s="194" customFormat="1" x14ac:dyDescent="0.2">
      <c r="A1375" s="192"/>
      <c r="B1375" s="193"/>
      <c r="C1375" s="193"/>
      <c r="D1375" s="193"/>
      <c r="E1375" s="193"/>
      <c r="F1375" s="193"/>
      <c r="G1375" s="193"/>
      <c r="H1375" s="193"/>
      <c r="I1375" s="193"/>
      <c r="J1375" s="193"/>
      <c r="K1375" s="193"/>
    </row>
    <row r="1376" spans="1:11" s="194" customFormat="1" x14ac:dyDescent="0.2">
      <c r="A1376" s="192"/>
      <c r="B1376" s="193"/>
      <c r="C1376" s="193"/>
      <c r="D1376" s="193"/>
      <c r="E1376" s="193"/>
      <c r="F1376" s="193"/>
      <c r="G1376" s="193"/>
      <c r="H1376" s="193"/>
      <c r="I1376" s="193"/>
      <c r="J1376" s="193"/>
      <c r="K1376" s="193"/>
    </row>
    <row r="1377" spans="1:11" s="194" customFormat="1" x14ac:dyDescent="0.2">
      <c r="A1377" s="192"/>
      <c r="B1377" s="193"/>
      <c r="C1377" s="193"/>
      <c r="D1377" s="193"/>
      <c r="E1377" s="193"/>
      <c r="F1377" s="193"/>
      <c r="G1377" s="193"/>
      <c r="H1377" s="193"/>
      <c r="I1377" s="193"/>
      <c r="J1377" s="193"/>
      <c r="K1377" s="193"/>
    </row>
    <row r="1378" spans="1:11" s="194" customFormat="1" x14ac:dyDescent="0.2">
      <c r="A1378" s="192"/>
      <c r="B1378" s="193"/>
      <c r="C1378" s="193"/>
      <c r="D1378" s="193"/>
      <c r="E1378" s="193"/>
      <c r="F1378" s="193"/>
      <c r="G1378" s="193"/>
      <c r="H1378" s="193"/>
      <c r="I1378" s="193"/>
      <c r="J1378" s="193"/>
      <c r="K1378" s="193"/>
    </row>
    <row r="1379" spans="1:11" s="194" customFormat="1" x14ac:dyDescent="0.2">
      <c r="A1379" s="192"/>
      <c r="B1379" s="193"/>
      <c r="C1379" s="193"/>
      <c r="D1379" s="193"/>
      <c r="E1379" s="193"/>
      <c r="F1379" s="193"/>
      <c r="G1379" s="193"/>
      <c r="H1379" s="193"/>
      <c r="I1379" s="193"/>
      <c r="J1379" s="193"/>
      <c r="K1379" s="193"/>
    </row>
    <row r="1380" spans="1:11" s="194" customFormat="1" x14ac:dyDescent="0.2">
      <c r="A1380" s="192"/>
      <c r="B1380" s="193"/>
      <c r="C1380" s="193"/>
      <c r="D1380" s="193"/>
      <c r="E1380" s="193"/>
      <c r="F1380" s="193"/>
      <c r="G1380" s="193"/>
      <c r="H1380" s="193"/>
      <c r="I1380" s="193"/>
      <c r="J1380" s="193"/>
      <c r="K1380" s="193"/>
    </row>
    <row r="1381" spans="1:11" s="194" customFormat="1" x14ac:dyDescent="0.2">
      <c r="A1381" s="192"/>
      <c r="B1381" s="193"/>
      <c r="C1381" s="193"/>
      <c r="D1381" s="193"/>
      <c r="E1381" s="193"/>
      <c r="F1381" s="193"/>
      <c r="G1381" s="193"/>
      <c r="H1381" s="193"/>
      <c r="I1381" s="193"/>
      <c r="J1381" s="193"/>
      <c r="K1381" s="193"/>
    </row>
    <row r="1382" spans="1:11" s="194" customFormat="1" x14ac:dyDescent="0.2">
      <c r="A1382" s="192"/>
      <c r="B1382" s="193"/>
      <c r="C1382" s="193"/>
      <c r="D1382" s="193"/>
      <c r="E1382" s="193"/>
      <c r="F1382" s="193"/>
      <c r="G1382" s="193"/>
      <c r="H1382" s="193"/>
      <c r="I1382" s="193"/>
      <c r="J1382" s="193"/>
      <c r="K1382" s="193"/>
    </row>
    <row r="1383" spans="1:11" s="194" customFormat="1" x14ac:dyDescent="0.2">
      <c r="A1383" s="192"/>
      <c r="B1383" s="193"/>
      <c r="C1383" s="193"/>
      <c r="D1383" s="193"/>
      <c r="E1383" s="193"/>
      <c r="F1383" s="193"/>
      <c r="G1383" s="193"/>
      <c r="H1383" s="193"/>
      <c r="I1383" s="193"/>
      <c r="J1383" s="193"/>
      <c r="K1383" s="193"/>
    </row>
    <row r="1384" spans="1:11" s="194" customFormat="1" x14ac:dyDescent="0.2">
      <c r="A1384" s="192"/>
      <c r="B1384" s="193"/>
      <c r="C1384" s="193"/>
      <c r="D1384" s="193"/>
      <c r="E1384" s="193"/>
      <c r="F1384" s="193"/>
      <c r="G1384" s="193"/>
      <c r="H1384" s="193"/>
      <c r="I1384" s="193"/>
      <c r="J1384" s="193"/>
      <c r="K1384" s="193"/>
    </row>
    <row r="1385" spans="1:11" s="194" customFormat="1" x14ac:dyDescent="0.2">
      <c r="A1385" s="192"/>
      <c r="B1385" s="193"/>
      <c r="C1385" s="193"/>
      <c r="D1385" s="193"/>
      <c r="E1385" s="193"/>
      <c r="F1385" s="193"/>
      <c r="G1385" s="193"/>
      <c r="H1385" s="193"/>
      <c r="I1385" s="193"/>
      <c r="J1385" s="193"/>
      <c r="K1385" s="193"/>
    </row>
    <row r="1386" spans="1:11" s="194" customFormat="1" x14ac:dyDescent="0.2">
      <c r="A1386" s="192"/>
      <c r="B1386" s="193"/>
      <c r="C1386" s="193"/>
      <c r="D1386" s="193"/>
      <c r="E1386" s="193"/>
      <c r="F1386" s="193"/>
      <c r="G1386" s="193"/>
      <c r="H1386" s="193"/>
      <c r="I1386" s="193"/>
      <c r="J1386" s="193"/>
      <c r="K1386" s="193"/>
    </row>
    <row r="1387" spans="1:11" s="194" customFormat="1" x14ac:dyDescent="0.2">
      <c r="A1387" s="192"/>
      <c r="B1387" s="193"/>
      <c r="C1387" s="193"/>
      <c r="D1387" s="193"/>
      <c r="E1387" s="193"/>
      <c r="F1387" s="193"/>
      <c r="G1387" s="193"/>
      <c r="H1387" s="193"/>
      <c r="I1387" s="193"/>
      <c r="J1387" s="193"/>
      <c r="K1387" s="193"/>
    </row>
    <row r="1388" spans="1:11" s="194" customFormat="1" x14ac:dyDescent="0.2">
      <c r="A1388" s="192"/>
      <c r="B1388" s="193"/>
      <c r="C1388" s="193"/>
      <c r="D1388" s="193"/>
      <c r="E1388" s="193"/>
      <c r="F1388" s="193"/>
      <c r="G1388" s="193"/>
      <c r="H1388" s="193"/>
      <c r="I1388" s="193"/>
      <c r="J1388" s="193"/>
      <c r="K1388" s="193"/>
    </row>
    <row r="1389" spans="1:11" s="194" customFormat="1" x14ac:dyDescent="0.2">
      <c r="A1389" s="192"/>
      <c r="B1389" s="193"/>
      <c r="C1389" s="193"/>
      <c r="D1389" s="193"/>
      <c r="E1389" s="193"/>
      <c r="F1389" s="193"/>
      <c r="G1389" s="193"/>
      <c r="H1389" s="193"/>
      <c r="I1389" s="193"/>
      <c r="J1389" s="193"/>
      <c r="K1389" s="193"/>
    </row>
    <row r="1390" spans="1:11" s="194" customFormat="1" x14ac:dyDescent="0.2">
      <c r="A1390" s="192"/>
      <c r="B1390" s="193"/>
      <c r="C1390" s="193"/>
      <c r="D1390" s="193"/>
      <c r="E1390" s="193"/>
      <c r="F1390" s="193"/>
      <c r="G1390" s="193"/>
      <c r="H1390" s="193"/>
      <c r="I1390" s="193"/>
      <c r="J1390" s="193"/>
      <c r="K1390" s="193"/>
    </row>
    <row r="1391" spans="1:11" s="194" customFormat="1" x14ac:dyDescent="0.2">
      <c r="A1391" s="192"/>
      <c r="B1391" s="193"/>
      <c r="C1391" s="193"/>
      <c r="D1391" s="193"/>
      <c r="E1391" s="193"/>
      <c r="F1391" s="193"/>
      <c r="G1391" s="193"/>
      <c r="H1391" s="193"/>
      <c r="I1391" s="193"/>
      <c r="J1391" s="193"/>
      <c r="K1391" s="193"/>
    </row>
    <row r="1392" spans="1:11" s="194" customFormat="1" x14ac:dyDescent="0.2">
      <c r="A1392" s="192"/>
      <c r="B1392" s="193"/>
      <c r="C1392" s="193"/>
      <c r="D1392" s="193"/>
      <c r="E1392" s="193"/>
      <c r="F1392" s="193"/>
      <c r="G1392" s="193"/>
      <c r="H1392" s="193"/>
      <c r="I1392" s="193"/>
      <c r="J1392" s="193"/>
      <c r="K1392" s="193"/>
    </row>
    <row r="1393" spans="1:11" s="194" customFormat="1" x14ac:dyDescent="0.2">
      <c r="A1393" s="192"/>
      <c r="B1393" s="193"/>
      <c r="C1393" s="193"/>
      <c r="D1393" s="193"/>
      <c r="E1393" s="193"/>
      <c r="F1393" s="193"/>
      <c r="G1393" s="193"/>
      <c r="H1393" s="193"/>
      <c r="I1393" s="193"/>
      <c r="J1393" s="193"/>
      <c r="K1393" s="193"/>
    </row>
    <row r="1394" spans="1:11" s="194" customFormat="1" x14ac:dyDescent="0.2">
      <c r="A1394" s="192"/>
      <c r="B1394" s="193"/>
      <c r="C1394" s="193"/>
      <c r="D1394" s="193"/>
      <c r="E1394" s="193"/>
      <c r="F1394" s="193"/>
      <c r="G1394" s="193"/>
      <c r="H1394" s="193"/>
      <c r="I1394" s="193"/>
      <c r="J1394" s="193"/>
      <c r="K1394" s="193"/>
    </row>
    <row r="1395" spans="1:11" s="194" customFormat="1" x14ac:dyDescent="0.2">
      <c r="A1395" s="192"/>
      <c r="B1395" s="193"/>
      <c r="C1395" s="193"/>
      <c r="D1395" s="193"/>
      <c r="E1395" s="193"/>
      <c r="F1395" s="193"/>
      <c r="G1395" s="193"/>
      <c r="H1395" s="193"/>
      <c r="I1395" s="193"/>
      <c r="J1395" s="193"/>
      <c r="K1395" s="193"/>
    </row>
    <row r="1396" spans="1:11" s="194" customFormat="1" x14ac:dyDescent="0.2">
      <c r="A1396" s="192"/>
      <c r="B1396" s="193"/>
      <c r="C1396" s="193"/>
      <c r="D1396" s="193"/>
      <c r="E1396" s="193"/>
      <c r="F1396" s="193"/>
      <c r="G1396" s="193"/>
      <c r="H1396" s="193"/>
      <c r="I1396" s="193"/>
      <c r="J1396" s="193"/>
      <c r="K1396" s="193"/>
    </row>
    <row r="1397" spans="1:11" s="194" customFormat="1" x14ac:dyDescent="0.2">
      <c r="A1397" s="192"/>
      <c r="B1397" s="193"/>
      <c r="C1397" s="193"/>
      <c r="D1397" s="193"/>
      <c r="E1397" s="193"/>
      <c r="F1397" s="193"/>
      <c r="G1397" s="193"/>
      <c r="H1397" s="193"/>
      <c r="I1397" s="193"/>
      <c r="J1397" s="193"/>
      <c r="K1397" s="193"/>
    </row>
    <row r="1398" spans="1:11" s="194" customFormat="1" x14ac:dyDescent="0.2">
      <c r="A1398" s="192"/>
      <c r="B1398" s="193"/>
      <c r="C1398" s="193"/>
      <c r="D1398" s="193"/>
      <c r="E1398" s="193"/>
      <c r="F1398" s="193"/>
      <c r="G1398" s="193"/>
      <c r="H1398" s="193"/>
      <c r="I1398" s="193"/>
      <c r="J1398" s="193"/>
      <c r="K1398" s="193"/>
    </row>
    <row r="1399" spans="1:11" s="194" customFormat="1" x14ac:dyDescent="0.2">
      <c r="A1399" s="192"/>
      <c r="B1399" s="193"/>
      <c r="C1399" s="193"/>
      <c r="D1399" s="193"/>
      <c r="E1399" s="193"/>
      <c r="F1399" s="193"/>
      <c r="G1399" s="193"/>
      <c r="H1399" s="193"/>
      <c r="I1399" s="193"/>
      <c r="J1399" s="193"/>
      <c r="K1399" s="193"/>
    </row>
    <row r="1400" spans="1:11" s="194" customFormat="1" x14ac:dyDescent="0.2">
      <c r="A1400" s="192"/>
      <c r="B1400" s="193"/>
      <c r="C1400" s="193"/>
      <c r="D1400" s="193"/>
      <c r="E1400" s="193"/>
      <c r="F1400" s="193"/>
      <c r="G1400" s="193"/>
      <c r="H1400" s="193"/>
      <c r="I1400" s="193"/>
      <c r="J1400" s="193"/>
      <c r="K1400" s="193"/>
    </row>
    <row r="1401" spans="1:11" s="194" customFormat="1" x14ac:dyDescent="0.2">
      <c r="A1401" s="192"/>
      <c r="B1401" s="193"/>
      <c r="C1401" s="193"/>
      <c r="D1401" s="193"/>
      <c r="E1401" s="193"/>
      <c r="F1401" s="193"/>
      <c r="G1401" s="193"/>
      <c r="H1401" s="193"/>
      <c r="I1401" s="193"/>
      <c r="J1401" s="193"/>
      <c r="K1401" s="193"/>
    </row>
    <row r="1402" spans="1:11" s="194" customFormat="1" x14ac:dyDescent="0.2">
      <c r="A1402" s="192"/>
      <c r="B1402" s="193"/>
      <c r="C1402" s="193"/>
      <c r="D1402" s="193"/>
      <c r="E1402" s="193"/>
      <c r="F1402" s="193"/>
      <c r="G1402" s="193"/>
      <c r="H1402" s="193"/>
      <c r="I1402" s="193"/>
      <c r="J1402" s="193"/>
      <c r="K1402" s="193"/>
    </row>
    <row r="1403" spans="1:11" s="194" customFormat="1" x14ac:dyDescent="0.2">
      <c r="A1403" s="192"/>
      <c r="B1403" s="193"/>
      <c r="C1403" s="193"/>
      <c r="D1403" s="193"/>
      <c r="E1403" s="193"/>
      <c r="F1403" s="193"/>
      <c r="G1403" s="193"/>
      <c r="H1403" s="193"/>
      <c r="I1403" s="193"/>
      <c r="J1403" s="193"/>
      <c r="K1403" s="193"/>
    </row>
    <row r="1404" spans="1:11" s="194" customFormat="1" x14ac:dyDescent="0.2">
      <c r="A1404" s="192"/>
      <c r="B1404" s="193"/>
      <c r="C1404" s="193"/>
      <c r="D1404" s="193"/>
      <c r="E1404" s="193"/>
      <c r="F1404" s="193"/>
      <c r="G1404" s="193"/>
      <c r="H1404" s="193"/>
      <c r="I1404" s="193"/>
      <c r="J1404" s="193"/>
      <c r="K1404" s="193"/>
    </row>
    <row r="1405" spans="1:11" s="194" customFormat="1" x14ac:dyDescent="0.2">
      <c r="A1405" s="192"/>
      <c r="B1405" s="193"/>
      <c r="C1405" s="193"/>
      <c r="D1405" s="193"/>
      <c r="E1405" s="193"/>
      <c r="F1405" s="193"/>
      <c r="G1405" s="193"/>
      <c r="H1405" s="193"/>
      <c r="I1405" s="193"/>
      <c r="J1405" s="193"/>
      <c r="K1405" s="193"/>
    </row>
    <row r="1406" spans="1:11" s="194" customFormat="1" x14ac:dyDescent="0.2">
      <c r="A1406" s="192"/>
      <c r="B1406" s="193"/>
      <c r="C1406" s="193"/>
      <c r="D1406" s="193"/>
      <c r="E1406" s="193"/>
      <c r="F1406" s="193"/>
      <c r="G1406" s="193"/>
      <c r="H1406" s="193"/>
      <c r="I1406" s="193"/>
      <c r="J1406" s="193"/>
      <c r="K1406" s="193"/>
    </row>
    <row r="1407" spans="1:11" s="194" customFormat="1" x14ac:dyDescent="0.2">
      <c r="A1407" s="192"/>
      <c r="B1407" s="193"/>
      <c r="C1407" s="193"/>
      <c r="D1407" s="193"/>
      <c r="E1407" s="193"/>
      <c r="F1407" s="193"/>
      <c r="G1407" s="193"/>
      <c r="H1407" s="193"/>
      <c r="I1407" s="193"/>
      <c r="J1407" s="193"/>
      <c r="K1407" s="193"/>
    </row>
    <row r="1408" spans="1:11" s="194" customFormat="1" x14ac:dyDescent="0.2">
      <c r="A1408" s="192"/>
      <c r="B1408" s="193"/>
      <c r="C1408" s="193"/>
      <c r="D1408" s="193"/>
      <c r="E1408" s="193"/>
      <c r="F1408" s="193"/>
      <c r="G1408" s="193"/>
      <c r="H1408" s="193"/>
      <c r="I1408" s="193"/>
      <c r="J1408" s="193"/>
      <c r="K1408" s="193"/>
    </row>
    <row r="1409" spans="1:11" s="194" customFormat="1" x14ac:dyDescent="0.2">
      <c r="A1409" s="192"/>
      <c r="B1409" s="193"/>
      <c r="C1409" s="193"/>
      <c r="D1409" s="193"/>
      <c r="E1409" s="193"/>
      <c r="F1409" s="193"/>
      <c r="G1409" s="193"/>
      <c r="H1409" s="193"/>
      <c r="I1409" s="193"/>
      <c r="J1409" s="193"/>
      <c r="K1409" s="193"/>
    </row>
    <row r="1410" spans="1:11" s="194" customFormat="1" x14ac:dyDescent="0.2">
      <c r="A1410" s="192"/>
      <c r="B1410" s="193"/>
      <c r="C1410" s="193"/>
      <c r="D1410" s="193"/>
      <c r="E1410" s="193"/>
      <c r="F1410" s="193"/>
      <c r="G1410" s="193"/>
      <c r="H1410" s="193"/>
      <c r="I1410" s="193"/>
      <c r="J1410" s="193"/>
      <c r="K1410" s="193"/>
    </row>
    <row r="1411" spans="1:11" s="194" customFormat="1" x14ac:dyDescent="0.2">
      <c r="A1411" s="192"/>
      <c r="B1411" s="193"/>
      <c r="C1411" s="193"/>
      <c r="D1411" s="193"/>
      <c r="E1411" s="193"/>
      <c r="F1411" s="193"/>
      <c r="G1411" s="193"/>
      <c r="H1411" s="193"/>
      <c r="I1411" s="193"/>
      <c r="J1411" s="193"/>
      <c r="K1411" s="193"/>
    </row>
    <row r="1412" spans="1:11" s="194" customFormat="1" x14ac:dyDescent="0.2">
      <c r="A1412" s="192"/>
      <c r="B1412" s="193"/>
      <c r="C1412" s="193"/>
      <c r="D1412" s="193"/>
      <c r="E1412" s="193"/>
      <c r="F1412" s="193"/>
      <c r="G1412" s="193"/>
      <c r="H1412" s="193"/>
      <c r="I1412" s="193"/>
      <c r="J1412" s="193"/>
      <c r="K1412" s="193"/>
    </row>
    <row r="1413" spans="1:11" s="194" customFormat="1" x14ac:dyDescent="0.2">
      <c r="A1413" s="192"/>
      <c r="B1413" s="193"/>
      <c r="C1413" s="193"/>
      <c r="D1413" s="193"/>
      <c r="E1413" s="193"/>
      <c r="F1413" s="193"/>
      <c r="G1413" s="193"/>
      <c r="H1413" s="193"/>
      <c r="I1413" s="193"/>
      <c r="J1413" s="193"/>
      <c r="K1413" s="193"/>
    </row>
    <row r="1414" spans="1:11" s="194" customFormat="1" x14ac:dyDescent="0.2">
      <c r="A1414" s="192"/>
      <c r="B1414" s="193"/>
      <c r="C1414" s="193"/>
      <c r="D1414" s="193"/>
      <c r="E1414" s="193"/>
      <c r="F1414" s="193"/>
      <c r="G1414" s="193"/>
      <c r="H1414" s="193"/>
      <c r="I1414" s="193"/>
      <c r="J1414" s="193"/>
      <c r="K1414" s="193"/>
    </row>
    <row r="1415" spans="1:11" s="194" customFormat="1" x14ac:dyDescent="0.2">
      <c r="A1415" s="192"/>
      <c r="B1415" s="193"/>
      <c r="C1415" s="193"/>
      <c r="D1415" s="193"/>
      <c r="E1415" s="193"/>
      <c r="F1415" s="193"/>
      <c r="G1415" s="193"/>
      <c r="H1415" s="193"/>
      <c r="I1415" s="193"/>
      <c r="J1415" s="193"/>
      <c r="K1415" s="193"/>
    </row>
    <row r="1416" spans="1:11" s="194" customFormat="1" x14ac:dyDescent="0.2">
      <c r="A1416" s="192"/>
      <c r="B1416" s="193"/>
      <c r="C1416" s="193"/>
      <c r="D1416" s="193"/>
      <c r="E1416" s="193"/>
      <c r="F1416" s="193"/>
      <c r="G1416" s="193"/>
      <c r="H1416" s="193"/>
      <c r="I1416" s="193"/>
      <c r="J1416" s="193"/>
      <c r="K1416" s="193"/>
    </row>
    <row r="1417" spans="1:11" s="194" customFormat="1" x14ac:dyDescent="0.2">
      <c r="A1417" s="192"/>
      <c r="B1417" s="193"/>
      <c r="C1417" s="193"/>
      <c r="D1417" s="193"/>
      <c r="E1417" s="193"/>
      <c r="F1417" s="193"/>
      <c r="G1417" s="193"/>
      <c r="H1417" s="193"/>
      <c r="I1417" s="193"/>
      <c r="J1417" s="193"/>
      <c r="K1417" s="193"/>
    </row>
    <row r="1418" spans="1:11" s="194" customFormat="1" x14ac:dyDescent="0.2">
      <c r="A1418" s="192"/>
      <c r="B1418" s="193"/>
      <c r="C1418" s="193"/>
      <c r="D1418" s="193"/>
      <c r="E1418" s="193"/>
      <c r="F1418" s="193"/>
      <c r="G1418" s="193"/>
      <c r="H1418" s="193"/>
      <c r="I1418" s="193"/>
      <c r="J1418" s="193"/>
      <c r="K1418" s="193"/>
    </row>
    <row r="1419" spans="1:11" s="194" customFormat="1" x14ac:dyDescent="0.2">
      <c r="A1419" s="192"/>
      <c r="B1419" s="193"/>
      <c r="C1419" s="193"/>
      <c r="D1419" s="193"/>
      <c r="E1419" s="193"/>
      <c r="F1419" s="193"/>
      <c r="G1419" s="193"/>
      <c r="H1419" s="193"/>
      <c r="I1419" s="193"/>
      <c r="J1419" s="193"/>
      <c r="K1419" s="193"/>
    </row>
    <row r="1420" spans="1:11" s="194" customFormat="1" x14ac:dyDescent="0.2">
      <c r="A1420" s="192"/>
      <c r="B1420" s="193"/>
      <c r="C1420" s="193"/>
      <c r="D1420" s="193"/>
      <c r="E1420" s="193"/>
      <c r="F1420" s="193"/>
      <c r="G1420" s="193"/>
      <c r="H1420" s="193"/>
      <c r="I1420" s="193"/>
      <c r="J1420" s="193"/>
      <c r="K1420" s="193"/>
    </row>
    <row r="1421" spans="1:11" s="194" customFormat="1" x14ac:dyDescent="0.2">
      <c r="A1421" s="192"/>
      <c r="B1421" s="193"/>
      <c r="C1421" s="193"/>
      <c r="D1421" s="193"/>
      <c r="E1421" s="193"/>
      <c r="F1421" s="193"/>
      <c r="G1421" s="193"/>
      <c r="H1421" s="193"/>
      <c r="I1421" s="193"/>
      <c r="J1421" s="193"/>
      <c r="K1421" s="193"/>
    </row>
    <row r="1422" spans="1:11" s="194" customFormat="1" x14ac:dyDescent="0.2">
      <c r="A1422" s="192"/>
      <c r="B1422" s="193"/>
      <c r="C1422" s="193"/>
      <c r="D1422" s="193"/>
      <c r="E1422" s="193"/>
      <c r="F1422" s="193"/>
      <c r="G1422" s="193"/>
      <c r="H1422" s="193"/>
      <c r="I1422" s="193"/>
      <c r="J1422" s="193"/>
      <c r="K1422" s="193"/>
    </row>
    <row r="1423" spans="1:11" s="194" customFormat="1" x14ac:dyDescent="0.2">
      <c r="A1423" s="192"/>
      <c r="B1423" s="193"/>
      <c r="C1423" s="193"/>
      <c r="D1423" s="193"/>
      <c r="E1423" s="193"/>
      <c r="F1423" s="193"/>
      <c r="G1423" s="193"/>
      <c r="H1423" s="193"/>
      <c r="I1423" s="193"/>
      <c r="J1423" s="193"/>
      <c r="K1423" s="193"/>
    </row>
    <row r="1424" spans="1:11" s="194" customFormat="1" x14ac:dyDescent="0.2">
      <c r="A1424" s="192"/>
      <c r="B1424" s="193"/>
      <c r="C1424" s="193"/>
      <c r="D1424" s="193"/>
      <c r="E1424" s="193"/>
      <c r="F1424" s="193"/>
      <c r="G1424" s="193"/>
      <c r="H1424" s="193"/>
      <c r="I1424" s="193"/>
      <c r="J1424" s="193"/>
      <c r="K1424" s="193"/>
    </row>
    <row r="1425" spans="1:11" s="194" customFormat="1" x14ac:dyDescent="0.2">
      <c r="A1425" s="192"/>
      <c r="B1425" s="193"/>
      <c r="C1425" s="193"/>
      <c r="D1425" s="193"/>
      <c r="E1425" s="193"/>
      <c r="F1425" s="193"/>
      <c r="G1425" s="193"/>
      <c r="H1425" s="193"/>
      <c r="I1425" s="193"/>
      <c r="J1425" s="193"/>
      <c r="K1425" s="193"/>
    </row>
    <row r="1426" spans="1:11" s="194" customFormat="1" x14ac:dyDescent="0.2">
      <c r="A1426" s="192"/>
      <c r="B1426" s="193"/>
      <c r="C1426" s="193"/>
      <c r="D1426" s="193"/>
      <c r="E1426" s="193"/>
      <c r="F1426" s="193"/>
      <c r="G1426" s="193"/>
      <c r="H1426" s="193"/>
      <c r="I1426" s="193"/>
      <c r="J1426" s="193"/>
      <c r="K1426" s="193"/>
    </row>
    <row r="1427" spans="1:11" s="194" customFormat="1" x14ac:dyDescent="0.2">
      <c r="A1427" s="192"/>
      <c r="B1427" s="193"/>
      <c r="C1427" s="193"/>
      <c r="D1427" s="193"/>
      <c r="E1427" s="193"/>
      <c r="F1427" s="193"/>
      <c r="G1427" s="193"/>
      <c r="H1427" s="193"/>
      <c r="I1427" s="193"/>
      <c r="J1427" s="193"/>
      <c r="K1427" s="193"/>
    </row>
    <row r="1428" spans="1:11" s="194" customFormat="1" x14ac:dyDescent="0.2">
      <c r="A1428" s="192"/>
      <c r="B1428" s="193"/>
      <c r="C1428" s="193"/>
      <c r="D1428" s="193"/>
      <c r="E1428" s="193"/>
      <c r="F1428" s="193"/>
      <c r="G1428" s="193"/>
      <c r="H1428" s="193"/>
      <c r="I1428" s="193"/>
      <c r="J1428" s="193"/>
      <c r="K1428" s="193"/>
    </row>
    <row r="1429" spans="1:11" s="194" customFormat="1" x14ac:dyDescent="0.2">
      <c r="A1429" s="192"/>
      <c r="B1429" s="193"/>
      <c r="C1429" s="193"/>
      <c r="D1429" s="193"/>
      <c r="E1429" s="193"/>
      <c r="F1429" s="193"/>
      <c r="G1429" s="193"/>
      <c r="H1429" s="193"/>
      <c r="I1429" s="193"/>
      <c r="J1429" s="193"/>
      <c r="K1429" s="193"/>
    </row>
    <row r="1430" spans="1:11" s="194" customFormat="1" x14ac:dyDescent="0.2">
      <c r="A1430" s="192"/>
      <c r="B1430" s="193"/>
      <c r="C1430" s="193"/>
      <c r="D1430" s="193"/>
      <c r="E1430" s="193"/>
      <c r="F1430" s="193"/>
      <c r="G1430" s="193"/>
      <c r="H1430" s="193"/>
      <c r="I1430" s="193"/>
      <c r="J1430" s="193"/>
      <c r="K1430" s="193"/>
    </row>
    <row r="1431" spans="1:11" s="194" customFormat="1" x14ac:dyDescent="0.2">
      <c r="A1431" s="192"/>
      <c r="B1431" s="193"/>
      <c r="C1431" s="193"/>
      <c r="D1431" s="193"/>
      <c r="E1431" s="193"/>
      <c r="F1431" s="193"/>
      <c r="G1431" s="193"/>
      <c r="H1431" s="193"/>
      <c r="I1431" s="193"/>
      <c r="J1431" s="193"/>
      <c r="K1431" s="193"/>
    </row>
    <row r="1432" spans="1:11" s="194" customFormat="1" x14ac:dyDescent="0.2">
      <c r="A1432" s="192"/>
      <c r="B1432" s="193"/>
      <c r="C1432" s="193"/>
      <c r="D1432" s="193"/>
      <c r="E1432" s="193"/>
      <c r="F1432" s="193"/>
      <c r="G1432" s="193"/>
      <c r="H1432" s="193"/>
      <c r="I1432" s="193"/>
      <c r="J1432" s="193"/>
      <c r="K1432" s="193"/>
    </row>
    <row r="1433" spans="1:11" s="194" customFormat="1" x14ac:dyDescent="0.2">
      <c r="A1433" s="192"/>
      <c r="B1433" s="193"/>
      <c r="C1433" s="193"/>
      <c r="D1433" s="193"/>
      <c r="E1433" s="193"/>
      <c r="F1433" s="193"/>
      <c r="G1433" s="193"/>
      <c r="H1433" s="193"/>
      <c r="I1433" s="193"/>
      <c r="J1433" s="193"/>
      <c r="K1433" s="193"/>
    </row>
    <row r="1434" spans="1:11" s="194" customFormat="1" x14ac:dyDescent="0.2">
      <c r="A1434" s="192"/>
      <c r="B1434" s="193"/>
      <c r="C1434" s="193"/>
      <c r="D1434" s="193"/>
      <c r="E1434" s="193"/>
      <c r="F1434" s="193"/>
      <c r="G1434" s="193"/>
      <c r="H1434" s="193"/>
      <c r="I1434" s="193"/>
      <c r="J1434" s="193"/>
      <c r="K1434" s="193"/>
    </row>
    <row r="1435" spans="1:11" s="194" customFormat="1" x14ac:dyDescent="0.2">
      <c r="A1435" s="192"/>
      <c r="B1435" s="193"/>
      <c r="C1435" s="193"/>
      <c r="D1435" s="193"/>
      <c r="E1435" s="193"/>
      <c r="F1435" s="193"/>
      <c r="G1435" s="193"/>
      <c r="H1435" s="193"/>
      <c r="I1435" s="193"/>
      <c r="J1435" s="193"/>
      <c r="K1435" s="193"/>
    </row>
    <row r="1436" spans="1:11" s="194" customFormat="1" x14ac:dyDescent="0.2">
      <c r="A1436" s="192"/>
      <c r="B1436" s="193"/>
      <c r="C1436" s="193"/>
      <c r="D1436" s="193"/>
      <c r="E1436" s="193"/>
      <c r="F1436" s="193"/>
      <c r="G1436" s="193"/>
      <c r="H1436" s="193"/>
      <c r="I1436" s="193"/>
      <c r="J1436" s="193"/>
      <c r="K1436" s="193"/>
    </row>
    <row r="1437" spans="1:11" s="194" customFormat="1" x14ac:dyDescent="0.2">
      <c r="A1437" s="192"/>
      <c r="B1437" s="193"/>
      <c r="C1437" s="193"/>
      <c r="D1437" s="193"/>
      <c r="E1437" s="193"/>
      <c r="F1437" s="193"/>
      <c r="G1437" s="193"/>
      <c r="H1437" s="193"/>
      <c r="I1437" s="193"/>
      <c r="J1437" s="193"/>
      <c r="K1437" s="193"/>
    </row>
    <row r="1438" spans="1:11" s="194" customFormat="1" x14ac:dyDescent="0.2">
      <c r="A1438" s="192"/>
      <c r="B1438" s="193"/>
      <c r="C1438" s="193"/>
      <c r="D1438" s="193"/>
      <c r="E1438" s="193"/>
      <c r="F1438" s="193"/>
      <c r="G1438" s="193"/>
      <c r="H1438" s="193"/>
      <c r="I1438" s="193"/>
      <c r="J1438" s="193"/>
      <c r="K1438" s="193"/>
    </row>
    <row r="1439" spans="1:11" s="194" customFormat="1" x14ac:dyDescent="0.2">
      <c r="A1439" s="192"/>
      <c r="B1439" s="193"/>
      <c r="C1439" s="193"/>
      <c r="D1439" s="193"/>
      <c r="E1439" s="193"/>
      <c r="F1439" s="193"/>
      <c r="G1439" s="193"/>
      <c r="H1439" s="193"/>
      <c r="I1439" s="193"/>
      <c r="J1439" s="193"/>
      <c r="K1439" s="193"/>
    </row>
    <row r="1440" spans="1:11" s="194" customFormat="1" x14ac:dyDescent="0.2">
      <c r="A1440" s="192"/>
      <c r="B1440" s="193"/>
      <c r="C1440" s="193"/>
      <c r="D1440" s="193"/>
      <c r="E1440" s="193"/>
      <c r="F1440" s="193"/>
      <c r="G1440" s="193"/>
      <c r="H1440" s="193"/>
      <c r="I1440" s="193"/>
      <c r="J1440" s="193"/>
      <c r="K1440" s="193"/>
    </row>
    <row r="1441" spans="1:11" s="194" customFormat="1" x14ac:dyDescent="0.2">
      <c r="A1441" s="192"/>
      <c r="B1441" s="193"/>
      <c r="C1441" s="193"/>
      <c r="D1441" s="193"/>
      <c r="E1441" s="193"/>
      <c r="F1441" s="193"/>
      <c r="G1441" s="193"/>
      <c r="H1441" s="193"/>
      <c r="I1441" s="193"/>
      <c r="J1441" s="193"/>
      <c r="K1441" s="193"/>
    </row>
    <row r="1442" spans="1:11" s="194" customFormat="1" x14ac:dyDescent="0.2">
      <c r="A1442" s="192"/>
      <c r="B1442" s="193"/>
      <c r="C1442" s="193"/>
      <c r="D1442" s="193"/>
      <c r="E1442" s="193"/>
      <c r="F1442" s="193"/>
      <c r="G1442" s="193"/>
      <c r="H1442" s="193"/>
      <c r="I1442" s="193"/>
      <c r="J1442" s="193"/>
      <c r="K1442" s="193"/>
    </row>
    <row r="1443" spans="1:11" s="194" customFormat="1" x14ac:dyDescent="0.2">
      <c r="A1443" s="192"/>
      <c r="B1443" s="193"/>
      <c r="C1443" s="193"/>
      <c r="D1443" s="193"/>
      <c r="E1443" s="193"/>
      <c r="F1443" s="193"/>
      <c r="G1443" s="193"/>
      <c r="H1443" s="193"/>
      <c r="I1443" s="193"/>
      <c r="J1443" s="193"/>
      <c r="K1443" s="193"/>
    </row>
    <row r="1444" spans="1:11" s="194" customFormat="1" x14ac:dyDescent="0.2">
      <c r="A1444" s="192"/>
      <c r="B1444" s="193"/>
      <c r="C1444" s="193"/>
      <c r="D1444" s="193"/>
      <c r="E1444" s="193"/>
      <c r="F1444" s="193"/>
      <c r="G1444" s="193"/>
      <c r="H1444" s="193"/>
      <c r="I1444" s="193"/>
      <c r="J1444" s="193"/>
      <c r="K1444" s="193"/>
    </row>
    <row r="1445" spans="1:11" s="194" customFormat="1" x14ac:dyDescent="0.2">
      <c r="A1445" s="192"/>
      <c r="B1445" s="193"/>
      <c r="C1445" s="193"/>
      <c r="D1445" s="193"/>
      <c r="E1445" s="193"/>
      <c r="F1445" s="193"/>
      <c r="G1445" s="193"/>
      <c r="H1445" s="193"/>
      <c r="I1445" s="193"/>
      <c r="J1445" s="193"/>
      <c r="K1445" s="193"/>
    </row>
    <row r="1446" spans="1:11" s="194" customFormat="1" x14ac:dyDescent="0.2">
      <c r="A1446" s="192"/>
      <c r="B1446" s="193"/>
      <c r="C1446" s="193"/>
      <c r="D1446" s="193"/>
      <c r="E1446" s="193"/>
      <c r="F1446" s="193"/>
      <c r="G1446" s="193"/>
      <c r="H1446" s="193"/>
      <c r="I1446" s="193"/>
      <c r="J1446" s="193"/>
      <c r="K1446" s="193"/>
    </row>
    <row r="1447" spans="1:11" s="194" customFormat="1" x14ac:dyDescent="0.2">
      <c r="A1447" s="192"/>
      <c r="B1447" s="193"/>
      <c r="C1447" s="193"/>
      <c r="D1447" s="193"/>
      <c r="E1447" s="193"/>
      <c r="F1447" s="193"/>
      <c r="G1447" s="193"/>
      <c r="H1447" s="193"/>
      <c r="I1447" s="193"/>
      <c r="J1447" s="193"/>
      <c r="K1447" s="193"/>
    </row>
    <row r="1448" spans="1:11" s="194" customFormat="1" x14ac:dyDescent="0.2">
      <c r="A1448" s="192"/>
      <c r="B1448" s="193"/>
      <c r="C1448" s="193"/>
      <c r="D1448" s="193"/>
      <c r="E1448" s="193"/>
      <c r="F1448" s="193"/>
      <c r="G1448" s="193"/>
      <c r="H1448" s="193"/>
      <c r="I1448" s="193"/>
      <c r="J1448" s="193"/>
      <c r="K1448" s="193"/>
    </row>
    <row r="1449" spans="1:11" s="194" customFormat="1" x14ac:dyDescent="0.2">
      <c r="A1449" s="192"/>
      <c r="B1449" s="193"/>
      <c r="C1449" s="193"/>
      <c r="D1449" s="193"/>
      <c r="E1449" s="193"/>
      <c r="F1449" s="193"/>
      <c r="G1449" s="193"/>
      <c r="H1449" s="193"/>
      <c r="I1449" s="193"/>
      <c r="J1449" s="193"/>
      <c r="K1449" s="193"/>
    </row>
    <row r="1450" spans="1:11" s="194" customFormat="1" x14ac:dyDescent="0.2">
      <c r="A1450" s="192"/>
      <c r="B1450" s="193"/>
      <c r="C1450" s="193"/>
      <c r="D1450" s="193"/>
      <c r="E1450" s="193"/>
      <c r="F1450" s="193"/>
      <c r="G1450" s="193"/>
      <c r="H1450" s="193"/>
      <c r="I1450" s="193"/>
      <c r="J1450" s="193"/>
      <c r="K1450" s="193"/>
    </row>
    <row r="1451" spans="1:11" s="194" customFormat="1" x14ac:dyDescent="0.2">
      <c r="A1451" s="192"/>
      <c r="B1451" s="193"/>
      <c r="C1451" s="193"/>
      <c r="D1451" s="193"/>
      <c r="E1451" s="193"/>
      <c r="F1451" s="193"/>
      <c r="G1451" s="193"/>
      <c r="H1451" s="193"/>
      <c r="I1451" s="193"/>
      <c r="J1451" s="193"/>
      <c r="K1451" s="193"/>
    </row>
    <row r="1452" spans="1:11" s="194" customFormat="1" x14ac:dyDescent="0.2">
      <c r="A1452" s="192"/>
      <c r="B1452" s="193"/>
      <c r="C1452" s="193"/>
      <c r="D1452" s="193"/>
      <c r="E1452" s="193"/>
      <c r="F1452" s="193"/>
      <c r="G1452" s="193"/>
      <c r="H1452" s="193"/>
      <c r="I1452" s="193"/>
      <c r="J1452" s="193"/>
      <c r="K1452" s="193"/>
    </row>
    <row r="1453" spans="1:11" s="194" customFormat="1" x14ac:dyDescent="0.2">
      <c r="A1453" s="192"/>
      <c r="B1453" s="193"/>
      <c r="C1453" s="193"/>
      <c r="D1453" s="193"/>
      <c r="E1453" s="193"/>
      <c r="F1453" s="193"/>
      <c r="G1453" s="193"/>
      <c r="H1453" s="193"/>
      <c r="I1453" s="193"/>
      <c r="J1453" s="193"/>
      <c r="K1453" s="193"/>
    </row>
    <row r="1454" spans="1:11" s="194" customFormat="1" x14ac:dyDescent="0.2">
      <c r="A1454" s="192"/>
      <c r="B1454" s="193"/>
      <c r="C1454" s="193"/>
      <c r="D1454" s="193"/>
      <c r="E1454" s="193"/>
      <c r="F1454" s="193"/>
      <c r="G1454" s="193"/>
      <c r="H1454" s="193"/>
      <c r="I1454" s="193"/>
      <c r="J1454" s="193"/>
      <c r="K1454" s="193"/>
    </row>
    <row r="1455" spans="1:11" s="194" customFormat="1" x14ac:dyDescent="0.2">
      <c r="A1455" s="192"/>
      <c r="B1455" s="193"/>
      <c r="C1455" s="193"/>
      <c r="D1455" s="193"/>
      <c r="E1455" s="193"/>
      <c r="F1455" s="193"/>
      <c r="G1455" s="193"/>
      <c r="H1455" s="193"/>
      <c r="I1455" s="193"/>
      <c r="J1455" s="193"/>
      <c r="K1455" s="193"/>
    </row>
    <row r="1456" spans="1:11" s="194" customFormat="1" x14ac:dyDescent="0.2">
      <c r="A1456" s="192"/>
      <c r="B1456" s="193"/>
      <c r="C1456" s="193"/>
      <c r="D1456" s="193"/>
      <c r="E1456" s="193"/>
      <c r="F1456" s="193"/>
      <c r="G1456" s="193"/>
      <c r="H1456" s="193"/>
      <c r="I1456" s="193"/>
      <c r="J1456" s="193"/>
      <c r="K1456" s="193"/>
    </row>
    <row r="1457" spans="1:11" s="194" customFormat="1" x14ac:dyDescent="0.2">
      <c r="A1457" s="192"/>
      <c r="B1457" s="193"/>
      <c r="C1457" s="193"/>
      <c r="D1457" s="193"/>
      <c r="E1457" s="193"/>
      <c r="F1457" s="193"/>
      <c r="G1457" s="193"/>
      <c r="H1457" s="193"/>
      <c r="I1457" s="193"/>
      <c r="J1457" s="193"/>
      <c r="K1457" s="193"/>
    </row>
    <row r="1458" spans="1:11" s="194" customFormat="1" x14ac:dyDescent="0.2">
      <c r="A1458" s="192"/>
      <c r="B1458" s="193"/>
      <c r="C1458" s="193"/>
      <c r="D1458" s="193"/>
      <c r="E1458" s="193"/>
      <c r="F1458" s="193"/>
      <c r="G1458" s="193"/>
      <c r="H1458" s="193"/>
      <c r="I1458" s="193"/>
      <c r="J1458" s="193"/>
      <c r="K1458" s="193"/>
    </row>
    <row r="1459" spans="1:11" s="194" customFormat="1" x14ac:dyDescent="0.2">
      <c r="A1459" s="192"/>
      <c r="B1459" s="193"/>
      <c r="C1459" s="193"/>
      <c r="D1459" s="193"/>
      <c r="E1459" s="193"/>
      <c r="F1459" s="193"/>
      <c r="G1459" s="193"/>
      <c r="H1459" s="193"/>
      <c r="I1459" s="193"/>
      <c r="J1459" s="193"/>
      <c r="K1459" s="193"/>
    </row>
    <row r="1460" spans="1:11" s="194" customFormat="1" x14ac:dyDescent="0.2">
      <c r="A1460" s="192"/>
      <c r="B1460" s="193"/>
      <c r="C1460" s="193"/>
      <c r="D1460" s="193"/>
      <c r="E1460" s="193"/>
      <c r="F1460" s="193"/>
      <c r="G1460" s="193"/>
      <c r="H1460" s="193"/>
      <c r="I1460" s="193"/>
      <c r="J1460" s="193"/>
      <c r="K1460" s="193"/>
    </row>
    <row r="1461" spans="1:11" s="194" customFormat="1" x14ac:dyDescent="0.2">
      <c r="A1461" s="192"/>
      <c r="B1461" s="193"/>
      <c r="C1461" s="193"/>
      <c r="D1461" s="193"/>
      <c r="E1461" s="193"/>
      <c r="F1461" s="193"/>
      <c r="G1461" s="193"/>
      <c r="H1461" s="193"/>
      <c r="I1461" s="193"/>
      <c r="J1461" s="193"/>
      <c r="K1461" s="193"/>
    </row>
    <row r="1462" spans="1:11" s="194" customFormat="1" x14ac:dyDescent="0.2">
      <c r="A1462" s="192"/>
      <c r="B1462" s="193"/>
      <c r="C1462" s="193"/>
      <c r="D1462" s="193"/>
      <c r="E1462" s="193"/>
      <c r="F1462" s="193"/>
      <c r="G1462" s="193"/>
      <c r="H1462" s="193"/>
      <c r="I1462" s="193"/>
      <c r="J1462" s="193"/>
      <c r="K1462" s="193"/>
    </row>
    <row r="1463" spans="1:11" s="194" customFormat="1" x14ac:dyDescent="0.2">
      <c r="A1463" s="192"/>
      <c r="B1463" s="193"/>
      <c r="C1463" s="193"/>
      <c r="D1463" s="193"/>
      <c r="E1463" s="193"/>
      <c r="F1463" s="193"/>
      <c r="G1463" s="193"/>
      <c r="H1463" s="193"/>
      <c r="I1463" s="193"/>
      <c r="J1463" s="193"/>
      <c r="K1463" s="193"/>
    </row>
    <row r="1464" spans="1:11" s="194" customFormat="1" x14ac:dyDescent="0.2">
      <c r="A1464" s="192"/>
      <c r="B1464" s="193"/>
      <c r="C1464" s="193"/>
      <c r="D1464" s="193"/>
      <c r="E1464" s="193"/>
      <c r="F1464" s="193"/>
      <c r="G1464" s="193"/>
      <c r="H1464" s="193"/>
      <c r="I1464" s="193"/>
      <c r="J1464" s="193"/>
      <c r="K1464" s="193"/>
    </row>
    <row r="1465" spans="1:11" s="194" customFormat="1" x14ac:dyDescent="0.2">
      <c r="A1465" s="192"/>
      <c r="B1465" s="193"/>
      <c r="C1465" s="193"/>
      <c r="D1465" s="193"/>
      <c r="E1465" s="193"/>
      <c r="F1465" s="193"/>
      <c r="G1465" s="193"/>
      <c r="H1465" s="193"/>
      <c r="I1465" s="193"/>
      <c r="J1465" s="193"/>
      <c r="K1465" s="193"/>
    </row>
    <row r="1466" spans="1:11" s="194" customFormat="1" x14ac:dyDescent="0.2">
      <c r="A1466" s="192"/>
      <c r="B1466" s="193"/>
      <c r="C1466" s="193"/>
      <c r="D1466" s="193"/>
      <c r="E1466" s="193"/>
      <c r="F1466" s="193"/>
      <c r="G1466" s="193"/>
      <c r="H1466" s="193"/>
      <c r="I1466" s="193"/>
      <c r="J1466" s="193"/>
      <c r="K1466" s="193"/>
    </row>
    <row r="1467" spans="1:11" s="194" customFormat="1" x14ac:dyDescent="0.2">
      <c r="A1467" s="192"/>
      <c r="B1467" s="193"/>
      <c r="C1467" s="193"/>
      <c r="D1467" s="193"/>
      <c r="E1467" s="193"/>
      <c r="F1467" s="193"/>
      <c r="G1467" s="193"/>
      <c r="H1467" s="193"/>
      <c r="I1467" s="193"/>
      <c r="J1467" s="193"/>
      <c r="K1467" s="193"/>
    </row>
    <row r="1468" spans="1:11" s="194" customFormat="1" x14ac:dyDescent="0.2">
      <c r="A1468" s="192"/>
      <c r="B1468" s="193"/>
      <c r="C1468" s="193"/>
      <c r="D1468" s="193"/>
      <c r="E1468" s="193"/>
      <c r="F1468" s="193"/>
      <c r="G1468" s="193"/>
      <c r="H1468" s="193"/>
      <c r="I1468" s="193"/>
      <c r="J1468" s="193"/>
      <c r="K1468" s="193"/>
    </row>
    <row r="1469" spans="1:11" s="194" customFormat="1" x14ac:dyDescent="0.2">
      <c r="A1469" s="192"/>
      <c r="B1469" s="193"/>
      <c r="C1469" s="193"/>
      <c r="D1469" s="193"/>
      <c r="E1469" s="193"/>
      <c r="F1469" s="193"/>
      <c r="G1469" s="193"/>
      <c r="H1469" s="193"/>
      <c r="I1469" s="193"/>
      <c r="J1469" s="193"/>
      <c r="K1469" s="193"/>
    </row>
    <row r="1470" spans="1:11" s="194" customFormat="1" x14ac:dyDescent="0.2">
      <c r="A1470" s="192"/>
      <c r="B1470" s="193"/>
      <c r="C1470" s="193"/>
      <c r="D1470" s="193"/>
      <c r="E1470" s="193"/>
      <c r="F1470" s="193"/>
      <c r="G1470" s="193"/>
      <c r="H1470" s="193"/>
      <c r="I1470" s="193"/>
      <c r="J1470" s="193"/>
      <c r="K1470" s="193"/>
    </row>
    <row r="1471" spans="1:11" s="194" customFormat="1" x14ac:dyDescent="0.2">
      <c r="A1471" s="192"/>
      <c r="B1471" s="193"/>
      <c r="C1471" s="193"/>
      <c r="D1471" s="193"/>
      <c r="E1471" s="193"/>
      <c r="F1471" s="193"/>
      <c r="G1471" s="193"/>
      <c r="H1471" s="193"/>
      <c r="I1471" s="193"/>
      <c r="J1471" s="193"/>
      <c r="K1471" s="193"/>
    </row>
    <row r="1472" spans="1:11" s="194" customFormat="1" x14ac:dyDescent="0.2">
      <c r="A1472" s="192"/>
      <c r="B1472" s="193"/>
      <c r="C1472" s="193"/>
      <c r="D1472" s="193"/>
      <c r="E1472" s="193"/>
      <c r="F1472" s="193"/>
      <c r="G1472" s="193"/>
      <c r="H1472" s="193"/>
      <c r="I1472" s="193"/>
      <c r="J1472" s="193"/>
      <c r="K1472" s="193"/>
    </row>
    <row r="1473" spans="1:11" s="194" customFormat="1" x14ac:dyDescent="0.2">
      <c r="A1473" s="192"/>
      <c r="B1473" s="193"/>
      <c r="C1473" s="193"/>
      <c r="D1473" s="193"/>
      <c r="E1473" s="193"/>
      <c r="F1473" s="193"/>
      <c r="G1473" s="193"/>
      <c r="H1473" s="193"/>
      <c r="I1473" s="193"/>
      <c r="J1473" s="193"/>
      <c r="K1473" s="193"/>
    </row>
    <row r="1474" spans="1:11" s="194" customFormat="1" x14ac:dyDescent="0.2">
      <c r="A1474" s="192"/>
      <c r="B1474" s="193"/>
      <c r="C1474" s="193"/>
      <c r="D1474" s="193"/>
      <c r="E1474" s="193"/>
      <c r="F1474" s="193"/>
      <c r="G1474" s="193"/>
      <c r="H1474" s="193"/>
      <c r="I1474" s="193"/>
      <c r="J1474" s="193"/>
      <c r="K1474" s="193"/>
    </row>
    <row r="1475" spans="1:11" s="194" customFormat="1" x14ac:dyDescent="0.2">
      <c r="A1475" s="192"/>
      <c r="B1475" s="193"/>
      <c r="C1475" s="193"/>
      <c r="D1475" s="193"/>
      <c r="E1475" s="193"/>
      <c r="F1475" s="193"/>
      <c r="G1475" s="193"/>
      <c r="H1475" s="193"/>
      <c r="I1475" s="193"/>
      <c r="J1475" s="193"/>
      <c r="K1475" s="193"/>
    </row>
    <row r="1476" spans="1:11" s="194" customFormat="1" x14ac:dyDescent="0.2">
      <c r="A1476" s="192"/>
      <c r="B1476" s="193"/>
      <c r="C1476" s="193"/>
      <c r="D1476" s="193"/>
      <c r="E1476" s="193"/>
      <c r="F1476" s="193"/>
      <c r="G1476" s="193"/>
      <c r="H1476" s="193"/>
      <c r="I1476" s="193"/>
      <c r="J1476" s="193"/>
      <c r="K1476" s="193"/>
    </row>
    <row r="1477" spans="1:11" s="194" customFormat="1" x14ac:dyDescent="0.2">
      <c r="A1477" s="192"/>
      <c r="B1477" s="193"/>
      <c r="C1477" s="193"/>
      <c r="D1477" s="193"/>
      <c r="E1477" s="193"/>
      <c r="F1477" s="193"/>
      <c r="G1477" s="193"/>
      <c r="H1477" s="193"/>
      <c r="I1477" s="193"/>
      <c r="J1477" s="193"/>
      <c r="K1477" s="193"/>
    </row>
    <row r="1478" spans="1:11" s="194" customFormat="1" x14ac:dyDescent="0.2">
      <c r="A1478" s="192"/>
      <c r="B1478" s="193"/>
      <c r="C1478" s="193"/>
      <c r="D1478" s="193"/>
      <c r="E1478" s="193"/>
      <c r="F1478" s="193"/>
      <c r="G1478" s="193"/>
      <c r="H1478" s="193"/>
      <c r="I1478" s="193"/>
      <c r="J1478" s="193"/>
      <c r="K1478" s="193"/>
    </row>
    <row r="1479" spans="1:11" s="194" customFormat="1" x14ac:dyDescent="0.2">
      <c r="A1479" s="192"/>
      <c r="B1479" s="193"/>
      <c r="C1479" s="193"/>
      <c r="D1479" s="193"/>
      <c r="E1479" s="193"/>
      <c r="F1479" s="193"/>
      <c r="G1479" s="193"/>
      <c r="H1479" s="193"/>
      <c r="I1479" s="193"/>
      <c r="J1479" s="193"/>
      <c r="K1479" s="193"/>
    </row>
    <row r="1480" spans="1:11" s="194" customFormat="1" x14ac:dyDescent="0.2">
      <c r="A1480" s="192"/>
      <c r="B1480" s="193"/>
      <c r="C1480" s="193"/>
      <c r="D1480" s="193"/>
      <c r="E1480" s="193"/>
      <c r="F1480" s="193"/>
      <c r="G1480" s="193"/>
      <c r="H1480" s="193"/>
      <c r="I1480" s="193"/>
      <c r="J1480" s="193"/>
      <c r="K1480" s="193"/>
    </row>
    <row r="1481" spans="1:11" s="194" customFormat="1" x14ac:dyDescent="0.2">
      <c r="A1481" s="192"/>
      <c r="B1481" s="193"/>
      <c r="C1481" s="193"/>
      <c r="D1481" s="193"/>
      <c r="E1481" s="193"/>
      <c r="F1481" s="193"/>
      <c r="G1481" s="193"/>
      <c r="H1481" s="193"/>
      <c r="I1481" s="193"/>
      <c r="J1481" s="193"/>
      <c r="K1481" s="193"/>
    </row>
    <row r="1482" spans="1:11" s="194" customFormat="1" x14ac:dyDescent="0.2">
      <c r="A1482" s="192"/>
      <c r="B1482" s="193"/>
      <c r="C1482" s="193"/>
      <c r="D1482" s="193"/>
      <c r="E1482" s="193"/>
      <c r="F1482" s="193"/>
      <c r="G1482" s="193"/>
      <c r="H1482" s="193"/>
      <c r="I1482" s="193"/>
      <c r="J1482" s="193"/>
      <c r="K1482" s="193"/>
    </row>
    <row r="1483" spans="1:11" s="194" customFormat="1" x14ac:dyDescent="0.2">
      <c r="A1483" s="192"/>
      <c r="B1483" s="193"/>
      <c r="C1483" s="193"/>
      <c r="D1483" s="193"/>
      <c r="E1483" s="193"/>
      <c r="F1483" s="193"/>
      <c r="G1483" s="193"/>
      <c r="H1483" s="193"/>
      <c r="I1483" s="193"/>
      <c r="J1483" s="193"/>
      <c r="K1483" s="193"/>
    </row>
    <row r="1484" spans="1:11" s="194" customFormat="1" x14ac:dyDescent="0.2">
      <c r="A1484" s="192"/>
      <c r="B1484" s="193"/>
      <c r="C1484" s="193"/>
      <c r="D1484" s="193"/>
      <c r="E1484" s="193"/>
      <c r="F1484" s="193"/>
      <c r="G1484" s="193"/>
      <c r="H1484" s="193"/>
      <c r="I1484" s="193"/>
      <c r="J1484" s="193"/>
      <c r="K1484" s="193"/>
    </row>
    <row r="1485" spans="1:11" s="194" customFormat="1" x14ac:dyDescent="0.2">
      <c r="A1485" s="192"/>
      <c r="B1485" s="193"/>
      <c r="C1485" s="193"/>
      <c r="D1485" s="193"/>
      <c r="E1485" s="193"/>
      <c r="F1485" s="193"/>
      <c r="G1485" s="193"/>
      <c r="H1485" s="193"/>
      <c r="I1485" s="193"/>
      <c r="J1485" s="193"/>
      <c r="K1485" s="193"/>
    </row>
    <row r="1486" spans="1:11" s="194" customFormat="1" x14ac:dyDescent="0.2">
      <c r="A1486" s="192"/>
      <c r="B1486" s="193"/>
      <c r="C1486" s="193"/>
      <c r="D1486" s="193"/>
      <c r="E1486" s="193"/>
      <c r="F1486" s="193"/>
      <c r="G1486" s="193"/>
      <c r="H1486" s="193"/>
      <c r="I1486" s="193"/>
      <c r="J1486" s="193"/>
      <c r="K1486" s="193"/>
    </row>
    <row r="1487" spans="1:11" s="194" customFormat="1" x14ac:dyDescent="0.2">
      <c r="A1487" s="192"/>
      <c r="B1487" s="193"/>
      <c r="C1487" s="193"/>
      <c r="D1487" s="193"/>
      <c r="E1487" s="193"/>
      <c r="F1487" s="193"/>
      <c r="G1487" s="193"/>
      <c r="H1487" s="193"/>
      <c r="I1487" s="193"/>
      <c r="J1487" s="193"/>
      <c r="K1487" s="193"/>
    </row>
    <row r="1488" spans="1:11" s="194" customFormat="1" x14ac:dyDescent="0.2">
      <c r="A1488" s="192"/>
      <c r="B1488" s="193"/>
      <c r="C1488" s="193"/>
      <c r="D1488" s="193"/>
      <c r="E1488" s="193"/>
      <c r="F1488" s="193"/>
      <c r="G1488" s="193"/>
      <c r="H1488" s="193"/>
      <c r="I1488" s="193"/>
      <c r="J1488" s="193"/>
      <c r="K1488" s="193"/>
    </row>
    <row r="1489" spans="1:11" s="194" customFormat="1" x14ac:dyDescent="0.2">
      <c r="A1489" s="192"/>
      <c r="B1489" s="193"/>
      <c r="C1489" s="193"/>
      <c r="D1489" s="193"/>
      <c r="E1489" s="193"/>
      <c r="F1489" s="193"/>
      <c r="G1489" s="193"/>
      <c r="H1489" s="193"/>
      <c r="I1489" s="193"/>
      <c r="J1489" s="193"/>
      <c r="K1489" s="193"/>
    </row>
    <row r="1490" spans="1:11" s="194" customFormat="1" x14ac:dyDescent="0.2">
      <c r="A1490" s="192"/>
      <c r="B1490" s="193"/>
      <c r="C1490" s="193"/>
      <c r="D1490" s="193"/>
      <c r="E1490" s="193"/>
      <c r="F1490" s="193"/>
      <c r="G1490" s="193"/>
      <c r="H1490" s="193"/>
      <c r="I1490" s="193"/>
      <c r="J1490" s="193"/>
      <c r="K1490" s="193"/>
    </row>
    <row r="1491" spans="1:11" s="194" customFormat="1" x14ac:dyDescent="0.2">
      <c r="A1491" s="192"/>
      <c r="B1491" s="193"/>
      <c r="C1491" s="193"/>
      <c r="D1491" s="193"/>
      <c r="E1491" s="193"/>
      <c r="F1491" s="193"/>
      <c r="G1491" s="193"/>
      <c r="H1491" s="193"/>
      <c r="I1491" s="193"/>
      <c r="J1491" s="193"/>
      <c r="K1491" s="193"/>
    </row>
    <row r="1492" spans="1:11" s="194" customFormat="1" x14ac:dyDescent="0.2">
      <c r="A1492" s="192"/>
      <c r="B1492" s="193"/>
      <c r="C1492" s="193"/>
      <c r="D1492" s="193"/>
      <c r="E1492" s="193"/>
      <c r="F1492" s="193"/>
      <c r="G1492" s="193"/>
      <c r="H1492" s="193"/>
      <c r="I1492" s="193"/>
      <c r="J1492" s="193"/>
      <c r="K1492" s="193"/>
    </row>
    <row r="1493" spans="1:11" s="194" customFormat="1" x14ac:dyDescent="0.2">
      <c r="A1493" s="192"/>
      <c r="B1493" s="193"/>
      <c r="C1493" s="193"/>
      <c r="D1493" s="193"/>
      <c r="E1493" s="193"/>
      <c r="F1493" s="193"/>
      <c r="G1493" s="193"/>
      <c r="H1493" s="193"/>
      <c r="I1493" s="193"/>
      <c r="J1493" s="193"/>
      <c r="K1493" s="193"/>
    </row>
    <row r="1494" spans="1:11" s="194" customFormat="1" x14ac:dyDescent="0.2">
      <c r="A1494" s="192"/>
      <c r="B1494" s="193"/>
      <c r="C1494" s="193"/>
      <c r="D1494" s="193"/>
      <c r="E1494" s="193"/>
      <c r="F1494" s="193"/>
      <c r="G1494" s="193"/>
      <c r="H1494" s="193"/>
      <c r="I1494" s="193"/>
      <c r="J1494" s="193"/>
      <c r="K1494" s="193"/>
    </row>
    <row r="1495" spans="1:11" s="194" customFormat="1" x14ac:dyDescent="0.2">
      <c r="A1495" s="192"/>
      <c r="B1495" s="193"/>
      <c r="C1495" s="193"/>
      <c r="D1495" s="193"/>
      <c r="E1495" s="193"/>
      <c r="F1495" s="193"/>
      <c r="G1495" s="193"/>
      <c r="H1495" s="193"/>
      <c r="I1495" s="193"/>
      <c r="J1495" s="193"/>
      <c r="K1495" s="193"/>
    </row>
    <row r="1496" spans="1:11" s="194" customFormat="1" x14ac:dyDescent="0.2">
      <c r="A1496" s="192"/>
      <c r="B1496" s="193"/>
      <c r="C1496" s="193"/>
      <c r="D1496" s="193"/>
      <c r="E1496" s="193"/>
      <c r="F1496" s="193"/>
      <c r="G1496" s="193"/>
      <c r="H1496" s="193"/>
      <c r="I1496" s="193"/>
      <c r="J1496" s="193"/>
      <c r="K1496" s="193"/>
    </row>
    <row r="1497" spans="1:11" s="194" customFormat="1" x14ac:dyDescent="0.2">
      <c r="A1497" s="192"/>
      <c r="B1497" s="193"/>
      <c r="C1497" s="193"/>
      <c r="D1497" s="193"/>
      <c r="E1497" s="193"/>
      <c r="F1497" s="193"/>
      <c r="G1497" s="193"/>
      <c r="H1497" s="193"/>
      <c r="I1497" s="193"/>
      <c r="J1497" s="193"/>
      <c r="K1497" s="193"/>
    </row>
    <row r="1498" spans="1:11" s="194" customFormat="1" x14ac:dyDescent="0.2">
      <c r="A1498" s="192"/>
      <c r="B1498" s="193"/>
      <c r="C1498" s="193"/>
      <c r="D1498" s="193"/>
      <c r="E1498" s="193"/>
      <c r="F1498" s="193"/>
      <c r="G1498" s="193"/>
      <c r="H1498" s="193"/>
      <c r="I1498" s="193"/>
      <c r="J1498" s="193"/>
      <c r="K1498" s="193"/>
    </row>
    <row r="1499" spans="1:11" s="194" customFormat="1" x14ac:dyDescent="0.2">
      <c r="A1499" s="192"/>
      <c r="B1499" s="193"/>
      <c r="C1499" s="193"/>
      <c r="D1499" s="193"/>
      <c r="E1499" s="193"/>
      <c r="F1499" s="193"/>
      <c r="G1499" s="193"/>
      <c r="H1499" s="193"/>
      <c r="I1499" s="193"/>
      <c r="J1499" s="193"/>
      <c r="K1499" s="193"/>
    </row>
    <row r="1500" spans="1:11" s="194" customFormat="1" x14ac:dyDescent="0.2">
      <c r="A1500" s="192"/>
      <c r="B1500" s="193"/>
      <c r="C1500" s="193"/>
      <c r="D1500" s="193"/>
      <c r="E1500" s="193"/>
      <c r="F1500" s="193"/>
      <c r="G1500" s="193"/>
      <c r="H1500" s="193"/>
      <c r="I1500" s="193"/>
      <c r="J1500" s="193"/>
      <c r="K1500" s="193"/>
    </row>
    <row r="1501" spans="1:11" s="194" customFormat="1" x14ac:dyDescent="0.2">
      <c r="A1501" s="192"/>
      <c r="B1501" s="193"/>
      <c r="C1501" s="193"/>
      <c r="D1501" s="193"/>
      <c r="E1501" s="193"/>
      <c r="F1501" s="193"/>
      <c r="G1501" s="193"/>
      <c r="H1501" s="193"/>
      <c r="I1501" s="193"/>
      <c r="J1501" s="193"/>
      <c r="K1501" s="193"/>
    </row>
    <row r="1502" spans="1:11" s="194" customFormat="1" x14ac:dyDescent="0.2">
      <c r="A1502" s="192"/>
      <c r="B1502" s="193"/>
      <c r="C1502" s="193"/>
      <c r="D1502" s="193"/>
      <c r="E1502" s="193"/>
      <c r="F1502" s="193"/>
      <c r="G1502" s="193"/>
      <c r="H1502" s="193"/>
      <c r="I1502" s="193"/>
      <c r="J1502" s="193"/>
      <c r="K1502" s="193"/>
    </row>
    <row r="1503" spans="1:11" s="194" customFormat="1" x14ac:dyDescent="0.2">
      <c r="A1503" s="192"/>
      <c r="B1503" s="193"/>
      <c r="C1503" s="193"/>
      <c r="D1503" s="193"/>
      <c r="E1503" s="193"/>
      <c r="F1503" s="193"/>
      <c r="G1503" s="193"/>
      <c r="H1503" s="193"/>
      <c r="I1503" s="193"/>
      <c r="J1503" s="193"/>
      <c r="K1503" s="193"/>
    </row>
    <row r="1504" spans="1:11" s="194" customFormat="1" x14ac:dyDescent="0.2">
      <c r="A1504" s="192"/>
      <c r="B1504" s="193"/>
      <c r="C1504" s="193"/>
      <c r="D1504" s="193"/>
      <c r="E1504" s="193"/>
      <c r="F1504" s="193"/>
      <c r="G1504" s="193"/>
      <c r="H1504" s="193"/>
      <c r="I1504" s="193"/>
      <c r="J1504" s="193"/>
      <c r="K1504" s="193"/>
    </row>
    <row r="1505" spans="1:11" s="194" customFormat="1" x14ac:dyDescent="0.2">
      <c r="A1505" s="192"/>
      <c r="B1505" s="193"/>
      <c r="C1505" s="193"/>
      <c r="D1505" s="193"/>
      <c r="E1505" s="193"/>
      <c r="F1505" s="193"/>
      <c r="G1505" s="193"/>
      <c r="H1505" s="193"/>
      <c r="I1505" s="193"/>
      <c r="J1505" s="193"/>
      <c r="K1505" s="193"/>
    </row>
    <row r="1506" spans="1:11" s="194" customFormat="1" x14ac:dyDescent="0.2">
      <c r="A1506" s="192"/>
      <c r="B1506" s="193"/>
      <c r="C1506" s="193"/>
      <c r="D1506" s="193"/>
      <c r="E1506" s="193"/>
      <c r="F1506" s="193"/>
      <c r="G1506" s="193"/>
      <c r="H1506" s="193"/>
      <c r="I1506" s="193"/>
      <c r="J1506" s="193"/>
      <c r="K1506" s="193"/>
    </row>
    <row r="1507" spans="1:11" s="194" customFormat="1" x14ac:dyDescent="0.2">
      <c r="A1507" s="192"/>
      <c r="B1507" s="193"/>
      <c r="C1507" s="193"/>
      <c r="D1507" s="193"/>
      <c r="E1507" s="193"/>
      <c r="F1507" s="193"/>
      <c r="G1507" s="193"/>
      <c r="H1507" s="193"/>
      <c r="I1507" s="193"/>
      <c r="J1507" s="193"/>
      <c r="K1507" s="193"/>
    </row>
    <row r="1508" spans="1:11" s="194" customFormat="1" x14ac:dyDescent="0.2">
      <c r="A1508" s="192"/>
      <c r="B1508" s="193"/>
      <c r="C1508" s="193"/>
      <c r="D1508" s="193"/>
      <c r="E1508" s="193"/>
      <c r="F1508" s="193"/>
      <c r="G1508" s="193"/>
      <c r="H1508" s="193"/>
      <c r="I1508" s="193"/>
      <c r="J1508" s="193"/>
      <c r="K1508" s="193"/>
    </row>
    <row r="1509" spans="1:11" s="194" customFormat="1" x14ac:dyDescent="0.2">
      <c r="A1509" s="192"/>
      <c r="B1509" s="193"/>
      <c r="C1509" s="193"/>
      <c r="D1509" s="193"/>
      <c r="E1509" s="193"/>
      <c r="F1509" s="193"/>
      <c r="G1509" s="193"/>
      <c r="H1509" s="193"/>
      <c r="I1509" s="193"/>
      <c r="J1509" s="193"/>
      <c r="K1509" s="193"/>
    </row>
    <row r="1510" spans="1:11" s="194" customFormat="1" x14ac:dyDescent="0.2">
      <c r="A1510" s="192"/>
      <c r="B1510" s="193"/>
      <c r="C1510" s="193"/>
      <c r="D1510" s="193"/>
      <c r="E1510" s="193"/>
      <c r="F1510" s="193"/>
      <c r="G1510" s="193"/>
      <c r="H1510" s="193"/>
      <c r="I1510" s="193"/>
      <c r="J1510" s="193"/>
      <c r="K1510" s="193"/>
    </row>
    <row r="1511" spans="1:11" s="194" customFormat="1" x14ac:dyDescent="0.2">
      <c r="A1511" s="192"/>
      <c r="B1511" s="193"/>
      <c r="C1511" s="193"/>
      <c r="D1511" s="193"/>
      <c r="E1511" s="193"/>
      <c r="F1511" s="193"/>
      <c r="G1511" s="193"/>
      <c r="H1511" s="193"/>
      <c r="I1511" s="193"/>
      <c r="J1511" s="193"/>
      <c r="K1511" s="193"/>
    </row>
    <row r="1512" spans="1:11" s="194" customFormat="1" x14ac:dyDescent="0.2">
      <c r="A1512" s="192"/>
      <c r="B1512" s="193"/>
      <c r="C1512" s="193"/>
      <c r="D1512" s="193"/>
      <c r="E1512" s="193"/>
      <c r="F1512" s="193"/>
      <c r="G1512" s="193"/>
      <c r="H1512" s="193"/>
      <c r="I1512" s="193"/>
      <c r="J1512" s="193"/>
      <c r="K1512" s="193"/>
    </row>
    <row r="1513" spans="1:11" s="194" customFormat="1" x14ac:dyDescent="0.2">
      <c r="A1513" s="192"/>
      <c r="B1513" s="193"/>
      <c r="C1513" s="193"/>
      <c r="D1513" s="193"/>
      <c r="E1513" s="193"/>
      <c r="F1513" s="193"/>
      <c r="G1513" s="193"/>
      <c r="H1513" s="193"/>
      <c r="I1513" s="193"/>
      <c r="J1513" s="193"/>
      <c r="K1513" s="193"/>
    </row>
    <row r="1514" spans="1:11" s="194" customFormat="1" x14ac:dyDescent="0.2">
      <c r="A1514" s="192"/>
      <c r="B1514" s="193"/>
      <c r="C1514" s="193"/>
      <c r="D1514" s="193"/>
      <c r="E1514" s="193"/>
      <c r="F1514" s="193"/>
      <c r="G1514" s="193"/>
      <c r="H1514" s="193"/>
      <c r="I1514" s="193"/>
      <c r="J1514" s="193"/>
      <c r="K1514" s="193"/>
    </row>
    <row r="1515" spans="1:11" s="194" customFormat="1" x14ac:dyDescent="0.2">
      <c r="A1515" s="192"/>
      <c r="B1515" s="193"/>
      <c r="C1515" s="193"/>
      <c r="D1515" s="193"/>
      <c r="E1515" s="193"/>
      <c r="F1515" s="193"/>
      <c r="G1515" s="193"/>
      <c r="H1515" s="193"/>
      <c r="I1515" s="193"/>
      <c r="J1515" s="193"/>
      <c r="K1515" s="193"/>
    </row>
    <row r="1516" spans="1:11" s="194" customFormat="1" x14ac:dyDescent="0.2">
      <c r="A1516" s="192"/>
      <c r="B1516" s="193"/>
      <c r="C1516" s="193"/>
      <c r="D1516" s="193"/>
      <c r="E1516" s="193"/>
      <c r="F1516" s="193"/>
      <c r="G1516" s="193"/>
      <c r="H1516" s="193"/>
      <c r="I1516" s="193"/>
      <c r="J1516" s="193"/>
      <c r="K1516" s="193"/>
    </row>
    <row r="1517" spans="1:11" s="194" customFormat="1" x14ac:dyDescent="0.2">
      <c r="A1517" s="192"/>
      <c r="B1517" s="193"/>
      <c r="C1517" s="193"/>
      <c r="D1517" s="193"/>
      <c r="E1517" s="193"/>
      <c r="F1517" s="193"/>
      <c r="G1517" s="193"/>
      <c r="H1517" s="193"/>
      <c r="I1517" s="193"/>
      <c r="J1517" s="193"/>
      <c r="K1517" s="193"/>
    </row>
    <row r="1518" spans="1:11" s="194" customFormat="1" x14ac:dyDescent="0.2">
      <c r="A1518" s="192"/>
      <c r="B1518" s="193"/>
      <c r="C1518" s="193"/>
      <c r="D1518" s="193"/>
      <c r="E1518" s="193"/>
      <c r="F1518" s="193"/>
      <c r="G1518" s="193"/>
      <c r="H1518" s="193"/>
      <c r="I1518" s="193"/>
      <c r="J1518" s="193"/>
      <c r="K1518" s="193"/>
    </row>
    <row r="1519" spans="1:11" s="194" customFormat="1" x14ac:dyDescent="0.2">
      <c r="A1519" s="192"/>
      <c r="B1519" s="193"/>
      <c r="C1519" s="193"/>
      <c r="D1519" s="193"/>
      <c r="E1519" s="193"/>
      <c r="F1519" s="193"/>
      <c r="G1519" s="193"/>
      <c r="H1519" s="193"/>
      <c r="I1519" s="193"/>
      <c r="J1519" s="193"/>
      <c r="K1519" s="193"/>
    </row>
    <row r="1520" spans="1:11" s="194" customFormat="1" x14ac:dyDescent="0.2">
      <c r="A1520" s="192"/>
      <c r="B1520" s="193"/>
      <c r="C1520" s="193"/>
      <c r="D1520" s="193"/>
      <c r="E1520" s="193"/>
      <c r="F1520" s="193"/>
      <c r="G1520" s="193"/>
      <c r="H1520" s="193"/>
      <c r="I1520" s="193"/>
      <c r="J1520" s="193"/>
      <c r="K1520" s="193"/>
    </row>
    <row r="1521" spans="1:11" s="194" customFormat="1" x14ac:dyDescent="0.2">
      <c r="A1521" s="192"/>
      <c r="B1521" s="193"/>
      <c r="C1521" s="193"/>
      <c r="D1521" s="193"/>
      <c r="E1521" s="193"/>
      <c r="F1521" s="193"/>
      <c r="G1521" s="193"/>
      <c r="H1521" s="193"/>
      <c r="I1521" s="193"/>
      <c r="J1521" s="193"/>
      <c r="K1521" s="193"/>
    </row>
    <row r="1522" spans="1:11" s="194" customFormat="1" x14ac:dyDescent="0.2">
      <c r="A1522" s="192"/>
      <c r="B1522" s="193"/>
      <c r="C1522" s="193"/>
      <c r="D1522" s="193"/>
      <c r="E1522" s="193"/>
      <c r="F1522" s="193"/>
      <c r="G1522" s="193"/>
      <c r="H1522" s="193"/>
      <c r="I1522" s="193"/>
      <c r="J1522" s="193"/>
      <c r="K1522" s="193"/>
    </row>
    <row r="1523" spans="1:11" s="194" customFormat="1" x14ac:dyDescent="0.2">
      <c r="A1523" s="192"/>
      <c r="B1523" s="193"/>
      <c r="C1523" s="193"/>
      <c r="D1523" s="193"/>
      <c r="E1523" s="193"/>
      <c r="F1523" s="193"/>
      <c r="G1523" s="193"/>
      <c r="H1523" s="193"/>
      <c r="I1523" s="193"/>
      <c r="J1523" s="193"/>
      <c r="K1523" s="193"/>
    </row>
    <row r="1524" spans="1:11" s="194" customFormat="1" x14ac:dyDescent="0.2">
      <c r="A1524" s="192"/>
      <c r="B1524" s="193"/>
      <c r="C1524" s="193"/>
      <c r="D1524" s="193"/>
      <c r="E1524" s="193"/>
      <c r="F1524" s="193"/>
      <c r="G1524" s="193"/>
      <c r="H1524" s="193"/>
      <c r="I1524" s="193"/>
      <c r="J1524" s="193"/>
      <c r="K1524" s="193"/>
    </row>
    <row r="1525" spans="1:11" s="194" customFormat="1" x14ac:dyDescent="0.2">
      <c r="A1525" s="192"/>
      <c r="B1525" s="193"/>
      <c r="C1525" s="193"/>
      <c r="D1525" s="193"/>
      <c r="E1525" s="193"/>
      <c r="F1525" s="193"/>
      <c r="G1525" s="193"/>
      <c r="H1525" s="193"/>
      <c r="I1525" s="193"/>
      <c r="J1525" s="193"/>
      <c r="K1525" s="193"/>
    </row>
    <row r="1526" spans="1:11" s="194" customFormat="1" x14ac:dyDescent="0.2">
      <c r="A1526" s="192"/>
      <c r="B1526" s="193"/>
      <c r="C1526" s="193"/>
      <c r="D1526" s="193"/>
      <c r="E1526" s="193"/>
      <c r="F1526" s="193"/>
      <c r="G1526" s="193"/>
      <c r="H1526" s="193"/>
      <c r="I1526" s="193"/>
      <c r="J1526" s="193"/>
      <c r="K1526" s="193"/>
    </row>
    <row r="1527" spans="1:11" s="194" customFormat="1" x14ac:dyDescent="0.2">
      <c r="A1527" s="192"/>
      <c r="B1527" s="193"/>
      <c r="C1527" s="193"/>
      <c r="D1527" s="193"/>
      <c r="E1527" s="193"/>
      <c r="F1527" s="193"/>
      <c r="G1527" s="193"/>
      <c r="H1527" s="193"/>
      <c r="I1527" s="193"/>
      <c r="J1527" s="193"/>
      <c r="K1527" s="193"/>
    </row>
    <row r="1528" spans="1:11" s="194" customFormat="1" x14ac:dyDescent="0.2">
      <c r="A1528" s="192"/>
      <c r="B1528" s="193"/>
      <c r="C1528" s="193"/>
      <c r="D1528" s="193"/>
      <c r="E1528" s="193"/>
      <c r="F1528" s="193"/>
      <c r="G1528" s="193"/>
      <c r="H1528" s="193"/>
      <c r="I1528" s="193"/>
      <c r="J1528" s="193"/>
      <c r="K1528" s="193"/>
    </row>
    <row r="1529" spans="1:11" s="194" customFormat="1" x14ac:dyDescent="0.2">
      <c r="A1529" s="192"/>
      <c r="B1529" s="193"/>
      <c r="C1529" s="193"/>
      <c r="D1529" s="193"/>
      <c r="E1529" s="193"/>
      <c r="F1529" s="193"/>
      <c r="G1529" s="193"/>
      <c r="H1529" s="193"/>
      <c r="I1529" s="193"/>
      <c r="J1529" s="193"/>
      <c r="K1529" s="193"/>
    </row>
    <row r="1530" spans="1:11" s="194" customFormat="1" x14ac:dyDescent="0.2">
      <c r="A1530" s="192"/>
      <c r="B1530" s="193"/>
      <c r="C1530" s="193"/>
      <c r="D1530" s="193"/>
      <c r="E1530" s="193"/>
      <c r="F1530" s="193"/>
      <c r="G1530" s="193"/>
      <c r="H1530" s="193"/>
      <c r="I1530" s="193"/>
      <c r="J1530" s="193"/>
      <c r="K1530" s="193"/>
    </row>
    <row r="1531" spans="1:11" s="194" customFormat="1" x14ac:dyDescent="0.2">
      <c r="A1531" s="192"/>
      <c r="B1531" s="193"/>
      <c r="C1531" s="193"/>
      <c r="D1531" s="193"/>
      <c r="E1531" s="193"/>
      <c r="F1531" s="193"/>
      <c r="G1531" s="193"/>
      <c r="H1531" s="193"/>
      <c r="I1531" s="193"/>
      <c r="J1531" s="193"/>
      <c r="K1531" s="193"/>
    </row>
    <row r="1532" spans="1:11" s="194" customFormat="1" x14ac:dyDescent="0.2">
      <c r="A1532" s="192"/>
      <c r="B1532" s="193"/>
      <c r="C1532" s="193"/>
      <c r="D1532" s="193"/>
      <c r="E1532" s="193"/>
      <c r="F1532" s="193"/>
      <c r="G1532" s="193"/>
      <c r="H1532" s="193"/>
      <c r="I1532" s="193"/>
      <c r="J1532" s="193"/>
      <c r="K1532" s="193"/>
    </row>
    <row r="1533" spans="1:11" s="194" customFormat="1" x14ac:dyDescent="0.2">
      <c r="A1533" s="192"/>
      <c r="B1533" s="193"/>
      <c r="C1533" s="193"/>
      <c r="D1533" s="193"/>
      <c r="E1533" s="193"/>
      <c r="F1533" s="193"/>
      <c r="G1533" s="193"/>
      <c r="H1533" s="193"/>
      <c r="I1533" s="193"/>
      <c r="J1533" s="193"/>
      <c r="K1533" s="193"/>
    </row>
    <row r="1534" spans="1:11" s="194" customFormat="1" x14ac:dyDescent="0.2">
      <c r="A1534" s="192"/>
      <c r="B1534" s="193"/>
      <c r="C1534" s="193"/>
      <c r="D1534" s="193"/>
      <c r="E1534" s="193"/>
      <c r="F1534" s="193"/>
      <c r="G1534" s="193"/>
      <c r="H1534" s="193"/>
      <c r="I1534" s="193"/>
      <c r="J1534" s="193"/>
      <c r="K1534" s="193"/>
    </row>
    <row r="1535" spans="1:11" s="194" customFormat="1" x14ac:dyDescent="0.2">
      <c r="A1535" s="192"/>
      <c r="B1535" s="193"/>
      <c r="C1535" s="193"/>
      <c r="D1535" s="193"/>
      <c r="E1535" s="193"/>
      <c r="F1535" s="193"/>
      <c r="G1535" s="193"/>
      <c r="H1535" s="193"/>
      <c r="I1535" s="193"/>
      <c r="J1535" s="193"/>
      <c r="K1535" s="193"/>
    </row>
    <row r="1536" spans="1:11" s="194" customFormat="1" x14ac:dyDescent="0.2">
      <c r="A1536" s="192"/>
      <c r="B1536" s="193"/>
      <c r="C1536" s="193"/>
      <c r="D1536" s="193"/>
      <c r="E1536" s="193"/>
      <c r="F1536" s="193"/>
      <c r="G1536" s="193"/>
      <c r="H1536" s="193"/>
      <c r="I1536" s="193"/>
      <c r="J1536" s="193"/>
      <c r="K1536" s="193"/>
    </row>
    <row r="1537" spans="1:11" s="194" customFormat="1" x14ac:dyDescent="0.2">
      <c r="A1537" s="192"/>
      <c r="B1537" s="193"/>
      <c r="C1537" s="193"/>
      <c r="D1537" s="193"/>
      <c r="E1537" s="193"/>
      <c r="F1537" s="193"/>
      <c r="G1537" s="193"/>
      <c r="H1537" s="193"/>
      <c r="I1537" s="193"/>
      <c r="J1537" s="193"/>
      <c r="K1537" s="193"/>
    </row>
    <row r="1538" spans="1:11" s="194" customFormat="1" x14ac:dyDescent="0.2">
      <c r="A1538" s="192"/>
      <c r="B1538" s="193"/>
      <c r="C1538" s="193"/>
      <c r="D1538" s="193"/>
      <c r="E1538" s="193"/>
      <c r="F1538" s="193"/>
      <c r="G1538" s="193"/>
      <c r="H1538" s="193"/>
      <c r="I1538" s="193"/>
      <c r="J1538" s="193"/>
      <c r="K1538" s="193"/>
    </row>
    <row r="1539" spans="1:11" s="194" customFormat="1" x14ac:dyDescent="0.2">
      <c r="A1539" s="192"/>
      <c r="B1539" s="193"/>
      <c r="C1539" s="193"/>
      <c r="D1539" s="193"/>
      <c r="E1539" s="193"/>
      <c r="F1539" s="193"/>
      <c r="G1539" s="193"/>
      <c r="H1539" s="193"/>
      <c r="I1539" s="193"/>
      <c r="J1539" s="193"/>
      <c r="K1539" s="193"/>
    </row>
    <row r="1540" spans="1:11" s="194" customFormat="1" x14ac:dyDescent="0.2">
      <c r="A1540" s="192"/>
      <c r="B1540" s="193"/>
      <c r="C1540" s="193"/>
      <c r="D1540" s="193"/>
      <c r="E1540" s="193"/>
      <c r="F1540" s="193"/>
      <c r="G1540" s="193"/>
      <c r="H1540" s="193"/>
      <c r="I1540" s="193"/>
      <c r="J1540" s="193"/>
      <c r="K1540" s="193"/>
    </row>
    <row r="1541" spans="1:11" s="194" customFormat="1" x14ac:dyDescent="0.2">
      <c r="A1541" s="192"/>
      <c r="B1541" s="193"/>
      <c r="C1541" s="193"/>
      <c r="D1541" s="193"/>
      <c r="E1541" s="193"/>
      <c r="F1541" s="193"/>
      <c r="G1541" s="193"/>
      <c r="H1541" s="193"/>
      <c r="I1541" s="193"/>
      <c r="J1541" s="193"/>
      <c r="K1541" s="193"/>
    </row>
    <row r="1542" spans="1:11" s="194" customFormat="1" x14ac:dyDescent="0.2">
      <c r="A1542" s="192"/>
      <c r="B1542" s="193"/>
      <c r="C1542" s="193"/>
      <c r="D1542" s="193"/>
      <c r="E1542" s="193"/>
      <c r="F1542" s="193"/>
      <c r="G1542" s="193"/>
      <c r="H1542" s="193"/>
      <c r="I1542" s="193"/>
      <c r="J1542" s="193"/>
      <c r="K1542" s="193"/>
    </row>
    <row r="1543" spans="1:11" s="194" customFormat="1" x14ac:dyDescent="0.2">
      <c r="A1543" s="192"/>
      <c r="B1543" s="193"/>
      <c r="C1543" s="193"/>
      <c r="D1543" s="193"/>
      <c r="E1543" s="193"/>
      <c r="F1543" s="193"/>
      <c r="G1543" s="193"/>
      <c r="H1543" s="193"/>
      <c r="I1543" s="193"/>
      <c r="J1543" s="193"/>
      <c r="K1543" s="193"/>
    </row>
    <row r="1544" spans="1:11" s="194" customFormat="1" x14ac:dyDescent="0.2">
      <c r="A1544" s="192"/>
      <c r="B1544" s="193"/>
      <c r="C1544" s="193"/>
      <c r="D1544" s="193"/>
      <c r="E1544" s="193"/>
      <c r="F1544" s="193"/>
      <c r="G1544" s="193"/>
      <c r="H1544" s="193"/>
      <c r="I1544" s="193"/>
      <c r="J1544" s="193"/>
      <c r="K1544" s="193"/>
    </row>
    <row r="1545" spans="1:11" s="194" customFormat="1" x14ac:dyDescent="0.2">
      <c r="A1545" s="192"/>
      <c r="B1545" s="193"/>
      <c r="C1545" s="193"/>
      <c r="D1545" s="193"/>
      <c r="E1545" s="193"/>
      <c r="F1545" s="193"/>
      <c r="G1545" s="193"/>
      <c r="H1545" s="193"/>
      <c r="I1545" s="193"/>
      <c r="J1545" s="193"/>
      <c r="K1545" s="193"/>
    </row>
    <row r="1546" spans="1:11" s="194" customFormat="1" x14ac:dyDescent="0.2">
      <c r="A1546" s="192"/>
      <c r="B1546" s="193"/>
      <c r="C1546" s="193"/>
      <c r="D1546" s="193"/>
      <c r="E1546" s="193"/>
      <c r="F1546" s="193"/>
      <c r="G1546" s="193"/>
      <c r="H1546" s="193"/>
      <c r="I1546" s="193"/>
      <c r="J1546" s="193"/>
      <c r="K1546" s="193"/>
    </row>
    <row r="1547" spans="1:11" s="194" customFormat="1" x14ac:dyDescent="0.2">
      <c r="A1547" s="192"/>
      <c r="B1547" s="193"/>
      <c r="C1547" s="193"/>
      <c r="D1547" s="193"/>
      <c r="E1547" s="193"/>
      <c r="F1547" s="193"/>
      <c r="G1547" s="193"/>
      <c r="H1547" s="193"/>
      <c r="I1547" s="193"/>
      <c r="J1547" s="193"/>
      <c r="K1547" s="193"/>
    </row>
    <row r="1548" spans="1:11" s="194" customFormat="1" x14ac:dyDescent="0.2">
      <c r="A1548" s="192"/>
      <c r="B1548" s="193"/>
      <c r="C1548" s="193"/>
      <c r="D1548" s="193"/>
      <c r="E1548" s="193"/>
      <c r="F1548" s="193"/>
      <c r="G1548" s="193"/>
      <c r="H1548" s="193"/>
      <c r="I1548" s="193"/>
      <c r="J1548" s="193"/>
      <c r="K1548" s="193"/>
    </row>
    <row r="1549" spans="1:11" s="194" customFormat="1" x14ac:dyDescent="0.2">
      <c r="A1549" s="192"/>
      <c r="B1549" s="193"/>
      <c r="C1549" s="193"/>
      <c r="D1549" s="193"/>
      <c r="E1549" s="193"/>
      <c r="F1549" s="193"/>
      <c r="G1549" s="193"/>
      <c r="H1549" s="193"/>
      <c r="I1549" s="193"/>
      <c r="J1549" s="193"/>
      <c r="K1549" s="193"/>
    </row>
    <row r="1550" spans="1:11" s="194" customFormat="1" x14ac:dyDescent="0.2">
      <c r="A1550" s="192"/>
      <c r="B1550" s="193"/>
      <c r="C1550" s="193"/>
      <c r="D1550" s="193"/>
      <c r="E1550" s="193"/>
      <c r="F1550" s="193"/>
      <c r="G1550" s="193"/>
      <c r="H1550" s="193"/>
      <c r="I1550" s="193"/>
      <c r="J1550" s="193"/>
      <c r="K1550" s="193"/>
    </row>
    <row r="1551" spans="1:11" s="194" customFormat="1" x14ac:dyDescent="0.2">
      <c r="A1551" s="192"/>
      <c r="B1551" s="193"/>
      <c r="C1551" s="193"/>
      <c r="D1551" s="193"/>
      <c r="E1551" s="193"/>
      <c r="F1551" s="193"/>
      <c r="G1551" s="193"/>
      <c r="H1551" s="193"/>
      <c r="I1551" s="193"/>
      <c r="J1551" s="193"/>
      <c r="K1551" s="193"/>
    </row>
    <row r="1552" spans="1:11" s="194" customFormat="1" x14ac:dyDescent="0.2">
      <c r="A1552" s="192"/>
      <c r="B1552" s="193"/>
      <c r="C1552" s="193"/>
      <c r="D1552" s="193"/>
      <c r="E1552" s="193"/>
      <c r="F1552" s="193"/>
      <c r="G1552" s="193"/>
      <c r="H1552" s="193"/>
      <c r="I1552" s="193"/>
      <c r="J1552" s="193"/>
      <c r="K1552" s="193"/>
    </row>
    <row r="1553" spans="1:11" s="194" customFormat="1" x14ac:dyDescent="0.2">
      <c r="A1553" s="192"/>
      <c r="B1553" s="193"/>
      <c r="C1553" s="193"/>
      <c r="D1553" s="193"/>
      <c r="E1553" s="193"/>
      <c r="F1553" s="193"/>
      <c r="G1553" s="193"/>
      <c r="H1553" s="193"/>
      <c r="I1553" s="193"/>
      <c r="J1553" s="193"/>
      <c r="K1553" s="193"/>
    </row>
    <row r="1554" spans="1:11" s="194" customFormat="1" x14ac:dyDescent="0.2">
      <c r="A1554" s="192"/>
      <c r="B1554" s="193"/>
      <c r="C1554" s="193"/>
      <c r="D1554" s="193"/>
      <c r="E1554" s="193"/>
      <c r="F1554" s="193"/>
      <c r="G1554" s="193"/>
      <c r="H1554" s="193"/>
      <c r="I1554" s="193"/>
      <c r="J1554" s="193"/>
      <c r="K1554" s="193"/>
    </row>
    <row r="1555" spans="1:11" s="194" customFormat="1" x14ac:dyDescent="0.2">
      <c r="A1555" s="192"/>
      <c r="B1555" s="193"/>
      <c r="C1555" s="193"/>
      <c r="D1555" s="193"/>
      <c r="E1555" s="193"/>
      <c r="F1555" s="193"/>
      <c r="G1555" s="193"/>
      <c r="H1555" s="193"/>
      <c r="I1555" s="193"/>
      <c r="J1555" s="193"/>
      <c r="K1555" s="193"/>
    </row>
    <row r="1556" spans="1:11" s="194" customFormat="1" x14ac:dyDescent="0.2">
      <c r="A1556" s="192"/>
      <c r="B1556" s="193"/>
      <c r="C1556" s="193"/>
      <c r="D1556" s="193"/>
      <c r="E1556" s="193"/>
      <c r="F1556" s="193"/>
      <c r="G1556" s="193"/>
      <c r="H1556" s="193"/>
      <c r="I1556" s="193"/>
      <c r="J1556" s="193"/>
      <c r="K1556" s="193"/>
    </row>
    <row r="1557" spans="1:11" s="194" customFormat="1" x14ac:dyDescent="0.2">
      <c r="A1557" s="192"/>
      <c r="B1557" s="193"/>
      <c r="C1557" s="193"/>
      <c r="D1557" s="193"/>
      <c r="E1557" s="193"/>
      <c r="F1557" s="193"/>
      <c r="G1557" s="193"/>
      <c r="H1557" s="193"/>
      <c r="I1557" s="193"/>
      <c r="J1557" s="193"/>
      <c r="K1557" s="193"/>
    </row>
    <row r="1558" spans="1:11" s="194" customFormat="1" x14ac:dyDescent="0.2">
      <c r="A1558" s="192"/>
      <c r="B1558" s="193"/>
      <c r="C1558" s="193"/>
      <c r="D1558" s="193"/>
      <c r="E1558" s="193"/>
      <c r="F1558" s="193"/>
      <c r="G1558" s="193"/>
      <c r="H1558" s="193"/>
      <c r="I1558" s="193"/>
      <c r="J1558" s="193"/>
      <c r="K1558" s="193"/>
    </row>
    <row r="1559" spans="1:11" s="194" customFormat="1" x14ac:dyDescent="0.2">
      <c r="A1559" s="192"/>
      <c r="B1559" s="193"/>
      <c r="C1559" s="193"/>
      <c r="D1559" s="193"/>
      <c r="E1559" s="193"/>
      <c r="F1559" s="193"/>
      <c r="G1559" s="193"/>
      <c r="H1559" s="193"/>
      <c r="I1559" s="193"/>
      <c r="J1559" s="193"/>
      <c r="K1559" s="193"/>
    </row>
    <row r="1560" spans="1:11" s="194" customFormat="1" x14ac:dyDescent="0.2">
      <c r="A1560" s="192"/>
      <c r="B1560" s="193"/>
      <c r="C1560" s="193"/>
      <c r="D1560" s="193"/>
      <c r="E1560" s="193"/>
      <c r="F1560" s="193"/>
      <c r="G1560" s="193"/>
      <c r="H1560" s="193"/>
      <c r="I1560" s="193"/>
      <c r="J1560" s="193"/>
      <c r="K1560" s="193"/>
    </row>
    <row r="1561" spans="1:11" s="194" customFormat="1" x14ac:dyDescent="0.2">
      <c r="A1561" s="192"/>
      <c r="B1561" s="193"/>
      <c r="C1561" s="193"/>
      <c r="D1561" s="193"/>
      <c r="E1561" s="193"/>
      <c r="F1561" s="193"/>
      <c r="G1561" s="193"/>
      <c r="H1561" s="193"/>
      <c r="I1561" s="193"/>
      <c r="J1561" s="193"/>
      <c r="K1561" s="193"/>
    </row>
    <row r="1562" spans="1:11" s="194" customFormat="1" x14ac:dyDescent="0.2">
      <c r="A1562" s="192"/>
      <c r="B1562" s="193"/>
      <c r="C1562" s="193"/>
      <c r="D1562" s="193"/>
      <c r="E1562" s="193"/>
      <c r="F1562" s="193"/>
      <c r="G1562" s="193"/>
      <c r="H1562" s="193"/>
      <c r="I1562" s="193"/>
      <c r="J1562" s="193"/>
      <c r="K1562" s="193"/>
    </row>
    <row r="1563" spans="1:11" s="194" customFormat="1" x14ac:dyDescent="0.2">
      <c r="A1563" s="192"/>
      <c r="B1563" s="193"/>
      <c r="C1563" s="193"/>
      <c r="D1563" s="193"/>
      <c r="E1563" s="193"/>
      <c r="F1563" s="193"/>
      <c r="G1563" s="193"/>
      <c r="H1563" s="193"/>
      <c r="I1563" s="193"/>
      <c r="J1563" s="193"/>
      <c r="K1563" s="193"/>
    </row>
    <row r="1564" spans="1:11" s="194" customFormat="1" x14ac:dyDescent="0.2">
      <c r="A1564" s="192"/>
      <c r="B1564" s="193"/>
      <c r="C1564" s="193"/>
      <c r="D1564" s="193"/>
      <c r="E1564" s="193"/>
      <c r="F1564" s="193"/>
      <c r="G1564" s="193"/>
      <c r="H1564" s="193"/>
      <c r="I1564" s="193"/>
      <c r="J1564" s="193"/>
      <c r="K1564" s="193"/>
    </row>
    <row r="1565" spans="1:11" s="194" customFormat="1" x14ac:dyDescent="0.2">
      <c r="A1565" s="192"/>
      <c r="B1565" s="193"/>
      <c r="C1565" s="193"/>
      <c r="D1565" s="193"/>
      <c r="E1565" s="193"/>
      <c r="F1565" s="193"/>
      <c r="G1565" s="193"/>
      <c r="H1565" s="193"/>
      <c r="I1565" s="193"/>
      <c r="J1565" s="193"/>
      <c r="K1565" s="193"/>
    </row>
    <row r="1566" spans="1:11" s="194" customFormat="1" x14ac:dyDescent="0.2">
      <c r="A1566" s="192"/>
      <c r="B1566" s="193"/>
      <c r="C1566" s="193"/>
      <c r="D1566" s="193"/>
      <c r="E1566" s="193"/>
      <c r="F1566" s="193"/>
      <c r="G1566" s="193"/>
      <c r="H1566" s="193"/>
      <c r="I1566" s="193"/>
      <c r="J1566" s="193"/>
      <c r="K1566" s="193"/>
    </row>
    <row r="1567" spans="1:11" s="194" customFormat="1" x14ac:dyDescent="0.2">
      <c r="A1567" s="192"/>
      <c r="B1567" s="193"/>
      <c r="C1567" s="193"/>
      <c r="D1567" s="193"/>
      <c r="E1567" s="193"/>
      <c r="F1567" s="193"/>
      <c r="G1567" s="193"/>
      <c r="H1567" s="193"/>
      <c r="I1567" s="193"/>
      <c r="J1567" s="193"/>
      <c r="K1567" s="193"/>
    </row>
    <row r="1568" spans="1:11" s="194" customFormat="1" x14ac:dyDescent="0.2">
      <c r="A1568" s="192"/>
      <c r="B1568" s="193"/>
      <c r="C1568" s="193"/>
      <c r="D1568" s="193"/>
      <c r="E1568" s="193"/>
      <c r="F1568" s="193"/>
      <c r="G1568" s="193"/>
      <c r="H1568" s="193"/>
      <c r="I1568" s="193"/>
      <c r="J1568" s="193"/>
      <c r="K1568" s="193"/>
    </row>
    <row r="1569" spans="1:11" s="194" customFormat="1" x14ac:dyDescent="0.2">
      <c r="A1569" s="192"/>
      <c r="B1569" s="193"/>
      <c r="C1569" s="193"/>
      <c r="D1569" s="193"/>
      <c r="E1569" s="193"/>
      <c r="F1569" s="193"/>
      <c r="G1569" s="193"/>
      <c r="H1569" s="193"/>
      <c r="I1569" s="193"/>
      <c r="J1569" s="193"/>
      <c r="K1569" s="193"/>
    </row>
    <row r="1570" spans="1:11" s="194" customFormat="1" x14ac:dyDescent="0.2">
      <c r="A1570" s="192"/>
      <c r="B1570" s="193"/>
      <c r="C1570" s="193"/>
      <c r="D1570" s="193"/>
      <c r="E1570" s="193"/>
      <c r="F1570" s="193"/>
      <c r="G1570" s="193"/>
      <c r="H1570" s="193"/>
      <c r="I1570" s="193"/>
      <c r="J1570" s="193"/>
      <c r="K1570" s="193"/>
    </row>
    <row r="1571" spans="1:11" s="194" customFormat="1" x14ac:dyDescent="0.2">
      <c r="A1571" s="192"/>
      <c r="B1571" s="193"/>
      <c r="C1571" s="193"/>
      <c r="D1571" s="193"/>
      <c r="E1571" s="193"/>
      <c r="F1571" s="193"/>
      <c r="G1571" s="193"/>
      <c r="H1571" s="193"/>
      <c r="I1571" s="193"/>
      <c r="J1571" s="193"/>
      <c r="K1571" s="193"/>
    </row>
    <row r="1572" spans="1:11" s="194" customFormat="1" x14ac:dyDescent="0.2">
      <c r="A1572" s="192"/>
      <c r="B1572" s="193"/>
      <c r="C1572" s="193"/>
      <c r="D1572" s="193"/>
      <c r="E1572" s="193"/>
      <c r="F1572" s="193"/>
      <c r="G1572" s="193"/>
      <c r="H1572" s="193"/>
      <c r="I1572" s="193"/>
      <c r="J1572" s="193"/>
      <c r="K1572" s="193"/>
    </row>
    <row r="1573" spans="1:11" s="194" customFormat="1" x14ac:dyDescent="0.2">
      <c r="A1573" s="192"/>
      <c r="B1573" s="193"/>
      <c r="C1573" s="193"/>
      <c r="D1573" s="193"/>
      <c r="E1573" s="193"/>
      <c r="F1573" s="193"/>
      <c r="G1573" s="193"/>
      <c r="H1573" s="193"/>
      <c r="I1573" s="193"/>
      <c r="J1573" s="193"/>
      <c r="K1573" s="193"/>
    </row>
    <row r="1574" spans="1:11" s="194" customFormat="1" x14ac:dyDescent="0.2">
      <c r="A1574" s="192"/>
      <c r="B1574" s="193"/>
      <c r="C1574" s="193"/>
      <c r="D1574" s="193"/>
      <c r="E1574" s="193"/>
      <c r="F1574" s="193"/>
      <c r="G1574" s="193"/>
      <c r="H1574" s="193"/>
      <c r="I1574" s="193"/>
      <c r="J1574" s="193"/>
      <c r="K1574" s="193"/>
    </row>
    <row r="1575" spans="1:11" s="194" customFormat="1" x14ac:dyDescent="0.2">
      <c r="A1575" s="192"/>
      <c r="B1575" s="193"/>
      <c r="C1575" s="193"/>
      <c r="D1575" s="193"/>
      <c r="E1575" s="193"/>
      <c r="F1575" s="193"/>
      <c r="G1575" s="193"/>
      <c r="H1575" s="193"/>
      <c r="I1575" s="193"/>
      <c r="J1575" s="193"/>
      <c r="K1575" s="193"/>
    </row>
    <row r="1576" spans="1:11" s="194" customFormat="1" x14ac:dyDescent="0.2">
      <c r="A1576" s="192"/>
      <c r="B1576" s="193"/>
      <c r="C1576" s="193"/>
      <c r="D1576" s="193"/>
      <c r="E1576" s="193"/>
      <c r="F1576" s="193"/>
      <c r="G1576" s="193"/>
      <c r="H1576" s="193"/>
      <c r="I1576" s="193"/>
      <c r="J1576" s="193"/>
      <c r="K1576" s="193"/>
    </row>
    <row r="1577" spans="1:11" s="194" customFormat="1" x14ac:dyDescent="0.2">
      <c r="A1577" s="192"/>
      <c r="B1577" s="193"/>
      <c r="C1577" s="193"/>
      <c r="D1577" s="193"/>
      <c r="E1577" s="193"/>
      <c r="F1577" s="193"/>
      <c r="G1577" s="193"/>
      <c r="H1577" s="193"/>
      <c r="I1577" s="193"/>
      <c r="J1577" s="193"/>
      <c r="K1577" s="193"/>
    </row>
    <row r="1578" spans="1:11" s="194" customFormat="1" x14ac:dyDescent="0.2">
      <c r="A1578" s="192"/>
      <c r="B1578" s="193"/>
      <c r="C1578" s="193"/>
      <c r="D1578" s="193"/>
      <c r="E1578" s="193"/>
      <c r="F1578" s="193"/>
      <c r="G1578" s="193"/>
      <c r="H1578" s="193"/>
      <c r="I1578" s="193"/>
      <c r="J1578" s="193"/>
      <c r="K1578" s="193"/>
    </row>
    <row r="1579" spans="1:11" s="194" customFormat="1" x14ac:dyDescent="0.2">
      <c r="A1579" s="192"/>
      <c r="B1579" s="193"/>
      <c r="C1579" s="193"/>
      <c r="D1579" s="193"/>
      <c r="E1579" s="193"/>
      <c r="F1579" s="193"/>
      <c r="G1579" s="193"/>
      <c r="H1579" s="193"/>
      <c r="I1579" s="193"/>
      <c r="J1579" s="193"/>
      <c r="K1579" s="193"/>
    </row>
    <row r="1580" spans="1:11" s="194" customFormat="1" x14ac:dyDescent="0.2">
      <c r="A1580" s="192"/>
      <c r="B1580" s="193"/>
      <c r="C1580" s="193"/>
      <c r="D1580" s="193"/>
      <c r="E1580" s="193"/>
      <c r="F1580" s="193"/>
      <c r="G1580" s="193"/>
      <c r="H1580" s="193"/>
      <c r="I1580" s="193"/>
      <c r="J1580" s="193"/>
      <c r="K1580" s="193"/>
    </row>
    <row r="1581" spans="1:11" s="194" customFormat="1" x14ac:dyDescent="0.2">
      <c r="A1581" s="192"/>
      <c r="B1581" s="193"/>
      <c r="C1581" s="193"/>
      <c r="D1581" s="193"/>
      <c r="E1581" s="193"/>
      <c r="F1581" s="193"/>
      <c r="G1581" s="193"/>
      <c r="H1581" s="193"/>
      <c r="I1581" s="193"/>
      <c r="J1581" s="193"/>
      <c r="K1581" s="193"/>
    </row>
    <row r="1582" spans="1:11" s="194" customFormat="1" x14ac:dyDescent="0.2">
      <c r="A1582" s="192"/>
      <c r="B1582" s="193"/>
      <c r="C1582" s="193"/>
      <c r="D1582" s="193"/>
      <c r="E1582" s="193"/>
      <c r="F1582" s="193"/>
      <c r="G1582" s="193"/>
      <c r="H1582" s="193"/>
      <c r="I1582" s="193"/>
      <c r="J1582" s="193"/>
      <c r="K1582" s="193"/>
    </row>
    <row r="1583" spans="1:11" s="194" customFormat="1" x14ac:dyDescent="0.2">
      <c r="A1583" s="192"/>
      <c r="B1583" s="193"/>
      <c r="C1583" s="193"/>
      <c r="D1583" s="193"/>
      <c r="E1583" s="193"/>
      <c r="F1583" s="193"/>
      <c r="G1583" s="193"/>
      <c r="H1583" s="193"/>
      <c r="I1583" s="193"/>
      <c r="J1583" s="193"/>
      <c r="K1583" s="193"/>
    </row>
    <row r="1584" spans="1:11" s="194" customFormat="1" x14ac:dyDescent="0.2">
      <c r="A1584" s="192"/>
      <c r="B1584" s="193"/>
      <c r="C1584" s="193"/>
      <c r="D1584" s="193"/>
      <c r="E1584" s="193"/>
      <c r="F1584" s="193"/>
      <c r="G1584" s="193"/>
      <c r="H1584" s="193"/>
      <c r="I1584" s="193"/>
      <c r="J1584" s="193"/>
      <c r="K1584" s="193"/>
    </row>
    <row r="1585" spans="1:11" s="194" customFormat="1" x14ac:dyDescent="0.2">
      <c r="A1585" s="192"/>
      <c r="B1585" s="193"/>
      <c r="C1585" s="193"/>
      <c r="D1585" s="193"/>
      <c r="E1585" s="193"/>
      <c r="F1585" s="193"/>
      <c r="G1585" s="193"/>
      <c r="H1585" s="193"/>
      <c r="I1585" s="193"/>
      <c r="J1585" s="193"/>
      <c r="K1585" s="193"/>
    </row>
    <row r="1586" spans="1:11" s="194" customFormat="1" x14ac:dyDescent="0.2">
      <c r="A1586" s="192"/>
      <c r="B1586" s="193"/>
      <c r="C1586" s="193"/>
      <c r="D1586" s="193"/>
      <c r="E1586" s="193"/>
      <c r="F1586" s="193"/>
      <c r="G1586" s="193"/>
      <c r="H1586" s="193"/>
      <c r="I1586" s="193"/>
      <c r="J1586" s="193"/>
      <c r="K1586" s="193"/>
    </row>
    <row r="1587" spans="1:11" s="194" customFormat="1" x14ac:dyDescent="0.2">
      <c r="A1587" s="192"/>
      <c r="B1587" s="193"/>
      <c r="C1587" s="193"/>
      <c r="D1587" s="193"/>
      <c r="E1587" s="193"/>
      <c r="F1587" s="193"/>
      <c r="G1587" s="193"/>
      <c r="H1587" s="193"/>
      <c r="I1587" s="193"/>
      <c r="J1587" s="193"/>
      <c r="K1587" s="193"/>
    </row>
    <row r="1588" spans="1:11" s="194" customFormat="1" x14ac:dyDescent="0.2">
      <c r="A1588" s="192"/>
      <c r="B1588" s="193"/>
      <c r="C1588" s="193"/>
      <c r="D1588" s="193"/>
      <c r="E1588" s="193"/>
      <c r="F1588" s="193"/>
      <c r="G1588" s="193"/>
      <c r="H1588" s="193"/>
      <c r="I1588" s="193"/>
      <c r="J1588" s="193"/>
      <c r="K1588" s="193"/>
    </row>
    <row r="1589" spans="1:11" s="194" customFormat="1" x14ac:dyDescent="0.2">
      <c r="A1589" s="192"/>
      <c r="B1589" s="193"/>
      <c r="C1589" s="193"/>
      <c r="D1589" s="193"/>
      <c r="E1589" s="193"/>
      <c r="F1589" s="193"/>
      <c r="G1589" s="193"/>
      <c r="H1589" s="193"/>
      <c r="I1589" s="193"/>
      <c r="J1589" s="193"/>
      <c r="K1589" s="193"/>
    </row>
    <row r="1590" spans="1:11" s="194" customFormat="1" x14ac:dyDescent="0.2">
      <c r="A1590" s="192"/>
      <c r="B1590" s="193"/>
      <c r="C1590" s="193"/>
      <c r="D1590" s="193"/>
      <c r="E1590" s="193"/>
      <c r="F1590" s="193"/>
      <c r="G1590" s="193"/>
      <c r="H1590" s="193"/>
      <c r="I1590" s="193"/>
      <c r="J1590" s="193"/>
      <c r="K1590" s="193"/>
    </row>
    <row r="1591" spans="1:11" s="194" customFormat="1" x14ac:dyDescent="0.2">
      <c r="A1591" s="192"/>
      <c r="B1591" s="193"/>
      <c r="C1591" s="193"/>
      <c r="D1591" s="193"/>
      <c r="E1591" s="193"/>
      <c r="F1591" s="193"/>
      <c r="G1591" s="193"/>
      <c r="H1591" s="193"/>
      <c r="I1591" s="193"/>
      <c r="J1591" s="193"/>
      <c r="K1591" s="193"/>
    </row>
    <row r="1592" spans="1:11" s="194" customFormat="1" x14ac:dyDescent="0.2">
      <c r="A1592" s="192"/>
      <c r="B1592" s="193"/>
      <c r="C1592" s="193"/>
      <c r="D1592" s="193"/>
      <c r="E1592" s="193"/>
      <c r="F1592" s="193"/>
      <c r="G1592" s="193"/>
      <c r="H1592" s="193"/>
      <c r="I1592" s="193"/>
      <c r="J1592" s="193"/>
      <c r="K1592" s="193"/>
    </row>
    <row r="1593" spans="1:11" s="194" customFormat="1" x14ac:dyDescent="0.2">
      <c r="A1593" s="192"/>
      <c r="B1593" s="193"/>
      <c r="C1593" s="193"/>
      <c r="D1593" s="193"/>
      <c r="E1593" s="193"/>
      <c r="F1593" s="193"/>
      <c r="G1593" s="193"/>
      <c r="H1593" s="193"/>
      <c r="I1593" s="193"/>
      <c r="J1593" s="193"/>
      <c r="K1593" s="193"/>
    </row>
    <row r="1594" spans="1:11" s="194" customFormat="1" x14ac:dyDescent="0.2">
      <c r="A1594" s="192"/>
      <c r="B1594" s="193"/>
      <c r="C1594" s="193"/>
      <c r="D1594" s="193"/>
      <c r="E1594" s="193"/>
      <c r="F1594" s="193"/>
      <c r="G1594" s="193"/>
      <c r="H1594" s="193"/>
      <c r="I1594" s="193"/>
      <c r="J1594" s="193"/>
      <c r="K1594" s="193"/>
    </row>
    <row r="1595" spans="1:11" s="194" customFormat="1" x14ac:dyDescent="0.2">
      <c r="A1595" s="192"/>
      <c r="B1595" s="193"/>
      <c r="C1595" s="193"/>
      <c r="D1595" s="193"/>
      <c r="E1595" s="193"/>
      <c r="F1595" s="193"/>
      <c r="G1595" s="193"/>
      <c r="H1595" s="193"/>
      <c r="I1595" s="193"/>
      <c r="J1595" s="193"/>
      <c r="K1595" s="193"/>
    </row>
    <row r="1596" spans="1:11" s="194" customFormat="1" x14ac:dyDescent="0.2">
      <c r="A1596" s="192"/>
      <c r="B1596" s="193"/>
      <c r="C1596" s="193"/>
      <c r="D1596" s="193"/>
      <c r="E1596" s="193"/>
      <c r="F1596" s="193"/>
      <c r="G1596" s="193"/>
      <c r="H1596" s="193"/>
      <c r="I1596" s="193"/>
      <c r="J1596" s="193"/>
      <c r="K1596" s="193"/>
    </row>
    <row r="1597" spans="1:11" s="194" customFormat="1" x14ac:dyDescent="0.2">
      <c r="A1597" s="192"/>
      <c r="B1597" s="193"/>
      <c r="C1597" s="193"/>
      <c r="D1597" s="193"/>
      <c r="E1597" s="193"/>
      <c r="F1597" s="193"/>
      <c r="G1597" s="193"/>
      <c r="H1597" s="193"/>
      <c r="I1597" s="193"/>
      <c r="J1597" s="193"/>
      <c r="K1597" s="193"/>
    </row>
    <row r="1598" spans="1:11" s="194" customFormat="1" x14ac:dyDescent="0.2">
      <c r="A1598" s="192"/>
      <c r="B1598" s="193"/>
      <c r="C1598" s="193"/>
      <c r="D1598" s="193"/>
      <c r="E1598" s="193"/>
      <c r="F1598" s="193"/>
      <c r="G1598" s="193"/>
      <c r="H1598" s="193"/>
      <c r="I1598" s="193"/>
      <c r="J1598" s="193"/>
      <c r="K1598" s="193"/>
    </row>
    <row r="1599" spans="1:11" s="194" customFormat="1" x14ac:dyDescent="0.2">
      <c r="A1599" s="192"/>
      <c r="B1599" s="193"/>
      <c r="C1599" s="193"/>
      <c r="D1599" s="193"/>
      <c r="E1599" s="193"/>
      <c r="F1599" s="193"/>
      <c r="G1599" s="193"/>
      <c r="H1599" s="193"/>
      <c r="I1599" s="193"/>
      <c r="J1599" s="193"/>
      <c r="K1599" s="193"/>
    </row>
    <row r="1600" spans="1:11" s="194" customFormat="1" x14ac:dyDescent="0.2">
      <c r="A1600" s="192"/>
      <c r="B1600" s="193"/>
      <c r="C1600" s="193"/>
      <c r="D1600" s="193"/>
      <c r="E1600" s="193"/>
      <c r="F1600" s="193"/>
      <c r="G1600" s="193"/>
      <c r="H1600" s="193"/>
      <c r="I1600" s="193"/>
      <c r="J1600" s="193"/>
      <c r="K1600" s="193"/>
    </row>
    <row r="1601" spans="1:11" s="194" customFormat="1" x14ac:dyDescent="0.2">
      <c r="A1601" s="192"/>
      <c r="B1601" s="193"/>
      <c r="C1601" s="193"/>
      <c r="D1601" s="193"/>
      <c r="E1601" s="193"/>
      <c r="F1601" s="193"/>
      <c r="G1601" s="193"/>
      <c r="H1601" s="193"/>
      <c r="I1601" s="193"/>
      <c r="J1601" s="193"/>
      <c r="K1601" s="193"/>
    </row>
    <row r="1602" spans="1:11" s="194" customFormat="1" x14ac:dyDescent="0.2">
      <c r="A1602" s="192"/>
      <c r="B1602" s="193"/>
      <c r="C1602" s="193"/>
      <c r="D1602" s="193"/>
      <c r="E1602" s="193"/>
      <c r="F1602" s="193"/>
      <c r="G1602" s="193"/>
      <c r="H1602" s="193"/>
      <c r="I1602" s="193"/>
      <c r="J1602" s="193"/>
      <c r="K1602" s="193"/>
    </row>
    <row r="1603" spans="1:11" s="194" customFormat="1" x14ac:dyDescent="0.2">
      <c r="A1603" s="192"/>
      <c r="B1603" s="193"/>
      <c r="C1603" s="193"/>
      <c r="D1603" s="193"/>
      <c r="E1603" s="193"/>
      <c r="F1603" s="193"/>
      <c r="G1603" s="193"/>
      <c r="H1603" s="193"/>
      <c r="I1603" s="193"/>
      <c r="J1603" s="193"/>
      <c r="K1603" s="193"/>
    </row>
    <row r="1604" spans="1:11" s="194" customFormat="1" x14ac:dyDescent="0.2">
      <c r="A1604" s="192"/>
      <c r="B1604" s="193"/>
      <c r="C1604" s="193"/>
      <c r="D1604" s="193"/>
      <c r="E1604" s="193"/>
      <c r="F1604" s="193"/>
      <c r="G1604" s="193"/>
      <c r="H1604" s="193"/>
      <c r="I1604" s="193"/>
      <c r="J1604" s="193"/>
      <c r="K1604" s="193"/>
    </row>
    <row r="1605" spans="1:11" s="194" customFormat="1" x14ac:dyDescent="0.2">
      <c r="A1605" s="192"/>
      <c r="B1605" s="193"/>
      <c r="C1605" s="193"/>
      <c r="D1605" s="193"/>
      <c r="E1605" s="193"/>
      <c r="F1605" s="193"/>
      <c r="G1605" s="193"/>
      <c r="H1605" s="193"/>
      <c r="I1605" s="193"/>
      <c r="J1605" s="193"/>
      <c r="K1605" s="193"/>
    </row>
    <row r="1606" spans="1:11" s="194" customFormat="1" x14ac:dyDescent="0.2">
      <c r="A1606" s="192"/>
      <c r="B1606" s="193"/>
      <c r="C1606" s="193"/>
      <c r="D1606" s="193"/>
      <c r="E1606" s="193"/>
      <c r="F1606" s="193"/>
      <c r="G1606" s="193"/>
      <c r="H1606" s="193"/>
      <c r="I1606" s="193"/>
      <c r="J1606" s="193"/>
      <c r="K1606" s="193"/>
    </row>
    <row r="1607" spans="1:11" s="194" customFormat="1" x14ac:dyDescent="0.2">
      <c r="A1607" s="192"/>
      <c r="B1607" s="193"/>
      <c r="C1607" s="193"/>
      <c r="D1607" s="193"/>
      <c r="E1607" s="193"/>
      <c r="F1607" s="193"/>
      <c r="G1607" s="193"/>
      <c r="H1607" s="193"/>
      <c r="I1607" s="193"/>
      <c r="J1607" s="193"/>
      <c r="K1607" s="193"/>
    </row>
    <row r="1608" spans="1:11" s="194" customFormat="1" x14ac:dyDescent="0.2">
      <c r="A1608" s="192"/>
      <c r="B1608" s="193"/>
      <c r="C1608" s="193"/>
      <c r="D1608" s="193"/>
      <c r="E1608" s="193"/>
      <c r="F1608" s="193"/>
      <c r="G1608" s="193"/>
      <c r="H1608" s="193"/>
      <c r="I1608" s="193"/>
      <c r="J1608" s="193"/>
      <c r="K1608" s="193"/>
    </row>
    <row r="1609" spans="1:11" s="194" customFormat="1" x14ac:dyDescent="0.2">
      <c r="A1609" s="192"/>
      <c r="B1609" s="193"/>
      <c r="C1609" s="193"/>
      <c r="D1609" s="193"/>
      <c r="E1609" s="193"/>
      <c r="F1609" s="193"/>
      <c r="G1609" s="193"/>
      <c r="H1609" s="193"/>
      <c r="I1609" s="193"/>
      <c r="J1609" s="193"/>
      <c r="K1609" s="193"/>
    </row>
    <row r="1610" spans="1:11" s="194" customFormat="1" x14ac:dyDescent="0.2">
      <c r="A1610" s="192"/>
      <c r="B1610" s="193"/>
      <c r="C1610" s="193"/>
      <c r="D1610" s="193"/>
      <c r="E1610" s="193"/>
      <c r="F1610" s="193"/>
      <c r="G1610" s="193"/>
      <c r="H1610" s="193"/>
      <c r="I1610" s="193"/>
      <c r="J1610" s="193"/>
      <c r="K1610" s="193"/>
    </row>
    <row r="1611" spans="1:11" s="194" customFormat="1" x14ac:dyDescent="0.2">
      <c r="A1611" s="192"/>
      <c r="B1611" s="193"/>
      <c r="C1611" s="193"/>
      <c r="D1611" s="193"/>
      <c r="E1611" s="193"/>
      <c r="F1611" s="193"/>
      <c r="G1611" s="193"/>
      <c r="H1611" s="193"/>
      <c r="I1611" s="193"/>
      <c r="J1611" s="193"/>
      <c r="K1611" s="193"/>
    </row>
    <row r="1612" spans="1:11" s="194" customFormat="1" x14ac:dyDescent="0.2">
      <c r="A1612" s="192"/>
      <c r="B1612" s="193"/>
      <c r="C1612" s="193"/>
      <c r="D1612" s="193"/>
      <c r="E1612" s="193"/>
      <c r="F1612" s="193"/>
      <c r="G1612" s="193"/>
      <c r="H1612" s="193"/>
      <c r="I1612" s="193"/>
      <c r="J1612" s="193"/>
      <c r="K1612" s="193"/>
    </row>
    <row r="1613" spans="1:11" s="194" customFormat="1" x14ac:dyDescent="0.2">
      <c r="A1613" s="192"/>
      <c r="B1613" s="193"/>
      <c r="C1613" s="193"/>
      <c r="D1613" s="193"/>
      <c r="E1613" s="193"/>
      <c r="F1613" s="193"/>
      <c r="G1613" s="193"/>
      <c r="H1613" s="193"/>
      <c r="I1613" s="193"/>
      <c r="J1613" s="193"/>
      <c r="K1613" s="193"/>
    </row>
    <row r="1614" spans="1:11" s="194" customFormat="1" x14ac:dyDescent="0.2">
      <c r="A1614" s="192"/>
      <c r="B1614" s="193"/>
      <c r="C1614" s="193"/>
      <c r="D1614" s="193"/>
      <c r="E1614" s="193"/>
      <c r="F1614" s="193"/>
      <c r="G1614" s="193"/>
      <c r="H1614" s="193"/>
      <c r="I1614" s="193"/>
      <c r="J1614" s="193"/>
      <c r="K1614" s="193"/>
    </row>
    <row r="1615" spans="1:11" s="194" customFormat="1" x14ac:dyDescent="0.2">
      <c r="A1615" s="192"/>
      <c r="B1615" s="193"/>
      <c r="C1615" s="193"/>
      <c r="D1615" s="193"/>
      <c r="E1615" s="193"/>
      <c r="F1615" s="193"/>
      <c r="G1615" s="193"/>
      <c r="H1615" s="193"/>
      <c r="I1615" s="193"/>
      <c r="J1615" s="193"/>
      <c r="K1615" s="193"/>
    </row>
    <row r="1616" spans="1:11" s="194" customFormat="1" x14ac:dyDescent="0.2">
      <c r="A1616" s="192"/>
      <c r="B1616" s="193"/>
      <c r="C1616" s="193"/>
      <c r="D1616" s="193"/>
      <c r="E1616" s="193"/>
      <c r="F1616" s="193"/>
      <c r="G1616" s="193"/>
      <c r="H1616" s="193"/>
      <c r="I1616" s="193"/>
      <c r="J1616" s="193"/>
      <c r="K1616" s="193"/>
    </row>
    <row r="1617" spans="1:11" s="194" customFormat="1" x14ac:dyDescent="0.2">
      <c r="A1617" s="192"/>
      <c r="B1617" s="193"/>
      <c r="C1617" s="193"/>
      <c r="D1617" s="193"/>
      <c r="E1617" s="193"/>
      <c r="F1617" s="193"/>
      <c r="G1617" s="193"/>
      <c r="H1617" s="193"/>
      <c r="I1617" s="193"/>
      <c r="J1617" s="193"/>
      <c r="K1617" s="193"/>
    </row>
    <row r="1618" spans="1:11" s="194" customFormat="1" x14ac:dyDescent="0.2">
      <c r="A1618" s="192"/>
      <c r="B1618" s="193"/>
      <c r="C1618" s="193"/>
      <c r="D1618" s="193"/>
      <c r="E1618" s="193"/>
      <c r="F1618" s="193"/>
      <c r="G1618" s="193"/>
      <c r="H1618" s="193"/>
      <c r="I1618" s="193"/>
      <c r="J1618" s="193"/>
      <c r="K1618" s="193"/>
    </row>
    <row r="1619" spans="1:11" s="194" customFormat="1" x14ac:dyDescent="0.2">
      <c r="A1619" s="192"/>
      <c r="B1619" s="193"/>
      <c r="C1619" s="193"/>
      <c r="D1619" s="193"/>
      <c r="E1619" s="193"/>
      <c r="F1619" s="193"/>
      <c r="G1619" s="193"/>
      <c r="H1619" s="193"/>
      <c r="I1619" s="193"/>
      <c r="J1619" s="193"/>
      <c r="K1619" s="193"/>
    </row>
    <row r="1620" spans="1:11" s="194" customFormat="1" x14ac:dyDescent="0.2">
      <c r="A1620" s="192"/>
      <c r="B1620" s="193"/>
      <c r="C1620" s="193"/>
      <c r="D1620" s="193"/>
      <c r="E1620" s="193"/>
      <c r="F1620" s="193"/>
      <c r="G1620" s="193"/>
      <c r="H1620" s="193"/>
      <c r="I1620" s="193"/>
      <c r="J1620" s="193"/>
      <c r="K1620" s="193"/>
    </row>
    <row r="1621" spans="1:11" s="194" customFormat="1" x14ac:dyDescent="0.2">
      <c r="A1621" s="192"/>
      <c r="B1621" s="193"/>
      <c r="C1621" s="193"/>
      <c r="D1621" s="193"/>
      <c r="E1621" s="193"/>
      <c r="F1621" s="193"/>
      <c r="G1621" s="193"/>
      <c r="H1621" s="193"/>
      <c r="I1621" s="193"/>
      <c r="J1621" s="193"/>
      <c r="K1621" s="193"/>
    </row>
    <row r="1622" spans="1:11" s="194" customFormat="1" x14ac:dyDescent="0.2">
      <c r="A1622" s="192"/>
      <c r="B1622" s="193"/>
      <c r="C1622" s="193"/>
      <c r="D1622" s="193"/>
      <c r="E1622" s="193"/>
      <c r="F1622" s="193"/>
      <c r="G1622" s="193"/>
      <c r="H1622" s="193"/>
      <c r="I1622" s="193"/>
      <c r="J1622" s="193"/>
      <c r="K1622" s="193"/>
    </row>
    <row r="1623" spans="1:11" s="194" customFormat="1" x14ac:dyDescent="0.2">
      <c r="A1623" s="192"/>
      <c r="B1623" s="193"/>
      <c r="C1623" s="193"/>
      <c r="D1623" s="193"/>
      <c r="E1623" s="193"/>
      <c r="F1623" s="193"/>
      <c r="G1623" s="193"/>
      <c r="H1623" s="193"/>
      <c r="I1623" s="193"/>
      <c r="J1623" s="193"/>
      <c r="K1623" s="193"/>
    </row>
    <row r="1624" spans="1:11" s="194" customFormat="1" x14ac:dyDescent="0.2">
      <c r="A1624" s="192"/>
      <c r="B1624" s="193"/>
      <c r="C1624" s="193"/>
      <c r="D1624" s="193"/>
      <c r="E1624" s="193"/>
      <c r="F1624" s="193"/>
      <c r="G1624" s="193"/>
      <c r="H1624" s="193"/>
      <c r="I1624" s="193"/>
      <c r="J1624" s="193"/>
      <c r="K1624" s="193"/>
    </row>
    <row r="1625" spans="1:11" s="194" customFormat="1" x14ac:dyDescent="0.2">
      <c r="A1625" s="192"/>
      <c r="B1625" s="193"/>
      <c r="C1625" s="193"/>
      <c r="D1625" s="193"/>
      <c r="E1625" s="193"/>
      <c r="F1625" s="193"/>
      <c r="G1625" s="193"/>
      <c r="H1625" s="193"/>
      <c r="I1625" s="193"/>
      <c r="J1625" s="193"/>
      <c r="K1625" s="193"/>
    </row>
    <row r="1626" spans="1:11" s="194" customFormat="1" x14ac:dyDescent="0.2">
      <c r="A1626" s="192"/>
      <c r="B1626" s="193"/>
      <c r="C1626" s="193"/>
      <c r="D1626" s="193"/>
      <c r="E1626" s="193"/>
      <c r="F1626" s="193"/>
      <c r="G1626" s="193"/>
      <c r="H1626" s="193"/>
      <c r="I1626" s="193"/>
      <c r="J1626" s="193"/>
      <c r="K1626" s="193"/>
    </row>
    <row r="1627" spans="1:11" s="194" customFormat="1" x14ac:dyDescent="0.2">
      <c r="A1627" s="192"/>
      <c r="B1627" s="193"/>
      <c r="C1627" s="193"/>
      <c r="D1627" s="193"/>
      <c r="E1627" s="193"/>
      <c r="F1627" s="193"/>
      <c r="G1627" s="193"/>
      <c r="H1627" s="193"/>
      <c r="I1627" s="193"/>
      <c r="J1627" s="193"/>
      <c r="K1627" s="193"/>
    </row>
    <row r="1628" spans="1:11" s="194" customFormat="1" x14ac:dyDescent="0.2">
      <c r="A1628" s="192"/>
      <c r="B1628" s="193"/>
      <c r="C1628" s="193"/>
      <c r="D1628" s="193"/>
      <c r="E1628" s="193"/>
      <c r="F1628" s="193"/>
      <c r="G1628" s="193"/>
      <c r="H1628" s="193"/>
      <c r="I1628" s="193"/>
      <c r="J1628" s="193"/>
      <c r="K1628" s="193"/>
    </row>
    <row r="1629" spans="1:11" s="194" customFormat="1" x14ac:dyDescent="0.2">
      <c r="A1629" s="192"/>
      <c r="B1629" s="193"/>
      <c r="C1629" s="193"/>
      <c r="D1629" s="193"/>
      <c r="E1629" s="193"/>
      <c r="F1629" s="193"/>
      <c r="G1629" s="193"/>
      <c r="H1629" s="193"/>
      <c r="I1629" s="193"/>
      <c r="J1629" s="193"/>
      <c r="K1629" s="193"/>
    </row>
    <row r="1630" spans="1:11" s="194" customFormat="1" x14ac:dyDescent="0.2">
      <c r="A1630" s="192"/>
      <c r="B1630" s="193"/>
      <c r="C1630" s="193"/>
      <c r="D1630" s="193"/>
      <c r="E1630" s="193"/>
      <c r="F1630" s="193"/>
      <c r="G1630" s="193"/>
      <c r="H1630" s="193"/>
      <c r="I1630" s="193"/>
      <c r="J1630" s="193"/>
      <c r="K1630" s="193"/>
    </row>
    <row r="1631" spans="1:11" s="194" customFormat="1" x14ac:dyDescent="0.2">
      <c r="A1631" s="192"/>
      <c r="B1631" s="193"/>
      <c r="C1631" s="193"/>
      <c r="D1631" s="193"/>
      <c r="E1631" s="193"/>
      <c r="F1631" s="193"/>
      <c r="G1631" s="193"/>
      <c r="H1631" s="193"/>
      <c r="I1631" s="193"/>
      <c r="J1631" s="193"/>
      <c r="K1631" s="193"/>
    </row>
    <row r="1632" spans="1:11" s="194" customFormat="1" x14ac:dyDescent="0.2">
      <c r="A1632" s="192"/>
      <c r="B1632" s="193"/>
      <c r="C1632" s="193"/>
      <c r="D1632" s="193"/>
      <c r="E1632" s="193"/>
      <c r="F1632" s="193"/>
      <c r="G1632" s="193"/>
      <c r="H1632" s="193"/>
      <c r="I1632" s="193"/>
      <c r="J1632" s="193"/>
      <c r="K1632" s="193"/>
    </row>
    <row r="1633" spans="1:11" s="194" customFormat="1" x14ac:dyDescent="0.2">
      <c r="A1633" s="192"/>
      <c r="B1633" s="193"/>
      <c r="C1633" s="193"/>
      <c r="D1633" s="193"/>
      <c r="E1633" s="193"/>
      <c r="F1633" s="193"/>
      <c r="G1633" s="193"/>
      <c r="H1633" s="193"/>
      <c r="I1633" s="193"/>
      <c r="J1633" s="193"/>
      <c r="K1633" s="193"/>
    </row>
    <row r="1634" spans="1:11" s="194" customFormat="1" x14ac:dyDescent="0.2">
      <c r="A1634" s="192"/>
      <c r="B1634" s="193"/>
      <c r="C1634" s="193"/>
      <c r="D1634" s="193"/>
      <c r="E1634" s="193"/>
      <c r="F1634" s="193"/>
      <c r="G1634" s="193"/>
      <c r="H1634" s="193"/>
      <c r="I1634" s="193"/>
      <c r="J1634" s="193"/>
      <c r="K1634" s="193"/>
    </row>
    <row r="1635" spans="1:11" s="194" customFormat="1" x14ac:dyDescent="0.2">
      <c r="A1635" s="192"/>
      <c r="B1635" s="193"/>
      <c r="C1635" s="193"/>
      <c r="D1635" s="193"/>
      <c r="E1635" s="193"/>
      <c r="F1635" s="193"/>
      <c r="G1635" s="193"/>
      <c r="H1635" s="193"/>
      <c r="I1635" s="193"/>
      <c r="J1635" s="193"/>
      <c r="K1635" s="193"/>
    </row>
    <row r="1636" spans="1:11" s="194" customFormat="1" x14ac:dyDescent="0.2">
      <c r="A1636" s="192"/>
      <c r="B1636" s="193"/>
      <c r="C1636" s="193"/>
      <c r="D1636" s="193"/>
      <c r="E1636" s="193"/>
      <c r="F1636" s="193"/>
      <c r="G1636" s="193"/>
      <c r="H1636" s="193"/>
      <c r="I1636" s="193"/>
      <c r="J1636" s="193"/>
      <c r="K1636" s="193"/>
    </row>
    <row r="1637" spans="1:11" s="194" customFormat="1" x14ac:dyDescent="0.2">
      <c r="A1637" s="192"/>
      <c r="B1637" s="193"/>
      <c r="C1637" s="193"/>
      <c r="D1637" s="193"/>
      <c r="E1637" s="193"/>
      <c r="F1637" s="193"/>
      <c r="G1637" s="193"/>
      <c r="H1637" s="193"/>
      <c r="I1637" s="193"/>
      <c r="J1637" s="193"/>
      <c r="K1637" s="193"/>
    </row>
    <row r="1638" spans="1:11" s="194" customFormat="1" x14ac:dyDescent="0.2">
      <c r="A1638" s="192"/>
      <c r="B1638" s="193"/>
      <c r="C1638" s="193"/>
      <c r="D1638" s="193"/>
      <c r="E1638" s="193"/>
      <c r="F1638" s="193"/>
      <c r="G1638" s="193"/>
      <c r="H1638" s="193"/>
      <c r="I1638" s="193"/>
      <c r="J1638" s="193"/>
      <c r="K1638" s="193"/>
    </row>
    <row r="1639" spans="1:11" s="194" customFormat="1" x14ac:dyDescent="0.2">
      <c r="A1639" s="192"/>
      <c r="B1639" s="193"/>
      <c r="C1639" s="193"/>
      <c r="D1639" s="193"/>
      <c r="E1639" s="193"/>
      <c r="F1639" s="193"/>
      <c r="G1639" s="193"/>
      <c r="H1639" s="193"/>
      <c r="I1639" s="193"/>
      <c r="J1639" s="193"/>
      <c r="K1639" s="193"/>
    </row>
    <row r="1640" spans="1:11" s="194" customFormat="1" x14ac:dyDescent="0.2">
      <c r="A1640" s="192"/>
      <c r="B1640" s="193"/>
      <c r="C1640" s="193"/>
      <c r="D1640" s="193"/>
      <c r="E1640" s="193"/>
      <c r="F1640" s="193"/>
      <c r="G1640" s="193"/>
      <c r="H1640" s="193"/>
      <c r="I1640" s="193"/>
      <c r="J1640" s="193"/>
      <c r="K1640" s="193"/>
    </row>
    <row r="1641" spans="1:11" s="194" customFormat="1" x14ac:dyDescent="0.2">
      <c r="A1641" s="192"/>
      <c r="B1641" s="193"/>
      <c r="C1641" s="193"/>
      <c r="D1641" s="193"/>
      <c r="E1641" s="193"/>
      <c r="F1641" s="193"/>
      <c r="G1641" s="193"/>
      <c r="H1641" s="193"/>
      <c r="I1641" s="193"/>
      <c r="J1641" s="193"/>
      <c r="K1641" s="193"/>
    </row>
    <row r="1642" spans="1:11" s="194" customFormat="1" x14ac:dyDescent="0.2">
      <c r="A1642" s="192"/>
      <c r="B1642" s="193"/>
      <c r="C1642" s="193"/>
      <c r="D1642" s="193"/>
      <c r="E1642" s="193"/>
      <c r="F1642" s="193"/>
      <c r="G1642" s="193"/>
      <c r="H1642" s="193"/>
      <c r="I1642" s="193"/>
      <c r="J1642" s="193"/>
      <c r="K1642" s="193"/>
    </row>
    <row r="1643" spans="1:11" s="194" customFormat="1" x14ac:dyDescent="0.2">
      <c r="A1643" s="192"/>
      <c r="B1643" s="193"/>
      <c r="C1643" s="193"/>
      <c r="D1643" s="193"/>
      <c r="E1643" s="193"/>
      <c r="F1643" s="193"/>
      <c r="G1643" s="193"/>
      <c r="H1643" s="193"/>
      <c r="I1643" s="193"/>
      <c r="J1643" s="193"/>
      <c r="K1643" s="193"/>
    </row>
    <row r="1644" spans="1:11" s="194" customFormat="1" x14ac:dyDescent="0.2">
      <c r="A1644" s="192"/>
      <c r="B1644" s="193"/>
      <c r="C1644" s="193"/>
      <c r="D1644" s="193"/>
      <c r="E1644" s="193"/>
      <c r="F1644" s="193"/>
      <c r="G1644" s="193"/>
      <c r="H1644" s="193"/>
      <c r="I1644" s="193"/>
      <c r="J1644" s="193"/>
      <c r="K1644" s="193"/>
    </row>
    <row r="1645" spans="1:11" s="194" customFormat="1" x14ac:dyDescent="0.2">
      <c r="A1645" s="192"/>
      <c r="B1645" s="193"/>
      <c r="C1645" s="193"/>
      <c r="D1645" s="193"/>
      <c r="E1645" s="193"/>
      <c r="F1645" s="193"/>
      <c r="G1645" s="193"/>
      <c r="H1645" s="193"/>
      <c r="I1645" s="193"/>
      <c r="J1645" s="193"/>
      <c r="K1645" s="193"/>
    </row>
    <row r="1646" spans="1:11" s="194" customFormat="1" x14ac:dyDescent="0.2">
      <c r="A1646" s="192"/>
      <c r="B1646" s="193"/>
      <c r="C1646" s="193"/>
      <c r="D1646" s="193"/>
      <c r="E1646" s="193"/>
      <c r="F1646" s="193"/>
      <c r="G1646" s="193"/>
      <c r="H1646" s="193"/>
      <c r="I1646" s="193"/>
      <c r="J1646" s="193"/>
      <c r="K1646" s="193"/>
    </row>
    <row r="1647" spans="1:11" s="194" customFormat="1" x14ac:dyDescent="0.2">
      <c r="A1647" s="192"/>
      <c r="B1647" s="193"/>
      <c r="C1647" s="193"/>
      <c r="D1647" s="193"/>
      <c r="E1647" s="193"/>
      <c r="F1647" s="193"/>
      <c r="G1647" s="193"/>
      <c r="H1647" s="193"/>
      <c r="I1647" s="193"/>
      <c r="J1647" s="193"/>
      <c r="K1647" s="193"/>
    </row>
    <row r="1648" spans="1:11" s="194" customFormat="1" x14ac:dyDescent="0.2">
      <c r="A1648" s="192"/>
      <c r="B1648" s="193"/>
      <c r="C1648" s="193"/>
      <c r="D1648" s="193"/>
      <c r="E1648" s="193"/>
      <c r="F1648" s="193"/>
      <c r="G1648" s="193"/>
      <c r="H1648" s="193"/>
      <c r="I1648" s="193"/>
      <c r="J1648" s="193"/>
      <c r="K1648" s="193"/>
    </row>
    <row r="1649" spans="1:11" s="194" customFormat="1" x14ac:dyDescent="0.2">
      <c r="A1649" s="192"/>
      <c r="B1649" s="193"/>
      <c r="C1649" s="193"/>
      <c r="D1649" s="193"/>
      <c r="E1649" s="193"/>
      <c r="F1649" s="193"/>
      <c r="G1649" s="193"/>
      <c r="H1649" s="193"/>
      <c r="I1649" s="193"/>
      <c r="J1649" s="193"/>
      <c r="K1649" s="193"/>
    </row>
    <row r="1650" spans="1:11" s="194" customFormat="1" x14ac:dyDescent="0.2">
      <c r="A1650" s="192"/>
      <c r="B1650" s="193"/>
      <c r="C1650" s="193"/>
      <c r="D1650" s="193"/>
      <c r="E1650" s="193"/>
      <c r="F1650" s="193"/>
      <c r="G1650" s="193"/>
      <c r="H1650" s="193"/>
      <c r="I1650" s="193"/>
      <c r="J1650" s="193"/>
      <c r="K1650" s="193"/>
    </row>
    <row r="1651" spans="1:11" s="194" customFormat="1" x14ac:dyDescent="0.2">
      <c r="A1651" s="192"/>
      <c r="B1651" s="193"/>
      <c r="C1651" s="193"/>
      <c r="D1651" s="193"/>
      <c r="E1651" s="193"/>
      <c r="F1651" s="193"/>
      <c r="G1651" s="193"/>
      <c r="H1651" s="193"/>
      <c r="I1651" s="193"/>
      <c r="J1651" s="193"/>
      <c r="K1651" s="193"/>
    </row>
    <row r="1652" spans="1:11" s="194" customFormat="1" x14ac:dyDescent="0.2">
      <c r="A1652" s="192"/>
      <c r="B1652" s="193"/>
      <c r="C1652" s="193"/>
      <c r="D1652" s="193"/>
      <c r="E1652" s="193"/>
      <c r="F1652" s="193"/>
      <c r="G1652" s="193"/>
      <c r="H1652" s="193"/>
      <c r="I1652" s="193"/>
      <c r="J1652" s="193"/>
      <c r="K1652" s="193"/>
    </row>
    <row r="1653" spans="1:11" s="194" customFormat="1" x14ac:dyDescent="0.2">
      <c r="A1653" s="192"/>
      <c r="B1653" s="193"/>
      <c r="C1653" s="193"/>
      <c r="D1653" s="193"/>
      <c r="E1653" s="193"/>
      <c r="F1653" s="193"/>
      <c r="G1653" s="193"/>
      <c r="H1653" s="193"/>
      <c r="I1653" s="193"/>
      <c r="J1653" s="193"/>
      <c r="K1653" s="193"/>
    </row>
    <row r="1654" spans="1:11" s="194" customFormat="1" x14ac:dyDescent="0.2">
      <c r="A1654" s="192"/>
      <c r="B1654" s="193"/>
      <c r="C1654" s="193"/>
      <c r="D1654" s="193"/>
      <c r="E1654" s="193"/>
      <c r="F1654" s="193"/>
      <c r="G1654" s="193"/>
      <c r="H1654" s="193"/>
      <c r="I1654" s="193"/>
      <c r="J1654" s="193"/>
      <c r="K1654" s="193"/>
    </row>
    <row r="1655" spans="1:11" s="194" customFormat="1" x14ac:dyDescent="0.2">
      <c r="A1655" s="192"/>
      <c r="B1655" s="193"/>
      <c r="C1655" s="193"/>
      <c r="D1655" s="193"/>
      <c r="E1655" s="193"/>
      <c r="F1655" s="193"/>
      <c r="G1655" s="193"/>
      <c r="H1655" s="193"/>
      <c r="I1655" s="193"/>
      <c r="J1655" s="193"/>
      <c r="K1655" s="193"/>
    </row>
    <row r="1656" spans="1:11" s="194" customFormat="1" x14ac:dyDescent="0.2">
      <c r="A1656" s="192"/>
      <c r="B1656" s="193"/>
      <c r="C1656" s="193"/>
      <c r="D1656" s="193"/>
      <c r="E1656" s="193"/>
      <c r="F1656" s="193"/>
      <c r="G1656" s="193"/>
      <c r="H1656" s="193"/>
      <c r="I1656" s="193"/>
      <c r="J1656" s="193"/>
      <c r="K1656" s="193"/>
    </row>
    <row r="1657" spans="1:11" s="194" customFormat="1" x14ac:dyDescent="0.2">
      <c r="A1657" s="192"/>
      <c r="B1657" s="193"/>
      <c r="C1657" s="193"/>
      <c r="D1657" s="193"/>
      <c r="E1657" s="193"/>
      <c r="F1657" s="193"/>
      <c r="G1657" s="193"/>
      <c r="H1657" s="193"/>
      <c r="I1657" s="193"/>
      <c r="J1657" s="193"/>
      <c r="K1657" s="193"/>
    </row>
    <row r="1658" spans="1:11" s="194" customFormat="1" x14ac:dyDescent="0.2">
      <c r="A1658" s="192"/>
      <c r="B1658" s="193"/>
      <c r="C1658" s="193"/>
      <c r="D1658" s="193"/>
      <c r="E1658" s="193"/>
      <c r="F1658" s="193"/>
      <c r="G1658" s="193"/>
      <c r="H1658" s="193"/>
      <c r="I1658" s="193"/>
      <c r="J1658" s="193"/>
      <c r="K1658" s="193"/>
    </row>
    <row r="1659" spans="1:11" s="194" customFormat="1" x14ac:dyDescent="0.2">
      <c r="A1659" s="192"/>
      <c r="B1659" s="193"/>
      <c r="C1659" s="193"/>
      <c r="D1659" s="193"/>
      <c r="E1659" s="193"/>
      <c r="F1659" s="193"/>
      <c r="G1659" s="193"/>
      <c r="H1659" s="193"/>
      <c r="I1659" s="193"/>
      <c r="J1659" s="193"/>
      <c r="K1659" s="193"/>
    </row>
    <row r="1660" spans="1:11" s="194" customFormat="1" x14ac:dyDescent="0.2">
      <c r="A1660" s="192"/>
      <c r="B1660" s="193"/>
      <c r="C1660" s="193"/>
      <c r="D1660" s="193"/>
      <c r="E1660" s="193"/>
      <c r="F1660" s="193"/>
      <c r="G1660" s="193"/>
      <c r="H1660" s="193"/>
      <c r="I1660" s="193"/>
      <c r="J1660" s="193"/>
      <c r="K1660" s="193"/>
    </row>
    <row r="1661" spans="1:11" s="194" customFormat="1" x14ac:dyDescent="0.2">
      <c r="A1661" s="192"/>
      <c r="B1661" s="193"/>
      <c r="C1661" s="193"/>
      <c r="D1661" s="193"/>
      <c r="E1661" s="193"/>
      <c r="F1661" s="193"/>
      <c r="G1661" s="193"/>
      <c r="H1661" s="193"/>
      <c r="I1661" s="193"/>
      <c r="J1661" s="193"/>
      <c r="K1661" s="193"/>
    </row>
    <row r="1662" spans="1:11" s="194" customFormat="1" x14ac:dyDescent="0.2">
      <c r="A1662" s="192"/>
      <c r="B1662" s="193"/>
      <c r="C1662" s="193"/>
      <c r="D1662" s="193"/>
      <c r="E1662" s="193"/>
      <c r="F1662" s="193"/>
      <c r="G1662" s="193"/>
      <c r="H1662" s="193"/>
      <c r="I1662" s="193"/>
      <c r="J1662" s="193"/>
      <c r="K1662" s="193"/>
    </row>
    <row r="1663" spans="1:11" s="194" customFormat="1" x14ac:dyDescent="0.2">
      <c r="A1663" s="192"/>
      <c r="B1663" s="193"/>
      <c r="C1663" s="193"/>
      <c r="D1663" s="193"/>
      <c r="E1663" s="193"/>
      <c r="F1663" s="193"/>
      <c r="G1663" s="193"/>
      <c r="H1663" s="193"/>
      <c r="I1663" s="193"/>
      <c r="J1663" s="193"/>
      <c r="K1663" s="193"/>
    </row>
    <row r="1664" spans="1:11" s="194" customFormat="1" x14ac:dyDescent="0.2">
      <c r="A1664" s="192"/>
      <c r="B1664" s="193"/>
      <c r="C1664" s="193"/>
      <c r="D1664" s="193"/>
      <c r="E1664" s="193"/>
      <c r="F1664" s="193"/>
      <c r="G1664" s="193"/>
      <c r="H1664" s="193"/>
      <c r="I1664" s="193"/>
      <c r="J1664" s="193"/>
      <c r="K1664" s="193"/>
    </row>
    <row r="1665" spans="1:11" s="194" customFormat="1" x14ac:dyDescent="0.2">
      <c r="A1665" s="192"/>
      <c r="B1665" s="193"/>
      <c r="C1665" s="193"/>
      <c r="D1665" s="193"/>
      <c r="E1665" s="193"/>
      <c r="F1665" s="193"/>
      <c r="G1665" s="193"/>
      <c r="H1665" s="193"/>
      <c r="I1665" s="193"/>
      <c r="J1665" s="193"/>
      <c r="K1665" s="193"/>
    </row>
    <row r="1666" spans="1:11" s="194" customFormat="1" x14ac:dyDescent="0.2">
      <c r="A1666" s="192"/>
      <c r="B1666" s="193"/>
      <c r="C1666" s="193"/>
      <c r="D1666" s="193"/>
      <c r="E1666" s="193"/>
      <c r="F1666" s="193"/>
      <c r="G1666" s="193"/>
      <c r="H1666" s="193"/>
      <c r="I1666" s="193"/>
      <c r="J1666" s="193"/>
      <c r="K1666" s="193"/>
    </row>
    <row r="1667" spans="1:11" s="194" customFormat="1" x14ac:dyDescent="0.2">
      <c r="A1667" s="192"/>
      <c r="B1667" s="193"/>
      <c r="C1667" s="193"/>
      <c r="D1667" s="193"/>
      <c r="E1667" s="193"/>
      <c r="F1667" s="193"/>
      <c r="G1667" s="193"/>
      <c r="H1667" s="193"/>
      <c r="I1667" s="193"/>
      <c r="J1667" s="193"/>
      <c r="K1667" s="193"/>
    </row>
    <row r="1668" spans="1:11" s="194" customFormat="1" x14ac:dyDescent="0.2">
      <c r="A1668" s="192"/>
      <c r="B1668" s="193"/>
      <c r="C1668" s="193"/>
      <c r="D1668" s="193"/>
      <c r="E1668" s="193"/>
      <c r="F1668" s="193"/>
      <c r="G1668" s="193"/>
      <c r="H1668" s="193"/>
      <c r="I1668" s="193"/>
      <c r="J1668" s="193"/>
      <c r="K1668" s="193"/>
    </row>
    <row r="1669" spans="1:11" s="194" customFormat="1" x14ac:dyDescent="0.2">
      <c r="A1669" s="192"/>
      <c r="B1669" s="193"/>
      <c r="C1669" s="193"/>
      <c r="D1669" s="193"/>
      <c r="E1669" s="193"/>
      <c r="F1669" s="193"/>
      <c r="G1669" s="193"/>
      <c r="H1669" s="193"/>
      <c r="I1669" s="193"/>
      <c r="J1669" s="193"/>
      <c r="K1669" s="193"/>
    </row>
    <row r="1670" spans="1:11" s="194" customFormat="1" x14ac:dyDescent="0.2">
      <c r="A1670" s="192"/>
      <c r="B1670" s="193"/>
      <c r="C1670" s="193"/>
      <c r="D1670" s="193"/>
      <c r="E1670" s="193"/>
      <c r="F1670" s="193"/>
      <c r="G1670" s="193"/>
      <c r="H1670" s="193"/>
      <c r="I1670" s="193"/>
      <c r="J1670" s="193"/>
      <c r="K1670" s="193"/>
    </row>
    <row r="1671" spans="1:11" s="194" customFormat="1" x14ac:dyDescent="0.2">
      <c r="A1671" s="192"/>
      <c r="B1671" s="193"/>
      <c r="C1671" s="193"/>
      <c r="D1671" s="193"/>
      <c r="E1671" s="193"/>
      <c r="F1671" s="193"/>
      <c r="G1671" s="193"/>
      <c r="H1671" s="193"/>
      <c r="I1671" s="193"/>
      <c r="J1671" s="193"/>
      <c r="K1671" s="193"/>
    </row>
    <row r="1672" spans="1:11" s="194" customFormat="1" x14ac:dyDescent="0.2">
      <c r="A1672" s="192"/>
      <c r="B1672" s="193"/>
      <c r="C1672" s="193"/>
      <c r="D1672" s="193"/>
      <c r="E1672" s="193"/>
      <c r="F1672" s="193"/>
      <c r="G1672" s="193"/>
      <c r="H1672" s="193"/>
      <c r="I1672" s="193"/>
      <c r="J1672" s="193"/>
      <c r="K1672" s="193"/>
    </row>
    <row r="1673" spans="1:11" s="194" customFormat="1" x14ac:dyDescent="0.2">
      <c r="A1673" s="192"/>
      <c r="B1673" s="193"/>
      <c r="C1673" s="193"/>
      <c r="D1673" s="193"/>
      <c r="E1673" s="193"/>
      <c r="F1673" s="193"/>
      <c r="G1673" s="193"/>
      <c r="H1673" s="193"/>
      <c r="I1673" s="193"/>
      <c r="J1673" s="193"/>
      <c r="K1673" s="193"/>
    </row>
    <row r="1674" spans="1:11" s="194" customFormat="1" x14ac:dyDescent="0.2">
      <c r="A1674" s="192"/>
      <c r="B1674" s="193"/>
      <c r="C1674" s="193"/>
      <c r="D1674" s="193"/>
      <c r="E1674" s="193"/>
      <c r="F1674" s="193"/>
      <c r="G1674" s="193"/>
      <c r="H1674" s="193"/>
      <c r="I1674" s="193"/>
      <c r="J1674" s="193"/>
      <c r="K1674" s="193"/>
    </row>
    <row r="1675" spans="1:11" s="194" customFormat="1" x14ac:dyDescent="0.2">
      <c r="A1675" s="192"/>
      <c r="B1675" s="193"/>
      <c r="C1675" s="193"/>
      <c r="D1675" s="193"/>
      <c r="E1675" s="193"/>
      <c r="F1675" s="193"/>
      <c r="G1675" s="193"/>
      <c r="H1675" s="193"/>
      <c r="I1675" s="193"/>
      <c r="J1675" s="193"/>
      <c r="K1675" s="193"/>
    </row>
    <row r="1676" spans="1:11" s="194" customFormat="1" x14ac:dyDescent="0.2">
      <c r="A1676" s="192"/>
      <c r="B1676" s="193"/>
      <c r="C1676" s="193"/>
      <c r="D1676" s="193"/>
      <c r="E1676" s="193"/>
      <c r="F1676" s="193"/>
      <c r="G1676" s="193"/>
      <c r="H1676" s="193"/>
      <c r="I1676" s="193"/>
      <c r="J1676" s="193"/>
      <c r="K1676" s="193"/>
    </row>
    <row r="1677" spans="1:11" s="194" customFormat="1" x14ac:dyDescent="0.2">
      <c r="A1677" s="192"/>
      <c r="B1677" s="193"/>
      <c r="C1677" s="193"/>
      <c r="D1677" s="193"/>
      <c r="E1677" s="193"/>
      <c r="F1677" s="193"/>
      <c r="G1677" s="193"/>
      <c r="H1677" s="193"/>
      <c r="I1677" s="193"/>
      <c r="J1677" s="193"/>
      <c r="K1677" s="193"/>
    </row>
    <row r="1678" spans="1:11" s="194" customFormat="1" x14ac:dyDescent="0.2">
      <c r="A1678" s="192"/>
      <c r="B1678" s="193"/>
      <c r="C1678" s="193"/>
      <c r="D1678" s="193"/>
      <c r="E1678" s="193"/>
      <c r="F1678" s="193"/>
      <c r="G1678" s="193"/>
      <c r="H1678" s="193"/>
      <c r="I1678" s="193"/>
      <c r="J1678" s="193"/>
      <c r="K1678" s="193"/>
    </row>
    <row r="1679" spans="1:11" s="194" customFormat="1" x14ac:dyDescent="0.2">
      <c r="A1679" s="192"/>
      <c r="B1679" s="193"/>
      <c r="C1679" s="193"/>
      <c r="D1679" s="193"/>
      <c r="E1679" s="193"/>
      <c r="F1679" s="193"/>
      <c r="G1679" s="193"/>
      <c r="H1679" s="193"/>
      <c r="I1679" s="193"/>
      <c r="J1679" s="193"/>
      <c r="K1679" s="193"/>
    </row>
    <row r="1680" spans="1:11" s="194" customFormat="1" x14ac:dyDescent="0.2">
      <c r="A1680" s="192"/>
      <c r="B1680" s="193"/>
      <c r="C1680" s="193"/>
      <c r="D1680" s="193"/>
      <c r="E1680" s="193"/>
      <c r="F1680" s="193"/>
      <c r="G1680" s="193"/>
      <c r="H1680" s="193"/>
      <c r="I1680" s="193"/>
      <c r="J1680" s="193"/>
      <c r="K1680" s="193"/>
    </row>
    <row r="1681" spans="1:11" s="194" customFormat="1" x14ac:dyDescent="0.2">
      <c r="A1681" s="192"/>
      <c r="B1681" s="193"/>
      <c r="C1681" s="193"/>
      <c r="D1681" s="193"/>
      <c r="E1681" s="193"/>
      <c r="F1681" s="193"/>
      <c r="G1681" s="193"/>
      <c r="H1681" s="193"/>
      <c r="I1681" s="193"/>
      <c r="J1681" s="193"/>
      <c r="K1681" s="193"/>
    </row>
    <row r="1682" spans="1:11" s="194" customFormat="1" x14ac:dyDescent="0.2">
      <c r="A1682" s="192"/>
      <c r="B1682" s="193"/>
      <c r="C1682" s="193"/>
      <c r="D1682" s="193"/>
      <c r="E1682" s="193"/>
      <c r="F1682" s="193"/>
      <c r="G1682" s="193"/>
      <c r="H1682" s="193"/>
      <c r="I1682" s="193"/>
      <c r="J1682" s="193"/>
      <c r="K1682" s="193"/>
    </row>
    <row r="1683" spans="1:11" s="194" customFormat="1" x14ac:dyDescent="0.2">
      <c r="A1683" s="192"/>
      <c r="B1683" s="193"/>
      <c r="C1683" s="193"/>
      <c r="D1683" s="193"/>
      <c r="E1683" s="193"/>
      <c r="F1683" s="193"/>
      <c r="G1683" s="193"/>
      <c r="H1683" s="193"/>
      <c r="I1683" s="193"/>
      <c r="J1683" s="193"/>
      <c r="K1683" s="193"/>
    </row>
    <row r="1684" spans="1:11" s="194" customFormat="1" x14ac:dyDescent="0.2">
      <c r="A1684" s="192"/>
      <c r="B1684" s="193"/>
      <c r="C1684" s="193"/>
      <c r="D1684" s="193"/>
      <c r="E1684" s="193"/>
      <c r="F1684" s="193"/>
      <c r="G1684" s="193"/>
      <c r="H1684" s="193"/>
      <c r="I1684" s="193"/>
      <c r="J1684" s="193"/>
      <c r="K1684" s="193"/>
    </row>
    <row r="1685" spans="1:11" s="194" customFormat="1" x14ac:dyDescent="0.2">
      <c r="A1685" s="192"/>
      <c r="B1685" s="193"/>
      <c r="C1685" s="193"/>
      <c r="D1685" s="193"/>
      <c r="E1685" s="193"/>
      <c r="F1685" s="193"/>
      <c r="G1685" s="193"/>
      <c r="H1685" s="193"/>
      <c r="I1685" s="193"/>
      <c r="J1685" s="193"/>
      <c r="K1685" s="193"/>
    </row>
    <row r="1686" spans="1:11" s="194" customFormat="1" x14ac:dyDescent="0.2">
      <c r="A1686" s="192"/>
      <c r="B1686" s="193"/>
      <c r="C1686" s="193"/>
      <c r="D1686" s="193"/>
      <c r="E1686" s="193"/>
      <c r="F1686" s="193"/>
      <c r="G1686" s="193"/>
      <c r="H1686" s="193"/>
      <c r="I1686" s="193"/>
      <c r="J1686" s="193"/>
      <c r="K1686" s="193"/>
    </row>
    <row r="1687" spans="1:11" s="194" customFormat="1" x14ac:dyDescent="0.2">
      <c r="A1687" s="192"/>
      <c r="B1687" s="193"/>
      <c r="C1687" s="193"/>
      <c r="D1687" s="193"/>
      <c r="E1687" s="193"/>
      <c r="F1687" s="193"/>
      <c r="G1687" s="193"/>
      <c r="H1687" s="193"/>
      <c r="I1687" s="193"/>
      <c r="J1687" s="193"/>
      <c r="K1687" s="193"/>
    </row>
    <row r="1688" spans="1:11" s="194" customFormat="1" x14ac:dyDescent="0.2">
      <c r="A1688" s="192"/>
      <c r="B1688" s="193"/>
      <c r="C1688" s="193"/>
      <c r="D1688" s="193"/>
      <c r="E1688" s="193"/>
      <c r="F1688" s="193"/>
      <c r="G1688" s="193"/>
      <c r="H1688" s="193"/>
      <c r="I1688" s="193"/>
      <c r="J1688" s="193"/>
      <c r="K1688" s="193"/>
    </row>
    <row r="1689" spans="1:11" s="194" customFormat="1" x14ac:dyDescent="0.2">
      <c r="A1689" s="192"/>
      <c r="B1689" s="193"/>
      <c r="C1689" s="193"/>
      <c r="D1689" s="193"/>
      <c r="E1689" s="193"/>
      <c r="F1689" s="193"/>
      <c r="G1689" s="193"/>
      <c r="H1689" s="193"/>
      <c r="I1689" s="193"/>
      <c r="J1689" s="193"/>
      <c r="K1689" s="193"/>
    </row>
    <row r="1690" spans="1:11" s="194" customFormat="1" x14ac:dyDescent="0.2">
      <c r="A1690" s="192"/>
      <c r="B1690" s="193"/>
      <c r="C1690" s="193"/>
      <c r="D1690" s="193"/>
      <c r="E1690" s="193"/>
      <c r="F1690" s="193"/>
      <c r="G1690" s="193"/>
      <c r="H1690" s="193"/>
      <c r="I1690" s="193"/>
      <c r="J1690" s="193"/>
      <c r="K1690" s="193"/>
    </row>
    <row r="1691" spans="1:11" s="194" customFormat="1" x14ac:dyDescent="0.2">
      <c r="A1691" s="192"/>
      <c r="B1691" s="193"/>
      <c r="C1691" s="193"/>
      <c r="D1691" s="193"/>
      <c r="E1691" s="193"/>
      <c r="F1691" s="193"/>
      <c r="G1691" s="193"/>
      <c r="H1691" s="193"/>
      <c r="I1691" s="193"/>
      <c r="J1691" s="193"/>
      <c r="K1691" s="193"/>
    </row>
    <row r="1692" spans="1:11" s="194" customFormat="1" x14ac:dyDescent="0.2">
      <c r="A1692" s="192"/>
      <c r="B1692" s="193"/>
      <c r="C1692" s="193"/>
      <c r="D1692" s="193"/>
      <c r="E1692" s="193"/>
      <c r="F1692" s="193"/>
      <c r="G1692" s="193"/>
      <c r="H1692" s="193"/>
      <c r="I1692" s="193"/>
      <c r="J1692" s="193"/>
      <c r="K1692" s="193"/>
    </row>
    <row r="1693" spans="1:11" s="194" customFormat="1" x14ac:dyDescent="0.2">
      <c r="A1693" s="192"/>
      <c r="B1693" s="193"/>
      <c r="C1693" s="193"/>
      <c r="D1693" s="193"/>
      <c r="E1693" s="193"/>
      <c r="F1693" s="193"/>
      <c r="G1693" s="193"/>
      <c r="H1693" s="193"/>
      <c r="I1693" s="193"/>
      <c r="J1693" s="193"/>
      <c r="K1693" s="193"/>
    </row>
    <row r="1694" spans="1:11" s="194" customFormat="1" x14ac:dyDescent="0.2">
      <c r="A1694" s="192"/>
      <c r="B1694" s="193"/>
      <c r="C1694" s="193"/>
      <c r="D1694" s="193"/>
      <c r="E1694" s="193"/>
      <c r="F1694" s="193"/>
      <c r="G1694" s="193"/>
      <c r="H1694" s="193"/>
      <c r="I1694" s="193"/>
      <c r="J1694" s="193"/>
      <c r="K1694" s="193"/>
    </row>
    <row r="1695" spans="1:11" s="194" customFormat="1" x14ac:dyDescent="0.2">
      <c r="A1695" s="192"/>
      <c r="B1695" s="193"/>
      <c r="C1695" s="193"/>
      <c r="D1695" s="193"/>
      <c r="E1695" s="193"/>
      <c r="F1695" s="193"/>
      <c r="G1695" s="193"/>
      <c r="H1695" s="193"/>
      <c r="I1695" s="193"/>
      <c r="J1695" s="193"/>
      <c r="K1695" s="193"/>
    </row>
    <row r="1696" spans="1:11" s="194" customFormat="1" x14ac:dyDescent="0.2">
      <c r="A1696" s="192"/>
      <c r="B1696" s="193"/>
      <c r="C1696" s="193"/>
      <c r="D1696" s="193"/>
      <c r="E1696" s="193"/>
      <c r="F1696" s="193"/>
      <c r="G1696" s="193"/>
      <c r="H1696" s="193"/>
      <c r="I1696" s="193"/>
      <c r="J1696" s="193"/>
      <c r="K1696" s="193"/>
    </row>
    <row r="1697" spans="1:11" s="194" customFormat="1" x14ac:dyDescent="0.2">
      <c r="A1697" s="192"/>
      <c r="B1697" s="193"/>
      <c r="C1697" s="193"/>
      <c r="D1697" s="193"/>
      <c r="E1697" s="193"/>
      <c r="F1697" s="193"/>
      <c r="G1697" s="193"/>
      <c r="H1697" s="193"/>
      <c r="I1697" s="193"/>
      <c r="J1697" s="193"/>
      <c r="K1697" s="193"/>
    </row>
    <row r="1698" spans="1:11" s="194" customFormat="1" x14ac:dyDescent="0.2">
      <c r="A1698" s="192"/>
      <c r="B1698" s="193"/>
      <c r="C1698" s="193"/>
      <c r="D1698" s="193"/>
      <c r="E1698" s="193"/>
      <c r="F1698" s="193"/>
      <c r="G1698" s="193"/>
      <c r="H1698" s="193"/>
      <c r="I1698" s="193"/>
      <c r="J1698" s="193"/>
      <c r="K1698" s="193"/>
    </row>
    <row r="1699" spans="1:11" s="194" customFormat="1" x14ac:dyDescent="0.2">
      <c r="A1699" s="192"/>
      <c r="B1699" s="193"/>
      <c r="C1699" s="193"/>
      <c r="D1699" s="193"/>
      <c r="E1699" s="193"/>
      <c r="F1699" s="193"/>
      <c r="G1699" s="193"/>
      <c r="H1699" s="193"/>
      <c r="I1699" s="193"/>
      <c r="J1699" s="193"/>
      <c r="K1699" s="193"/>
    </row>
    <row r="1700" spans="1:11" s="194" customFormat="1" x14ac:dyDescent="0.2">
      <c r="A1700" s="192"/>
      <c r="B1700" s="193"/>
      <c r="C1700" s="193"/>
      <c r="D1700" s="193"/>
      <c r="E1700" s="193"/>
      <c r="F1700" s="193"/>
      <c r="G1700" s="193"/>
      <c r="H1700" s="193"/>
      <c r="I1700" s="193"/>
      <c r="J1700" s="193"/>
      <c r="K1700" s="193"/>
    </row>
    <row r="1701" spans="1:11" s="194" customFormat="1" x14ac:dyDescent="0.2">
      <c r="A1701" s="192"/>
      <c r="B1701" s="193"/>
      <c r="C1701" s="193"/>
      <c r="D1701" s="193"/>
      <c r="E1701" s="193"/>
      <c r="F1701" s="193"/>
      <c r="G1701" s="193"/>
      <c r="H1701" s="193"/>
      <c r="I1701" s="193"/>
      <c r="J1701" s="193"/>
      <c r="K1701" s="193"/>
    </row>
    <row r="1702" spans="1:11" s="194" customFormat="1" x14ac:dyDescent="0.2">
      <c r="A1702" s="192"/>
      <c r="B1702" s="193"/>
      <c r="C1702" s="193"/>
      <c r="D1702" s="193"/>
      <c r="E1702" s="193"/>
      <c r="F1702" s="193"/>
      <c r="G1702" s="193"/>
      <c r="H1702" s="193"/>
      <c r="I1702" s="193"/>
      <c r="J1702" s="193"/>
      <c r="K1702" s="193"/>
    </row>
    <row r="1703" spans="1:11" s="194" customFormat="1" x14ac:dyDescent="0.2">
      <c r="A1703" s="192"/>
      <c r="B1703" s="193"/>
      <c r="C1703" s="193"/>
      <c r="D1703" s="193"/>
      <c r="E1703" s="193"/>
      <c r="F1703" s="193"/>
      <c r="G1703" s="193"/>
      <c r="H1703" s="193"/>
      <c r="I1703" s="193"/>
      <c r="J1703" s="193"/>
      <c r="K1703" s="193"/>
    </row>
    <row r="1704" spans="1:11" s="194" customFormat="1" x14ac:dyDescent="0.2">
      <c r="A1704" s="192"/>
      <c r="B1704" s="193"/>
      <c r="C1704" s="193"/>
      <c r="D1704" s="193"/>
      <c r="E1704" s="193"/>
      <c r="F1704" s="193"/>
      <c r="G1704" s="193"/>
      <c r="H1704" s="193"/>
      <c r="I1704" s="193"/>
      <c r="J1704" s="193"/>
      <c r="K1704" s="193"/>
    </row>
    <row r="1705" spans="1:11" s="194" customFormat="1" x14ac:dyDescent="0.2">
      <c r="A1705" s="192"/>
      <c r="B1705" s="193"/>
      <c r="C1705" s="193"/>
      <c r="D1705" s="193"/>
      <c r="E1705" s="193"/>
      <c r="F1705" s="193"/>
      <c r="G1705" s="193"/>
      <c r="H1705" s="193"/>
      <c r="I1705" s="193"/>
      <c r="J1705" s="193"/>
      <c r="K1705" s="193"/>
    </row>
    <row r="1706" spans="1:11" s="194" customFormat="1" x14ac:dyDescent="0.2">
      <c r="A1706" s="192"/>
      <c r="B1706" s="193"/>
      <c r="C1706" s="193"/>
      <c r="D1706" s="193"/>
      <c r="E1706" s="193"/>
      <c r="F1706" s="193"/>
      <c r="G1706" s="193"/>
      <c r="H1706" s="193"/>
      <c r="I1706" s="193"/>
      <c r="J1706" s="193"/>
      <c r="K1706" s="193"/>
    </row>
    <row r="1707" spans="1:11" s="194" customFormat="1" x14ac:dyDescent="0.2">
      <c r="A1707" s="192"/>
      <c r="B1707" s="193"/>
      <c r="C1707" s="193"/>
      <c r="D1707" s="193"/>
      <c r="E1707" s="193"/>
      <c r="F1707" s="193"/>
      <c r="G1707" s="193"/>
      <c r="H1707" s="193"/>
      <c r="I1707" s="193"/>
      <c r="J1707" s="193"/>
      <c r="K1707" s="193"/>
    </row>
    <row r="1708" spans="1:11" s="194" customFormat="1" x14ac:dyDescent="0.2">
      <c r="A1708" s="192"/>
      <c r="B1708" s="193"/>
      <c r="C1708" s="193"/>
      <c r="D1708" s="193"/>
      <c r="E1708" s="193"/>
      <c r="F1708" s="193"/>
      <c r="G1708" s="193"/>
      <c r="H1708" s="193"/>
      <c r="I1708" s="193"/>
      <c r="J1708" s="193"/>
      <c r="K1708" s="193"/>
    </row>
    <row r="1709" spans="1:11" s="194" customFormat="1" x14ac:dyDescent="0.2">
      <c r="A1709" s="192"/>
      <c r="B1709" s="193"/>
      <c r="C1709" s="193"/>
      <c r="D1709" s="193"/>
      <c r="E1709" s="193"/>
      <c r="F1709" s="193"/>
      <c r="G1709" s="193"/>
      <c r="H1709" s="193"/>
      <c r="I1709" s="193"/>
      <c r="J1709" s="193"/>
      <c r="K1709" s="193"/>
    </row>
    <row r="1710" spans="1:11" s="194" customFormat="1" x14ac:dyDescent="0.2">
      <c r="A1710" s="192"/>
      <c r="B1710" s="193"/>
      <c r="C1710" s="193"/>
      <c r="D1710" s="193"/>
      <c r="E1710" s="193"/>
      <c r="F1710" s="193"/>
      <c r="G1710" s="193"/>
      <c r="H1710" s="193"/>
      <c r="I1710" s="193"/>
      <c r="J1710" s="193"/>
      <c r="K1710" s="193"/>
    </row>
    <row r="1711" spans="1:11" s="194" customFormat="1" x14ac:dyDescent="0.2">
      <c r="A1711" s="192"/>
      <c r="B1711" s="193"/>
      <c r="C1711" s="193"/>
      <c r="D1711" s="193"/>
      <c r="E1711" s="193"/>
      <c r="F1711" s="193"/>
      <c r="G1711" s="193"/>
      <c r="H1711" s="193"/>
      <c r="I1711" s="193"/>
      <c r="J1711" s="193"/>
      <c r="K1711" s="193"/>
    </row>
    <row r="1712" spans="1:11" s="194" customFormat="1" x14ac:dyDescent="0.2">
      <c r="A1712" s="192"/>
      <c r="B1712" s="193"/>
      <c r="C1712" s="193"/>
      <c r="D1712" s="193"/>
      <c r="E1712" s="193"/>
      <c r="F1712" s="193"/>
      <c r="G1712" s="193"/>
      <c r="H1712" s="193"/>
      <c r="I1712" s="193"/>
      <c r="J1712" s="193"/>
      <c r="K1712" s="193"/>
    </row>
    <row r="1713" spans="1:11" s="194" customFormat="1" x14ac:dyDescent="0.2">
      <c r="A1713" s="192"/>
      <c r="B1713" s="193"/>
      <c r="C1713" s="193"/>
      <c r="D1713" s="193"/>
      <c r="E1713" s="193"/>
      <c r="F1713" s="193"/>
      <c r="G1713" s="193"/>
      <c r="H1713" s="193"/>
      <c r="I1713" s="193"/>
      <c r="J1713" s="193"/>
      <c r="K1713" s="193"/>
    </row>
    <row r="1714" spans="1:11" s="194" customFormat="1" x14ac:dyDescent="0.2">
      <c r="A1714" s="192"/>
      <c r="B1714" s="193"/>
      <c r="C1714" s="193"/>
      <c r="D1714" s="193"/>
      <c r="E1714" s="193"/>
      <c r="F1714" s="193"/>
      <c r="G1714" s="193"/>
      <c r="H1714" s="193"/>
      <c r="I1714" s="193"/>
      <c r="J1714" s="193"/>
      <c r="K1714" s="193"/>
    </row>
    <row r="1715" spans="1:11" s="194" customFormat="1" x14ac:dyDescent="0.2">
      <c r="A1715" s="192"/>
      <c r="B1715" s="193"/>
      <c r="C1715" s="193"/>
      <c r="D1715" s="193"/>
      <c r="E1715" s="193"/>
      <c r="F1715" s="193"/>
      <c r="G1715" s="193"/>
      <c r="H1715" s="193"/>
      <c r="I1715" s="193"/>
      <c r="J1715" s="193"/>
      <c r="K1715" s="193"/>
    </row>
    <row r="1716" spans="1:11" s="194" customFormat="1" x14ac:dyDescent="0.2">
      <c r="A1716" s="192"/>
      <c r="B1716" s="193"/>
      <c r="C1716" s="193"/>
      <c r="D1716" s="193"/>
      <c r="E1716" s="193"/>
      <c r="F1716" s="193"/>
      <c r="G1716" s="193"/>
      <c r="H1716" s="193"/>
      <c r="I1716" s="193"/>
      <c r="J1716" s="193"/>
      <c r="K1716" s="193"/>
    </row>
    <row r="1717" spans="1:11" s="194" customFormat="1" x14ac:dyDescent="0.2">
      <c r="A1717" s="192"/>
      <c r="B1717" s="193"/>
      <c r="C1717" s="193"/>
      <c r="D1717" s="193"/>
      <c r="E1717" s="193"/>
      <c r="F1717" s="193"/>
      <c r="G1717" s="193"/>
      <c r="H1717" s="193"/>
      <c r="I1717" s="193"/>
      <c r="J1717" s="193"/>
      <c r="K1717" s="193"/>
    </row>
    <row r="1718" spans="1:11" s="194" customFormat="1" x14ac:dyDescent="0.2">
      <c r="A1718" s="192"/>
      <c r="B1718" s="193"/>
      <c r="C1718" s="193"/>
      <c r="D1718" s="193"/>
      <c r="E1718" s="193"/>
      <c r="F1718" s="193"/>
      <c r="G1718" s="193"/>
      <c r="H1718" s="193"/>
      <c r="I1718" s="193"/>
      <c r="J1718" s="193"/>
      <c r="K1718" s="193"/>
    </row>
    <row r="1719" spans="1:11" s="194" customFormat="1" x14ac:dyDescent="0.2">
      <c r="A1719" s="192"/>
      <c r="B1719" s="193"/>
      <c r="C1719" s="193"/>
      <c r="D1719" s="193"/>
      <c r="E1719" s="193"/>
      <c r="F1719" s="193"/>
      <c r="G1719" s="193"/>
      <c r="H1719" s="193"/>
      <c r="I1719" s="193"/>
      <c r="J1719" s="193"/>
      <c r="K1719" s="193"/>
    </row>
    <row r="1720" spans="1:11" s="194" customFormat="1" x14ac:dyDescent="0.2">
      <c r="A1720" s="192"/>
      <c r="B1720" s="193"/>
      <c r="C1720" s="193"/>
      <c r="D1720" s="193"/>
      <c r="E1720" s="193"/>
      <c r="F1720" s="193"/>
      <c r="G1720" s="193"/>
      <c r="H1720" s="193"/>
      <c r="I1720" s="193"/>
      <c r="J1720" s="193"/>
      <c r="K1720" s="193"/>
    </row>
    <row r="1721" spans="1:11" s="194" customFormat="1" x14ac:dyDescent="0.2">
      <c r="A1721" s="192"/>
      <c r="B1721" s="193"/>
      <c r="C1721" s="193"/>
      <c r="D1721" s="193"/>
      <c r="E1721" s="193"/>
      <c r="F1721" s="193"/>
      <c r="G1721" s="193"/>
      <c r="H1721" s="193"/>
      <c r="I1721" s="193"/>
      <c r="J1721" s="193"/>
      <c r="K1721" s="193"/>
    </row>
    <row r="1722" spans="1:11" s="194" customFormat="1" x14ac:dyDescent="0.2">
      <c r="A1722" s="192"/>
      <c r="B1722" s="193"/>
      <c r="C1722" s="193"/>
      <c r="D1722" s="193"/>
      <c r="E1722" s="193"/>
      <c r="F1722" s="193"/>
      <c r="G1722" s="193"/>
      <c r="H1722" s="193"/>
      <c r="I1722" s="193"/>
      <c r="J1722" s="193"/>
      <c r="K1722" s="193"/>
    </row>
    <row r="1723" spans="1:11" s="194" customFormat="1" x14ac:dyDescent="0.2">
      <c r="A1723" s="192"/>
      <c r="B1723" s="193"/>
      <c r="C1723" s="193"/>
      <c r="D1723" s="193"/>
      <c r="E1723" s="193"/>
      <c r="F1723" s="193"/>
      <c r="G1723" s="193"/>
      <c r="H1723" s="193"/>
      <c r="I1723" s="193"/>
      <c r="J1723" s="193"/>
      <c r="K1723" s="193"/>
    </row>
    <row r="1724" spans="1:11" s="194" customFormat="1" x14ac:dyDescent="0.2">
      <c r="A1724" s="192"/>
      <c r="B1724" s="193"/>
      <c r="C1724" s="193"/>
      <c r="D1724" s="193"/>
      <c r="E1724" s="193"/>
      <c r="F1724" s="193"/>
      <c r="G1724" s="193"/>
      <c r="H1724" s="193"/>
      <c r="I1724" s="193"/>
      <c r="J1724" s="193"/>
      <c r="K1724" s="193"/>
    </row>
    <row r="1725" spans="1:11" s="194" customFormat="1" x14ac:dyDescent="0.2">
      <c r="A1725" s="192"/>
      <c r="B1725" s="193"/>
      <c r="C1725" s="193"/>
      <c r="D1725" s="193"/>
      <c r="E1725" s="193"/>
      <c r="F1725" s="193"/>
      <c r="G1725" s="193"/>
      <c r="H1725" s="193"/>
      <c r="I1725" s="193"/>
      <c r="J1725" s="193"/>
      <c r="K1725" s="193"/>
    </row>
    <row r="1726" spans="1:11" s="194" customFormat="1" x14ac:dyDescent="0.2">
      <c r="A1726" s="192"/>
      <c r="B1726" s="193"/>
      <c r="C1726" s="193"/>
      <c r="D1726" s="193"/>
      <c r="E1726" s="193"/>
      <c r="F1726" s="193"/>
      <c r="G1726" s="193"/>
      <c r="H1726" s="193"/>
      <c r="I1726" s="193"/>
      <c r="J1726" s="193"/>
      <c r="K1726" s="193"/>
    </row>
    <row r="1727" spans="1:11" s="194" customFormat="1" x14ac:dyDescent="0.2">
      <c r="A1727" s="192"/>
      <c r="B1727" s="193"/>
      <c r="C1727" s="193"/>
      <c r="D1727" s="193"/>
      <c r="E1727" s="193"/>
      <c r="F1727" s="193"/>
      <c r="G1727" s="193"/>
      <c r="H1727" s="193"/>
      <c r="I1727" s="193"/>
      <c r="J1727" s="193"/>
      <c r="K1727" s="193"/>
    </row>
    <row r="1728" spans="1:11" s="194" customFormat="1" x14ac:dyDescent="0.2">
      <c r="A1728" s="192"/>
      <c r="B1728" s="193"/>
      <c r="C1728" s="193"/>
      <c r="D1728" s="193"/>
      <c r="E1728" s="193"/>
      <c r="F1728" s="193"/>
      <c r="G1728" s="193"/>
      <c r="H1728" s="193"/>
      <c r="I1728" s="193"/>
      <c r="J1728" s="193"/>
      <c r="K1728" s="193"/>
    </row>
    <row r="1729" spans="1:11" s="194" customFormat="1" x14ac:dyDescent="0.2">
      <c r="A1729" s="192"/>
      <c r="B1729" s="193"/>
      <c r="C1729" s="193"/>
      <c r="D1729" s="193"/>
      <c r="E1729" s="193"/>
      <c r="F1729" s="193"/>
      <c r="G1729" s="193"/>
      <c r="H1729" s="193"/>
      <c r="I1729" s="193"/>
      <c r="J1729" s="193"/>
      <c r="K1729" s="193"/>
    </row>
    <row r="1730" spans="1:11" s="194" customFormat="1" x14ac:dyDescent="0.2">
      <c r="A1730" s="192"/>
      <c r="B1730" s="193"/>
      <c r="C1730" s="193"/>
      <c r="D1730" s="193"/>
      <c r="E1730" s="193"/>
      <c r="F1730" s="193"/>
      <c r="G1730" s="193"/>
      <c r="H1730" s="193"/>
      <c r="I1730" s="193"/>
      <c r="J1730" s="193"/>
      <c r="K1730" s="193"/>
    </row>
    <row r="1731" spans="1:11" s="194" customFormat="1" x14ac:dyDescent="0.2">
      <c r="A1731" s="192"/>
      <c r="B1731" s="193"/>
      <c r="C1731" s="193"/>
      <c r="D1731" s="193"/>
      <c r="E1731" s="193"/>
      <c r="F1731" s="193"/>
      <c r="G1731" s="193"/>
      <c r="H1731" s="193"/>
      <c r="I1731" s="193"/>
      <c r="J1731" s="193"/>
      <c r="K1731" s="193"/>
    </row>
    <row r="1732" spans="1:11" s="194" customFormat="1" x14ac:dyDescent="0.2">
      <c r="A1732" s="192"/>
      <c r="B1732" s="193"/>
      <c r="C1732" s="193"/>
      <c r="D1732" s="193"/>
      <c r="E1732" s="193"/>
      <c r="F1732" s="193"/>
      <c r="G1732" s="193"/>
      <c r="H1732" s="193"/>
      <c r="I1732" s="193"/>
      <c r="J1732" s="193"/>
      <c r="K1732" s="193"/>
    </row>
    <row r="1733" spans="1:11" s="194" customFormat="1" x14ac:dyDescent="0.2">
      <c r="A1733" s="192"/>
      <c r="B1733" s="193"/>
      <c r="C1733" s="193"/>
      <c r="D1733" s="193"/>
      <c r="E1733" s="193"/>
      <c r="F1733" s="193"/>
      <c r="G1733" s="193"/>
      <c r="H1733" s="193"/>
      <c r="I1733" s="193"/>
      <c r="J1733" s="193"/>
      <c r="K1733" s="193"/>
    </row>
    <row r="1734" spans="1:11" s="194" customFormat="1" x14ac:dyDescent="0.2">
      <c r="A1734" s="192"/>
      <c r="B1734" s="193"/>
      <c r="C1734" s="193"/>
      <c r="D1734" s="193"/>
      <c r="E1734" s="193"/>
      <c r="F1734" s="193"/>
      <c r="G1734" s="193"/>
      <c r="H1734" s="193"/>
      <c r="I1734" s="193"/>
      <c r="J1734" s="193"/>
      <c r="K1734" s="193"/>
    </row>
    <row r="1735" spans="1:11" s="194" customFormat="1" x14ac:dyDescent="0.2">
      <c r="A1735" s="192"/>
      <c r="B1735" s="193"/>
      <c r="C1735" s="193"/>
      <c r="D1735" s="193"/>
      <c r="E1735" s="193"/>
      <c r="F1735" s="193"/>
      <c r="G1735" s="193"/>
      <c r="H1735" s="193"/>
      <c r="I1735" s="193"/>
      <c r="J1735" s="193"/>
      <c r="K1735" s="193"/>
    </row>
    <row r="1736" spans="1:11" s="194" customFormat="1" x14ac:dyDescent="0.2">
      <c r="A1736" s="192"/>
      <c r="B1736" s="193"/>
      <c r="C1736" s="193"/>
      <c r="D1736" s="193"/>
      <c r="E1736" s="193"/>
      <c r="F1736" s="193"/>
      <c r="G1736" s="193"/>
      <c r="H1736" s="193"/>
      <c r="I1736" s="193"/>
      <c r="J1736" s="193"/>
      <c r="K1736" s="193"/>
    </row>
    <row r="1737" spans="1:11" s="194" customFormat="1" x14ac:dyDescent="0.2">
      <c r="A1737" s="192"/>
      <c r="B1737" s="193"/>
      <c r="C1737" s="193"/>
      <c r="D1737" s="193"/>
      <c r="E1737" s="193"/>
      <c r="F1737" s="193"/>
      <c r="G1737" s="193"/>
      <c r="H1737" s="193"/>
      <c r="I1737" s="193"/>
      <c r="J1737" s="193"/>
      <c r="K1737" s="193"/>
    </row>
    <row r="1738" spans="1:11" s="194" customFormat="1" x14ac:dyDescent="0.2">
      <c r="A1738" s="192"/>
      <c r="B1738" s="193"/>
      <c r="C1738" s="193"/>
      <c r="D1738" s="193"/>
      <c r="E1738" s="193"/>
      <c r="F1738" s="193"/>
      <c r="G1738" s="193"/>
      <c r="H1738" s="193"/>
      <c r="I1738" s="193"/>
      <c r="J1738" s="193"/>
      <c r="K1738" s="193"/>
    </row>
    <row r="1739" spans="1:11" s="194" customFormat="1" x14ac:dyDescent="0.2">
      <c r="A1739" s="192"/>
      <c r="B1739" s="193"/>
      <c r="C1739" s="193"/>
      <c r="D1739" s="193"/>
      <c r="E1739" s="193"/>
      <c r="F1739" s="193"/>
      <c r="G1739" s="193"/>
      <c r="H1739" s="193"/>
      <c r="I1739" s="193"/>
      <c r="J1739" s="193"/>
      <c r="K1739" s="193"/>
    </row>
    <row r="1740" spans="1:11" s="194" customFormat="1" x14ac:dyDescent="0.2">
      <c r="A1740" s="192"/>
      <c r="B1740" s="193"/>
      <c r="C1740" s="193"/>
      <c r="D1740" s="193"/>
      <c r="E1740" s="193"/>
      <c r="F1740" s="193"/>
      <c r="G1740" s="193"/>
      <c r="H1740" s="193"/>
      <c r="I1740" s="193"/>
      <c r="J1740" s="193"/>
      <c r="K1740" s="193"/>
    </row>
    <row r="1741" spans="1:11" s="194" customFormat="1" x14ac:dyDescent="0.2">
      <c r="A1741" s="192"/>
      <c r="B1741" s="193"/>
      <c r="C1741" s="193"/>
      <c r="D1741" s="193"/>
      <c r="E1741" s="193"/>
      <c r="F1741" s="193"/>
      <c r="G1741" s="193"/>
      <c r="H1741" s="193"/>
      <c r="I1741" s="193"/>
      <c r="J1741" s="193"/>
      <c r="K1741" s="193"/>
    </row>
    <row r="1742" spans="1:11" s="194" customFormat="1" x14ac:dyDescent="0.2">
      <c r="A1742" s="192"/>
      <c r="B1742" s="193"/>
      <c r="C1742" s="193"/>
      <c r="D1742" s="193"/>
      <c r="E1742" s="193"/>
      <c r="F1742" s="193"/>
      <c r="G1742" s="193"/>
      <c r="H1742" s="193"/>
      <c r="I1742" s="193"/>
      <c r="J1742" s="193"/>
      <c r="K1742" s="193"/>
    </row>
    <row r="1743" spans="1:11" s="194" customFormat="1" x14ac:dyDescent="0.2">
      <c r="A1743" s="192"/>
      <c r="B1743" s="193"/>
      <c r="C1743" s="193"/>
      <c r="D1743" s="193"/>
      <c r="E1743" s="193"/>
      <c r="F1743" s="193"/>
      <c r="G1743" s="193"/>
      <c r="H1743" s="193"/>
      <c r="I1743" s="193"/>
      <c r="J1743" s="193"/>
      <c r="K1743" s="193"/>
    </row>
    <row r="1744" spans="1:11" s="194" customFormat="1" x14ac:dyDescent="0.2">
      <c r="A1744" s="192"/>
      <c r="B1744" s="193"/>
      <c r="C1744" s="193"/>
      <c r="D1744" s="193"/>
      <c r="E1744" s="193"/>
      <c r="F1744" s="193"/>
      <c r="G1744" s="193"/>
      <c r="H1744" s="193"/>
      <c r="I1744" s="193"/>
      <c r="J1744" s="193"/>
      <c r="K1744" s="193"/>
    </row>
    <row r="1745" spans="1:11" s="194" customFormat="1" x14ac:dyDescent="0.2">
      <c r="A1745" s="192"/>
      <c r="B1745" s="193"/>
      <c r="C1745" s="193"/>
      <c r="D1745" s="193"/>
      <c r="E1745" s="193"/>
      <c r="F1745" s="193"/>
      <c r="G1745" s="193"/>
      <c r="H1745" s="193"/>
      <c r="I1745" s="193"/>
      <c r="J1745" s="193"/>
      <c r="K1745" s="193"/>
    </row>
    <row r="1746" spans="1:11" s="194" customFormat="1" x14ac:dyDescent="0.2">
      <c r="A1746" s="192"/>
      <c r="B1746" s="193"/>
      <c r="C1746" s="193"/>
      <c r="D1746" s="193"/>
      <c r="E1746" s="193"/>
      <c r="F1746" s="193"/>
      <c r="G1746" s="193"/>
      <c r="H1746" s="193"/>
      <c r="I1746" s="193"/>
      <c r="J1746" s="193"/>
      <c r="K1746" s="193"/>
    </row>
    <row r="1747" spans="1:11" s="194" customFormat="1" x14ac:dyDescent="0.2">
      <c r="A1747" s="192"/>
      <c r="B1747" s="193"/>
      <c r="C1747" s="193"/>
      <c r="D1747" s="193"/>
      <c r="E1747" s="193"/>
      <c r="F1747" s="193"/>
      <c r="G1747" s="193"/>
      <c r="H1747" s="193"/>
      <c r="I1747" s="193"/>
      <c r="J1747" s="193"/>
      <c r="K1747" s="193"/>
    </row>
    <row r="1748" spans="1:11" s="194" customFormat="1" x14ac:dyDescent="0.2">
      <c r="A1748" s="192"/>
      <c r="B1748" s="193"/>
      <c r="C1748" s="193"/>
      <c r="D1748" s="193"/>
      <c r="E1748" s="193"/>
      <c r="F1748" s="193"/>
      <c r="G1748" s="193"/>
      <c r="H1748" s="193"/>
      <c r="I1748" s="193"/>
      <c r="J1748" s="193"/>
      <c r="K1748" s="193"/>
    </row>
    <row r="1749" spans="1:11" s="194" customFormat="1" x14ac:dyDescent="0.2">
      <c r="A1749" s="192"/>
      <c r="B1749" s="193"/>
      <c r="C1749" s="193"/>
      <c r="D1749" s="193"/>
      <c r="E1749" s="193"/>
      <c r="F1749" s="193"/>
      <c r="G1749" s="193"/>
      <c r="H1749" s="193"/>
      <c r="I1749" s="193"/>
      <c r="J1749" s="193"/>
      <c r="K1749" s="193"/>
    </row>
    <row r="1750" spans="1:11" s="194" customFormat="1" x14ac:dyDescent="0.2">
      <c r="A1750" s="192"/>
      <c r="B1750" s="193"/>
      <c r="C1750" s="193"/>
      <c r="D1750" s="193"/>
      <c r="E1750" s="193"/>
      <c r="F1750" s="193"/>
      <c r="G1750" s="193"/>
      <c r="H1750" s="193"/>
      <c r="I1750" s="193"/>
      <c r="J1750" s="193"/>
      <c r="K1750" s="193"/>
    </row>
    <row r="1751" spans="1:11" s="194" customFormat="1" x14ac:dyDescent="0.2">
      <c r="A1751" s="192"/>
      <c r="B1751" s="193"/>
      <c r="C1751" s="193"/>
      <c r="D1751" s="193"/>
      <c r="E1751" s="193"/>
      <c r="F1751" s="193"/>
      <c r="G1751" s="193"/>
      <c r="H1751" s="193"/>
      <c r="I1751" s="193"/>
      <c r="J1751" s="193"/>
      <c r="K1751" s="193"/>
    </row>
    <row r="1752" spans="1:11" s="194" customFormat="1" x14ac:dyDescent="0.2">
      <c r="A1752" s="192"/>
      <c r="B1752" s="193"/>
      <c r="C1752" s="193"/>
      <c r="D1752" s="193"/>
      <c r="E1752" s="193"/>
      <c r="F1752" s="193"/>
      <c r="G1752" s="193"/>
      <c r="H1752" s="193"/>
      <c r="I1752" s="193"/>
      <c r="J1752" s="193"/>
      <c r="K1752" s="193"/>
    </row>
    <row r="1753" spans="1:11" s="194" customFormat="1" x14ac:dyDescent="0.2">
      <c r="A1753" s="192"/>
      <c r="B1753" s="193"/>
      <c r="C1753" s="193"/>
      <c r="D1753" s="193"/>
      <c r="E1753" s="193"/>
      <c r="F1753" s="193"/>
      <c r="G1753" s="193"/>
      <c r="H1753" s="193"/>
      <c r="I1753" s="193"/>
      <c r="J1753" s="193"/>
      <c r="K1753" s="193"/>
    </row>
    <row r="1754" spans="1:11" s="194" customFormat="1" x14ac:dyDescent="0.2">
      <c r="A1754" s="192"/>
      <c r="B1754" s="193"/>
      <c r="C1754" s="193"/>
      <c r="D1754" s="193"/>
      <c r="E1754" s="193"/>
      <c r="F1754" s="193"/>
      <c r="G1754" s="193"/>
      <c r="H1754" s="193"/>
      <c r="I1754" s="193"/>
      <c r="J1754" s="193"/>
      <c r="K1754" s="193"/>
    </row>
    <row r="1755" spans="1:11" s="194" customFormat="1" x14ac:dyDescent="0.2">
      <c r="A1755" s="192"/>
      <c r="B1755" s="193"/>
      <c r="C1755" s="193"/>
      <c r="D1755" s="193"/>
      <c r="E1755" s="193"/>
      <c r="F1755" s="193"/>
      <c r="G1755" s="193"/>
      <c r="H1755" s="193"/>
      <c r="I1755" s="193"/>
      <c r="J1755" s="193"/>
      <c r="K1755" s="193"/>
    </row>
    <row r="1756" spans="1:11" s="194" customFormat="1" x14ac:dyDescent="0.2">
      <c r="A1756" s="192"/>
      <c r="B1756" s="193"/>
      <c r="C1756" s="193"/>
      <c r="D1756" s="193"/>
      <c r="E1756" s="193"/>
      <c r="F1756" s="193"/>
      <c r="G1756" s="193"/>
      <c r="H1756" s="193"/>
      <c r="I1756" s="193"/>
      <c r="J1756" s="193"/>
      <c r="K1756" s="193"/>
    </row>
    <row r="1757" spans="1:11" s="194" customFormat="1" x14ac:dyDescent="0.2">
      <c r="A1757" s="192"/>
      <c r="B1757" s="193"/>
      <c r="C1757" s="193"/>
      <c r="D1757" s="193"/>
      <c r="E1757" s="193"/>
      <c r="F1757" s="193"/>
      <c r="G1757" s="193"/>
      <c r="H1757" s="193"/>
      <c r="I1757" s="193"/>
      <c r="J1757" s="193"/>
      <c r="K1757" s="193"/>
    </row>
    <row r="1758" spans="1:11" s="194" customFormat="1" x14ac:dyDescent="0.2">
      <c r="A1758" s="192"/>
      <c r="B1758" s="193"/>
      <c r="C1758" s="193"/>
      <c r="D1758" s="193"/>
      <c r="E1758" s="193"/>
      <c r="F1758" s="193"/>
      <c r="G1758" s="193"/>
      <c r="H1758" s="193"/>
      <c r="I1758" s="193"/>
      <c r="J1758" s="193"/>
      <c r="K1758" s="193"/>
    </row>
    <row r="1759" spans="1:11" s="194" customFormat="1" x14ac:dyDescent="0.2">
      <c r="A1759" s="192"/>
      <c r="B1759" s="193"/>
      <c r="C1759" s="193"/>
      <c r="D1759" s="193"/>
      <c r="E1759" s="193"/>
      <c r="F1759" s="193"/>
      <c r="G1759" s="193"/>
      <c r="H1759" s="193"/>
      <c r="I1759" s="193"/>
      <c r="J1759" s="193"/>
      <c r="K1759" s="193"/>
    </row>
    <row r="1760" spans="1:11" s="194" customFormat="1" x14ac:dyDescent="0.2">
      <c r="A1760" s="192"/>
      <c r="B1760" s="193"/>
      <c r="C1760" s="193"/>
      <c r="D1760" s="193"/>
      <c r="E1760" s="193"/>
      <c r="F1760" s="193"/>
      <c r="G1760" s="193"/>
      <c r="H1760" s="193"/>
      <c r="I1760" s="193"/>
      <c r="J1760" s="193"/>
      <c r="K1760" s="193"/>
    </row>
    <row r="1761" spans="1:11" s="194" customFormat="1" x14ac:dyDescent="0.2">
      <c r="A1761" s="192"/>
      <c r="B1761" s="193"/>
      <c r="C1761" s="193"/>
      <c r="D1761" s="193"/>
      <c r="E1761" s="193"/>
      <c r="F1761" s="193"/>
      <c r="G1761" s="193"/>
      <c r="H1761" s="193"/>
      <c r="I1761" s="193"/>
      <c r="J1761" s="193"/>
      <c r="K1761" s="193"/>
    </row>
    <row r="1762" spans="1:11" s="194" customFormat="1" x14ac:dyDescent="0.2">
      <c r="A1762" s="192"/>
      <c r="B1762" s="193"/>
      <c r="C1762" s="193"/>
      <c r="D1762" s="193"/>
      <c r="E1762" s="193"/>
      <c r="F1762" s="193"/>
      <c r="G1762" s="193"/>
      <c r="H1762" s="193"/>
      <c r="I1762" s="193"/>
      <c r="J1762" s="193"/>
      <c r="K1762" s="193"/>
    </row>
    <row r="1763" spans="1:11" s="194" customFormat="1" x14ac:dyDescent="0.2">
      <c r="A1763" s="192"/>
      <c r="B1763" s="193"/>
      <c r="C1763" s="193"/>
      <c r="D1763" s="193"/>
      <c r="E1763" s="193"/>
      <c r="F1763" s="193"/>
      <c r="G1763" s="193"/>
      <c r="H1763" s="193"/>
      <c r="I1763" s="193"/>
      <c r="J1763" s="193"/>
      <c r="K1763" s="193"/>
    </row>
    <row r="1764" spans="1:11" s="194" customFormat="1" x14ac:dyDescent="0.2">
      <c r="A1764" s="192"/>
      <c r="B1764" s="193"/>
      <c r="C1764" s="193"/>
      <c r="D1764" s="193"/>
      <c r="E1764" s="193"/>
      <c r="F1764" s="193"/>
      <c r="G1764" s="193"/>
      <c r="H1764" s="193"/>
      <c r="I1764" s="193"/>
      <c r="J1764" s="193"/>
      <c r="K1764" s="193"/>
    </row>
    <row r="1765" spans="1:11" s="194" customFormat="1" x14ac:dyDescent="0.2">
      <c r="A1765" s="192"/>
      <c r="B1765" s="193"/>
      <c r="C1765" s="193"/>
      <c r="D1765" s="193"/>
      <c r="E1765" s="193"/>
      <c r="F1765" s="193"/>
      <c r="G1765" s="193"/>
      <c r="H1765" s="193"/>
      <c r="I1765" s="193"/>
      <c r="J1765" s="193"/>
      <c r="K1765" s="193"/>
    </row>
    <row r="1766" spans="1:11" s="194" customFormat="1" x14ac:dyDescent="0.2">
      <c r="A1766" s="192"/>
      <c r="B1766" s="193"/>
      <c r="C1766" s="193"/>
      <c r="D1766" s="193"/>
      <c r="E1766" s="193"/>
      <c r="F1766" s="193"/>
      <c r="G1766" s="193"/>
      <c r="H1766" s="193"/>
      <c r="I1766" s="193"/>
      <c r="J1766" s="193"/>
      <c r="K1766" s="193"/>
    </row>
    <row r="1767" spans="1:11" s="194" customFormat="1" x14ac:dyDescent="0.2">
      <c r="A1767" s="192"/>
      <c r="B1767" s="193"/>
      <c r="C1767" s="193"/>
      <c r="D1767" s="193"/>
      <c r="E1767" s="193"/>
      <c r="F1767" s="193"/>
      <c r="G1767" s="193"/>
      <c r="H1767" s="193"/>
      <c r="I1767" s="193"/>
      <c r="J1767" s="193"/>
      <c r="K1767" s="193"/>
    </row>
    <row r="1768" spans="1:11" s="194" customFormat="1" x14ac:dyDescent="0.2">
      <c r="A1768" s="192"/>
      <c r="B1768" s="193"/>
      <c r="C1768" s="193"/>
      <c r="D1768" s="193"/>
      <c r="E1768" s="193"/>
      <c r="F1768" s="193"/>
      <c r="G1768" s="193"/>
      <c r="H1768" s="193"/>
      <c r="I1768" s="193"/>
      <c r="J1768" s="193"/>
      <c r="K1768" s="193"/>
    </row>
    <row r="1769" spans="1:11" s="194" customFormat="1" x14ac:dyDescent="0.2">
      <c r="A1769" s="192"/>
      <c r="B1769" s="193"/>
      <c r="C1769" s="193"/>
      <c r="D1769" s="193"/>
      <c r="E1769" s="193"/>
      <c r="F1769" s="193"/>
      <c r="G1769" s="193"/>
      <c r="H1769" s="193"/>
      <c r="I1769" s="193"/>
      <c r="J1769" s="193"/>
      <c r="K1769" s="193"/>
    </row>
    <row r="1770" spans="1:11" s="194" customFormat="1" x14ac:dyDescent="0.2">
      <c r="A1770" s="192"/>
      <c r="B1770" s="193"/>
      <c r="C1770" s="193"/>
      <c r="D1770" s="193"/>
      <c r="E1770" s="193"/>
      <c r="F1770" s="193"/>
      <c r="G1770" s="193"/>
      <c r="H1770" s="193"/>
      <c r="I1770" s="193"/>
      <c r="J1770" s="193"/>
      <c r="K1770" s="193"/>
    </row>
    <row r="1771" spans="1:11" s="194" customFormat="1" x14ac:dyDescent="0.2">
      <c r="A1771" s="192"/>
      <c r="B1771" s="193"/>
      <c r="C1771" s="193"/>
      <c r="D1771" s="193"/>
      <c r="E1771" s="193"/>
      <c r="F1771" s="193"/>
      <c r="G1771" s="193"/>
      <c r="H1771" s="193"/>
      <c r="I1771" s="193"/>
      <c r="J1771" s="193"/>
      <c r="K1771" s="193"/>
    </row>
    <row r="1772" spans="1:11" s="194" customFormat="1" x14ac:dyDescent="0.2">
      <c r="A1772" s="192"/>
      <c r="B1772" s="193"/>
      <c r="C1772" s="193"/>
      <c r="D1772" s="193"/>
      <c r="E1772" s="193"/>
      <c r="F1772" s="193"/>
      <c r="G1772" s="193"/>
      <c r="H1772" s="193"/>
      <c r="I1772" s="193"/>
      <c r="J1772" s="193"/>
      <c r="K1772" s="193"/>
    </row>
    <row r="1773" spans="1:11" s="194" customFormat="1" x14ac:dyDescent="0.2">
      <c r="A1773" s="192"/>
      <c r="B1773" s="193"/>
      <c r="C1773" s="193"/>
      <c r="D1773" s="193"/>
      <c r="E1773" s="193"/>
      <c r="F1773" s="193"/>
      <c r="G1773" s="193"/>
      <c r="H1773" s="193"/>
      <c r="I1773" s="193"/>
      <c r="J1773" s="193"/>
      <c r="K1773" s="193"/>
    </row>
    <row r="1774" spans="1:11" s="194" customFormat="1" x14ac:dyDescent="0.2">
      <c r="A1774" s="192"/>
      <c r="B1774" s="193"/>
      <c r="C1774" s="193"/>
      <c r="D1774" s="193"/>
      <c r="E1774" s="193"/>
      <c r="F1774" s="193"/>
      <c r="G1774" s="193"/>
      <c r="H1774" s="193"/>
      <c r="I1774" s="193"/>
      <c r="J1774" s="193"/>
      <c r="K1774" s="193"/>
    </row>
    <row r="1775" spans="1:11" s="194" customFormat="1" x14ac:dyDescent="0.2">
      <c r="A1775" s="192"/>
      <c r="B1775" s="193"/>
      <c r="C1775" s="193"/>
      <c r="D1775" s="193"/>
      <c r="E1775" s="193"/>
      <c r="F1775" s="193"/>
      <c r="G1775" s="193"/>
      <c r="H1775" s="193"/>
      <c r="I1775" s="193"/>
      <c r="J1775" s="193"/>
      <c r="K1775" s="193"/>
    </row>
    <row r="1776" spans="1:11" s="194" customFormat="1" x14ac:dyDescent="0.2">
      <c r="A1776" s="192"/>
      <c r="B1776" s="193"/>
      <c r="C1776" s="193"/>
      <c r="D1776" s="193"/>
      <c r="E1776" s="193"/>
      <c r="F1776" s="193"/>
      <c r="G1776" s="193"/>
      <c r="H1776" s="193"/>
      <c r="I1776" s="193"/>
      <c r="J1776" s="193"/>
      <c r="K1776" s="193"/>
    </row>
    <row r="1777" spans="1:11" s="194" customFormat="1" x14ac:dyDescent="0.2">
      <c r="A1777" s="192"/>
      <c r="B1777" s="193"/>
      <c r="C1777" s="193"/>
      <c r="D1777" s="193"/>
      <c r="E1777" s="193"/>
      <c r="F1777" s="193"/>
      <c r="G1777" s="193"/>
      <c r="H1777" s="193"/>
      <c r="I1777" s="193"/>
      <c r="J1777" s="193"/>
      <c r="K1777" s="193"/>
    </row>
    <row r="1778" spans="1:11" s="194" customFormat="1" x14ac:dyDescent="0.2">
      <c r="A1778" s="192"/>
      <c r="B1778" s="193"/>
      <c r="C1778" s="193"/>
      <c r="D1778" s="193"/>
      <c r="E1778" s="193"/>
      <c r="F1778" s="193"/>
      <c r="G1778" s="193"/>
      <c r="H1778" s="193"/>
      <c r="I1778" s="193"/>
      <c r="J1778" s="193"/>
      <c r="K1778" s="193"/>
    </row>
    <row r="1779" spans="1:11" s="194" customFormat="1" x14ac:dyDescent="0.2">
      <c r="A1779" s="192"/>
      <c r="B1779" s="193"/>
      <c r="C1779" s="193"/>
      <c r="D1779" s="193"/>
      <c r="E1779" s="193"/>
      <c r="F1779" s="193"/>
      <c r="G1779" s="193"/>
      <c r="H1779" s="193"/>
      <c r="I1779" s="193"/>
      <c r="J1779" s="193"/>
      <c r="K1779" s="193"/>
    </row>
    <row r="1780" spans="1:11" s="194" customFormat="1" x14ac:dyDescent="0.2">
      <c r="A1780" s="192"/>
      <c r="B1780" s="193"/>
      <c r="C1780" s="193"/>
      <c r="D1780" s="193"/>
      <c r="E1780" s="193"/>
      <c r="F1780" s="193"/>
      <c r="G1780" s="193"/>
      <c r="H1780" s="193"/>
      <c r="I1780" s="193"/>
      <c r="J1780" s="193"/>
      <c r="K1780" s="193"/>
    </row>
    <row r="1781" spans="1:11" s="194" customFormat="1" x14ac:dyDescent="0.2">
      <c r="A1781" s="192"/>
      <c r="B1781" s="193"/>
      <c r="C1781" s="193"/>
      <c r="D1781" s="193"/>
      <c r="E1781" s="193"/>
      <c r="F1781" s="193"/>
      <c r="G1781" s="193"/>
      <c r="H1781" s="193"/>
      <c r="I1781" s="193"/>
      <c r="J1781" s="193"/>
      <c r="K1781" s="193"/>
    </row>
    <row r="1782" spans="1:11" s="194" customFormat="1" x14ac:dyDescent="0.2">
      <c r="A1782" s="192"/>
      <c r="B1782" s="193"/>
      <c r="C1782" s="193"/>
      <c r="D1782" s="193"/>
      <c r="E1782" s="193"/>
      <c r="F1782" s="193"/>
      <c r="G1782" s="193"/>
      <c r="H1782" s="193"/>
      <c r="I1782" s="193"/>
      <c r="J1782" s="193"/>
      <c r="K1782" s="193"/>
    </row>
    <row r="1783" spans="1:11" s="194" customFormat="1" x14ac:dyDescent="0.2">
      <c r="A1783" s="192"/>
      <c r="B1783" s="193"/>
      <c r="C1783" s="193"/>
      <c r="D1783" s="193"/>
      <c r="E1783" s="193"/>
      <c r="F1783" s="193"/>
      <c r="G1783" s="193"/>
      <c r="H1783" s="193"/>
      <c r="I1783" s="193"/>
      <c r="J1783" s="193"/>
      <c r="K1783" s="193"/>
    </row>
    <row r="1784" spans="1:11" s="194" customFormat="1" x14ac:dyDescent="0.2">
      <c r="A1784" s="192"/>
      <c r="B1784" s="193"/>
      <c r="C1784" s="193"/>
      <c r="D1784" s="193"/>
      <c r="E1784" s="193"/>
      <c r="F1784" s="193"/>
      <c r="G1784" s="193"/>
      <c r="H1784" s="193"/>
      <c r="I1784" s="193"/>
      <c r="J1784" s="193"/>
      <c r="K1784" s="193"/>
    </row>
    <row r="1785" spans="1:11" s="194" customFormat="1" x14ac:dyDescent="0.2">
      <c r="A1785" s="192"/>
      <c r="B1785" s="193"/>
      <c r="C1785" s="193"/>
      <c r="D1785" s="193"/>
      <c r="E1785" s="193"/>
      <c r="F1785" s="193"/>
      <c r="G1785" s="193"/>
      <c r="H1785" s="193"/>
      <c r="I1785" s="193"/>
      <c r="J1785" s="193"/>
      <c r="K1785" s="193"/>
    </row>
    <row r="1786" spans="1:11" s="194" customFormat="1" x14ac:dyDescent="0.2">
      <c r="A1786" s="192"/>
      <c r="B1786" s="193"/>
      <c r="C1786" s="193"/>
      <c r="D1786" s="193"/>
      <c r="E1786" s="193"/>
      <c r="F1786" s="193"/>
      <c r="G1786" s="193"/>
      <c r="H1786" s="193"/>
      <c r="I1786" s="193"/>
      <c r="J1786" s="193"/>
      <c r="K1786" s="193"/>
    </row>
    <row r="1787" spans="1:11" s="194" customFormat="1" x14ac:dyDescent="0.2">
      <c r="A1787" s="192"/>
      <c r="B1787" s="193"/>
      <c r="C1787" s="193"/>
      <c r="D1787" s="193"/>
      <c r="E1787" s="193"/>
      <c r="F1787" s="193"/>
      <c r="G1787" s="193"/>
      <c r="H1787" s="193"/>
      <c r="I1787" s="193"/>
      <c r="J1787" s="193"/>
      <c r="K1787" s="193"/>
    </row>
    <row r="1788" spans="1:11" s="194" customFormat="1" x14ac:dyDescent="0.2">
      <c r="A1788" s="192"/>
      <c r="B1788" s="193"/>
      <c r="C1788" s="193"/>
      <c r="D1788" s="193"/>
      <c r="E1788" s="193"/>
      <c r="F1788" s="193"/>
      <c r="G1788" s="193"/>
      <c r="H1788" s="193"/>
      <c r="I1788" s="193"/>
      <c r="J1788" s="193"/>
      <c r="K1788" s="193"/>
    </row>
    <row r="1789" spans="1:11" s="194" customFormat="1" x14ac:dyDescent="0.2">
      <c r="A1789" s="192"/>
      <c r="B1789" s="193"/>
      <c r="C1789" s="193"/>
      <c r="D1789" s="193"/>
      <c r="E1789" s="193"/>
      <c r="F1789" s="193"/>
      <c r="G1789" s="193"/>
      <c r="H1789" s="193"/>
      <c r="I1789" s="193"/>
      <c r="J1789" s="193"/>
      <c r="K1789" s="193"/>
    </row>
    <row r="1790" spans="1:11" s="194" customFormat="1" x14ac:dyDescent="0.2">
      <c r="A1790" s="192"/>
      <c r="B1790" s="193"/>
      <c r="C1790" s="193"/>
      <c r="D1790" s="193"/>
      <c r="E1790" s="193"/>
      <c r="F1790" s="193"/>
      <c r="G1790" s="193"/>
      <c r="H1790" s="193"/>
      <c r="I1790" s="193"/>
      <c r="J1790" s="193"/>
      <c r="K1790" s="193"/>
    </row>
    <row r="1791" spans="1:11" s="194" customFormat="1" x14ac:dyDescent="0.2">
      <c r="A1791" s="192"/>
      <c r="B1791" s="193"/>
      <c r="C1791" s="193"/>
      <c r="D1791" s="193"/>
      <c r="E1791" s="193"/>
      <c r="F1791" s="193"/>
      <c r="G1791" s="193"/>
      <c r="H1791" s="193"/>
      <c r="I1791" s="193"/>
      <c r="J1791" s="193"/>
      <c r="K1791" s="193"/>
    </row>
    <row r="1792" spans="1:11" s="194" customFormat="1" x14ac:dyDescent="0.2">
      <c r="A1792" s="192"/>
      <c r="B1792" s="193"/>
      <c r="C1792" s="193"/>
      <c r="D1792" s="193"/>
      <c r="E1792" s="193"/>
      <c r="F1792" s="193"/>
      <c r="G1792" s="193"/>
      <c r="H1792" s="193"/>
      <c r="I1792" s="193"/>
      <c r="J1792" s="193"/>
      <c r="K1792" s="193"/>
    </row>
    <row r="1793" spans="1:11" s="194" customFormat="1" x14ac:dyDescent="0.2">
      <c r="A1793" s="192"/>
      <c r="B1793" s="193"/>
      <c r="C1793" s="193"/>
      <c r="D1793" s="193"/>
      <c r="E1793" s="193"/>
      <c r="F1793" s="193"/>
      <c r="G1793" s="193"/>
      <c r="H1793" s="193"/>
      <c r="I1793" s="193"/>
      <c r="J1793" s="193"/>
      <c r="K1793" s="193"/>
    </row>
    <row r="1794" spans="1:11" s="194" customFormat="1" x14ac:dyDescent="0.2">
      <c r="A1794" s="192"/>
      <c r="B1794" s="193"/>
      <c r="C1794" s="193"/>
      <c r="D1794" s="193"/>
      <c r="E1794" s="193"/>
      <c r="F1794" s="193"/>
      <c r="G1794" s="193"/>
      <c r="H1794" s="193"/>
      <c r="I1794" s="193"/>
      <c r="J1794" s="193"/>
      <c r="K1794" s="193"/>
    </row>
    <row r="1795" spans="1:11" s="194" customFormat="1" x14ac:dyDescent="0.2">
      <c r="A1795" s="192"/>
      <c r="B1795" s="193"/>
      <c r="C1795" s="193"/>
      <c r="D1795" s="193"/>
      <c r="E1795" s="193"/>
      <c r="F1795" s="193"/>
      <c r="G1795" s="193"/>
      <c r="H1795" s="193"/>
      <c r="I1795" s="193"/>
      <c r="J1795" s="193"/>
      <c r="K1795" s="193"/>
    </row>
    <row r="1796" spans="1:11" s="194" customFormat="1" x14ac:dyDescent="0.2">
      <c r="A1796" s="192"/>
      <c r="B1796" s="193"/>
      <c r="C1796" s="193"/>
      <c r="D1796" s="193"/>
      <c r="E1796" s="193"/>
      <c r="F1796" s="193"/>
      <c r="G1796" s="193"/>
      <c r="H1796" s="193"/>
      <c r="I1796" s="193"/>
      <c r="J1796" s="193"/>
      <c r="K1796" s="193"/>
    </row>
    <row r="1797" spans="1:11" s="194" customFormat="1" x14ac:dyDescent="0.2">
      <c r="A1797" s="192"/>
      <c r="B1797" s="193"/>
      <c r="C1797" s="193"/>
      <c r="D1797" s="193"/>
      <c r="E1797" s="193"/>
      <c r="F1797" s="193"/>
      <c r="G1797" s="193"/>
      <c r="H1797" s="193"/>
      <c r="I1797" s="193"/>
      <c r="J1797" s="193"/>
      <c r="K1797" s="193"/>
    </row>
    <row r="1798" spans="1:11" s="194" customFormat="1" x14ac:dyDescent="0.2">
      <c r="A1798" s="192"/>
      <c r="B1798" s="193"/>
      <c r="C1798" s="193"/>
      <c r="D1798" s="193"/>
      <c r="E1798" s="193"/>
      <c r="F1798" s="193"/>
      <c r="G1798" s="193"/>
      <c r="H1798" s="193"/>
      <c r="I1798" s="193"/>
      <c r="J1798" s="193"/>
      <c r="K1798" s="193"/>
    </row>
    <row r="1799" spans="1:11" s="194" customFormat="1" x14ac:dyDescent="0.2">
      <c r="A1799" s="192"/>
      <c r="B1799" s="193"/>
      <c r="C1799" s="193"/>
      <c r="D1799" s="193"/>
      <c r="E1799" s="193"/>
      <c r="F1799" s="193"/>
      <c r="G1799" s="193"/>
      <c r="H1799" s="193"/>
      <c r="I1799" s="193"/>
      <c r="J1799" s="193"/>
      <c r="K1799" s="193"/>
    </row>
    <row r="1800" spans="1:11" s="194" customFormat="1" x14ac:dyDescent="0.2">
      <c r="A1800" s="192"/>
      <c r="B1800" s="193"/>
      <c r="C1800" s="193"/>
      <c r="D1800" s="193"/>
      <c r="E1800" s="193"/>
      <c r="F1800" s="193"/>
      <c r="G1800" s="193"/>
      <c r="H1800" s="193"/>
      <c r="I1800" s="193"/>
      <c r="J1800" s="193"/>
      <c r="K1800" s="193"/>
    </row>
    <row r="1801" spans="1:11" s="194" customFormat="1" x14ac:dyDescent="0.2">
      <c r="A1801" s="192"/>
      <c r="B1801" s="193"/>
      <c r="C1801" s="193"/>
      <c r="D1801" s="193"/>
      <c r="E1801" s="193"/>
      <c r="F1801" s="193"/>
      <c r="G1801" s="193"/>
      <c r="H1801" s="193"/>
      <c r="I1801" s="193"/>
      <c r="J1801" s="193"/>
      <c r="K1801" s="193"/>
    </row>
    <row r="1802" spans="1:11" s="194" customFormat="1" x14ac:dyDescent="0.2">
      <c r="A1802" s="192"/>
      <c r="B1802" s="193"/>
      <c r="C1802" s="193"/>
      <c r="D1802" s="193"/>
      <c r="E1802" s="193"/>
      <c r="F1802" s="193"/>
      <c r="G1802" s="193"/>
      <c r="H1802" s="193"/>
      <c r="I1802" s="193"/>
      <c r="J1802" s="193"/>
      <c r="K1802" s="193"/>
    </row>
    <row r="1803" spans="1:11" s="194" customFormat="1" x14ac:dyDescent="0.2">
      <c r="A1803" s="192"/>
      <c r="B1803" s="193"/>
      <c r="C1803" s="193"/>
      <c r="D1803" s="193"/>
      <c r="E1803" s="193"/>
      <c r="F1803" s="193"/>
      <c r="G1803" s="193"/>
      <c r="H1803" s="193"/>
      <c r="I1803" s="193"/>
      <c r="J1803" s="193"/>
      <c r="K1803" s="193"/>
    </row>
    <row r="1804" spans="1:11" s="194" customFormat="1" x14ac:dyDescent="0.2">
      <c r="A1804" s="192"/>
      <c r="B1804" s="193"/>
      <c r="C1804" s="193"/>
      <c r="D1804" s="193"/>
      <c r="E1804" s="193"/>
      <c r="F1804" s="193"/>
      <c r="G1804" s="193"/>
      <c r="H1804" s="193"/>
      <c r="I1804" s="193"/>
      <c r="J1804" s="193"/>
      <c r="K1804" s="193"/>
    </row>
    <row r="1805" spans="1:11" s="194" customFormat="1" x14ac:dyDescent="0.2">
      <c r="A1805" s="192"/>
      <c r="B1805" s="193"/>
      <c r="C1805" s="193"/>
      <c r="D1805" s="193"/>
      <c r="E1805" s="193"/>
      <c r="F1805" s="193"/>
      <c r="G1805" s="193"/>
      <c r="H1805" s="193"/>
      <c r="I1805" s="193"/>
      <c r="J1805" s="193"/>
      <c r="K1805" s="193"/>
    </row>
    <row r="1806" spans="1:11" s="194" customFormat="1" x14ac:dyDescent="0.2">
      <c r="A1806" s="192"/>
      <c r="B1806" s="193"/>
      <c r="C1806" s="193"/>
      <c r="D1806" s="193"/>
      <c r="E1806" s="193"/>
      <c r="F1806" s="193"/>
      <c r="G1806" s="193"/>
      <c r="H1806" s="193"/>
      <c r="I1806" s="193"/>
      <c r="J1806" s="193"/>
      <c r="K1806" s="193"/>
    </row>
    <row r="1807" spans="1:11" s="194" customFormat="1" x14ac:dyDescent="0.2">
      <c r="A1807" s="192"/>
      <c r="B1807" s="193"/>
      <c r="C1807" s="193"/>
      <c r="D1807" s="193"/>
      <c r="E1807" s="193"/>
      <c r="F1807" s="193"/>
      <c r="G1807" s="193"/>
      <c r="H1807" s="193"/>
      <c r="I1807" s="193"/>
      <c r="J1807" s="193"/>
      <c r="K1807" s="193"/>
    </row>
    <row r="1808" spans="1:11" s="194" customFormat="1" x14ac:dyDescent="0.2">
      <c r="A1808" s="192"/>
      <c r="B1808" s="193"/>
      <c r="C1808" s="193"/>
      <c r="D1808" s="193"/>
      <c r="E1808" s="193"/>
      <c r="F1808" s="193"/>
      <c r="G1808" s="193"/>
      <c r="H1808" s="193"/>
      <c r="I1808" s="193"/>
      <c r="J1808" s="193"/>
      <c r="K1808" s="193"/>
    </row>
    <row r="1809" spans="1:11" s="194" customFormat="1" x14ac:dyDescent="0.2">
      <c r="A1809" s="192"/>
      <c r="B1809" s="193"/>
      <c r="C1809" s="193"/>
      <c r="D1809" s="193"/>
      <c r="E1809" s="193"/>
      <c r="F1809" s="193"/>
      <c r="G1809" s="193"/>
      <c r="H1809" s="193"/>
      <c r="I1809" s="193"/>
      <c r="J1809" s="193"/>
      <c r="K1809" s="193"/>
    </row>
    <row r="1810" spans="1:11" s="194" customFormat="1" x14ac:dyDescent="0.2">
      <c r="A1810" s="192"/>
      <c r="B1810" s="193"/>
      <c r="C1810" s="193"/>
      <c r="D1810" s="193"/>
      <c r="E1810" s="193"/>
      <c r="F1810" s="193"/>
      <c r="G1810" s="193"/>
      <c r="H1810" s="193"/>
      <c r="I1810" s="193"/>
      <c r="J1810" s="193"/>
      <c r="K1810" s="193"/>
    </row>
    <row r="1811" spans="1:11" s="194" customFormat="1" x14ac:dyDescent="0.2">
      <c r="A1811" s="192"/>
      <c r="B1811" s="193"/>
      <c r="C1811" s="193"/>
      <c r="D1811" s="193"/>
      <c r="E1811" s="193"/>
      <c r="F1811" s="193"/>
      <c r="G1811" s="193"/>
      <c r="H1811" s="193"/>
      <c r="I1811" s="193"/>
      <c r="J1811" s="193"/>
      <c r="K1811" s="193"/>
    </row>
    <row r="1812" spans="1:11" s="194" customFormat="1" x14ac:dyDescent="0.2">
      <c r="A1812" s="192"/>
      <c r="B1812" s="193"/>
      <c r="C1812" s="193"/>
      <c r="D1812" s="193"/>
      <c r="E1812" s="193"/>
      <c r="F1812" s="193"/>
      <c r="G1812" s="193"/>
      <c r="H1812" s="193"/>
      <c r="I1812" s="193"/>
      <c r="J1812" s="193"/>
      <c r="K1812" s="193"/>
    </row>
    <row r="1813" spans="1:11" s="194" customFormat="1" x14ac:dyDescent="0.2">
      <c r="A1813" s="192"/>
      <c r="B1813" s="193"/>
      <c r="C1813" s="193"/>
      <c r="D1813" s="193"/>
      <c r="E1813" s="193"/>
      <c r="F1813" s="193"/>
      <c r="G1813" s="193"/>
      <c r="H1813" s="193"/>
      <c r="I1813" s="193"/>
      <c r="J1813" s="193"/>
      <c r="K1813" s="193"/>
    </row>
    <row r="1814" spans="1:11" s="194" customFormat="1" x14ac:dyDescent="0.2">
      <c r="A1814" s="192"/>
      <c r="B1814" s="193"/>
      <c r="C1814" s="193"/>
      <c r="D1814" s="193"/>
      <c r="E1814" s="193"/>
      <c r="F1814" s="193"/>
      <c r="G1814" s="193"/>
      <c r="H1814" s="193"/>
      <c r="I1814" s="193"/>
      <c r="J1814" s="193"/>
      <c r="K1814" s="193"/>
    </row>
    <row r="1815" spans="1:11" s="194" customFormat="1" x14ac:dyDescent="0.2">
      <c r="A1815" s="192"/>
      <c r="B1815" s="193"/>
      <c r="C1815" s="193"/>
      <c r="D1815" s="193"/>
      <c r="E1815" s="193"/>
      <c r="F1815" s="193"/>
      <c r="G1815" s="193"/>
      <c r="H1815" s="193"/>
      <c r="I1815" s="193"/>
      <c r="J1815" s="193"/>
      <c r="K1815" s="193"/>
    </row>
    <row r="1816" spans="1:11" s="194" customFormat="1" x14ac:dyDescent="0.2">
      <c r="A1816" s="192"/>
      <c r="B1816" s="193"/>
      <c r="C1816" s="193"/>
      <c r="D1816" s="193"/>
      <c r="E1816" s="193"/>
      <c r="F1816" s="193"/>
      <c r="G1816" s="193"/>
      <c r="H1816" s="193"/>
      <c r="I1816" s="193"/>
      <c r="J1816" s="193"/>
      <c r="K1816" s="193"/>
    </row>
    <row r="1817" spans="1:11" s="194" customFormat="1" x14ac:dyDescent="0.2">
      <c r="A1817" s="192"/>
      <c r="B1817" s="193"/>
      <c r="C1817" s="193"/>
      <c r="D1817" s="193"/>
      <c r="E1817" s="193"/>
      <c r="F1817" s="193"/>
      <c r="G1817" s="193"/>
      <c r="H1817" s="193"/>
      <c r="I1817" s="193"/>
      <c r="J1817" s="193"/>
      <c r="K1817" s="193"/>
    </row>
    <row r="1818" spans="1:11" s="194" customFormat="1" x14ac:dyDescent="0.2">
      <c r="A1818" s="192"/>
      <c r="B1818" s="193"/>
      <c r="C1818" s="193"/>
      <c r="D1818" s="193"/>
      <c r="E1818" s="193"/>
      <c r="F1818" s="193"/>
      <c r="G1818" s="193"/>
      <c r="H1818" s="193"/>
      <c r="I1818" s="193"/>
      <c r="J1818" s="193"/>
      <c r="K1818" s="193"/>
    </row>
    <row r="1819" spans="1:11" s="194" customFormat="1" x14ac:dyDescent="0.2">
      <c r="A1819" s="192"/>
      <c r="B1819" s="193"/>
      <c r="C1819" s="193"/>
      <c r="D1819" s="193"/>
      <c r="E1819" s="193"/>
      <c r="F1819" s="193"/>
      <c r="G1819" s="193"/>
      <c r="H1819" s="193"/>
      <c r="I1819" s="193"/>
      <c r="J1819" s="193"/>
      <c r="K1819" s="193"/>
    </row>
    <row r="1820" spans="1:11" s="194" customFormat="1" x14ac:dyDescent="0.2">
      <c r="A1820" s="192"/>
      <c r="B1820" s="193"/>
      <c r="C1820" s="193"/>
      <c r="D1820" s="193"/>
      <c r="E1820" s="193"/>
      <c r="F1820" s="193"/>
      <c r="G1820" s="193"/>
      <c r="H1820" s="193"/>
      <c r="I1820" s="193"/>
      <c r="J1820" s="193"/>
      <c r="K1820" s="193"/>
    </row>
    <row r="1821" spans="1:11" s="194" customFormat="1" x14ac:dyDescent="0.2">
      <c r="A1821" s="192"/>
      <c r="B1821" s="193"/>
      <c r="C1821" s="193"/>
      <c r="D1821" s="193"/>
      <c r="E1821" s="193"/>
      <c r="F1821" s="193"/>
      <c r="G1821" s="193"/>
      <c r="H1821" s="193"/>
      <c r="I1821" s="193"/>
      <c r="J1821" s="193"/>
      <c r="K1821" s="193"/>
    </row>
    <row r="1822" spans="1:11" s="194" customFormat="1" x14ac:dyDescent="0.2">
      <c r="A1822" s="192"/>
      <c r="B1822" s="193"/>
      <c r="C1822" s="193"/>
      <c r="D1822" s="193"/>
      <c r="E1822" s="193"/>
      <c r="F1822" s="193"/>
      <c r="G1822" s="193"/>
      <c r="H1822" s="193"/>
      <c r="I1822" s="193"/>
      <c r="J1822" s="193"/>
      <c r="K1822" s="193"/>
    </row>
    <row r="1823" spans="1:11" s="194" customFormat="1" x14ac:dyDescent="0.2">
      <c r="A1823" s="192"/>
      <c r="B1823" s="193"/>
      <c r="C1823" s="193"/>
      <c r="D1823" s="193"/>
      <c r="E1823" s="193"/>
      <c r="F1823" s="193"/>
      <c r="G1823" s="193"/>
      <c r="H1823" s="193"/>
      <c r="I1823" s="193"/>
      <c r="J1823" s="193"/>
      <c r="K1823" s="193"/>
    </row>
    <row r="1824" spans="1:11" s="194" customFormat="1" x14ac:dyDescent="0.2">
      <c r="A1824" s="192"/>
      <c r="B1824" s="193"/>
      <c r="C1824" s="193"/>
      <c r="D1824" s="193"/>
      <c r="E1824" s="193"/>
      <c r="F1824" s="193"/>
      <c r="G1824" s="193"/>
      <c r="H1824" s="193"/>
      <c r="I1824" s="193"/>
      <c r="J1824" s="193"/>
      <c r="K1824" s="193"/>
    </row>
    <row r="1825" spans="1:11" s="194" customFormat="1" x14ac:dyDescent="0.2">
      <c r="A1825" s="192"/>
      <c r="B1825" s="193"/>
      <c r="C1825" s="193"/>
      <c r="D1825" s="193"/>
      <c r="E1825" s="193"/>
      <c r="F1825" s="193"/>
      <c r="G1825" s="193"/>
      <c r="H1825" s="193"/>
      <c r="I1825" s="193"/>
      <c r="J1825" s="193"/>
      <c r="K1825" s="193"/>
    </row>
    <row r="1826" spans="1:11" s="194" customFormat="1" x14ac:dyDescent="0.2">
      <c r="A1826" s="192"/>
      <c r="B1826" s="193"/>
      <c r="C1826" s="193"/>
      <c r="D1826" s="193"/>
      <c r="E1826" s="193"/>
      <c r="F1826" s="193"/>
      <c r="G1826" s="193"/>
      <c r="H1826" s="193"/>
      <c r="I1826" s="193"/>
      <c r="J1826" s="193"/>
      <c r="K1826" s="193"/>
    </row>
    <row r="1827" spans="1:11" s="194" customFormat="1" x14ac:dyDescent="0.2">
      <c r="A1827" s="192"/>
      <c r="B1827" s="193"/>
      <c r="C1827" s="193"/>
      <c r="D1827" s="193"/>
      <c r="E1827" s="193"/>
      <c r="F1827" s="193"/>
      <c r="G1827" s="193"/>
      <c r="H1827" s="193"/>
      <c r="I1827" s="193"/>
      <c r="J1827" s="193"/>
      <c r="K1827" s="193"/>
    </row>
    <row r="1828" spans="1:11" s="194" customFormat="1" x14ac:dyDescent="0.2">
      <c r="A1828" s="192"/>
      <c r="B1828" s="193"/>
      <c r="C1828" s="193"/>
      <c r="D1828" s="193"/>
      <c r="E1828" s="193"/>
      <c r="F1828" s="193"/>
      <c r="G1828" s="193"/>
      <c r="H1828" s="193"/>
      <c r="I1828" s="193"/>
      <c r="J1828" s="193"/>
      <c r="K1828" s="193"/>
    </row>
    <row r="1829" spans="1:11" s="194" customFormat="1" x14ac:dyDescent="0.2">
      <c r="A1829" s="192"/>
      <c r="B1829" s="193"/>
      <c r="C1829" s="193"/>
      <c r="D1829" s="193"/>
      <c r="E1829" s="193"/>
      <c r="F1829" s="193"/>
      <c r="G1829" s="193"/>
      <c r="H1829" s="193"/>
      <c r="I1829" s="193"/>
      <c r="J1829" s="193"/>
      <c r="K1829" s="193"/>
    </row>
    <row r="1830" spans="1:11" s="194" customFormat="1" x14ac:dyDescent="0.2">
      <c r="A1830" s="192"/>
      <c r="B1830" s="193"/>
      <c r="C1830" s="193"/>
      <c r="D1830" s="193"/>
      <c r="E1830" s="193"/>
      <c r="F1830" s="193"/>
      <c r="G1830" s="193"/>
      <c r="H1830" s="193"/>
      <c r="I1830" s="193"/>
      <c r="J1830" s="193"/>
      <c r="K1830" s="193"/>
    </row>
    <row r="1831" spans="1:11" s="194" customFormat="1" x14ac:dyDescent="0.2">
      <c r="A1831" s="192"/>
      <c r="B1831" s="193"/>
      <c r="C1831" s="193"/>
      <c r="D1831" s="193"/>
      <c r="E1831" s="193"/>
      <c r="F1831" s="193"/>
      <c r="G1831" s="193"/>
      <c r="H1831" s="193"/>
      <c r="I1831" s="193"/>
      <c r="J1831" s="193"/>
      <c r="K1831" s="193"/>
    </row>
    <row r="1832" spans="1:11" s="194" customFormat="1" x14ac:dyDescent="0.2">
      <c r="A1832" s="192"/>
      <c r="B1832" s="193"/>
      <c r="C1832" s="193"/>
      <c r="D1832" s="193"/>
      <c r="E1832" s="193"/>
      <c r="F1832" s="193"/>
      <c r="G1832" s="193"/>
      <c r="H1832" s="193"/>
      <c r="I1832" s="193"/>
      <c r="J1832" s="193"/>
      <c r="K1832" s="193"/>
    </row>
    <row r="1833" spans="1:11" s="194" customFormat="1" x14ac:dyDescent="0.2">
      <c r="A1833" s="192"/>
      <c r="B1833" s="193"/>
      <c r="C1833" s="193"/>
      <c r="D1833" s="193"/>
      <c r="E1833" s="193"/>
      <c r="F1833" s="193"/>
      <c r="G1833" s="193"/>
      <c r="H1833" s="193"/>
      <c r="I1833" s="193"/>
      <c r="J1833" s="193"/>
      <c r="K1833" s="193"/>
    </row>
    <row r="1834" spans="1:11" s="194" customFormat="1" x14ac:dyDescent="0.2">
      <c r="A1834" s="192"/>
      <c r="B1834" s="193"/>
      <c r="C1834" s="193"/>
      <c r="D1834" s="193"/>
      <c r="E1834" s="193"/>
      <c r="F1834" s="193"/>
      <c r="G1834" s="193"/>
      <c r="H1834" s="193"/>
      <c r="I1834" s="193"/>
      <c r="J1834" s="193"/>
      <c r="K1834" s="193"/>
    </row>
    <row r="1835" spans="1:11" s="194" customFormat="1" x14ac:dyDescent="0.2">
      <c r="A1835" s="192"/>
      <c r="B1835" s="193"/>
      <c r="C1835" s="193"/>
      <c r="D1835" s="193"/>
      <c r="E1835" s="193"/>
      <c r="F1835" s="193"/>
      <c r="G1835" s="193"/>
      <c r="H1835" s="193"/>
      <c r="I1835" s="193"/>
      <c r="J1835" s="193"/>
      <c r="K1835" s="193"/>
    </row>
    <row r="1836" spans="1:11" s="194" customFormat="1" x14ac:dyDescent="0.2">
      <c r="A1836" s="192"/>
      <c r="B1836" s="193"/>
      <c r="C1836" s="193"/>
      <c r="D1836" s="193"/>
      <c r="E1836" s="193"/>
      <c r="F1836" s="193"/>
      <c r="G1836" s="193"/>
      <c r="H1836" s="193"/>
      <c r="I1836" s="193"/>
      <c r="J1836" s="193"/>
      <c r="K1836" s="193"/>
    </row>
    <row r="1837" spans="1:11" s="194" customFormat="1" x14ac:dyDescent="0.2">
      <c r="A1837" s="192"/>
      <c r="B1837" s="193"/>
      <c r="C1837" s="193"/>
      <c r="D1837" s="193"/>
      <c r="E1837" s="193"/>
      <c r="F1837" s="193"/>
      <c r="G1837" s="193"/>
      <c r="H1837" s="193"/>
      <c r="I1837" s="193"/>
      <c r="J1837" s="193"/>
      <c r="K1837" s="193"/>
    </row>
    <row r="1838" spans="1:11" s="194" customFormat="1" x14ac:dyDescent="0.2">
      <c r="A1838" s="192"/>
      <c r="B1838" s="193"/>
      <c r="C1838" s="193"/>
      <c r="D1838" s="193"/>
      <c r="E1838" s="193"/>
      <c r="F1838" s="193"/>
      <c r="G1838" s="193"/>
      <c r="H1838" s="193"/>
      <c r="I1838" s="193"/>
      <c r="J1838" s="193"/>
      <c r="K1838" s="193"/>
    </row>
    <row r="1839" spans="1:11" s="194" customFormat="1" x14ac:dyDescent="0.2">
      <c r="A1839" s="192"/>
      <c r="B1839" s="193"/>
      <c r="C1839" s="193"/>
      <c r="D1839" s="193"/>
      <c r="E1839" s="193"/>
      <c r="F1839" s="193"/>
      <c r="G1839" s="193"/>
      <c r="H1839" s="193"/>
      <c r="I1839" s="193"/>
      <c r="J1839" s="193"/>
      <c r="K1839" s="193"/>
    </row>
    <row r="1840" spans="1:11" s="194" customFormat="1" x14ac:dyDescent="0.2">
      <c r="A1840" s="192"/>
      <c r="B1840" s="193"/>
      <c r="C1840" s="193"/>
      <c r="D1840" s="193"/>
      <c r="E1840" s="193"/>
      <c r="F1840" s="193"/>
      <c r="G1840" s="193"/>
      <c r="H1840" s="193"/>
      <c r="I1840" s="193"/>
      <c r="J1840" s="193"/>
      <c r="K1840" s="193"/>
    </row>
    <row r="1841" spans="1:11" s="194" customFormat="1" x14ac:dyDescent="0.2">
      <c r="A1841" s="192"/>
      <c r="B1841" s="193"/>
      <c r="C1841" s="193"/>
      <c r="D1841" s="193"/>
      <c r="E1841" s="193"/>
      <c r="F1841" s="193"/>
      <c r="G1841" s="193"/>
      <c r="H1841" s="193"/>
      <c r="I1841" s="193"/>
      <c r="J1841" s="193"/>
      <c r="K1841" s="193"/>
    </row>
    <row r="1842" spans="1:11" s="194" customFormat="1" x14ac:dyDescent="0.2">
      <c r="A1842" s="192"/>
      <c r="B1842" s="193"/>
      <c r="C1842" s="193"/>
      <c r="D1842" s="193"/>
      <c r="E1842" s="193"/>
      <c r="F1842" s="193"/>
      <c r="G1842" s="193"/>
      <c r="H1842" s="193"/>
      <c r="I1842" s="193"/>
      <c r="J1842" s="193"/>
      <c r="K1842" s="193"/>
    </row>
    <row r="1843" spans="1:11" s="194" customFormat="1" x14ac:dyDescent="0.2">
      <c r="A1843" s="192"/>
      <c r="B1843" s="193"/>
      <c r="C1843" s="193"/>
      <c r="D1843" s="193"/>
      <c r="E1843" s="193"/>
      <c r="F1843" s="193"/>
      <c r="G1843" s="193"/>
      <c r="H1843" s="193"/>
      <c r="I1843" s="193"/>
      <c r="J1843" s="193"/>
      <c r="K1843" s="193"/>
    </row>
    <row r="1844" spans="1:11" s="194" customFormat="1" x14ac:dyDescent="0.2">
      <c r="A1844" s="192"/>
      <c r="B1844" s="193"/>
      <c r="C1844" s="193"/>
      <c r="D1844" s="193"/>
      <c r="E1844" s="193"/>
      <c r="F1844" s="193"/>
      <c r="G1844" s="193"/>
      <c r="H1844" s="193"/>
      <c r="I1844" s="193"/>
      <c r="J1844" s="193"/>
      <c r="K1844" s="193"/>
    </row>
    <row r="1845" spans="1:11" s="194" customFormat="1" x14ac:dyDescent="0.2">
      <c r="A1845" s="192"/>
      <c r="B1845" s="193"/>
      <c r="C1845" s="193"/>
      <c r="D1845" s="193"/>
      <c r="E1845" s="193"/>
      <c r="F1845" s="193"/>
      <c r="G1845" s="193"/>
      <c r="H1845" s="193"/>
      <c r="I1845" s="193"/>
      <c r="J1845" s="193"/>
      <c r="K1845" s="193"/>
    </row>
    <row r="1846" spans="1:11" s="194" customFormat="1" x14ac:dyDescent="0.2">
      <c r="A1846" s="192"/>
      <c r="B1846" s="193"/>
      <c r="C1846" s="193"/>
      <c r="D1846" s="193"/>
      <c r="E1846" s="193"/>
      <c r="F1846" s="193"/>
      <c r="G1846" s="193"/>
      <c r="H1846" s="193"/>
      <c r="I1846" s="193"/>
      <c r="J1846" s="193"/>
      <c r="K1846" s="193"/>
    </row>
    <row r="1847" spans="1:11" s="194" customFormat="1" x14ac:dyDescent="0.2">
      <c r="A1847" s="192"/>
      <c r="B1847" s="193"/>
      <c r="C1847" s="193"/>
      <c r="D1847" s="193"/>
      <c r="E1847" s="193"/>
      <c r="F1847" s="193"/>
      <c r="G1847" s="193"/>
      <c r="H1847" s="193"/>
      <c r="I1847" s="193"/>
      <c r="J1847" s="193"/>
      <c r="K1847" s="193"/>
    </row>
    <row r="1848" spans="1:11" s="194" customFormat="1" x14ac:dyDescent="0.2">
      <c r="A1848" s="192"/>
      <c r="B1848" s="193"/>
      <c r="C1848" s="193"/>
      <c r="D1848" s="193"/>
      <c r="E1848" s="193"/>
      <c r="F1848" s="193"/>
      <c r="G1848" s="193"/>
      <c r="H1848" s="193"/>
      <c r="I1848" s="193"/>
      <c r="J1848" s="193"/>
      <c r="K1848" s="193"/>
    </row>
    <row r="1849" spans="1:11" s="194" customFormat="1" x14ac:dyDescent="0.2">
      <c r="A1849" s="192"/>
      <c r="B1849" s="193"/>
      <c r="C1849" s="193"/>
      <c r="D1849" s="193"/>
      <c r="E1849" s="193"/>
      <c r="F1849" s="193"/>
      <c r="G1849" s="193"/>
      <c r="H1849" s="193"/>
      <c r="I1849" s="193"/>
      <c r="J1849" s="193"/>
      <c r="K1849" s="193"/>
    </row>
    <row r="1850" spans="1:11" s="194" customFormat="1" x14ac:dyDescent="0.2">
      <c r="A1850" s="192"/>
      <c r="B1850" s="193"/>
      <c r="C1850" s="193"/>
      <c r="D1850" s="193"/>
      <c r="E1850" s="193"/>
      <c r="F1850" s="193"/>
      <c r="G1850" s="193"/>
      <c r="H1850" s="193"/>
      <c r="I1850" s="193"/>
      <c r="J1850" s="193"/>
      <c r="K1850" s="193"/>
    </row>
    <row r="1851" spans="1:11" s="194" customFormat="1" x14ac:dyDescent="0.2">
      <c r="A1851" s="192"/>
      <c r="B1851" s="193"/>
      <c r="C1851" s="193"/>
      <c r="D1851" s="193"/>
      <c r="E1851" s="193"/>
      <c r="F1851" s="193"/>
      <c r="G1851" s="193"/>
      <c r="H1851" s="193"/>
      <c r="I1851" s="193"/>
      <c r="J1851" s="193"/>
      <c r="K1851" s="193"/>
    </row>
    <row r="1852" spans="1:11" s="194" customFormat="1" x14ac:dyDescent="0.2">
      <c r="A1852" s="192"/>
      <c r="B1852" s="193"/>
      <c r="C1852" s="193"/>
      <c r="D1852" s="193"/>
      <c r="E1852" s="193"/>
      <c r="F1852" s="193"/>
      <c r="G1852" s="193"/>
      <c r="H1852" s="193"/>
      <c r="I1852" s="193"/>
      <c r="J1852" s="193"/>
      <c r="K1852" s="193"/>
    </row>
    <row r="1853" spans="1:11" s="194" customFormat="1" x14ac:dyDescent="0.2">
      <c r="A1853" s="192"/>
      <c r="B1853" s="193"/>
      <c r="C1853" s="193"/>
      <c r="D1853" s="193"/>
      <c r="E1853" s="193"/>
      <c r="F1853" s="193"/>
      <c r="G1853" s="193"/>
      <c r="H1853" s="193"/>
      <c r="I1853" s="193"/>
      <c r="J1853" s="193"/>
      <c r="K1853" s="193"/>
    </row>
    <row r="1854" spans="1:11" s="194" customFormat="1" x14ac:dyDescent="0.2">
      <c r="A1854" s="192"/>
      <c r="B1854" s="193"/>
      <c r="C1854" s="193"/>
      <c r="D1854" s="193"/>
      <c r="E1854" s="193"/>
      <c r="F1854" s="193"/>
      <c r="G1854" s="193"/>
      <c r="H1854" s="193"/>
      <c r="I1854" s="193"/>
      <c r="J1854" s="193"/>
      <c r="K1854" s="193"/>
    </row>
    <row r="1855" spans="1:11" s="194" customFormat="1" x14ac:dyDescent="0.2">
      <c r="A1855" s="192"/>
      <c r="B1855" s="193"/>
      <c r="C1855" s="193"/>
      <c r="D1855" s="193"/>
      <c r="E1855" s="193"/>
      <c r="F1855" s="193"/>
      <c r="G1855" s="193"/>
      <c r="H1855" s="193"/>
      <c r="I1855" s="193"/>
      <c r="J1855" s="193"/>
      <c r="K1855" s="193"/>
    </row>
    <row r="1856" spans="1:11" s="194" customFormat="1" x14ac:dyDescent="0.2">
      <c r="A1856" s="192"/>
      <c r="B1856" s="193"/>
      <c r="C1856" s="193"/>
      <c r="D1856" s="193"/>
      <c r="E1856" s="193"/>
      <c r="F1856" s="193"/>
      <c r="G1856" s="193"/>
      <c r="H1856" s="193"/>
      <c r="I1856" s="193"/>
      <c r="J1856" s="193"/>
      <c r="K1856" s="193"/>
    </row>
    <row r="1857" spans="1:11" s="194" customFormat="1" x14ac:dyDescent="0.2">
      <c r="A1857" s="192"/>
      <c r="B1857" s="193"/>
      <c r="C1857" s="193"/>
      <c r="D1857" s="193"/>
      <c r="E1857" s="193"/>
      <c r="F1857" s="193"/>
      <c r="G1857" s="193"/>
      <c r="H1857" s="193"/>
      <c r="I1857" s="193"/>
      <c r="J1857" s="193"/>
      <c r="K1857" s="193"/>
    </row>
    <row r="1858" spans="1:11" s="194" customFormat="1" x14ac:dyDescent="0.2">
      <c r="A1858" s="192"/>
      <c r="B1858" s="193"/>
      <c r="C1858" s="193"/>
      <c r="D1858" s="193"/>
      <c r="E1858" s="193"/>
      <c r="F1858" s="193"/>
      <c r="G1858" s="193"/>
      <c r="H1858" s="193"/>
      <c r="I1858" s="193"/>
      <c r="J1858" s="193"/>
      <c r="K1858" s="193"/>
    </row>
    <row r="1859" spans="1:11" s="194" customFormat="1" x14ac:dyDescent="0.2">
      <c r="A1859" s="192"/>
      <c r="B1859" s="193"/>
      <c r="C1859" s="193"/>
      <c r="D1859" s="193"/>
      <c r="E1859" s="193"/>
      <c r="F1859" s="193"/>
      <c r="G1859" s="193"/>
      <c r="H1859" s="193"/>
      <c r="I1859" s="193"/>
      <c r="J1859" s="193"/>
      <c r="K1859" s="193"/>
    </row>
    <row r="1860" spans="1:11" s="194" customFormat="1" x14ac:dyDescent="0.2">
      <c r="A1860" s="192"/>
      <c r="B1860" s="193"/>
      <c r="C1860" s="193"/>
      <c r="D1860" s="193"/>
      <c r="E1860" s="193"/>
      <c r="F1860" s="193"/>
      <c r="G1860" s="193"/>
      <c r="H1860" s="193"/>
      <c r="I1860" s="193"/>
      <c r="J1860" s="193"/>
      <c r="K1860" s="193"/>
    </row>
    <row r="1861" spans="1:11" s="194" customFormat="1" x14ac:dyDescent="0.2">
      <c r="A1861" s="192"/>
      <c r="B1861" s="193"/>
      <c r="C1861" s="193"/>
      <c r="D1861" s="193"/>
      <c r="E1861" s="193"/>
      <c r="F1861" s="193"/>
      <c r="G1861" s="193"/>
      <c r="H1861" s="193"/>
      <c r="I1861" s="193"/>
      <c r="J1861" s="193"/>
      <c r="K1861" s="193"/>
    </row>
    <row r="1862" spans="1:11" s="194" customFormat="1" x14ac:dyDescent="0.2">
      <c r="A1862" s="192"/>
      <c r="B1862" s="193"/>
      <c r="C1862" s="193"/>
      <c r="D1862" s="193"/>
      <c r="E1862" s="193"/>
      <c r="F1862" s="193"/>
      <c r="G1862" s="193"/>
      <c r="H1862" s="193"/>
      <c r="I1862" s="193"/>
      <c r="J1862" s="193"/>
      <c r="K1862" s="193"/>
    </row>
    <row r="1863" spans="1:11" s="194" customFormat="1" x14ac:dyDescent="0.2">
      <c r="A1863" s="192"/>
      <c r="B1863" s="193"/>
      <c r="C1863" s="193"/>
      <c r="D1863" s="193"/>
      <c r="E1863" s="193"/>
      <c r="F1863" s="193"/>
      <c r="G1863" s="193"/>
      <c r="H1863" s="193"/>
      <c r="I1863" s="193"/>
      <c r="J1863" s="193"/>
      <c r="K1863" s="193"/>
    </row>
    <row r="1864" spans="1:11" s="194" customFormat="1" x14ac:dyDescent="0.2">
      <c r="A1864" s="192"/>
      <c r="B1864" s="193"/>
      <c r="C1864" s="193"/>
      <c r="D1864" s="193"/>
      <c r="E1864" s="193"/>
      <c r="F1864" s="193"/>
      <c r="G1864" s="193"/>
      <c r="H1864" s="193"/>
      <c r="I1864" s="193"/>
      <c r="J1864" s="193"/>
      <c r="K1864" s="193"/>
    </row>
    <row r="1865" spans="1:11" s="194" customFormat="1" x14ac:dyDescent="0.2">
      <c r="A1865" s="192"/>
      <c r="B1865" s="193"/>
      <c r="C1865" s="193"/>
      <c r="D1865" s="193"/>
      <c r="E1865" s="193"/>
      <c r="F1865" s="193"/>
      <c r="G1865" s="193"/>
      <c r="H1865" s="193"/>
      <c r="I1865" s="193"/>
      <c r="J1865" s="193"/>
      <c r="K1865" s="193"/>
    </row>
    <row r="1866" spans="1:11" s="194" customFormat="1" x14ac:dyDescent="0.2">
      <c r="A1866" s="192"/>
      <c r="B1866" s="193"/>
      <c r="C1866" s="193"/>
      <c r="D1866" s="193"/>
      <c r="E1866" s="193"/>
      <c r="F1866" s="193"/>
      <c r="G1866" s="193"/>
      <c r="H1866" s="193"/>
      <c r="I1866" s="193"/>
      <c r="J1866" s="193"/>
      <c r="K1866" s="193"/>
    </row>
    <row r="1867" spans="1:11" s="194" customFormat="1" x14ac:dyDescent="0.2">
      <c r="A1867" s="192"/>
      <c r="B1867" s="193"/>
      <c r="C1867" s="193"/>
      <c r="D1867" s="193"/>
      <c r="E1867" s="193"/>
      <c r="F1867" s="193"/>
      <c r="G1867" s="193"/>
      <c r="H1867" s="193"/>
      <c r="I1867" s="193"/>
      <c r="J1867" s="193"/>
      <c r="K1867" s="193"/>
    </row>
    <row r="1868" spans="1:11" s="194" customFormat="1" x14ac:dyDescent="0.2">
      <c r="A1868" s="192"/>
      <c r="B1868" s="193"/>
      <c r="C1868" s="193"/>
      <c r="D1868" s="193"/>
      <c r="E1868" s="193"/>
      <c r="F1868" s="193"/>
      <c r="G1868" s="193"/>
      <c r="H1868" s="193"/>
      <c r="I1868" s="193"/>
      <c r="J1868" s="193"/>
      <c r="K1868" s="193"/>
    </row>
    <row r="1869" spans="1:11" s="194" customFormat="1" x14ac:dyDescent="0.2">
      <c r="A1869" s="192"/>
      <c r="B1869" s="193"/>
      <c r="C1869" s="193"/>
      <c r="D1869" s="193"/>
      <c r="E1869" s="193"/>
      <c r="F1869" s="193"/>
      <c r="G1869" s="193"/>
      <c r="H1869" s="193"/>
      <c r="I1869" s="193"/>
      <c r="J1869" s="193"/>
      <c r="K1869" s="193"/>
    </row>
    <row r="1870" spans="1:11" s="194" customFormat="1" x14ac:dyDescent="0.2">
      <c r="A1870" s="192"/>
      <c r="B1870" s="193"/>
      <c r="C1870" s="193"/>
      <c r="D1870" s="193"/>
      <c r="E1870" s="193"/>
      <c r="F1870" s="193"/>
      <c r="G1870" s="193"/>
      <c r="H1870" s="193"/>
      <c r="I1870" s="193"/>
      <c r="J1870" s="193"/>
      <c r="K1870" s="193"/>
    </row>
    <row r="1871" spans="1:11" s="194" customFormat="1" x14ac:dyDescent="0.2">
      <c r="A1871" s="192"/>
      <c r="B1871" s="193"/>
      <c r="C1871" s="193"/>
      <c r="D1871" s="193"/>
      <c r="E1871" s="193"/>
      <c r="F1871" s="193"/>
      <c r="G1871" s="193"/>
      <c r="H1871" s="193"/>
      <c r="I1871" s="193"/>
      <c r="J1871" s="193"/>
      <c r="K1871" s="193"/>
    </row>
    <row r="1872" spans="1:11" s="194" customFormat="1" x14ac:dyDescent="0.2">
      <c r="A1872" s="192"/>
      <c r="B1872" s="193"/>
      <c r="C1872" s="193"/>
      <c r="D1872" s="193"/>
      <c r="E1872" s="193"/>
      <c r="F1872" s="193"/>
      <c r="G1872" s="193"/>
      <c r="H1872" s="193"/>
      <c r="I1872" s="193"/>
      <c r="J1872" s="193"/>
      <c r="K1872" s="193"/>
    </row>
    <row r="1873" spans="1:11" s="194" customFormat="1" x14ac:dyDescent="0.2">
      <c r="A1873" s="192"/>
      <c r="B1873" s="193"/>
      <c r="C1873" s="193"/>
      <c r="D1873" s="193"/>
      <c r="E1873" s="193"/>
      <c r="F1873" s="193"/>
      <c r="G1873" s="193"/>
      <c r="H1873" s="193"/>
      <c r="I1873" s="193"/>
      <c r="J1873" s="193"/>
      <c r="K1873" s="193"/>
    </row>
    <row r="1874" spans="1:11" s="194" customFormat="1" x14ac:dyDescent="0.2">
      <c r="A1874" s="192"/>
      <c r="B1874" s="193"/>
      <c r="C1874" s="193"/>
      <c r="D1874" s="193"/>
      <c r="E1874" s="193"/>
      <c r="F1874" s="193"/>
      <c r="G1874" s="193"/>
      <c r="H1874" s="193"/>
      <c r="I1874" s="193"/>
      <c r="J1874" s="193"/>
      <c r="K1874" s="193"/>
    </row>
    <row r="1875" spans="1:11" s="194" customFormat="1" x14ac:dyDescent="0.2">
      <c r="A1875" s="192"/>
      <c r="B1875" s="193"/>
      <c r="C1875" s="193"/>
      <c r="D1875" s="193"/>
      <c r="E1875" s="193"/>
      <c r="F1875" s="193"/>
      <c r="G1875" s="193"/>
      <c r="H1875" s="193"/>
      <c r="I1875" s="193"/>
      <c r="J1875" s="193"/>
      <c r="K1875" s="193"/>
    </row>
    <row r="1876" spans="1:11" s="194" customFormat="1" x14ac:dyDescent="0.2">
      <c r="A1876" s="192"/>
      <c r="B1876" s="193"/>
      <c r="C1876" s="193"/>
      <c r="D1876" s="193"/>
      <c r="E1876" s="193"/>
      <c r="F1876" s="193"/>
      <c r="G1876" s="193"/>
      <c r="H1876" s="193"/>
      <c r="I1876" s="193"/>
      <c r="J1876" s="193"/>
      <c r="K1876" s="193"/>
    </row>
    <row r="1877" spans="1:11" s="194" customFormat="1" x14ac:dyDescent="0.2">
      <c r="A1877" s="192"/>
      <c r="B1877" s="193"/>
      <c r="C1877" s="193"/>
      <c r="D1877" s="193"/>
      <c r="E1877" s="193"/>
      <c r="F1877" s="193"/>
      <c r="G1877" s="193"/>
      <c r="H1877" s="193"/>
      <c r="I1877" s="193"/>
      <c r="J1877" s="193"/>
      <c r="K1877" s="193"/>
    </row>
    <row r="1878" spans="1:11" s="194" customFormat="1" x14ac:dyDescent="0.2">
      <c r="A1878" s="192"/>
      <c r="B1878" s="193"/>
      <c r="C1878" s="193"/>
      <c r="D1878" s="193"/>
      <c r="E1878" s="193"/>
      <c r="F1878" s="193"/>
      <c r="G1878" s="193"/>
      <c r="H1878" s="193"/>
      <c r="I1878" s="193"/>
      <c r="J1878" s="193"/>
      <c r="K1878" s="193"/>
    </row>
    <row r="1879" spans="1:11" s="194" customFormat="1" x14ac:dyDescent="0.2">
      <c r="A1879" s="192"/>
      <c r="B1879" s="193"/>
      <c r="C1879" s="193"/>
      <c r="D1879" s="193"/>
      <c r="E1879" s="193"/>
      <c r="F1879" s="193"/>
      <c r="G1879" s="193"/>
      <c r="H1879" s="193"/>
      <c r="I1879" s="193"/>
      <c r="J1879" s="193"/>
      <c r="K1879" s="193"/>
    </row>
    <row r="1880" spans="1:11" s="194" customFormat="1" x14ac:dyDescent="0.2">
      <c r="A1880" s="192"/>
      <c r="B1880" s="193"/>
      <c r="C1880" s="193"/>
      <c r="D1880" s="193"/>
      <c r="E1880" s="193"/>
      <c r="F1880" s="193"/>
      <c r="G1880" s="193"/>
      <c r="H1880" s="193"/>
      <c r="I1880" s="193"/>
      <c r="J1880" s="193"/>
      <c r="K1880" s="193"/>
    </row>
    <row r="1881" spans="1:11" s="194" customFormat="1" x14ac:dyDescent="0.2">
      <c r="A1881" s="192"/>
      <c r="B1881" s="193"/>
      <c r="C1881" s="193"/>
      <c r="D1881" s="193"/>
      <c r="E1881" s="193"/>
      <c r="F1881" s="193"/>
      <c r="G1881" s="193"/>
      <c r="H1881" s="193"/>
      <c r="I1881" s="193"/>
      <c r="J1881" s="193"/>
      <c r="K1881" s="193"/>
    </row>
    <row r="1882" spans="1:11" s="194" customFormat="1" x14ac:dyDescent="0.2">
      <c r="A1882" s="192"/>
      <c r="B1882" s="193"/>
      <c r="C1882" s="193"/>
      <c r="D1882" s="193"/>
      <c r="E1882" s="193"/>
      <c r="F1882" s="193"/>
      <c r="G1882" s="193"/>
      <c r="H1882" s="193"/>
      <c r="I1882" s="193"/>
      <c r="J1882" s="193"/>
      <c r="K1882" s="193"/>
    </row>
    <row r="1883" spans="1:11" s="194" customFormat="1" x14ac:dyDescent="0.2">
      <c r="A1883" s="192"/>
      <c r="B1883" s="193"/>
      <c r="C1883" s="193"/>
      <c r="D1883" s="193"/>
      <c r="E1883" s="193"/>
      <c r="F1883" s="193"/>
      <c r="G1883" s="193"/>
      <c r="H1883" s="193"/>
      <c r="I1883" s="193"/>
      <c r="J1883" s="193"/>
      <c r="K1883" s="193"/>
    </row>
    <row r="1884" spans="1:11" s="194" customFormat="1" x14ac:dyDescent="0.2">
      <c r="A1884" s="192"/>
      <c r="B1884" s="193"/>
      <c r="C1884" s="193"/>
      <c r="D1884" s="193"/>
      <c r="E1884" s="193"/>
      <c r="F1884" s="193"/>
      <c r="G1884" s="193"/>
      <c r="H1884" s="193"/>
      <c r="I1884" s="193"/>
      <c r="J1884" s="193"/>
      <c r="K1884" s="193"/>
    </row>
    <row r="1885" spans="1:11" s="194" customFormat="1" x14ac:dyDescent="0.2">
      <c r="A1885" s="192"/>
      <c r="B1885" s="193"/>
      <c r="C1885" s="193"/>
      <c r="D1885" s="193"/>
      <c r="E1885" s="193"/>
      <c r="F1885" s="193"/>
      <c r="G1885" s="193"/>
      <c r="H1885" s="193"/>
      <c r="I1885" s="193"/>
      <c r="J1885" s="193"/>
      <c r="K1885" s="193"/>
    </row>
    <row r="1886" spans="1:11" s="194" customFormat="1" x14ac:dyDescent="0.2">
      <c r="A1886" s="192"/>
      <c r="B1886" s="193"/>
      <c r="C1886" s="193"/>
      <c r="D1886" s="193"/>
      <c r="E1886" s="193"/>
      <c r="F1886" s="193"/>
      <c r="G1886" s="193"/>
      <c r="H1886" s="193"/>
      <c r="I1886" s="193"/>
      <c r="J1886" s="193"/>
      <c r="K1886" s="193"/>
    </row>
    <row r="1887" spans="1:11" s="194" customFormat="1" x14ac:dyDescent="0.2">
      <c r="A1887" s="192"/>
      <c r="B1887" s="193"/>
      <c r="C1887" s="193"/>
      <c r="D1887" s="193"/>
      <c r="E1887" s="193"/>
      <c r="F1887" s="193"/>
      <c r="G1887" s="193"/>
      <c r="H1887" s="193"/>
      <c r="I1887" s="193"/>
      <c r="J1887" s="193"/>
      <c r="K1887" s="193"/>
    </row>
    <row r="1888" spans="1:11" s="194" customFormat="1" x14ac:dyDescent="0.2">
      <c r="A1888" s="192"/>
      <c r="B1888" s="193"/>
      <c r="C1888" s="193"/>
      <c r="D1888" s="193"/>
      <c r="E1888" s="193"/>
      <c r="F1888" s="193"/>
      <c r="G1888" s="193"/>
      <c r="H1888" s="193"/>
      <c r="I1888" s="193"/>
      <c r="J1888" s="193"/>
      <c r="K1888" s="193"/>
    </row>
    <row r="1889" spans="1:11" s="194" customFormat="1" x14ac:dyDescent="0.2">
      <c r="A1889" s="192"/>
      <c r="B1889" s="193"/>
      <c r="C1889" s="193"/>
      <c r="D1889" s="193"/>
      <c r="E1889" s="193"/>
      <c r="F1889" s="193"/>
      <c r="G1889" s="193"/>
      <c r="H1889" s="193"/>
      <c r="I1889" s="193"/>
      <c r="J1889" s="193"/>
      <c r="K1889" s="193"/>
    </row>
    <row r="1890" spans="1:11" s="194" customFormat="1" x14ac:dyDescent="0.2">
      <c r="A1890" s="192"/>
      <c r="B1890" s="193"/>
      <c r="C1890" s="193"/>
      <c r="D1890" s="193"/>
      <c r="E1890" s="193"/>
      <c r="F1890" s="193"/>
      <c r="G1890" s="193"/>
      <c r="H1890" s="193"/>
      <c r="I1890" s="193"/>
      <c r="J1890" s="193"/>
      <c r="K1890" s="193"/>
    </row>
    <row r="1891" spans="1:11" s="194" customFormat="1" x14ac:dyDescent="0.2">
      <c r="A1891" s="192"/>
      <c r="B1891" s="193"/>
      <c r="C1891" s="193"/>
      <c r="D1891" s="193"/>
      <c r="E1891" s="193"/>
      <c r="F1891" s="193"/>
      <c r="G1891" s="193"/>
      <c r="H1891" s="193"/>
      <c r="I1891" s="193"/>
      <c r="J1891" s="193"/>
      <c r="K1891" s="193"/>
    </row>
    <row r="1892" spans="1:11" s="194" customFormat="1" x14ac:dyDescent="0.2">
      <c r="A1892" s="192"/>
      <c r="B1892" s="193"/>
      <c r="C1892" s="193"/>
      <c r="D1892" s="193"/>
      <c r="E1892" s="193"/>
      <c r="F1892" s="193"/>
      <c r="G1892" s="193"/>
      <c r="H1892" s="193"/>
      <c r="I1892" s="193"/>
      <c r="J1892" s="193"/>
      <c r="K1892" s="193"/>
    </row>
    <row r="1893" spans="1:11" s="194" customFormat="1" x14ac:dyDescent="0.2">
      <c r="A1893" s="192"/>
      <c r="B1893" s="193"/>
      <c r="C1893" s="193"/>
      <c r="D1893" s="193"/>
      <c r="E1893" s="193"/>
      <c r="F1893" s="193"/>
      <c r="G1893" s="193"/>
      <c r="H1893" s="193"/>
      <c r="I1893" s="193"/>
      <c r="J1893" s="193"/>
      <c r="K1893" s="193"/>
    </row>
    <row r="1894" spans="1:11" s="194" customFormat="1" x14ac:dyDescent="0.2">
      <c r="A1894" s="192"/>
      <c r="B1894" s="193"/>
      <c r="C1894" s="193"/>
      <c r="D1894" s="193"/>
      <c r="E1894" s="193"/>
      <c r="F1894" s="193"/>
      <c r="G1894" s="193"/>
      <c r="H1894" s="193"/>
      <c r="I1894" s="193"/>
      <c r="J1894" s="193"/>
      <c r="K1894" s="193"/>
    </row>
    <row r="1895" spans="1:11" s="194" customFormat="1" x14ac:dyDescent="0.2">
      <c r="A1895" s="192"/>
      <c r="B1895" s="193"/>
      <c r="C1895" s="193"/>
      <c r="D1895" s="193"/>
      <c r="E1895" s="193"/>
      <c r="F1895" s="193"/>
      <c r="G1895" s="193"/>
      <c r="H1895" s="193"/>
      <c r="I1895" s="193"/>
      <c r="J1895" s="193"/>
      <c r="K1895" s="193"/>
    </row>
    <row r="1896" spans="1:11" s="194" customFormat="1" x14ac:dyDescent="0.2">
      <c r="A1896" s="192"/>
      <c r="B1896" s="193"/>
      <c r="C1896" s="193"/>
      <c r="D1896" s="193"/>
      <c r="E1896" s="193"/>
      <c r="F1896" s="193"/>
      <c r="G1896" s="193"/>
      <c r="H1896" s="193"/>
      <c r="I1896" s="193"/>
      <c r="J1896" s="193"/>
      <c r="K1896" s="193"/>
    </row>
    <row r="1897" spans="1:11" s="194" customFormat="1" x14ac:dyDescent="0.2">
      <c r="A1897" s="192"/>
      <c r="B1897" s="193"/>
      <c r="C1897" s="193"/>
      <c r="D1897" s="193"/>
      <c r="E1897" s="193"/>
      <c r="F1897" s="193"/>
      <c r="G1897" s="193"/>
      <c r="H1897" s="193"/>
      <c r="I1897" s="193"/>
      <c r="J1897" s="193"/>
      <c r="K1897" s="193"/>
    </row>
    <row r="1898" spans="1:11" s="194" customFormat="1" x14ac:dyDescent="0.2">
      <c r="A1898" s="192"/>
      <c r="B1898" s="193"/>
      <c r="C1898" s="193"/>
      <c r="D1898" s="193"/>
      <c r="E1898" s="193"/>
      <c r="F1898" s="193"/>
      <c r="G1898" s="193"/>
      <c r="H1898" s="193"/>
      <c r="I1898" s="193"/>
      <c r="J1898" s="193"/>
      <c r="K1898" s="193"/>
    </row>
    <row r="1899" spans="1:11" s="194" customFormat="1" x14ac:dyDescent="0.2">
      <c r="A1899" s="192"/>
      <c r="B1899" s="193"/>
      <c r="C1899" s="193"/>
      <c r="D1899" s="193"/>
      <c r="E1899" s="193"/>
      <c r="F1899" s="193"/>
      <c r="G1899" s="193"/>
      <c r="H1899" s="193"/>
      <c r="I1899" s="193"/>
      <c r="J1899" s="193"/>
      <c r="K1899" s="193"/>
    </row>
    <row r="1900" spans="1:11" s="194" customFormat="1" x14ac:dyDescent="0.2">
      <c r="A1900" s="192"/>
      <c r="B1900" s="193"/>
      <c r="C1900" s="193"/>
      <c r="D1900" s="193"/>
      <c r="E1900" s="193"/>
      <c r="F1900" s="193"/>
      <c r="G1900" s="193"/>
      <c r="H1900" s="193"/>
      <c r="I1900" s="193"/>
      <c r="J1900" s="193"/>
      <c r="K1900" s="193"/>
    </row>
    <row r="1901" spans="1:11" s="194" customFormat="1" x14ac:dyDescent="0.2">
      <c r="A1901" s="192"/>
      <c r="B1901" s="193"/>
      <c r="C1901" s="193"/>
      <c r="D1901" s="193"/>
      <c r="E1901" s="193"/>
      <c r="F1901" s="193"/>
      <c r="G1901" s="193"/>
      <c r="H1901" s="193"/>
      <c r="I1901" s="193"/>
      <c r="J1901" s="193"/>
      <c r="K1901" s="193"/>
    </row>
    <row r="1902" spans="1:11" s="194" customFormat="1" x14ac:dyDescent="0.2">
      <c r="A1902" s="192"/>
      <c r="B1902" s="193"/>
      <c r="C1902" s="193"/>
      <c r="D1902" s="193"/>
      <c r="E1902" s="193"/>
      <c r="F1902" s="193"/>
      <c r="G1902" s="193"/>
      <c r="H1902" s="193"/>
      <c r="I1902" s="193"/>
      <c r="J1902" s="193"/>
      <c r="K1902" s="193"/>
    </row>
    <row r="1903" spans="1:11" s="194" customFormat="1" x14ac:dyDescent="0.2">
      <c r="A1903" s="192"/>
      <c r="B1903" s="193"/>
      <c r="C1903" s="193"/>
      <c r="D1903" s="193"/>
      <c r="E1903" s="193"/>
      <c r="F1903" s="193"/>
      <c r="G1903" s="193"/>
      <c r="H1903" s="193"/>
      <c r="I1903" s="193"/>
      <c r="J1903" s="193"/>
      <c r="K1903" s="193"/>
    </row>
    <row r="1904" spans="1:11" s="194" customFormat="1" x14ac:dyDescent="0.2">
      <c r="A1904" s="192"/>
      <c r="B1904" s="193"/>
      <c r="C1904" s="193"/>
      <c r="D1904" s="193"/>
      <c r="E1904" s="193"/>
      <c r="F1904" s="193"/>
      <c r="G1904" s="193"/>
      <c r="H1904" s="193"/>
      <c r="I1904" s="193"/>
      <c r="J1904" s="193"/>
      <c r="K1904" s="193"/>
    </row>
    <row r="1905" spans="1:11" s="194" customFormat="1" x14ac:dyDescent="0.2">
      <c r="A1905" s="192"/>
      <c r="B1905" s="193"/>
      <c r="C1905" s="193"/>
      <c r="D1905" s="193"/>
      <c r="E1905" s="193"/>
      <c r="F1905" s="193"/>
      <c r="G1905" s="193"/>
      <c r="H1905" s="193"/>
      <c r="I1905" s="193"/>
      <c r="J1905" s="193"/>
      <c r="K1905" s="193"/>
    </row>
    <row r="1906" spans="1:11" s="194" customFormat="1" x14ac:dyDescent="0.2">
      <c r="A1906" s="192"/>
      <c r="B1906" s="193"/>
      <c r="C1906" s="193"/>
      <c r="D1906" s="193"/>
      <c r="E1906" s="193"/>
      <c r="F1906" s="193"/>
      <c r="G1906" s="193"/>
      <c r="H1906" s="193"/>
      <c r="I1906" s="193"/>
      <c r="J1906" s="193"/>
      <c r="K1906" s="193"/>
    </row>
    <row r="1907" spans="1:11" s="194" customFormat="1" x14ac:dyDescent="0.2">
      <c r="A1907" s="192"/>
      <c r="B1907" s="193"/>
      <c r="C1907" s="193"/>
      <c r="D1907" s="193"/>
      <c r="E1907" s="193"/>
      <c r="F1907" s="193"/>
      <c r="G1907" s="193"/>
      <c r="H1907" s="193"/>
      <c r="I1907" s="193"/>
      <c r="J1907" s="193"/>
      <c r="K1907" s="193"/>
    </row>
    <row r="1908" spans="1:11" s="194" customFormat="1" x14ac:dyDescent="0.2">
      <c r="A1908" s="192"/>
      <c r="B1908" s="193"/>
      <c r="C1908" s="193"/>
      <c r="D1908" s="193"/>
      <c r="E1908" s="193"/>
      <c r="F1908" s="193"/>
      <c r="G1908" s="193"/>
      <c r="H1908" s="193"/>
      <c r="I1908" s="193"/>
      <c r="J1908" s="193"/>
      <c r="K1908" s="193"/>
    </row>
    <row r="1909" spans="1:11" s="194" customFormat="1" x14ac:dyDescent="0.2">
      <c r="A1909" s="192"/>
      <c r="B1909" s="193"/>
      <c r="C1909" s="193"/>
      <c r="D1909" s="193"/>
      <c r="E1909" s="193"/>
      <c r="F1909" s="193"/>
      <c r="G1909" s="193"/>
      <c r="H1909" s="193"/>
      <c r="I1909" s="193"/>
      <c r="J1909" s="193"/>
      <c r="K1909" s="193"/>
    </row>
    <row r="1910" spans="1:11" s="194" customFormat="1" x14ac:dyDescent="0.2">
      <c r="A1910" s="192"/>
      <c r="B1910" s="193"/>
      <c r="C1910" s="193"/>
      <c r="D1910" s="193"/>
      <c r="E1910" s="193"/>
      <c r="F1910" s="193"/>
      <c r="G1910" s="193"/>
      <c r="H1910" s="193"/>
      <c r="I1910" s="193"/>
      <c r="J1910" s="193"/>
      <c r="K1910" s="193"/>
    </row>
    <row r="1911" spans="1:11" s="194" customFormat="1" x14ac:dyDescent="0.2">
      <c r="A1911" s="192"/>
      <c r="B1911" s="193"/>
      <c r="C1911" s="193"/>
      <c r="D1911" s="193"/>
      <c r="E1911" s="193"/>
      <c r="F1911" s="193"/>
      <c r="G1911" s="193"/>
      <c r="H1911" s="193"/>
      <c r="I1911" s="193"/>
      <c r="J1911" s="193"/>
      <c r="K1911" s="193"/>
    </row>
    <row r="1912" spans="1:11" s="194" customFormat="1" x14ac:dyDescent="0.2">
      <c r="A1912" s="192"/>
      <c r="B1912" s="193"/>
      <c r="C1912" s="193"/>
      <c r="D1912" s="193"/>
      <c r="E1912" s="193"/>
      <c r="F1912" s="193"/>
      <c r="G1912" s="193"/>
      <c r="H1912" s="193"/>
      <c r="I1912" s="193"/>
      <c r="J1912" s="193"/>
      <c r="K1912" s="193"/>
    </row>
    <row r="1913" spans="1:11" s="194" customFormat="1" x14ac:dyDescent="0.2">
      <c r="A1913" s="192"/>
      <c r="B1913" s="193"/>
      <c r="C1913" s="193"/>
      <c r="D1913" s="193"/>
      <c r="E1913" s="193"/>
      <c r="F1913" s="193"/>
      <c r="G1913" s="193"/>
      <c r="H1913" s="193"/>
      <c r="I1913" s="193"/>
      <c r="J1913" s="193"/>
      <c r="K1913" s="193"/>
    </row>
    <row r="1914" spans="1:11" s="194" customFormat="1" x14ac:dyDescent="0.2">
      <c r="A1914" s="192"/>
      <c r="B1914" s="193"/>
      <c r="C1914" s="193"/>
      <c r="D1914" s="193"/>
      <c r="E1914" s="193"/>
      <c r="F1914" s="193"/>
      <c r="G1914" s="193"/>
      <c r="H1914" s="193"/>
      <c r="I1914" s="193"/>
      <c r="J1914" s="193"/>
      <c r="K1914" s="193"/>
    </row>
    <row r="1915" spans="1:11" s="194" customFormat="1" x14ac:dyDescent="0.2">
      <c r="A1915" s="192"/>
      <c r="B1915" s="193"/>
      <c r="C1915" s="193"/>
      <c r="D1915" s="193"/>
      <c r="E1915" s="193"/>
      <c r="F1915" s="193"/>
      <c r="G1915" s="193"/>
      <c r="H1915" s="193"/>
      <c r="I1915" s="193"/>
      <c r="J1915" s="193"/>
      <c r="K1915" s="193"/>
    </row>
    <row r="1916" spans="1:11" s="194" customFormat="1" x14ac:dyDescent="0.2">
      <c r="A1916" s="192"/>
      <c r="B1916" s="193"/>
      <c r="C1916" s="193"/>
      <c r="D1916" s="193"/>
      <c r="E1916" s="193"/>
      <c r="F1916" s="193"/>
      <c r="G1916" s="193"/>
      <c r="H1916" s="193"/>
      <c r="I1916" s="193"/>
      <c r="J1916" s="193"/>
      <c r="K1916" s="193"/>
    </row>
    <row r="1917" spans="1:11" s="194" customFormat="1" x14ac:dyDescent="0.2">
      <c r="A1917" s="192"/>
      <c r="B1917" s="193"/>
      <c r="C1917" s="193"/>
      <c r="D1917" s="193"/>
      <c r="E1917" s="193"/>
      <c r="F1917" s="193"/>
      <c r="G1917" s="193"/>
      <c r="H1917" s="193"/>
      <c r="I1917" s="193"/>
      <c r="J1917" s="193"/>
      <c r="K1917" s="193"/>
    </row>
    <row r="1918" spans="1:11" s="194" customFormat="1" x14ac:dyDescent="0.2">
      <c r="A1918" s="192"/>
      <c r="B1918" s="193"/>
      <c r="C1918" s="193"/>
      <c r="D1918" s="193"/>
      <c r="E1918" s="193"/>
      <c r="F1918" s="193"/>
      <c r="G1918" s="193"/>
      <c r="H1918" s="193"/>
      <c r="I1918" s="193"/>
      <c r="J1918" s="193"/>
      <c r="K1918" s="193"/>
    </row>
    <row r="1919" spans="1:11" s="194" customFormat="1" x14ac:dyDescent="0.2">
      <c r="A1919" s="192"/>
      <c r="B1919" s="193"/>
      <c r="C1919" s="193"/>
      <c r="D1919" s="193"/>
      <c r="E1919" s="193"/>
      <c r="F1919" s="193"/>
      <c r="G1919" s="193"/>
      <c r="H1919" s="193"/>
      <c r="I1919" s="193"/>
      <c r="J1919" s="193"/>
      <c r="K1919" s="193"/>
    </row>
    <row r="1920" spans="1:11" s="194" customFormat="1" x14ac:dyDescent="0.2">
      <c r="A1920" s="192"/>
      <c r="B1920" s="193"/>
      <c r="C1920" s="193"/>
      <c r="D1920" s="193"/>
      <c r="E1920" s="193"/>
      <c r="F1920" s="193"/>
      <c r="G1920" s="193"/>
      <c r="H1920" s="193"/>
      <c r="I1920" s="193"/>
      <c r="J1920" s="193"/>
      <c r="K1920" s="193"/>
    </row>
    <row r="1921" spans="1:11" s="194" customFormat="1" x14ac:dyDescent="0.2">
      <c r="A1921" s="192"/>
      <c r="B1921" s="193"/>
      <c r="C1921" s="193"/>
      <c r="D1921" s="193"/>
      <c r="E1921" s="193"/>
      <c r="F1921" s="193"/>
      <c r="G1921" s="193"/>
      <c r="H1921" s="193"/>
      <c r="I1921" s="193"/>
      <c r="J1921" s="193"/>
      <c r="K1921" s="193"/>
    </row>
    <row r="1922" spans="1:11" s="194" customFormat="1" x14ac:dyDescent="0.2">
      <c r="A1922" s="192"/>
      <c r="B1922" s="193"/>
      <c r="C1922" s="193"/>
      <c r="D1922" s="193"/>
      <c r="E1922" s="193"/>
      <c r="F1922" s="193"/>
      <c r="G1922" s="193"/>
      <c r="H1922" s="193"/>
      <c r="I1922" s="193"/>
      <c r="J1922" s="193"/>
      <c r="K1922" s="193"/>
    </row>
    <row r="1923" spans="1:11" s="194" customFormat="1" x14ac:dyDescent="0.2">
      <c r="A1923" s="192"/>
      <c r="B1923" s="193"/>
      <c r="C1923" s="193"/>
      <c r="D1923" s="193"/>
      <c r="E1923" s="193"/>
      <c r="F1923" s="193"/>
      <c r="G1923" s="193"/>
      <c r="H1923" s="193"/>
      <c r="I1923" s="193"/>
      <c r="J1923" s="193"/>
      <c r="K1923" s="193"/>
    </row>
    <row r="1924" spans="1:11" s="194" customFormat="1" x14ac:dyDescent="0.2">
      <c r="A1924" s="192"/>
      <c r="B1924" s="193"/>
      <c r="C1924" s="193"/>
      <c r="D1924" s="193"/>
      <c r="E1924" s="193"/>
      <c r="F1924" s="193"/>
      <c r="G1924" s="193"/>
      <c r="H1924" s="193"/>
      <c r="I1924" s="193"/>
      <c r="J1924" s="193"/>
      <c r="K1924" s="193"/>
    </row>
    <row r="1925" spans="1:11" s="194" customFormat="1" x14ac:dyDescent="0.2">
      <c r="A1925" s="192"/>
      <c r="B1925" s="193"/>
      <c r="C1925" s="193"/>
      <c r="D1925" s="193"/>
      <c r="E1925" s="193"/>
      <c r="F1925" s="193"/>
      <c r="G1925" s="193"/>
      <c r="H1925" s="193"/>
      <c r="I1925" s="193"/>
      <c r="J1925" s="193"/>
      <c r="K1925" s="193"/>
    </row>
    <row r="1926" spans="1:11" s="194" customFormat="1" x14ac:dyDescent="0.2">
      <c r="A1926" s="192"/>
      <c r="B1926" s="193"/>
      <c r="C1926" s="193"/>
      <c r="D1926" s="193"/>
      <c r="E1926" s="193"/>
      <c r="F1926" s="193"/>
      <c r="G1926" s="193"/>
      <c r="H1926" s="193"/>
      <c r="I1926" s="193"/>
      <c r="J1926" s="193"/>
      <c r="K1926" s="193"/>
    </row>
    <row r="1927" spans="1:11" s="194" customFormat="1" x14ac:dyDescent="0.2">
      <c r="A1927" s="192"/>
      <c r="B1927" s="193"/>
      <c r="C1927" s="193"/>
      <c r="D1927" s="193"/>
      <c r="E1927" s="193"/>
      <c r="F1927" s="193"/>
      <c r="G1927" s="193"/>
      <c r="H1927" s="193"/>
      <c r="I1927" s="193"/>
      <c r="J1927" s="193"/>
      <c r="K1927" s="193"/>
    </row>
    <row r="1928" spans="1:11" s="194" customFormat="1" x14ac:dyDescent="0.2">
      <c r="A1928" s="192"/>
      <c r="B1928" s="193"/>
      <c r="C1928" s="193"/>
      <c r="D1928" s="193"/>
      <c r="E1928" s="193"/>
      <c r="F1928" s="193"/>
      <c r="G1928" s="193"/>
      <c r="H1928" s="193"/>
      <c r="I1928" s="193"/>
      <c r="J1928" s="193"/>
      <c r="K1928" s="193"/>
    </row>
    <row r="1929" spans="1:11" s="194" customFormat="1" x14ac:dyDescent="0.2">
      <c r="A1929" s="192"/>
      <c r="B1929" s="193"/>
      <c r="C1929" s="193"/>
      <c r="D1929" s="193"/>
      <c r="E1929" s="193"/>
      <c r="F1929" s="193"/>
      <c r="G1929" s="193"/>
      <c r="H1929" s="193"/>
      <c r="I1929" s="193"/>
      <c r="J1929" s="193"/>
      <c r="K1929" s="193"/>
    </row>
    <row r="1930" spans="1:11" s="194" customFormat="1" x14ac:dyDescent="0.2">
      <c r="A1930" s="192"/>
      <c r="B1930" s="193"/>
      <c r="C1930" s="193"/>
      <c r="D1930" s="193"/>
      <c r="E1930" s="193"/>
      <c r="F1930" s="193"/>
      <c r="G1930" s="193"/>
      <c r="H1930" s="193"/>
      <c r="I1930" s="193"/>
      <c r="J1930" s="193"/>
      <c r="K1930" s="193"/>
    </row>
    <row r="1931" spans="1:11" s="194" customFormat="1" x14ac:dyDescent="0.2">
      <c r="A1931" s="192"/>
      <c r="B1931" s="193"/>
      <c r="C1931" s="193"/>
      <c r="D1931" s="193"/>
      <c r="E1931" s="193"/>
      <c r="F1931" s="193"/>
      <c r="G1931" s="193"/>
      <c r="H1931" s="193"/>
      <c r="I1931" s="193"/>
      <c r="J1931" s="193"/>
      <c r="K1931" s="193"/>
    </row>
    <row r="1932" spans="1:11" s="194" customFormat="1" x14ac:dyDescent="0.2">
      <c r="A1932" s="192"/>
      <c r="B1932" s="193"/>
      <c r="C1932" s="193"/>
      <c r="D1932" s="193"/>
      <c r="E1932" s="193"/>
      <c r="F1932" s="193"/>
      <c r="G1932" s="193"/>
      <c r="H1932" s="193"/>
      <c r="I1932" s="193"/>
      <c r="J1932" s="193"/>
      <c r="K1932" s="193"/>
    </row>
    <row r="1933" spans="1:11" s="194" customFormat="1" x14ac:dyDescent="0.2">
      <c r="A1933" s="192"/>
      <c r="B1933" s="193"/>
      <c r="C1933" s="193"/>
      <c r="D1933" s="193"/>
      <c r="E1933" s="193"/>
      <c r="F1933" s="193"/>
      <c r="G1933" s="193"/>
      <c r="H1933" s="193"/>
      <c r="I1933" s="193"/>
      <c r="J1933" s="193"/>
      <c r="K1933" s="193"/>
    </row>
    <row r="1934" spans="1:11" s="194" customFormat="1" x14ac:dyDescent="0.2">
      <c r="A1934" s="192"/>
      <c r="B1934" s="193"/>
      <c r="C1934" s="193"/>
      <c r="D1934" s="193"/>
      <c r="E1934" s="193"/>
      <c r="F1934" s="193"/>
      <c r="G1934" s="193"/>
      <c r="H1934" s="193"/>
      <c r="I1934" s="193"/>
      <c r="J1934" s="193"/>
      <c r="K1934" s="193"/>
    </row>
    <row r="1935" spans="1:11" s="194" customFormat="1" x14ac:dyDescent="0.2">
      <c r="A1935" s="192"/>
      <c r="B1935" s="193"/>
      <c r="C1935" s="193"/>
      <c r="D1935" s="193"/>
      <c r="E1935" s="193"/>
      <c r="F1935" s="193"/>
      <c r="G1935" s="193"/>
      <c r="H1935" s="193"/>
      <c r="I1935" s="193"/>
      <c r="J1935" s="193"/>
      <c r="K1935" s="193"/>
    </row>
    <row r="1936" spans="1:11" s="194" customFormat="1" x14ac:dyDescent="0.2">
      <c r="A1936" s="192"/>
      <c r="B1936" s="193"/>
      <c r="C1936" s="193"/>
      <c r="D1936" s="193"/>
      <c r="E1936" s="193"/>
      <c r="F1936" s="193"/>
      <c r="G1936" s="193"/>
      <c r="H1936" s="193"/>
      <c r="I1936" s="193"/>
      <c r="J1936" s="193"/>
      <c r="K1936" s="193"/>
    </row>
    <row r="1937" spans="1:11" s="194" customFormat="1" x14ac:dyDescent="0.2">
      <c r="A1937" s="192"/>
      <c r="B1937" s="193"/>
      <c r="C1937" s="193"/>
      <c r="D1937" s="193"/>
      <c r="E1937" s="193"/>
      <c r="F1937" s="193"/>
      <c r="G1937" s="193"/>
      <c r="H1937" s="193"/>
      <c r="I1937" s="193"/>
      <c r="J1937" s="193"/>
      <c r="K1937" s="193"/>
    </row>
    <row r="1938" spans="1:11" s="194" customFormat="1" x14ac:dyDescent="0.2">
      <c r="A1938" s="192"/>
      <c r="B1938" s="193"/>
      <c r="C1938" s="193"/>
      <c r="D1938" s="193"/>
      <c r="E1938" s="193"/>
      <c r="F1938" s="193"/>
      <c r="G1938" s="193"/>
      <c r="H1938" s="193"/>
      <c r="I1938" s="193"/>
      <c r="J1938" s="193"/>
      <c r="K1938" s="193"/>
    </row>
    <row r="1939" spans="1:11" s="194" customFormat="1" x14ac:dyDescent="0.2">
      <c r="A1939" s="192"/>
      <c r="B1939" s="193"/>
      <c r="C1939" s="193"/>
      <c r="D1939" s="193"/>
      <c r="E1939" s="193"/>
      <c r="F1939" s="193"/>
      <c r="G1939" s="193"/>
      <c r="H1939" s="193"/>
      <c r="I1939" s="193"/>
      <c r="J1939" s="193"/>
      <c r="K1939" s="193"/>
    </row>
    <row r="1940" spans="1:11" s="194" customFormat="1" x14ac:dyDescent="0.2">
      <c r="A1940" s="192"/>
      <c r="B1940" s="193"/>
      <c r="C1940" s="193"/>
      <c r="D1940" s="193"/>
      <c r="E1940" s="193"/>
      <c r="F1940" s="193"/>
      <c r="G1940" s="193"/>
      <c r="H1940" s="193"/>
      <c r="I1940" s="193"/>
      <c r="J1940" s="193"/>
      <c r="K1940" s="193"/>
    </row>
    <row r="1941" spans="1:11" s="194" customFormat="1" x14ac:dyDescent="0.2">
      <c r="A1941" s="192"/>
      <c r="B1941" s="193"/>
      <c r="C1941" s="193"/>
      <c r="D1941" s="193"/>
      <c r="E1941" s="193"/>
      <c r="F1941" s="193"/>
      <c r="G1941" s="193"/>
      <c r="H1941" s="193"/>
      <c r="I1941" s="193"/>
      <c r="J1941" s="193"/>
      <c r="K1941" s="193"/>
    </row>
    <row r="1942" spans="1:11" s="194" customFormat="1" x14ac:dyDescent="0.2">
      <c r="A1942" s="192"/>
      <c r="B1942" s="193"/>
      <c r="C1942" s="193"/>
      <c r="D1942" s="193"/>
      <c r="E1942" s="193"/>
      <c r="F1942" s="193"/>
      <c r="G1942" s="193"/>
      <c r="H1942" s="193"/>
      <c r="I1942" s="193"/>
      <c r="J1942" s="193"/>
      <c r="K1942" s="193"/>
    </row>
    <row r="1943" spans="1:11" s="194" customFormat="1" x14ac:dyDescent="0.2">
      <c r="A1943" s="192"/>
      <c r="B1943" s="193"/>
      <c r="C1943" s="193"/>
      <c r="D1943" s="193"/>
      <c r="E1943" s="193"/>
      <c r="F1943" s="193"/>
      <c r="G1943" s="193"/>
      <c r="H1943" s="193"/>
      <c r="I1943" s="193"/>
      <c r="J1943" s="193"/>
      <c r="K1943" s="193"/>
    </row>
    <row r="1944" spans="1:11" s="194" customFormat="1" x14ac:dyDescent="0.2">
      <c r="A1944" s="192"/>
      <c r="B1944" s="193"/>
      <c r="C1944" s="193"/>
      <c r="D1944" s="193"/>
      <c r="E1944" s="193"/>
      <c r="F1944" s="193"/>
      <c r="G1944" s="193"/>
      <c r="H1944" s="193"/>
      <c r="I1944" s="193"/>
      <c r="J1944" s="193"/>
      <c r="K1944" s="193"/>
    </row>
    <row r="1945" spans="1:11" s="194" customFormat="1" x14ac:dyDescent="0.2">
      <c r="A1945" s="192"/>
      <c r="B1945" s="193"/>
      <c r="C1945" s="193"/>
      <c r="D1945" s="193"/>
      <c r="E1945" s="193"/>
      <c r="F1945" s="193"/>
      <c r="G1945" s="193"/>
      <c r="H1945" s="193"/>
      <c r="I1945" s="193"/>
      <c r="J1945" s="193"/>
      <c r="K1945" s="193"/>
    </row>
    <row r="1946" spans="1:11" s="194" customFormat="1" x14ac:dyDescent="0.2">
      <c r="A1946" s="192"/>
      <c r="B1946" s="193"/>
      <c r="C1946" s="193"/>
      <c r="D1946" s="193"/>
      <c r="E1946" s="193"/>
      <c r="F1946" s="193"/>
      <c r="G1946" s="193"/>
      <c r="H1946" s="193"/>
      <c r="I1946" s="193"/>
      <c r="J1946" s="193"/>
      <c r="K1946" s="193"/>
    </row>
    <row r="1947" spans="1:11" s="194" customFormat="1" x14ac:dyDescent="0.2">
      <c r="A1947" s="192"/>
      <c r="B1947" s="193"/>
      <c r="C1947" s="193"/>
      <c r="D1947" s="193"/>
      <c r="E1947" s="193"/>
      <c r="F1947" s="193"/>
      <c r="G1947" s="193"/>
      <c r="H1947" s="193"/>
      <c r="I1947" s="193"/>
      <c r="J1947" s="193"/>
      <c r="K1947" s="193"/>
    </row>
    <row r="1948" spans="1:11" s="194" customFormat="1" x14ac:dyDescent="0.2">
      <c r="A1948" s="192"/>
      <c r="B1948" s="193"/>
      <c r="C1948" s="193"/>
      <c r="D1948" s="193"/>
      <c r="E1948" s="193"/>
      <c r="F1948" s="193"/>
      <c r="G1948" s="193"/>
      <c r="H1948" s="193"/>
      <c r="I1948" s="193"/>
      <c r="J1948" s="193"/>
      <c r="K1948" s="193"/>
    </row>
    <row r="1949" spans="1:11" s="194" customFormat="1" x14ac:dyDescent="0.2">
      <c r="A1949" s="192"/>
      <c r="B1949" s="193"/>
      <c r="C1949" s="193"/>
      <c r="D1949" s="193"/>
      <c r="E1949" s="193"/>
      <c r="F1949" s="193"/>
      <c r="G1949" s="193"/>
      <c r="H1949" s="193"/>
      <c r="I1949" s="193"/>
      <c r="J1949" s="193"/>
      <c r="K1949" s="193"/>
    </row>
    <row r="1950" spans="1:11" s="194" customFormat="1" x14ac:dyDescent="0.2">
      <c r="A1950" s="192"/>
      <c r="B1950" s="193"/>
      <c r="C1950" s="193"/>
      <c r="D1950" s="193"/>
      <c r="E1950" s="193"/>
      <c r="F1950" s="193"/>
      <c r="G1950" s="193"/>
      <c r="H1950" s="193"/>
      <c r="I1950" s="193"/>
      <c r="J1950" s="193"/>
      <c r="K1950" s="193"/>
    </row>
    <row r="1951" spans="1:11" s="194" customFormat="1" x14ac:dyDescent="0.2">
      <c r="A1951" s="192"/>
      <c r="B1951" s="193"/>
      <c r="C1951" s="193"/>
      <c r="D1951" s="193"/>
      <c r="E1951" s="193"/>
      <c r="F1951" s="193"/>
      <c r="G1951" s="193"/>
      <c r="H1951" s="193"/>
      <c r="I1951" s="193"/>
      <c r="J1951" s="193"/>
      <c r="K1951" s="193"/>
    </row>
    <row r="1952" spans="1:11" s="194" customFormat="1" x14ac:dyDescent="0.2">
      <c r="A1952" s="192"/>
      <c r="B1952" s="193"/>
      <c r="C1952" s="193"/>
      <c r="D1952" s="193"/>
      <c r="E1952" s="193"/>
      <c r="F1952" s="193"/>
      <c r="G1952" s="193"/>
      <c r="H1952" s="193"/>
      <c r="I1952" s="193"/>
      <c r="J1952" s="193"/>
      <c r="K1952" s="193"/>
    </row>
    <row r="1953" spans="1:11" s="194" customFormat="1" x14ac:dyDescent="0.2">
      <c r="A1953" s="192"/>
      <c r="B1953" s="193"/>
      <c r="C1953" s="193"/>
      <c r="D1953" s="193"/>
      <c r="E1953" s="193"/>
      <c r="F1953" s="193"/>
      <c r="G1953" s="193"/>
      <c r="H1953" s="193"/>
      <c r="I1953" s="193"/>
      <c r="J1953" s="193"/>
      <c r="K1953" s="193"/>
    </row>
    <row r="1954" spans="1:11" s="194" customFormat="1" x14ac:dyDescent="0.2">
      <c r="A1954" s="192"/>
      <c r="B1954" s="193"/>
      <c r="C1954" s="193"/>
      <c r="D1954" s="193"/>
      <c r="E1954" s="193"/>
      <c r="F1954" s="193"/>
      <c r="G1954" s="193"/>
      <c r="H1954" s="193"/>
      <c r="I1954" s="193"/>
      <c r="J1954" s="193"/>
      <c r="K1954" s="193"/>
    </row>
    <row r="1955" spans="1:11" s="194" customFormat="1" x14ac:dyDescent="0.2">
      <c r="A1955" s="192"/>
      <c r="B1955" s="193"/>
      <c r="C1955" s="193"/>
      <c r="D1955" s="193"/>
      <c r="E1955" s="193"/>
      <c r="F1955" s="193"/>
      <c r="G1955" s="193"/>
      <c r="H1955" s="193"/>
      <c r="I1955" s="193"/>
      <c r="J1955" s="193"/>
      <c r="K1955" s="193"/>
    </row>
    <row r="1956" spans="1:11" s="194" customFormat="1" x14ac:dyDescent="0.2">
      <c r="A1956" s="192"/>
      <c r="B1956" s="193"/>
      <c r="C1956" s="193"/>
      <c r="D1956" s="193"/>
      <c r="E1956" s="193"/>
      <c r="F1956" s="193"/>
      <c r="G1956" s="193"/>
      <c r="H1956" s="193"/>
      <c r="I1956" s="193"/>
      <c r="J1956" s="193"/>
      <c r="K1956" s="193"/>
    </row>
    <row r="1957" spans="1:11" s="194" customFormat="1" x14ac:dyDescent="0.2">
      <c r="A1957" s="192"/>
      <c r="B1957" s="193"/>
      <c r="C1957" s="193"/>
      <c r="D1957" s="193"/>
      <c r="E1957" s="193"/>
      <c r="F1957" s="193"/>
      <c r="G1957" s="193"/>
      <c r="H1957" s="193"/>
      <c r="I1957" s="193"/>
      <c r="J1957" s="193"/>
      <c r="K1957" s="193"/>
    </row>
    <row r="1958" spans="1:11" s="194" customFormat="1" x14ac:dyDescent="0.2">
      <c r="A1958" s="192"/>
      <c r="B1958" s="193"/>
      <c r="C1958" s="193"/>
      <c r="D1958" s="193"/>
      <c r="E1958" s="193"/>
      <c r="F1958" s="193"/>
      <c r="G1958" s="193"/>
      <c r="H1958" s="193"/>
      <c r="I1958" s="193"/>
      <c r="J1958" s="193"/>
      <c r="K1958" s="193"/>
    </row>
    <row r="1959" spans="1:11" s="194" customFormat="1" x14ac:dyDescent="0.2">
      <c r="A1959" s="192"/>
      <c r="B1959" s="193"/>
      <c r="C1959" s="193"/>
      <c r="D1959" s="193"/>
      <c r="E1959" s="193"/>
      <c r="F1959" s="193"/>
      <c r="G1959" s="193"/>
      <c r="H1959" s="193"/>
      <c r="I1959" s="193"/>
      <c r="J1959" s="193"/>
      <c r="K1959" s="193"/>
    </row>
    <row r="1960" spans="1:11" s="194" customFormat="1" x14ac:dyDescent="0.2">
      <c r="A1960" s="192"/>
      <c r="B1960" s="193"/>
      <c r="C1960" s="193"/>
      <c r="D1960" s="193"/>
      <c r="E1960" s="193"/>
      <c r="F1960" s="193"/>
      <c r="G1960" s="193"/>
      <c r="H1960" s="193"/>
      <c r="I1960" s="193"/>
      <c r="J1960" s="193"/>
      <c r="K1960" s="193"/>
    </row>
    <row r="1961" spans="1:11" s="194" customFormat="1" x14ac:dyDescent="0.2">
      <c r="A1961" s="192"/>
      <c r="B1961" s="193"/>
      <c r="C1961" s="193"/>
      <c r="D1961" s="193"/>
      <c r="E1961" s="193"/>
      <c r="F1961" s="193"/>
      <c r="G1961" s="193"/>
      <c r="H1961" s="193"/>
      <c r="I1961" s="193"/>
      <c r="J1961" s="193"/>
      <c r="K1961" s="193"/>
    </row>
    <row r="1962" spans="1:11" s="194" customFormat="1" x14ac:dyDescent="0.2">
      <c r="A1962" s="192"/>
      <c r="B1962" s="193"/>
      <c r="C1962" s="193"/>
      <c r="D1962" s="193"/>
      <c r="E1962" s="193"/>
      <c r="F1962" s="193"/>
      <c r="G1962" s="193"/>
      <c r="H1962" s="193"/>
      <c r="I1962" s="193"/>
      <c r="J1962" s="193"/>
      <c r="K1962" s="193"/>
    </row>
    <row r="1963" spans="1:11" s="194" customFormat="1" x14ac:dyDescent="0.2">
      <c r="A1963" s="192"/>
      <c r="B1963" s="193"/>
      <c r="C1963" s="193"/>
      <c r="D1963" s="193"/>
      <c r="E1963" s="193"/>
      <c r="F1963" s="193"/>
      <c r="G1963" s="193"/>
      <c r="H1963" s="193"/>
      <c r="I1963" s="193"/>
      <c r="J1963" s="193"/>
      <c r="K1963" s="193"/>
    </row>
    <row r="1964" spans="1:11" s="194" customFormat="1" x14ac:dyDescent="0.2">
      <c r="A1964" s="192"/>
      <c r="B1964" s="193"/>
      <c r="C1964" s="193"/>
      <c r="D1964" s="193"/>
      <c r="E1964" s="193"/>
      <c r="F1964" s="193"/>
      <c r="G1964" s="193"/>
      <c r="H1964" s="193"/>
      <c r="I1964" s="193"/>
      <c r="J1964" s="193"/>
      <c r="K1964" s="193"/>
    </row>
    <row r="1965" spans="1:11" s="194" customFormat="1" x14ac:dyDescent="0.2">
      <c r="A1965" s="192"/>
      <c r="B1965" s="193"/>
      <c r="C1965" s="193"/>
      <c r="D1965" s="193"/>
      <c r="E1965" s="193"/>
      <c r="F1965" s="193"/>
      <c r="G1965" s="193"/>
      <c r="H1965" s="193"/>
      <c r="I1965" s="193"/>
      <c r="J1965" s="193"/>
      <c r="K1965" s="193"/>
    </row>
    <row r="1966" spans="1:11" s="194" customFormat="1" x14ac:dyDescent="0.2">
      <c r="A1966" s="192"/>
      <c r="B1966" s="193"/>
      <c r="C1966" s="193"/>
      <c r="D1966" s="193"/>
      <c r="E1966" s="193"/>
      <c r="F1966" s="193"/>
      <c r="G1966" s="193"/>
      <c r="H1966" s="193"/>
      <c r="I1966" s="193"/>
      <c r="J1966" s="193"/>
      <c r="K1966" s="193"/>
    </row>
    <row r="1967" spans="1:11" s="194" customFormat="1" x14ac:dyDescent="0.2">
      <c r="A1967" s="192"/>
      <c r="B1967" s="193"/>
      <c r="C1967" s="193"/>
      <c r="D1967" s="193"/>
      <c r="E1967" s="193"/>
      <c r="F1967" s="193"/>
      <c r="G1967" s="193"/>
      <c r="H1967" s="193"/>
      <c r="I1967" s="193"/>
      <c r="J1967" s="193"/>
      <c r="K1967" s="193"/>
    </row>
    <row r="1968" spans="1:11" s="194" customFormat="1" x14ac:dyDescent="0.2">
      <c r="A1968" s="192"/>
      <c r="B1968" s="193"/>
      <c r="C1968" s="193"/>
      <c r="D1968" s="193"/>
      <c r="E1968" s="193"/>
      <c r="F1968" s="193"/>
      <c r="G1968" s="193"/>
      <c r="H1968" s="193"/>
      <c r="I1968" s="193"/>
      <c r="J1968" s="193"/>
      <c r="K1968" s="193"/>
    </row>
    <row r="1969" spans="1:11" s="194" customFormat="1" x14ac:dyDescent="0.2">
      <c r="A1969" s="192"/>
      <c r="B1969" s="193"/>
      <c r="C1969" s="193"/>
      <c r="D1969" s="193"/>
      <c r="E1969" s="193"/>
      <c r="F1969" s="193"/>
      <c r="G1969" s="193"/>
      <c r="H1969" s="193"/>
      <c r="I1969" s="193"/>
      <c r="J1969" s="193"/>
      <c r="K1969" s="193"/>
    </row>
    <row r="1970" spans="1:11" s="194" customFormat="1" x14ac:dyDescent="0.2">
      <c r="A1970" s="192"/>
      <c r="B1970" s="193"/>
      <c r="C1970" s="193"/>
      <c r="D1970" s="193"/>
      <c r="E1970" s="193"/>
      <c r="F1970" s="193"/>
      <c r="G1970" s="193"/>
      <c r="H1970" s="193"/>
      <c r="I1970" s="193"/>
      <c r="J1970" s="193"/>
      <c r="K1970" s="193"/>
    </row>
    <row r="1971" spans="1:11" s="194" customFormat="1" x14ac:dyDescent="0.2">
      <c r="A1971" s="192"/>
      <c r="B1971" s="193"/>
      <c r="C1971" s="193"/>
      <c r="D1971" s="193"/>
      <c r="E1971" s="193"/>
      <c r="F1971" s="193"/>
      <c r="G1971" s="193"/>
      <c r="H1971" s="193"/>
      <c r="I1971" s="193"/>
      <c r="J1971" s="193"/>
      <c r="K1971" s="193"/>
    </row>
    <row r="1972" spans="1:11" s="194" customFormat="1" x14ac:dyDescent="0.2">
      <c r="A1972" s="192"/>
      <c r="B1972" s="193"/>
      <c r="C1972" s="193"/>
      <c r="D1972" s="193"/>
      <c r="E1972" s="193"/>
      <c r="F1972" s="193"/>
      <c r="G1972" s="193"/>
      <c r="H1972" s="193"/>
      <c r="I1972" s="193"/>
      <c r="J1972" s="193"/>
      <c r="K1972" s="193"/>
    </row>
    <row r="1973" spans="1:11" s="194" customFormat="1" x14ac:dyDescent="0.2">
      <c r="A1973" s="192"/>
      <c r="B1973" s="193"/>
      <c r="C1973" s="193"/>
      <c r="D1973" s="193"/>
      <c r="E1973" s="193"/>
      <c r="F1973" s="193"/>
      <c r="G1973" s="193"/>
      <c r="H1973" s="193"/>
      <c r="I1973" s="193"/>
      <c r="J1973" s="193"/>
      <c r="K1973" s="193"/>
    </row>
    <row r="1974" spans="1:11" s="194" customFormat="1" x14ac:dyDescent="0.2">
      <c r="A1974" s="192"/>
      <c r="B1974" s="193"/>
      <c r="C1974" s="193"/>
      <c r="D1974" s="193"/>
      <c r="E1974" s="193"/>
      <c r="F1974" s="193"/>
      <c r="G1974" s="193"/>
      <c r="H1974" s="193"/>
      <c r="I1974" s="193"/>
      <c r="J1974" s="193"/>
      <c r="K1974" s="193"/>
    </row>
    <row r="1975" spans="1:11" s="194" customFormat="1" x14ac:dyDescent="0.2">
      <c r="A1975" s="192"/>
      <c r="B1975" s="193"/>
      <c r="C1975" s="193"/>
      <c r="D1975" s="193"/>
      <c r="E1975" s="193"/>
      <c r="F1975" s="193"/>
      <c r="G1975" s="193"/>
      <c r="H1975" s="193"/>
      <c r="I1975" s="193"/>
      <c r="J1975" s="193"/>
      <c r="K1975" s="193"/>
    </row>
    <row r="1976" spans="1:11" s="194" customFormat="1" x14ac:dyDescent="0.2">
      <c r="A1976" s="192"/>
      <c r="B1976" s="193"/>
      <c r="C1976" s="193"/>
      <c r="D1976" s="193"/>
      <c r="E1976" s="193"/>
      <c r="F1976" s="193"/>
      <c r="G1976" s="193"/>
      <c r="H1976" s="193"/>
      <c r="I1976" s="193"/>
      <c r="J1976" s="193"/>
      <c r="K1976" s="193"/>
    </row>
    <row r="1977" spans="1:11" s="194" customFormat="1" x14ac:dyDescent="0.2">
      <c r="A1977" s="192"/>
      <c r="B1977" s="193"/>
      <c r="C1977" s="193"/>
      <c r="D1977" s="193"/>
      <c r="E1977" s="193"/>
      <c r="F1977" s="193"/>
      <c r="G1977" s="193"/>
      <c r="H1977" s="193"/>
      <c r="I1977" s="193"/>
      <c r="J1977" s="193"/>
      <c r="K1977" s="193"/>
    </row>
    <row r="1978" spans="1:11" s="194" customFormat="1" x14ac:dyDescent="0.2">
      <c r="A1978" s="192"/>
      <c r="B1978" s="193"/>
      <c r="C1978" s="193"/>
      <c r="D1978" s="193"/>
      <c r="E1978" s="193"/>
      <c r="F1978" s="193"/>
      <c r="G1978" s="193"/>
      <c r="H1978" s="193"/>
      <c r="I1978" s="193"/>
      <c r="J1978" s="193"/>
      <c r="K1978" s="193"/>
    </row>
    <row r="1979" spans="1:11" s="194" customFormat="1" x14ac:dyDescent="0.2">
      <c r="A1979" s="192"/>
      <c r="B1979" s="193"/>
      <c r="C1979" s="193"/>
      <c r="D1979" s="193"/>
      <c r="E1979" s="193"/>
      <c r="F1979" s="193"/>
      <c r="G1979" s="193"/>
      <c r="H1979" s="193"/>
      <c r="I1979" s="193"/>
      <c r="J1979" s="193"/>
      <c r="K1979" s="193"/>
    </row>
    <row r="1980" spans="1:11" s="194" customFormat="1" x14ac:dyDescent="0.2">
      <c r="A1980" s="192"/>
      <c r="B1980" s="193"/>
      <c r="C1980" s="193"/>
      <c r="D1980" s="193"/>
      <c r="E1980" s="193"/>
      <c r="F1980" s="193"/>
      <c r="G1980" s="193"/>
      <c r="H1980" s="193"/>
      <c r="I1980" s="193"/>
      <c r="J1980" s="193"/>
      <c r="K1980" s="193"/>
    </row>
    <row r="1981" spans="1:11" s="194" customFormat="1" x14ac:dyDescent="0.2">
      <c r="A1981" s="192"/>
      <c r="B1981" s="193"/>
      <c r="C1981" s="193"/>
      <c r="D1981" s="193"/>
      <c r="E1981" s="193"/>
      <c r="F1981" s="193"/>
      <c r="G1981" s="193"/>
      <c r="H1981" s="193"/>
      <c r="I1981" s="193"/>
      <c r="J1981" s="193"/>
      <c r="K1981" s="193"/>
    </row>
    <row r="1982" spans="1:11" s="194" customFormat="1" x14ac:dyDescent="0.2">
      <c r="A1982" s="192"/>
      <c r="B1982" s="193"/>
      <c r="C1982" s="193"/>
      <c r="D1982" s="193"/>
      <c r="E1982" s="193"/>
      <c r="F1982" s="193"/>
      <c r="G1982" s="193"/>
      <c r="H1982" s="193"/>
      <c r="I1982" s="193"/>
      <c r="J1982" s="193"/>
      <c r="K1982" s="193"/>
    </row>
    <row r="1983" spans="1:11" s="194" customFormat="1" x14ac:dyDescent="0.2">
      <c r="A1983" s="192"/>
      <c r="B1983" s="193"/>
      <c r="C1983" s="193"/>
      <c r="D1983" s="193"/>
      <c r="E1983" s="193"/>
      <c r="F1983" s="193"/>
      <c r="G1983" s="193"/>
      <c r="H1983" s="193"/>
      <c r="I1983" s="193"/>
      <c r="J1983" s="193"/>
      <c r="K1983" s="193"/>
    </row>
    <row r="1984" spans="1:11" s="194" customFormat="1" x14ac:dyDescent="0.2">
      <c r="A1984" s="192"/>
      <c r="B1984" s="193"/>
      <c r="C1984" s="193"/>
      <c r="D1984" s="193"/>
      <c r="E1984" s="193"/>
      <c r="F1984" s="193"/>
      <c r="G1984" s="193"/>
      <c r="H1984" s="193"/>
      <c r="I1984" s="193"/>
      <c r="J1984" s="193"/>
      <c r="K1984" s="193"/>
    </row>
    <row r="1985" spans="1:11" s="194" customFormat="1" x14ac:dyDescent="0.2">
      <c r="A1985" s="192"/>
      <c r="B1985" s="193"/>
      <c r="C1985" s="193"/>
      <c r="D1985" s="193"/>
      <c r="E1985" s="193"/>
      <c r="F1985" s="193"/>
      <c r="G1985" s="193"/>
      <c r="H1985" s="193"/>
      <c r="I1985" s="193"/>
      <c r="J1985" s="193"/>
      <c r="K1985" s="193"/>
    </row>
    <row r="1986" spans="1:11" s="194" customFormat="1" x14ac:dyDescent="0.2">
      <c r="A1986" s="192"/>
      <c r="B1986" s="193"/>
      <c r="C1986" s="193"/>
      <c r="D1986" s="193"/>
      <c r="E1986" s="193"/>
      <c r="F1986" s="193"/>
      <c r="G1986" s="193"/>
      <c r="H1986" s="193"/>
      <c r="I1986" s="193"/>
      <c r="J1986" s="193"/>
      <c r="K1986" s="193"/>
    </row>
    <row r="1987" spans="1:11" s="194" customFormat="1" x14ac:dyDescent="0.2">
      <c r="A1987" s="192"/>
      <c r="B1987" s="193"/>
      <c r="C1987" s="193"/>
      <c r="D1987" s="193"/>
      <c r="E1987" s="193"/>
      <c r="F1987" s="193"/>
      <c r="G1987" s="193"/>
      <c r="H1987" s="193"/>
      <c r="I1987" s="193"/>
      <c r="J1987" s="193"/>
      <c r="K1987" s="193"/>
    </row>
    <row r="1988" spans="1:11" s="194" customFormat="1" x14ac:dyDescent="0.2">
      <c r="A1988" s="192"/>
      <c r="B1988" s="193"/>
      <c r="C1988" s="193"/>
      <c r="D1988" s="193"/>
      <c r="E1988" s="193"/>
      <c r="F1988" s="193"/>
      <c r="G1988" s="193"/>
      <c r="H1988" s="193"/>
      <c r="I1988" s="193"/>
      <c r="J1988" s="193"/>
      <c r="K1988" s="193"/>
    </row>
    <row r="1989" spans="1:11" s="194" customFormat="1" x14ac:dyDescent="0.2">
      <c r="A1989" s="192"/>
      <c r="B1989" s="193"/>
      <c r="C1989" s="193"/>
      <c r="D1989" s="193"/>
      <c r="E1989" s="193"/>
      <c r="F1989" s="193"/>
      <c r="G1989" s="193"/>
      <c r="H1989" s="193"/>
      <c r="I1989" s="193"/>
      <c r="J1989" s="193"/>
      <c r="K1989" s="193"/>
    </row>
    <row r="1990" spans="1:11" s="194" customFormat="1" x14ac:dyDescent="0.2">
      <c r="A1990" s="192"/>
      <c r="B1990" s="193"/>
      <c r="C1990" s="193"/>
      <c r="D1990" s="193"/>
      <c r="E1990" s="193"/>
      <c r="F1990" s="193"/>
      <c r="G1990" s="193"/>
      <c r="H1990" s="193"/>
      <c r="I1990" s="193"/>
      <c r="J1990" s="193"/>
      <c r="K1990" s="193"/>
    </row>
    <row r="1991" spans="1:11" s="194" customFormat="1" x14ac:dyDescent="0.2">
      <c r="A1991" s="192"/>
      <c r="B1991" s="193"/>
      <c r="C1991" s="193"/>
      <c r="D1991" s="193"/>
      <c r="E1991" s="193"/>
      <c r="F1991" s="193"/>
      <c r="G1991" s="193"/>
      <c r="H1991" s="193"/>
      <c r="I1991" s="193"/>
      <c r="J1991" s="193"/>
      <c r="K1991" s="193"/>
    </row>
    <row r="1992" spans="1:11" s="194" customFormat="1" x14ac:dyDescent="0.2">
      <c r="A1992" s="192"/>
      <c r="B1992" s="193"/>
      <c r="C1992" s="193"/>
      <c r="D1992" s="193"/>
      <c r="E1992" s="193"/>
      <c r="F1992" s="193"/>
      <c r="G1992" s="193"/>
      <c r="H1992" s="193"/>
      <c r="I1992" s="193"/>
      <c r="J1992" s="193"/>
      <c r="K1992" s="193"/>
    </row>
    <row r="1993" spans="1:11" s="194" customFormat="1" x14ac:dyDescent="0.2">
      <c r="A1993" s="192"/>
      <c r="B1993" s="193"/>
      <c r="C1993" s="193"/>
      <c r="D1993" s="193"/>
      <c r="E1993" s="193"/>
      <c r="F1993" s="193"/>
      <c r="G1993" s="193"/>
      <c r="H1993" s="193"/>
      <c r="I1993" s="193"/>
      <c r="J1993" s="193"/>
      <c r="K1993" s="193"/>
    </row>
    <row r="1994" spans="1:11" s="194" customFormat="1" x14ac:dyDescent="0.2">
      <c r="A1994" s="192"/>
      <c r="B1994" s="193"/>
      <c r="C1994" s="193"/>
      <c r="D1994" s="193"/>
      <c r="E1994" s="193"/>
      <c r="F1994" s="193"/>
      <c r="G1994" s="193"/>
      <c r="H1994" s="193"/>
      <c r="I1994" s="193"/>
      <c r="J1994" s="193"/>
      <c r="K1994" s="193"/>
    </row>
    <row r="1995" spans="1:11" s="194" customFormat="1" x14ac:dyDescent="0.2">
      <c r="A1995" s="192"/>
      <c r="B1995" s="193"/>
      <c r="C1995" s="193"/>
      <c r="D1995" s="193"/>
      <c r="E1995" s="193"/>
      <c r="F1995" s="193"/>
      <c r="G1995" s="193"/>
      <c r="H1995" s="193"/>
      <c r="I1995" s="193"/>
      <c r="J1995" s="193"/>
      <c r="K1995" s="193"/>
    </row>
    <row r="1996" spans="1:11" s="194" customFormat="1" x14ac:dyDescent="0.2">
      <c r="A1996" s="192"/>
      <c r="B1996" s="193"/>
      <c r="C1996" s="193"/>
      <c r="D1996" s="193"/>
      <c r="E1996" s="193"/>
      <c r="F1996" s="193"/>
      <c r="G1996" s="193"/>
      <c r="H1996" s="193"/>
      <c r="I1996" s="193"/>
      <c r="J1996" s="193"/>
      <c r="K1996" s="193"/>
    </row>
    <row r="1997" spans="1:11" s="194" customFormat="1" x14ac:dyDescent="0.2">
      <c r="A1997" s="192"/>
      <c r="B1997" s="193"/>
      <c r="C1997" s="193"/>
      <c r="D1997" s="193"/>
      <c r="E1997" s="193"/>
      <c r="F1997" s="193"/>
      <c r="G1997" s="193"/>
      <c r="H1997" s="193"/>
      <c r="I1997" s="193"/>
      <c r="J1997" s="193"/>
      <c r="K1997" s="193"/>
    </row>
    <row r="1998" spans="1:11" s="194" customFormat="1" x14ac:dyDescent="0.2">
      <c r="A1998" s="192"/>
      <c r="B1998" s="193"/>
      <c r="C1998" s="193"/>
      <c r="D1998" s="193"/>
      <c r="E1998" s="193"/>
      <c r="F1998" s="193"/>
      <c r="G1998" s="193"/>
      <c r="H1998" s="193"/>
      <c r="I1998" s="193"/>
      <c r="J1998" s="193"/>
      <c r="K1998" s="193"/>
    </row>
    <row r="1999" spans="1:11" s="194" customFormat="1" x14ac:dyDescent="0.2">
      <c r="A1999" s="192"/>
      <c r="B1999" s="193"/>
      <c r="C1999" s="193"/>
      <c r="D1999" s="193"/>
      <c r="E1999" s="193"/>
      <c r="F1999" s="193"/>
      <c r="G1999" s="193"/>
      <c r="H1999" s="193"/>
      <c r="I1999" s="193"/>
      <c r="J1999" s="193"/>
      <c r="K1999" s="193"/>
    </row>
    <row r="2000" spans="1:11" s="194" customFormat="1" x14ac:dyDescent="0.2">
      <c r="A2000" s="192"/>
      <c r="B2000" s="193"/>
      <c r="C2000" s="193"/>
      <c r="D2000" s="193"/>
      <c r="E2000" s="193"/>
      <c r="F2000" s="193"/>
      <c r="G2000" s="193"/>
      <c r="H2000" s="193"/>
      <c r="I2000" s="193"/>
      <c r="J2000" s="193"/>
      <c r="K2000" s="193"/>
    </row>
    <row r="2001" spans="1:11" s="194" customFormat="1" x14ac:dyDescent="0.2">
      <c r="A2001" s="192"/>
      <c r="B2001" s="193"/>
      <c r="C2001" s="193"/>
      <c r="D2001" s="193"/>
      <c r="E2001" s="193"/>
      <c r="F2001" s="193"/>
      <c r="G2001" s="193"/>
      <c r="H2001" s="193"/>
      <c r="I2001" s="193"/>
      <c r="J2001" s="193"/>
      <c r="K2001" s="193"/>
    </row>
    <row r="2002" spans="1:11" s="194" customFormat="1" x14ac:dyDescent="0.2">
      <c r="A2002" s="192"/>
      <c r="B2002" s="193"/>
      <c r="C2002" s="193"/>
      <c r="D2002" s="193"/>
      <c r="E2002" s="193"/>
      <c r="F2002" s="193"/>
      <c r="G2002" s="193"/>
      <c r="H2002" s="193"/>
      <c r="I2002" s="193"/>
      <c r="J2002" s="193"/>
      <c r="K2002" s="193"/>
    </row>
    <row r="2003" spans="1:11" s="194" customFormat="1" x14ac:dyDescent="0.2">
      <c r="A2003" s="192"/>
      <c r="B2003" s="193"/>
      <c r="C2003" s="193"/>
      <c r="D2003" s="193"/>
      <c r="E2003" s="193"/>
      <c r="F2003" s="193"/>
      <c r="G2003" s="193"/>
      <c r="H2003" s="193"/>
      <c r="I2003" s="193"/>
      <c r="J2003" s="193"/>
      <c r="K2003" s="193"/>
    </row>
    <row r="2004" spans="1:11" s="194" customFormat="1" x14ac:dyDescent="0.2">
      <c r="A2004" s="192"/>
      <c r="B2004" s="193"/>
      <c r="C2004" s="193"/>
      <c r="D2004" s="193"/>
      <c r="E2004" s="193"/>
      <c r="F2004" s="193"/>
      <c r="G2004" s="193"/>
      <c r="H2004" s="193"/>
      <c r="I2004" s="193"/>
      <c r="J2004" s="193"/>
      <c r="K2004" s="193"/>
    </row>
    <row r="2005" spans="1:11" s="194" customFormat="1" x14ac:dyDescent="0.2">
      <c r="A2005" s="192"/>
      <c r="B2005" s="193"/>
      <c r="C2005" s="193"/>
      <c r="D2005" s="193"/>
      <c r="E2005" s="193"/>
      <c r="F2005" s="193"/>
      <c r="G2005" s="193"/>
      <c r="H2005" s="193"/>
      <c r="I2005" s="193"/>
      <c r="J2005" s="193"/>
      <c r="K2005" s="193"/>
    </row>
    <row r="2006" spans="1:11" s="194" customFormat="1" x14ac:dyDescent="0.2">
      <c r="A2006" s="192"/>
      <c r="B2006" s="193"/>
      <c r="C2006" s="193"/>
      <c r="D2006" s="193"/>
      <c r="E2006" s="193"/>
      <c r="F2006" s="193"/>
      <c r="G2006" s="193"/>
      <c r="H2006" s="193"/>
      <c r="I2006" s="193"/>
      <c r="J2006" s="193"/>
      <c r="K2006" s="193"/>
    </row>
    <row r="2007" spans="1:11" s="194" customFormat="1" x14ac:dyDescent="0.2">
      <c r="A2007" s="192"/>
      <c r="B2007" s="193"/>
      <c r="C2007" s="193"/>
      <c r="D2007" s="193"/>
      <c r="E2007" s="193"/>
      <c r="F2007" s="193"/>
      <c r="G2007" s="193"/>
      <c r="H2007" s="193"/>
      <c r="I2007" s="193"/>
      <c r="J2007" s="193"/>
      <c r="K2007" s="193"/>
    </row>
    <row r="2008" spans="1:11" s="194" customFormat="1" x14ac:dyDescent="0.2">
      <c r="A2008" s="192"/>
      <c r="B2008" s="193"/>
      <c r="C2008" s="193"/>
      <c r="D2008" s="193"/>
      <c r="E2008" s="193"/>
      <c r="F2008" s="193"/>
      <c r="G2008" s="193"/>
      <c r="H2008" s="193"/>
      <c r="I2008" s="193"/>
      <c r="J2008" s="193"/>
      <c r="K2008" s="193"/>
    </row>
    <row r="2009" spans="1:11" s="194" customFormat="1" x14ac:dyDescent="0.2">
      <c r="A2009" s="192"/>
      <c r="B2009" s="193"/>
      <c r="C2009" s="193"/>
      <c r="D2009" s="193"/>
      <c r="E2009" s="193"/>
      <c r="F2009" s="193"/>
      <c r="G2009" s="193"/>
      <c r="H2009" s="193"/>
      <c r="I2009" s="193"/>
      <c r="J2009" s="193"/>
      <c r="K2009" s="193"/>
    </row>
    <row r="2010" spans="1:11" s="194" customFormat="1" x14ac:dyDescent="0.2">
      <c r="A2010" s="192"/>
      <c r="B2010" s="193"/>
      <c r="C2010" s="193"/>
      <c r="D2010" s="193"/>
      <c r="E2010" s="193"/>
      <c r="F2010" s="193"/>
      <c r="G2010" s="193"/>
      <c r="H2010" s="193"/>
      <c r="I2010" s="193"/>
      <c r="J2010" s="193"/>
      <c r="K2010" s="193"/>
    </row>
    <row r="2011" spans="1:11" s="194" customFormat="1" x14ac:dyDescent="0.2">
      <c r="A2011" s="192"/>
      <c r="B2011" s="193"/>
      <c r="C2011" s="193"/>
      <c r="D2011" s="193"/>
      <c r="E2011" s="193"/>
      <c r="F2011" s="193"/>
      <c r="G2011" s="193"/>
      <c r="H2011" s="193"/>
      <c r="I2011" s="193"/>
      <c r="J2011" s="193"/>
      <c r="K2011" s="193"/>
    </row>
    <row r="2012" spans="1:11" s="194" customFormat="1" x14ac:dyDescent="0.2">
      <c r="A2012" s="192"/>
      <c r="B2012" s="193"/>
      <c r="C2012" s="193"/>
      <c r="D2012" s="193"/>
      <c r="E2012" s="193"/>
      <c r="F2012" s="193"/>
      <c r="G2012" s="193"/>
      <c r="H2012" s="193"/>
      <c r="I2012" s="193"/>
      <c r="J2012" s="193"/>
      <c r="K2012" s="193"/>
    </row>
    <row r="2013" spans="1:11" s="194" customFormat="1" x14ac:dyDescent="0.2">
      <c r="A2013" s="192"/>
      <c r="B2013" s="193"/>
      <c r="C2013" s="193"/>
      <c r="D2013" s="193"/>
      <c r="E2013" s="193"/>
      <c r="F2013" s="193"/>
      <c r="G2013" s="193"/>
      <c r="H2013" s="193"/>
      <c r="I2013" s="193"/>
      <c r="J2013" s="193"/>
      <c r="K2013" s="193"/>
    </row>
    <row r="2014" spans="1:11" s="194" customFormat="1" x14ac:dyDescent="0.2">
      <c r="A2014" s="192"/>
      <c r="B2014" s="193"/>
      <c r="C2014" s="193"/>
      <c r="D2014" s="193"/>
      <c r="E2014" s="193"/>
      <c r="F2014" s="193"/>
      <c r="G2014" s="193"/>
      <c r="H2014" s="193"/>
      <c r="I2014" s="193"/>
      <c r="J2014" s="193"/>
      <c r="K2014" s="193"/>
    </row>
    <row r="2015" spans="1:11" s="194" customFormat="1" x14ac:dyDescent="0.2">
      <c r="A2015" s="192"/>
      <c r="B2015" s="193"/>
      <c r="C2015" s="193"/>
      <c r="D2015" s="193"/>
      <c r="E2015" s="193"/>
      <c r="F2015" s="193"/>
      <c r="G2015" s="193"/>
      <c r="H2015" s="193"/>
      <c r="I2015" s="193"/>
      <c r="J2015" s="193"/>
      <c r="K2015" s="193"/>
    </row>
    <row r="2016" spans="1:11" s="194" customFormat="1" x14ac:dyDescent="0.2">
      <c r="A2016" s="192"/>
      <c r="B2016" s="193"/>
      <c r="C2016" s="193"/>
      <c r="D2016" s="193"/>
      <c r="E2016" s="193"/>
      <c r="F2016" s="193"/>
      <c r="G2016" s="193"/>
      <c r="H2016" s="193"/>
      <c r="I2016" s="193"/>
      <c r="J2016" s="193"/>
      <c r="K2016" s="193"/>
    </row>
    <row r="2017" spans="1:11" s="194" customFormat="1" x14ac:dyDescent="0.2">
      <c r="A2017" s="192"/>
      <c r="B2017" s="193"/>
      <c r="C2017" s="193"/>
      <c r="D2017" s="193"/>
      <c r="E2017" s="193"/>
      <c r="F2017" s="193"/>
      <c r="G2017" s="193"/>
      <c r="H2017" s="193"/>
      <c r="I2017" s="193"/>
      <c r="J2017" s="193"/>
      <c r="K2017" s="193"/>
    </row>
    <row r="2018" spans="1:11" s="194" customFormat="1" x14ac:dyDescent="0.2">
      <c r="A2018" s="192"/>
      <c r="B2018" s="193"/>
      <c r="C2018" s="193"/>
      <c r="D2018" s="193"/>
      <c r="E2018" s="193"/>
      <c r="F2018" s="193"/>
      <c r="G2018" s="193"/>
      <c r="H2018" s="193"/>
      <c r="I2018" s="193"/>
      <c r="J2018" s="193"/>
      <c r="K2018" s="193"/>
    </row>
    <row r="2019" spans="1:11" s="194" customFormat="1" x14ac:dyDescent="0.2">
      <c r="A2019" s="192"/>
      <c r="B2019" s="193"/>
      <c r="C2019" s="193"/>
      <c r="D2019" s="193"/>
      <c r="E2019" s="193"/>
      <c r="F2019" s="193"/>
      <c r="G2019" s="193"/>
      <c r="H2019" s="193"/>
      <c r="I2019" s="193"/>
      <c r="J2019" s="193"/>
      <c r="K2019" s="193"/>
    </row>
    <row r="2020" spans="1:11" s="194" customFormat="1" x14ac:dyDescent="0.2">
      <c r="A2020" s="192"/>
      <c r="B2020" s="193"/>
      <c r="C2020" s="193"/>
      <c r="D2020" s="193"/>
      <c r="E2020" s="193"/>
      <c r="F2020" s="193"/>
      <c r="G2020" s="193"/>
      <c r="H2020" s="193"/>
      <c r="I2020" s="193"/>
      <c r="J2020" s="193"/>
      <c r="K2020" s="193"/>
    </row>
    <row r="2021" spans="1:11" s="194" customFormat="1" x14ac:dyDescent="0.2">
      <c r="A2021" s="192"/>
      <c r="B2021" s="193"/>
      <c r="C2021" s="193"/>
      <c r="D2021" s="193"/>
      <c r="E2021" s="193"/>
      <c r="F2021" s="193"/>
      <c r="G2021" s="193"/>
      <c r="H2021" s="193"/>
      <c r="I2021" s="193"/>
      <c r="J2021" s="193"/>
      <c r="K2021" s="193"/>
    </row>
    <row r="2022" spans="1:11" s="194" customFormat="1" x14ac:dyDescent="0.2">
      <c r="A2022" s="192"/>
      <c r="B2022" s="193"/>
      <c r="C2022" s="193"/>
      <c r="D2022" s="193"/>
      <c r="E2022" s="193"/>
      <c r="F2022" s="193"/>
      <c r="G2022" s="193"/>
      <c r="H2022" s="193"/>
      <c r="I2022" s="193"/>
      <c r="J2022" s="193"/>
      <c r="K2022" s="193"/>
    </row>
    <row r="2023" spans="1:11" s="194" customFormat="1" x14ac:dyDescent="0.2">
      <c r="A2023" s="192"/>
      <c r="B2023" s="193"/>
      <c r="C2023" s="193"/>
      <c r="D2023" s="193"/>
      <c r="E2023" s="193"/>
      <c r="F2023" s="193"/>
      <c r="G2023" s="193"/>
      <c r="H2023" s="193"/>
      <c r="I2023" s="193"/>
      <c r="J2023" s="193"/>
      <c r="K2023" s="193"/>
    </row>
    <row r="2024" spans="1:11" s="194" customFormat="1" x14ac:dyDescent="0.2">
      <c r="A2024" s="192"/>
      <c r="B2024" s="193"/>
      <c r="C2024" s="193"/>
      <c r="D2024" s="193"/>
      <c r="E2024" s="193"/>
      <c r="F2024" s="193"/>
      <c r="G2024" s="193"/>
      <c r="H2024" s="193"/>
      <c r="I2024" s="193"/>
      <c r="J2024" s="193"/>
      <c r="K2024" s="193"/>
    </row>
    <row r="2025" spans="1:11" s="194" customFormat="1" x14ac:dyDescent="0.2">
      <c r="A2025" s="192"/>
      <c r="B2025" s="193"/>
      <c r="C2025" s="193"/>
      <c r="D2025" s="193"/>
      <c r="E2025" s="193"/>
      <c r="F2025" s="193"/>
      <c r="G2025" s="193"/>
      <c r="H2025" s="193"/>
      <c r="I2025" s="193"/>
      <c r="J2025" s="193"/>
      <c r="K2025" s="193"/>
    </row>
    <row r="2026" spans="1:11" s="194" customFormat="1" x14ac:dyDescent="0.2">
      <c r="A2026" s="192"/>
      <c r="B2026" s="193"/>
      <c r="C2026" s="193"/>
      <c r="D2026" s="193"/>
      <c r="E2026" s="193"/>
      <c r="F2026" s="193"/>
      <c r="G2026" s="193"/>
      <c r="H2026" s="193"/>
      <c r="I2026" s="193"/>
      <c r="J2026" s="193"/>
      <c r="K2026" s="193"/>
    </row>
    <row r="2027" spans="1:11" s="194" customFormat="1" x14ac:dyDescent="0.2">
      <c r="A2027" s="192"/>
      <c r="B2027" s="193"/>
      <c r="C2027" s="193"/>
      <c r="D2027" s="193"/>
      <c r="E2027" s="193"/>
      <c r="F2027" s="193"/>
      <c r="G2027" s="193"/>
      <c r="H2027" s="193"/>
      <c r="I2027" s="193"/>
      <c r="J2027" s="193"/>
      <c r="K2027" s="193"/>
    </row>
    <row r="2028" spans="1:11" s="194" customFormat="1" x14ac:dyDescent="0.2">
      <c r="A2028" s="192"/>
      <c r="B2028" s="193"/>
      <c r="C2028" s="193"/>
      <c r="D2028" s="193"/>
      <c r="E2028" s="193"/>
      <c r="F2028" s="193"/>
      <c r="G2028" s="193"/>
      <c r="H2028" s="193"/>
      <c r="I2028" s="193"/>
      <c r="J2028" s="193"/>
      <c r="K2028" s="193"/>
    </row>
    <row r="2029" spans="1:11" s="194" customFormat="1" x14ac:dyDescent="0.2">
      <c r="A2029" s="192"/>
      <c r="B2029" s="193"/>
      <c r="C2029" s="193"/>
      <c r="D2029" s="193"/>
      <c r="E2029" s="193"/>
      <c r="F2029" s="193"/>
      <c r="G2029" s="193"/>
      <c r="H2029" s="193"/>
      <c r="I2029" s="193"/>
      <c r="J2029" s="193"/>
      <c r="K2029" s="193"/>
    </row>
    <row r="2030" spans="1:11" s="194" customFormat="1" x14ac:dyDescent="0.2">
      <c r="A2030" s="192"/>
      <c r="B2030" s="193"/>
      <c r="C2030" s="193"/>
      <c r="D2030" s="193"/>
      <c r="E2030" s="193"/>
      <c r="F2030" s="193"/>
      <c r="G2030" s="193"/>
      <c r="H2030" s="193"/>
      <c r="I2030" s="193"/>
      <c r="J2030" s="193"/>
      <c r="K2030" s="193"/>
    </row>
    <row r="2031" spans="1:11" s="194" customFormat="1" x14ac:dyDescent="0.2">
      <c r="A2031" s="192"/>
      <c r="B2031" s="193"/>
      <c r="C2031" s="193"/>
      <c r="D2031" s="193"/>
      <c r="E2031" s="193"/>
      <c r="F2031" s="193"/>
      <c r="G2031" s="193"/>
      <c r="H2031" s="193"/>
      <c r="I2031" s="193"/>
      <c r="J2031" s="193"/>
      <c r="K2031" s="193"/>
    </row>
    <row r="2032" spans="1:11" s="194" customFormat="1" x14ac:dyDescent="0.2">
      <c r="A2032" s="192"/>
      <c r="B2032" s="193"/>
      <c r="C2032" s="193"/>
      <c r="D2032" s="193"/>
      <c r="E2032" s="193"/>
      <c r="F2032" s="193"/>
      <c r="G2032" s="193"/>
      <c r="H2032" s="193"/>
      <c r="I2032" s="193"/>
      <c r="J2032" s="193"/>
      <c r="K2032" s="193"/>
    </row>
    <row r="2033" spans="1:11" s="194" customFormat="1" x14ac:dyDescent="0.2">
      <c r="A2033" s="192"/>
      <c r="B2033" s="193"/>
      <c r="C2033" s="193"/>
      <c r="D2033" s="193"/>
      <c r="E2033" s="193"/>
      <c r="F2033" s="193"/>
      <c r="G2033" s="193"/>
      <c r="H2033" s="193"/>
      <c r="I2033" s="193"/>
      <c r="J2033" s="193"/>
      <c r="K2033" s="193"/>
    </row>
    <row r="2034" spans="1:11" s="194" customFormat="1" x14ac:dyDescent="0.2">
      <c r="A2034" s="192"/>
      <c r="B2034" s="193"/>
      <c r="C2034" s="193"/>
      <c r="D2034" s="193"/>
      <c r="E2034" s="193"/>
      <c r="F2034" s="193"/>
      <c r="G2034" s="193"/>
      <c r="H2034" s="193"/>
      <c r="I2034" s="193"/>
      <c r="J2034" s="193"/>
      <c r="K2034" s="193"/>
    </row>
  </sheetData>
  <mergeCells count="23">
    <mergeCell ref="E203:E204"/>
    <mergeCell ref="I2:I3"/>
    <mergeCell ref="C2:C3"/>
    <mergeCell ref="D275:D276"/>
    <mergeCell ref="A203:A204"/>
    <mergeCell ref="B203:B204"/>
    <mergeCell ref="C203:C204"/>
    <mergeCell ref="D203:D204"/>
    <mergeCell ref="J2:J3"/>
    <mergeCell ref="A2:A3"/>
    <mergeCell ref="F2:F3"/>
    <mergeCell ref="G2:G3"/>
    <mergeCell ref="H2:H3"/>
    <mergeCell ref="B2:B3"/>
    <mergeCell ref="D2:D3"/>
    <mergeCell ref="E2:E3"/>
    <mergeCell ref="A293:A294"/>
    <mergeCell ref="B293:B294"/>
    <mergeCell ref="D293:D294"/>
    <mergeCell ref="D40:D41"/>
    <mergeCell ref="A275:A276"/>
    <mergeCell ref="B275:B276"/>
    <mergeCell ref="C275:C276"/>
  </mergeCells>
  <phoneticPr fontId="13" type="noConversion"/>
  <pageMargins left="0.75" right="0.75" top="1" bottom="1" header="0.5" footer="0.5"/>
  <pageSetup orientation="portrait" horizontalDpi="360" verticalDpi="36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7"/>
  <sheetViews>
    <sheetView workbookViewId="0">
      <pane ySplit="2" topLeftCell="A21" activePane="bottomLeft" state="frozen"/>
      <selection pane="bottomLeft" activeCell="C22" sqref="C22"/>
    </sheetView>
  </sheetViews>
  <sheetFormatPr defaultRowHeight="12.75" x14ac:dyDescent="0.2"/>
  <cols>
    <col min="1" max="1" width="29.28515625" style="122" customWidth="1"/>
    <col min="2" max="2" width="46.85546875" style="121" customWidth="1"/>
    <col min="3" max="3" width="40.85546875" style="121" customWidth="1"/>
    <col min="4" max="4" width="23.85546875" style="121" customWidth="1"/>
    <col min="5" max="5" width="45" style="121" customWidth="1"/>
    <col min="6" max="6" width="3.140625" customWidth="1"/>
    <col min="7" max="16384" width="9.140625" style="196"/>
  </cols>
  <sheetData>
    <row r="1" spans="1:6" x14ac:dyDescent="0.2">
      <c r="A1" s="788" t="s">
        <v>786</v>
      </c>
      <c r="B1" s="788"/>
      <c r="C1" s="789"/>
      <c r="D1" s="154"/>
      <c r="E1" s="154"/>
      <c r="F1" s="237"/>
    </row>
    <row r="2" spans="1:6" s="250" customFormat="1" x14ac:dyDescent="0.2">
      <c r="A2" s="197" t="s">
        <v>1310</v>
      </c>
      <c r="B2" s="198" t="s">
        <v>143</v>
      </c>
      <c r="C2" s="197" t="s">
        <v>607</v>
      </c>
      <c r="D2" s="197" t="s">
        <v>1273</v>
      </c>
      <c r="E2" s="198" t="s">
        <v>142</v>
      </c>
      <c r="F2" s="249"/>
    </row>
    <row r="3" spans="1:6" x14ac:dyDescent="0.2">
      <c r="A3" s="153"/>
      <c r="B3" s="154"/>
      <c r="C3" s="154"/>
      <c r="D3" s="154"/>
      <c r="E3" s="154"/>
      <c r="F3" s="237"/>
    </row>
    <row r="4" spans="1:6" x14ac:dyDescent="0.2">
      <c r="A4" s="155" t="s">
        <v>609</v>
      </c>
      <c r="B4" s="154"/>
      <c r="C4" s="154"/>
      <c r="D4" s="154"/>
      <c r="E4" s="154"/>
      <c r="F4" s="237"/>
    </row>
    <row r="5" spans="1:6" ht="25.5" x14ac:dyDescent="0.2">
      <c r="A5" s="116" t="s">
        <v>145</v>
      </c>
      <c r="B5" s="116" t="s">
        <v>454</v>
      </c>
      <c r="C5" s="116" t="s">
        <v>1274</v>
      </c>
      <c r="D5" s="116" t="s">
        <v>1275</v>
      </c>
      <c r="E5" s="116" t="s">
        <v>1280</v>
      </c>
      <c r="F5" s="237"/>
    </row>
    <row r="6" spans="1:6" ht="27" customHeight="1" x14ac:dyDescent="0.2">
      <c r="A6" s="116" t="s">
        <v>145</v>
      </c>
      <c r="B6" s="116" t="s">
        <v>939</v>
      </c>
      <c r="C6" s="116" t="s">
        <v>1274</v>
      </c>
      <c r="D6" s="116" t="s">
        <v>1284</v>
      </c>
      <c r="E6" s="116" t="s">
        <v>1280</v>
      </c>
      <c r="F6" s="237"/>
    </row>
    <row r="7" spans="1:6" ht="27" customHeight="1" x14ac:dyDescent="0.2">
      <c r="A7" s="116" t="s">
        <v>145</v>
      </c>
      <c r="B7" s="116" t="s">
        <v>781</v>
      </c>
      <c r="C7" s="153" t="s">
        <v>784</v>
      </c>
      <c r="D7" s="116" t="s">
        <v>782</v>
      </c>
      <c r="E7" s="134" t="s">
        <v>274</v>
      </c>
      <c r="F7" s="237"/>
    </row>
    <row r="8" spans="1:6" ht="38.25" x14ac:dyDescent="0.2">
      <c r="A8" s="116" t="s">
        <v>145</v>
      </c>
      <c r="B8" s="116" t="s">
        <v>109</v>
      </c>
      <c r="C8" s="116" t="s">
        <v>1285</v>
      </c>
      <c r="D8" s="116" t="s">
        <v>1286</v>
      </c>
      <c r="E8" s="116" t="s">
        <v>1280</v>
      </c>
      <c r="F8" s="237"/>
    </row>
    <row r="9" spans="1:6" ht="17.25" customHeight="1" x14ac:dyDescent="0.2">
      <c r="A9" s="116" t="s">
        <v>146</v>
      </c>
      <c r="B9" s="116" t="s">
        <v>1287</v>
      </c>
      <c r="C9" s="116"/>
      <c r="D9" s="116"/>
      <c r="E9" s="116"/>
      <c r="F9" s="237"/>
    </row>
    <row r="10" spans="1:6" ht="30.75" customHeight="1" x14ac:dyDescent="0.2">
      <c r="A10" s="116" t="s">
        <v>146</v>
      </c>
      <c r="B10" s="116" t="s">
        <v>781</v>
      </c>
      <c r="C10" s="153" t="s">
        <v>784</v>
      </c>
      <c r="D10" s="116" t="s">
        <v>782</v>
      </c>
      <c r="E10" s="134" t="s">
        <v>274</v>
      </c>
      <c r="F10" s="237"/>
    </row>
    <row r="11" spans="1:6" ht="41.25" customHeight="1" x14ac:dyDescent="0.2">
      <c r="A11" s="116" t="s">
        <v>147</v>
      </c>
      <c r="B11" s="116" t="s">
        <v>940</v>
      </c>
      <c r="C11" s="116" t="s">
        <v>1291</v>
      </c>
      <c r="D11" s="116" t="s">
        <v>1289</v>
      </c>
      <c r="E11" s="116" t="s">
        <v>1280</v>
      </c>
      <c r="F11" s="237"/>
    </row>
    <row r="12" spans="1:6" ht="25.5" x14ac:dyDescent="0.2">
      <c r="A12" s="116" t="s">
        <v>148</v>
      </c>
      <c r="B12" s="116" t="s">
        <v>818</v>
      </c>
      <c r="C12" s="116" t="s">
        <v>1290</v>
      </c>
      <c r="D12" s="116" t="s">
        <v>1276</v>
      </c>
      <c r="E12" s="116" t="s">
        <v>1280</v>
      </c>
      <c r="F12" s="237"/>
    </row>
    <row r="13" spans="1:6" ht="25.5" x14ac:dyDescent="0.2">
      <c r="A13" s="116" t="s">
        <v>148</v>
      </c>
      <c r="B13" s="116" t="s">
        <v>1292</v>
      </c>
      <c r="C13" s="116" t="s">
        <v>1290</v>
      </c>
      <c r="D13" s="116" t="s">
        <v>1276</v>
      </c>
      <c r="E13" s="116" t="s">
        <v>1280</v>
      </c>
      <c r="F13" s="237"/>
    </row>
    <row r="14" spans="1:6" ht="25.5" x14ac:dyDescent="0.2">
      <c r="A14" s="116" t="s">
        <v>148</v>
      </c>
      <c r="B14" s="116" t="s">
        <v>110</v>
      </c>
      <c r="C14" s="116" t="s">
        <v>1290</v>
      </c>
      <c r="D14" s="116" t="s">
        <v>1276</v>
      </c>
      <c r="E14" s="116" t="s">
        <v>1280</v>
      </c>
      <c r="F14" s="237"/>
    </row>
    <row r="15" spans="1:6" ht="51" x14ac:dyDescent="0.2">
      <c r="A15" s="116" t="s">
        <v>56</v>
      </c>
      <c r="B15" s="116" t="s">
        <v>466</v>
      </c>
      <c r="C15" s="116" t="s">
        <v>1296</v>
      </c>
      <c r="D15" s="116" t="s">
        <v>1293</v>
      </c>
      <c r="E15" s="116" t="s">
        <v>1280</v>
      </c>
      <c r="F15" s="237"/>
    </row>
    <row r="16" spans="1:6" ht="63.75" x14ac:dyDescent="0.2">
      <c r="A16" s="116" t="s">
        <v>56</v>
      </c>
      <c r="B16" s="116" t="s">
        <v>503</v>
      </c>
      <c r="C16" s="116" t="s">
        <v>1295</v>
      </c>
      <c r="D16" s="116" t="s">
        <v>1294</v>
      </c>
      <c r="E16" s="116" t="s">
        <v>1280</v>
      </c>
      <c r="F16" s="237"/>
    </row>
    <row r="17" spans="1:6" ht="51" x14ac:dyDescent="0.2">
      <c r="A17" s="116" t="s">
        <v>57</v>
      </c>
      <c r="B17" s="116" t="s">
        <v>107</v>
      </c>
      <c r="C17" s="116" t="s">
        <v>1296</v>
      </c>
      <c r="D17" s="116" t="s">
        <v>1293</v>
      </c>
      <c r="E17" s="116" t="s">
        <v>1280</v>
      </c>
      <c r="F17" s="237"/>
    </row>
    <row r="18" spans="1:6" ht="51" x14ac:dyDescent="0.2">
      <c r="A18" s="116" t="s">
        <v>976</v>
      </c>
      <c r="B18" s="116" t="s">
        <v>819</v>
      </c>
      <c r="C18" s="116" t="s">
        <v>1277</v>
      </c>
      <c r="D18" s="116" t="s">
        <v>1297</v>
      </c>
      <c r="E18" s="116" t="s">
        <v>1280</v>
      </c>
      <c r="F18" s="237"/>
    </row>
    <row r="19" spans="1:6" ht="51" x14ac:dyDescent="0.2">
      <c r="A19" s="116" t="s">
        <v>976</v>
      </c>
      <c r="B19" s="116" t="s">
        <v>820</v>
      </c>
      <c r="C19" s="116" t="s">
        <v>1298</v>
      </c>
      <c r="D19" s="116" t="s">
        <v>1297</v>
      </c>
      <c r="E19" s="116" t="s">
        <v>1280</v>
      </c>
      <c r="F19" s="237"/>
    </row>
    <row r="20" spans="1:6" ht="144" customHeight="1" x14ac:dyDescent="0.2">
      <c r="A20" s="116" t="s">
        <v>976</v>
      </c>
      <c r="B20" s="116" t="s">
        <v>504</v>
      </c>
      <c r="C20" s="153" t="s">
        <v>627</v>
      </c>
      <c r="D20" s="116" t="s">
        <v>1275</v>
      </c>
      <c r="E20" s="116" t="s">
        <v>1280</v>
      </c>
      <c r="F20" s="237"/>
    </row>
    <row r="21" spans="1:6" ht="25.5" customHeight="1" x14ac:dyDescent="0.2">
      <c r="A21" s="116" t="s">
        <v>976</v>
      </c>
      <c r="B21" s="116" t="s">
        <v>783</v>
      </c>
      <c r="C21" s="153" t="s">
        <v>784</v>
      </c>
      <c r="D21" s="116" t="s">
        <v>785</v>
      </c>
      <c r="E21" s="134" t="s">
        <v>273</v>
      </c>
      <c r="F21" s="237"/>
    </row>
    <row r="22" spans="1:6" ht="51" x14ac:dyDescent="0.2">
      <c r="A22" s="116" t="s">
        <v>58</v>
      </c>
      <c r="B22" s="116" t="s">
        <v>821</v>
      </c>
      <c r="C22" s="116" t="s">
        <v>1277</v>
      </c>
      <c r="D22" s="116" t="s">
        <v>1297</v>
      </c>
      <c r="E22" s="116" t="s">
        <v>1280</v>
      </c>
      <c r="F22" s="237"/>
    </row>
    <row r="23" spans="1:6" ht="119.25" customHeight="1" x14ac:dyDescent="0.2">
      <c r="A23" s="116" t="s">
        <v>58</v>
      </c>
      <c r="B23" s="131" t="s">
        <v>108</v>
      </c>
      <c r="C23" s="153" t="s">
        <v>628</v>
      </c>
      <c r="D23" s="131" t="s">
        <v>1278</v>
      </c>
      <c r="E23" s="116" t="s">
        <v>1280</v>
      </c>
      <c r="F23" s="237"/>
    </row>
    <row r="24" spans="1:6" x14ac:dyDescent="0.2">
      <c r="A24" s="116"/>
      <c r="B24" s="131"/>
      <c r="C24" s="153"/>
      <c r="D24" s="131"/>
      <c r="E24" s="131"/>
      <c r="F24" s="237"/>
    </row>
    <row r="25" spans="1:6" ht="25.5" x14ac:dyDescent="0.2">
      <c r="A25" s="156" t="s">
        <v>612</v>
      </c>
      <c r="B25" s="131"/>
      <c r="C25" s="131"/>
      <c r="D25" s="131"/>
      <c r="E25" s="131"/>
      <c r="F25" s="237"/>
    </row>
    <row r="26" spans="1:6" ht="25.5" x14ac:dyDescent="0.2">
      <c r="A26" s="116" t="s">
        <v>59</v>
      </c>
      <c r="B26" s="116" t="s">
        <v>946</v>
      </c>
      <c r="C26" s="116" t="s">
        <v>1274</v>
      </c>
      <c r="D26" s="116" t="s">
        <v>630</v>
      </c>
      <c r="E26" s="116" t="s">
        <v>1280</v>
      </c>
      <c r="F26" s="237"/>
    </row>
    <row r="27" spans="1:6" ht="25.5" x14ac:dyDescent="0.2">
      <c r="A27" s="116" t="s">
        <v>59</v>
      </c>
      <c r="B27" s="116" t="s">
        <v>501</v>
      </c>
      <c r="C27" s="116" t="s">
        <v>1274</v>
      </c>
      <c r="D27" s="116" t="s">
        <v>630</v>
      </c>
      <c r="E27" s="116" t="s">
        <v>948</v>
      </c>
      <c r="F27" s="237"/>
    </row>
    <row r="28" spans="1:6" ht="25.5" x14ac:dyDescent="0.2">
      <c r="A28" s="116" t="s">
        <v>980</v>
      </c>
      <c r="B28" s="116" t="s">
        <v>944</v>
      </c>
      <c r="C28" s="116" t="s">
        <v>1274</v>
      </c>
      <c r="D28" s="116" t="s">
        <v>629</v>
      </c>
      <c r="E28" s="116" t="s">
        <v>1280</v>
      </c>
      <c r="F28" s="237"/>
    </row>
    <row r="29" spans="1:6" ht="25.5" x14ac:dyDescent="0.2">
      <c r="A29" s="116" t="s">
        <v>980</v>
      </c>
      <c r="B29" s="116" t="s">
        <v>502</v>
      </c>
      <c r="C29" s="116" t="s">
        <v>1274</v>
      </c>
      <c r="D29" s="116" t="s">
        <v>629</v>
      </c>
      <c r="E29" s="153" t="s">
        <v>947</v>
      </c>
      <c r="F29" s="237"/>
    </row>
    <row r="30" spans="1:6" ht="25.5" x14ac:dyDescent="0.2">
      <c r="A30" s="116" t="s">
        <v>982</v>
      </c>
      <c r="B30" s="116" t="s">
        <v>945</v>
      </c>
      <c r="C30" s="116" t="s">
        <v>1274</v>
      </c>
      <c r="D30" s="116" t="s">
        <v>629</v>
      </c>
      <c r="E30" s="116" t="s">
        <v>1280</v>
      </c>
      <c r="F30" s="237"/>
    </row>
    <row r="31" spans="1:6" ht="38.25" x14ac:dyDescent="0.2">
      <c r="A31" s="116" t="s">
        <v>1226</v>
      </c>
      <c r="B31" s="116" t="s">
        <v>500</v>
      </c>
      <c r="C31" s="116" t="s">
        <v>950</v>
      </c>
      <c r="D31" s="116" t="s">
        <v>949</v>
      </c>
      <c r="E31" s="116" t="s">
        <v>499</v>
      </c>
      <c r="F31" s="237"/>
    </row>
    <row r="32" spans="1:6" ht="38.25" x14ac:dyDescent="0.2">
      <c r="A32" s="116" t="s">
        <v>802</v>
      </c>
      <c r="B32" s="116" t="s">
        <v>458</v>
      </c>
      <c r="C32" s="116" t="s">
        <v>1274</v>
      </c>
      <c r="D32" s="116" t="s">
        <v>1283</v>
      </c>
      <c r="E32" s="116" t="s">
        <v>499</v>
      </c>
      <c r="F32" s="237"/>
    </row>
    <row r="33" spans="1:6" ht="25.5" x14ac:dyDescent="0.2">
      <c r="A33" s="116" t="s">
        <v>802</v>
      </c>
      <c r="B33" s="153" t="s">
        <v>1001</v>
      </c>
      <c r="C33" s="116" t="s">
        <v>1274</v>
      </c>
      <c r="D33" s="116" t="s">
        <v>629</v>
      </c>
      <c r="E33" s="116" t="s">
        <v>1280</v>
      </c>
      <c r="F33" s="237"/>
    </row>
    <row r="34" spans="1:6" ht="25.5" x14ac:dyDescent="0.2">
      <c r="A34" s="158" t="s">
        <v>732</v>
      </c>
      <c r="B34" s="116" t="s">
        <v>111</v>
      </c>
      <c r="C34" s="116" t="s">
        <v>1274</v>
      </c>
      <c r="D34" s="116" t="s">
        <v>629</v>
      </c>
      <c r="E34" s="116" t="s">
        <v>1280</v>
      </c>
      <c r="F34" s="237"/>
    </row>
    <row r="35" spans="1:6" ht="25.5" x14ac:dyDescent="0.2">
      <c r="A35" s="153" t="s">
        <v>456</v>
      </c>
      <c r="B35" s="154" t="s">
        <v>457</v>
      </c>
      <c r="C35" s="116" t="s">
        <v>1274</v>
      </c>
      <c r="D35" s="116" t="s">
        <v>629</v>
      </c>
      <c r="E35" s="153" t="s">
        <v>947</v>
      </c>
      <c r="F35" s="237"/>
    </row>
    <row r="36" spans="1:6" ht="25.5" x14ac:dyDescent="0.2">
      <c r="A36" s="153" t="s">
        <v>555</v>
      </c>
      <c r="B36" s="153" t="s">
        <v>825</v>
      </c>
      <c r="C36" s="153" t="s">
        <v>1279</v>
      </c>
      <c r="D36" s="153" t="s">
        <v>1278</v>
      </c>
      <c r="E36" s="116" t="s">
        <v>1280</v>
      </c>
      <c r="F36" s="237"/>
    </row>
    <row r="37" spans="1:6" ht="25.5" x14ac:dyDescent="0.2">
      <c r="A37" s="153" t="s">
        <v>555</v>
      </c>
      <c r="B37" s="153" t="s">
        <v>112</v>
      </c>
      <c r="C37" s="153" t="s">
        <v>1279</v>
      </c>
      <c r="D37" s="153" t="s">
        <v>1278</v>
      </c>
      <c r="E37" s="116" t="s">
        <v>1280</v>
      </c>
      <c r="F37" s="237"/>
    </row>
    <row r="38" spans="1:6" ht="25.5" x14ac:dyDescent="0.2">
      <c r="A38" s="153" t="s">
        <v>555</v>
      </c>
      <c r="B38" s="153" t="s">
        <v>1281</v>
      </c>
      <c r="C38" s="153" t="s">
        <v>1279</v>
      </c>
      <c r="D38" s="153" t="s">
        <v>1278</v>
      </c>
      <c r="E38" s="116" t="s">
        <v>1280</v>
      </c>
      <c r="F38" s="237"/>
    </row>
    <row r="39" spans="1:6" ht="28.5" customHeight="1" x14ac:dyDescent="0.2">
      <c r="A39" s="153" t="s">
        <v>455</v>
      </c>
      <c r="B39" s="154" t="s">
        <v>187</v>
      </c>
      <c r="C39" s="116" t="s">
        <v>1227</v>
      </c>
      <c r="D39" s="116" t="s">
        <v>1228</v>
      </c>
      <c r="E39" s="116" t="s">
        <v>1280</v>
      </c>
      <c r="F39" s="237"/>
    </row>
    <row r="40" spans="1:6" ht="25.5" x14ac:dyDescent="0.2">
      <c r="A40" s="153" t="s">
        <v>562</v>
      </c>
      <c r="B40" s="116" t="s">
        <v>817</v>
      </c>
      <c r="C40" s="116" t="s">
        <v>1282</v>
      </c>
      <c r="D40" s="116" t="s">
        <v>1276</v>
      </c>
      <c r="E40" s="116" t="s">
        <v>1280</v>
      </c>
      <c r="F40" s="237"/>
    </row>
    <row r="41" spans="1:6" ht="25.5" x14ac:dyDescent="0.2">
      <c r="A41" s="153" t="s">
        <v>562</v>
      </c>
      <c r="B41" s="154" t="s">
        <v>113</v>
      </c>
      <c r="C41" s="154" t="s">
        <v>1282</v>
      </c>
      <c r="D41" s="154" t="s">
        <v>1276</v>
      </c>
      <c r="E41" s="116" t="s">
        <v>1280</v>
      </c>
      <c r="F41" s="237"/>
    </row>
    <row r="42" spans="1:6" x14ac:dyDescent="0.2">
      <c r="A42" s="153"/>
      <c r="B42" s="154"/>
      <c r="C42" s="154"/>
      <c r="D42" s="154"/>
      <c r="E42" s="157"/>
      <c r="F42" s="237"/>
    </row>
    <row r="43" spans="1:6" x14ac:dyDescent="0.2">
      <c r="A43" s="155" t="s">
        <v>595</v>
      </c>
      <c r="B43" s="154"/>
      <c r="C43" s="154"/>
      <c r="D43" s="154"/>
      <c r="E43" s="157"/>
      <c r="F43" s="237"/>
    </row>
    <row r="44" spans="1:6" ht="63.75" x14ac:dyDescent="0.2">
      <c r="A44" s="116" t="s">
        <v>986</v>
      </c>
      <c r="B44" s="116" t="s">
        <v>1010</v>
      </c>
      <c r="C44" s="116" t="s">
        <v>1231</v>
      </c>
      <c r="D44" s="116" t="s">
        <v>1232</v>
      </c>
      <c r="E44" s="116" t="s">
        <v>1280</v>
      </c>
      <c r="F44" s="237"/>
    </row>
    <row r="45" spans="1:6" ht="38.25" x14ac:dyDescent="0.2">
      <c r="A45" s="116" t="s">
        <v>986</v>
      </c>
      <c r="B45" s="153" t="s">
        <v>1011</v>
      </c>
      <c r="C45" s="116" t="s">
        <v>1229</v>
      </c>
      <c r="D45" s="153" t="s">
        <v>1230</v>
      </c>
      <c r="E45" s="116" t="s">
        <v>1280</v>
      </c>
      <c r="F45" s="237"/>
    </row>
    <row r="46" spans="1:6" ht="38.25" x14ac:dyDescent="0.2">
      <c r="A46" s="116" t="s">
        <v>986</v>
      </c>
      <c r="B46" s="153" t="s">
        <v>956</v>
      </c>
      <c r="C46" s="116" t="s">
        <v>1229</v>
      </c>
      <c r="D46" s="153" t="s">
        <v>1230</v>
      </c>
      <c r="E46" s="116" t="s">
        <v>1280</v>
      </c>
      <c r="F46" s="237"/>
    </row>
    <row r="47" spans="1:6" ht="30.75" customHeight="1" x14ac:dyDescent="0.2">
      <c r="A47" s="116" t="s">
        <v>986</v>
      </c>
      <c r="B47" s="153" t="s">
        <v>38</v>
      </c>
      <c r="C47" s="116" t="s">
        <v>42</v>
      </c>
      <c r="D47" s="153" t="s">
        <v>41</v>
      </c>
      <c r="E47" s="116" t="s">
        <v>43</v>
      </c>
      <c r="F47" s="237"/>
    </row>
    <row r="48" spans="1:6" ht="38.25" x14ac:dyDescent="0.2">
      <c r="A48" s="153" t="s">
        <v>1185</v>
      </c>
      <c r="B48" s="116" t="s">
        <v>115</v>
      </c>
      <c r="C48" s="116" t="s">
        <v>1229</v>
      </c>
      <c r="D48" s="153" t="s">
        <v>1230</v>
      </c>
      <c r="E48" s="116" t="s">
        <v>1280</v>
      </c>
      <c r="F48" s="237"/>
    </row>
    <row r="49" spans="1:6" ht="38.25" x14ac:dyDescent="0.2">
      <c r="A49" s="153" t="s">
        <v>1185</v>
      </c>
      <c r="B49" s="116" t="s">
        <v>951</v>
      </c>
      <c r="C49" s="116" t="s">
        <v>1229</v>
      </c>
      <c r="D49" s="153" t="s">
        <v>1230</v>
      </c>
      <c r="E49" s="116" t="s">
        <v>1280</v>
      </c>
      <c r="F49" s="237"/>
    </row>
    <row r="50" spans="1:6" ht="52.5" customHeight="1" x14ac:dyDescent="0.2">
      <c r="A50" s="153" t="s">
        <v>1185</v>
      </c>
      <c r="B50" s="116" t="s">
        <v>863</v>
      </c>
      <c r="C50" s="153" t="s">
        <v>784</v>
      </c>
      <c r="D50" s="153" t="s">
        <v>335</v>
      </c>
      <c r="E50" s="134" t="s">
        <v>862</v>
      </c>
      <c r="F50" s="237"/>
    </row>
    <row r="51" spans="1:6" ht="38.25" x14ac:dyDescent="0.2">
      <c r="A51" s="153" t="s">
        <v>955</v>
      </c>
      <c r="B51" s="153" t="s">
        <v>952</v>
      </c>
      <c r="C51" s="116" t="s">
        <v>1229</v>
      </c>
      <c r="D51" s="153" t="s">
        <v>1230</v>
      </c>
      <c r="E51" s="116" t="s">
        <v>1280</v>
      </c>
      <c r="F51" s="237"/>
    </row>
    <row r="52" spans="1:6" ht="53.25" customHeight="1" x14ac:dyDescent="0.2">
      <c r="A52" s="153" t="s">
        <v>955</v>
      </c>
      <c r="B52" s="153" t="s">
        <v>863</v>
      </c>
      <c r="C52" s="153" t="s">
        <v>784</v>
      </c>
      <c r="D52" s="153" t="s">
        <v>335</v>
      </c>
      <c r="E52" s="134" t="s">
        <v>862</v>
      </c>
      <c r="F52" s="237"/>
    </row>
    <row r="53" spans="1:6" ht="25.5" x14ac:dyDescent="0.2">
      <c r="A53" s="153" t="s">
        <v>957</v>
      </c>
      <c r="B53" s="153" t="s">
        <v>45</v>
      </c>
      <c r="C53" s="116" t="s">
        <v>1229</v>
      </c>
      <c r="D53" s="154" t="s">
        <v>46</v>
      </c>
      <c r="E53" s="153" t="s">
        <v>44</v>
      </c>
      <c r="F53" s="237"/>
    </row>
    <row r="54" spans="1:6" x14ac:dyDescent="0.2">
      <c r="A54" s="153"/>
      <c r="B54" s="154"/>
      <c r="C54" s="154"/>
      <c r="D54" s="154"/>
      <c r="E54" s="154"/>
      <c r="F54" s="237"/>
    </row>
    <row r="55" spans="1:6" x14ac:dyDescent="0.2">
      <c r="A55" s="155" t="s">
        <v>611</v>
      </c>
      <c r="B55" s="154"/>
      <c r="C55" s="154"/>
      <c r="D55" s="154"/>
      <c r="E55" s="154"/>
      <c r="F55" s="237"/>
    </row>
    <row r="56" spans="1:6" ht="25.5" x14ac:dyDescent="0.2">
      <c r="A56" s="153" t="s">
        <v>556</v>
      </c>
      <c r="B56" s="154" t="s">
        <v>822</v>
      </c>
      <c r="C56" s="116" t="s">
        <v>1274</v>
      </c>
      <c r="D56" s="116" t="s">
        <v>1233</v>
      </c>
      <c r="E56" s="116" t="s">
        <v>1280</v>
      </c>
      <c r="F56" s="237"/>
    </row>
    <row r="57" spans="1:6" ht="25.5" x14ac:dyDescent="0.2">
      <c r="A57" s="254" t="s">
        <v>177</v>
      </c>
      <c r="B57" s="154" t="s">
        <v>776</v>
      </c>
      <c r="C57" s="116" t="s">
        <v>778</v>
      </c>
      <c r="D57" s="116" t="s">
        <v>777</v>
      </c>
      <c r="E57" s="134" t="s">
        <v>274</v>
      </c>
      <c r="F57" s="237"/>
    </row>
    <row r="58" spans="1:6" x14ac:dyDescent="0.2">
      <c r="A58" s="153"/>
      <c r="B58" s="154"/>
      <c r="C58" s="154"/>
      <c r="D58" s="154"/>
      <c r="E58" s="154"/>
      <c r="F58" s="237"/>
    </row>
    <row r="59" spans="1:6" x14ac:dyDescent="0.2">
      <c r="A59" s="155" t="s">
        <v>610</v>
      </c>
      <c r="B59" s="154"/>
      <c r="C59" s="154"/>
      <c r="D59" s="154"/>
      <c r="E59" s="154"/>
      <c r="F59" s="237"/>
    </row>
    <row r="60" spans="1:6" ht="38.25" x14ac:dyDescent="0.2">
      <c r="A60" s="153" t="s">
        <v>560</v>
      </c>
      <c r="B60" s="153" t="s">
        <v>160</v>
      </c>
      <c r="C60" s="153" t="s">
        <v>1234</v>
      </c>
      <c r="D60" s="153" t="s">
        <v>1275</v>
      </c>
      <c r="E60" s="116" t="s">
        <v>1280</v>
      </c>
      <c r="F60" s="237"/>
    </row>
    <row r="61" spans="1:6" ht="25.5" x14ac:dyDescent="0.2">
      <c r="A61" s="153" t="s">
        <v>563</v>
      </c>
      <c r="B61" s="153" t="s">
        <v>1235</v>
      </c>
      <c r="C61" s="116" t="s">
        <v>1277</v>
      </c>
      <c r="D61" s="153" t="s">
        <v>1276</v>
      </c>
      <c r="E61" s="116" t="s">
        <v>1280</v>
      </c>
      <c r="F61" s="237"/>
    </row>
    <row r="62" spans="1:6" ht="89.25" x14ac:dyDescent="0.2">
      <c r="A62" s="153" t="s">
        <v>579</v>
      </c>
      <c r="B62" s="154" t="s">
        <v>161</v>
      </c>
      <c r="C62" s="122" t="s">
        <v>37</v>
      </c>
      <c r="D62" s="154" t="s">
        <v>1236</v>
      </c>
      <c r="E62" s="116" t="s">
        <v>1280</v>
      </c>
      <c r="F62" s="237"/>
    </row>
    <row r="63" spans="1:6" ht="25.5" x14ac:dyDescent="0.2">
      <c r="A63" s="153" t="s">
        <v>579</v>
      </c>
      <c r="B63" s="154" t="s">
        <v>780</v>
      </c>
      <c r="C63" s="116" t="s">
        <v>778</v>
      </c>
      <c r="D63" s="116" t="s">
        <v>777</v>
      </c>
      <c r="E63" s="134" t="s">
        <v>273</v>
      </c>
      <c r="F63" s="237"/>
    </row>
    <row r="64" spans="1:6" x14ac:dyDescent="0.2">
      <c r="A64" s="153"/>
      <c r="B64" s="154"/>
      <c r="C64" s="154"/>
      <c r="D64" s="154"/>
      <c r="E64" s="154"/>
      <c r="F64" s="237"/>
    </row>
    <row r="65" spans="1:6" x14ac:dyDescent="0.2">
      <c r="A65" s="155" t="s">
        <v>967</v>
      </c>
      <c r="B65" s="154"/>
      <c r="C65" s="154"/>
      <c r="D65" s="154"/>
      <c r="E65" s="154"/>
      <c r="F65" s="237"/>
    </row>
    <row r="66" spans="1:6" ht="38.25" x14ac:dyDescent="0.2">
      <c r="A66" s="153" t="s">
        <v>968</v>
      </c>
      <c r="B66" s="154" t="s">
        <v>969</v>
      </c>
      <c r="C66" s="153" t="s">
        <v>48</v>
      </c>
      <c r="D66" s="153" t="s">
        <v>49</v>
      </c>
      <c r="E66" s="153" t="s">
        <v>47</v>
      </c>
      <c r="F66" s="237"/>
    </row>
    <row r="67" spans="1:6" x14ac:dyDescent="0.2">
      <c r="A67" s="153"/>
      <c r="B67" s="154"/>
      <c r="C67" s="154"/>
      <c r="D67" s="154"/>
      <c r="E67" s="154"/>
      <c r="F67" s="237"/>
    </row>
    <row r="68" spans="1:6" x14ac:dyDescent="0.2">
      <c r="A68" s="155" t="s">
        <v>596</v>
      </c>
      <c r="B68" s="154"/>
      <c r="C68" s="154"/>
      <c r="D68" s="154"/>
      <c r="E68" s="154"/>
      <c r="F68" s="237"/>
    </row>
    <row r="69" spans="1:6" ht="63.75" x14ac:dyDescent="0.2">
      <c r="A69" s="153" t="s">
        <v>963</v>
      </c>
      <c r="B69" s="154" t="s">
        <v>163</v>
      </c>
      <c r="C69" s="153" t="s">
        <v>50</v>
      </c>
      <c r="D69" s="154" t="s">
        <v>1278</v>
      </c>
      <c r="E69" s="116" t="s">
        <v>1280</v>
      </c>
      <c r="F69" s="237"/>
    </row>
    <row r="70" spans="1:6" ht="63.75" x14ac:dyDescent="0.2">
      <c r="A70" s="153" t="s">
        <v>964</v>
      </c>
      <c r="B70" s="154" t="s">
        <v>965</v>
      </c>
      <c r="C70" s="153" t="s">
        <v>50</v>
      </c>
      <c r="D70" s="154" t="s">
        <v>1278</v>
      </c>
      <c r="E70" s="116" t="s">
        <v>1280</v>
      </c>
      <c r="F70" s="237"/>
    </row>
    <row r="71" spans="1:6" ht="91.5" customHeight="1" x14ac:dyDescent="0.2">
      <c r="A71" s="153" t="s">
        <v>809</v>
      </c>
      <c r="B71" s="153" t="s">
        <v>164</v>
      </c>
      <c r="C71" s="122" t="s">
        <v>51</v>
      </c>
      <c r="D71" s="153" t="s">
        <v>1278</v>
      </c>
      <c r="E71" s="116" t="s">
        <v>1280</v>
      </c>
      <c r="F71" s="237"/>
    </row>
    <row r="72" spans="1:6" ht="93" customHeight="1" x14ac:dyDescent="0.2">
      <c r="A72" s="153" t="s">
        <v>557</v>
      </c>
      <c r="B72" s="153" t="s">
        <v>165</v>
      </c>
      <c r="C72" s="122" t="s">
        <v>51</v>
      </c>
      <c r="D72" s="153" t="s">
        <v>1278</v>
      </c>
      <c r="E72" s="116" t="s">
        <v>1280</v>
      </c>
      <c r="F72" s="237"/>
    </row>
    <row r="73" spans="1:6" ht="93.75" customHeight="1" x14ac:dyDescent="0.2">
      <c r="A73" s="153" t="s">
        <v>966</v>
      </c>
      <c r="B73" s="154" t="s">
        <v>962</v>
      </c>
      <c r="C73" s="122" t="s">
        <v>51</v>
      </c>
      <c r="D73" s="153" t="s">
        <v>1278</v>
      </c>
      <c r="E73" s="116" t="s">
        <v>1280</v>
      </c>
      <c r="F73" s="237"/>
    </row>
    <row r="74" spans="1:6" x14ac:dyDescent="0.2">
      <c r="A74" s="153"/>
      <c r="B74" s="154"/>
      <c r="C74" s="154"/>
      <c r="D74" s="154"/>
      <c r="E74" s="154"/>
      <c r="F74" s="237"/>
    </row>
    <row r="75" spans="1:6" x14ac:dyDescent="0.2">
      <c r="A75" s="155" t="s">
        <v>597</v>
      </c>
      <c r="B75" s="154"/>
      <c r="C75" s="154"/>
      <c r="D75" s="154"/>
      <c r="E75" s="154"/>
      <c r="F75" s="237"/>
    </row>
    <row r="76" spans="1:6" ht="25.5" x14ac:dyDescent="0.2">
      <c r="A76" s="153" t="s">
        <v>564</v>
      </c>
      <c r="B76" s="153" t="s">
        <v>823</v>
      </c>
      <c r="C76" s="116" t="s">
        <v>1277</v>
      </c>
      <c r="D76" s="116" t="s">
        <v>1276</v>
      </c>
      <c r="E76" s="116" t="s">
        <v>453</v>
      </c>
      <c r="F76" s="237"/>
    </row>
    <row r="77" spans="1:6" ht="38.25" x14ac:dyDescent="0.2">
      <c r="A77" s="153" t="s">
        <v>564</v>
      </c>
      <c r="B77" s="153" t="s">
        <v>823</v>
      </c>
      <c r="C77" s="153" t="s">
        <v>876</v>
      </c>
      <c r="D77" s="153" t="s">
        <v>1276</v>
      </c>
      <c r="E77" s="116" t="s">
        <v>1280</v>
      </c>
      <c r="F77" s="237"/>
    </row>
    <row r="78" spans="1:6" ht="25.5" x14ac:dyDescent="0.2">
      <c r="A78" s="153" t="s">
        <v>738</v>
      </c>
      <c r="B78" s="154" t="s">
        <v>739</v>
      </c>
      <c r="C78" s="153" t="s">
        <v>878</v>
      </c>
      <c r="D78" s="153" t="s">
        <v>877</v>
      </c>
      <c r="E78" s="116" t="s">
        <v>1280</v>
      </c>
      <c r="F78" s="237"/>
    </row>
    <row r="79" spans="1:6" ht="38.25" x14ac:dyDescent="0.2">
      <c r="A79" s="153" t="s">
        <v>970</v>
      </c>
      <c r="B79" s="154" t="s">
        <v>881</v>
      </c>
      <c r="C79" s="153" t="s">
        <v>999</v>
      </c>
      <c r="D79" s="153" t="s">
        <v>879</v>
      </c>
      <c r="E79" s="116" t="s">
        <v>880</v>
      </c>
      <c r="F79" s="237"/>
    </row>
    <row r="80" spans="1:6" x14ac:dyDescent="0.2">
      <c r="A80" s="153"/>
      <c r="B80" s="154"/>
      <c r="C80" s="154"/>
      <c r="D80" s="154"/>
      <c r="E80" s="154"/>
      <c r="F80" s="237"/>
    </row>
    <row r="81" spans="1:6" x14ac:dyDescent="0.2">
      <c r="A81" s="155" t="s">
        <v>807</v>
      </c>
      <c r="B81" s="154"/>
      <c r="C81" s="154"/>
      <c r="D81" s="154"/>
      <c r="E81" s="154"/>
      <c r="F81" s="237"/>
    </row>
    <row r="82" spans="1:6" ht="25.5" x14ac:dyDescent="0.2">
      <c r="A82" s="153" t="s">
        <v>803</v>
      </c>
      <c r="B82" s="154" t="s">
        <v>804</v>
      </c>
      <c r="C82" s="154" t="s">
        <v>682</v>
      </c>
      <c r="D82" s="154" t="s">
        <v>682</v>
      </c>
      <c r="E82" s="116" t="s">
        <v>365</v>
      </c>
      <c r="F82" s="237"/>
    </row>
    <row r="83" spans="1:6" ht="25.5" x14ac:dyDescent="0.2">
      <c r="A83" s="153" t="s">
        <v>805</v>
      </c>
      <c r="B83" s="154" t="s">
        <v>806</v>
      </c>
      <c r="C83" s="154" t="s">
        <v>682</v>
      </c>
      <c r="D83" s="154" t="s">
        <v>682</v>
      </c>
      <c r="E83" s="116" t="s">
        <v>365</v>
      </c>
      <c r="F83" s="237"/>
    </row>
    <row r="84" spans="1:6" x14ac:dyDescent="0.2">
      <c r="A84" s="153"/>
      <c r="B84" s="154"/>
      <c r="C84" s="154"/>
      <c r="D84" s="154"/>
      <c r="E84" s="154"/>
      <c r="F84" s="237"/>
    </row>
    <row r="85" spans="1:6" x14ac:dyDescent="0.2">
      <c r="A85" s="155" t="s">
        <v>814</v>
      </c>
      <c r="B85" s="154"/>
      <c r="C85" s="154"/>
      <c r="D85" s="154"/>
      <c r="E85" s="154"/>
      <c r="F85" s="237"/>
    </row>
    <row r="86" spans="1:6" ht="51" x14ac:dyDescent="0.2">
      <c r="A86" s="160" t="s">
        <v>593</v>
      </c>
      <c r="B86" s="153" t="s">
        <v>1018</v>
      </c>
      <c r="C86" s="153" t="s">
        <v>1000</v>
      </c>
      <c r="D86" s="153" t="s">
        <v>682</v>
      </c>
      <c r="E86" s="154" t="s">
        <v>553</v>
      </c>
      <c r="F86" s="237"/>
    </row>
    <row r="87" spans="1:6" x14ac:dyDescent="0.2">
      <c r="A87" s="149"/>
      <c r="B87" s="151"/>
      <c r="C87" s="151"/>
      <c r="D87" s="151"/>
      <c r="E87" s="151"/>
      <c r="F87" s="237"/>
    </row>
    <row r="88" spans="1:6" x14ac:dyDescent="0.2">
      <c r="A88" s="195"/>
      <c r="B88" s="193"/>
      <c r="C88" s="193"/>
      <c r="D88" s="193"/>
      <c r="E88" s="193"/>
      <c r="F88" s="196"/>
    </row>
    <row r="89" spans="1:6" x14ac:dyDescent="0.2">
      <c r="A89" s="195"/>
      <c r="B89" s="193"/>
      <c r="C89" s="193"/>
      <c r="D89" s="193"/>
      <c r="E89" s="193"/>
      <c r="F89" s="196"/>
    </row>
    <row r="90" spans="1:6" x14ac:dyDescent="0.2">
      <c r="A90" s="255" t="s">
        <v>787</v>
      </c>
      <c r="B90" s="193"/>
      <c r="C90" s="193"/>
      <c r="D90" s="193"/>
      <c r="E90" s="193"/>
      <c r="F90" s="196"/>
    </row>
    <row r="91" spans="1:6" x14ac:dyDescent="0.2">
      <c r="A91" s="195"/>
      <c r="B91" s="193"/>
      <c r="C91" s="193"/>
      <c r="D91" s="193"/>
      <c r="E91" s="193"/>
      <c r="F91" s="196"/>
    </row>
    <row r="92" spans="1:6" x14ac:dyDescent="0.2">
      <c r="A92" s="195"/>
      <c r="B92" s="193"/>
      <c r="C92" s="193"/>
      <c r="D92" s="193"/>
      <c r="E92" s="193"/>
      <c r="F92" s="196"/>
    </row>
    <row r="93" spans="1:6" x14ac:dyDescent="0.2">
      <c r="A93" s="195"/>
      <c r="B93" s="193"/>
      <c r="C93" s="193"/>
      <c r="D93" s="193"/>
      <c r="E93" s="193"/>
      <c r="F93" s="196"/>
    </row>
    <row r="94" spans="1:6" x14ac:dyDescent="0.2">
      <c r="A94" s="195"/>
      <c r="B94" s="193"/>
      <c r="C94" s="193"/>
      <c r="D94" s="193"/>
      <c r="E94" s="193"/>
      <c r="F94" s="196"/>
    </row>
    <row r="95" spans="1:6" x14ac:dyDescent="0.2">
      <c r="A95" s="195"/>
      <c r="B95" s="193"/>
      <c r="C95" s="193"/>
      <c r="D95" s="193"/>
      <c r="E95" s="193"/>
      <c r="F95" s="196"/>
    </row>
    <row r="96" spans="1:6" x14ac:dyDescent="0.2">
      <c r="A96" s="195"/>
      <c r="B96" s="193"/>
      <c r="C96" s="193"/>
      <c r="D96" s="193"/>
      <c r="E96" s="193"/>
      <c r="F96" s="196"/>
    </row>
    <row r="97" spans="1:6" x14ac:dyDescent="0.2">
      <c r="A97" s="195"/>
      <c r="B97" s="193"/>
      <c r="C97" s="193"/>
      <c r="D97" s="193"/>
      <c r="E97" s="193"/>
      <c r="F97" s="196"/>
    </row>
    <row r="98" spans="1:6" x14ac:dyDescent="0.2">
      <c r="A98" s="195"/>
      <c r="B98" s="193"/>
      <c r="C98" s="193"/>
      <c r="D98" s="193"/>
      <c r="E98" s="193"/>
      <c r="F98" s="196"/>
    </row>
    <row r="99" spans="1:6" x14ac:dyDescent="0.2">
      <c r="A99" s="195"/>
      <c r="B99" s="193"/>
      <c r="C99" s="193"/>
      <c r="D99" s="193"/>
      <c r="E99" s="193"/>
      <c r="F99" s="196"/>
    </row>
    <row r="100" spans="1:6" x14ac:dyDescent="0.2">
      <c r="A100" s="195"/>
      <c r="B100" s="193"/>
      <c r="C100" s="193"/>
      <c r="D100" s="193"/>
      <c r="E100" s="193"/>
      <c r="F100" s="196"/>
    </row>
    <row r="101" spans="1:6" x14ac:dyDescent="0.2">
      <c r="A101" s="195"/>
      <c r="B101" s="193"/>
      <c r="C101" s="193"/>
      <c r="D101" s="193"/>
      <c r="E101" s="193"/>
      <c r="F101" s="196"/>
    </row>
    <row r="102" spans="1:6" x14ac:dyDescent="0.2">
      <c r="A102" s="195"/>
      <c r="B102" s="193"/>
      <c r="C102" s="193"/>
      <c r="D102" s="193"/>
      <c r="E102" s="193"/>
      <c r="F102" s="196"/>
    </row>
    <row r="103" spans="1:6" x14ac:dyDescent="0.2">
      <c r="A103" s="195"/>
      <c r="B103" s="193"/>
      <c r="C103" s="193"/>
      <c r="D103" s="193"/>
      <c r="E103" s="193"/>
      <c r="F103" s="196"/>
    </row>
    <row r="104" spans="1:6" x14ac:dyDescent="0.2">
      <c r="A104" s="195"/>
      <c r="B104" s="193"/>
      <c r="C104" s="193"/>
      <c r="D104" s="193"/>
      <c r="E104" s="193"/>
      <c r="F104" s="196"/>
    </row>
    <row r="105" spans="1:6" x14ac:dyDescent="0.2">
      <c r="A105" s="195"/>
      <c r="B105" s="193"/>
      <c r="C105" s="193"/>
      <c r="D105" s="193"/>
      <c r="E105" s="193"/>
      <c r="F105" s="196"/>
    </row>
    <row r="106" spans="1:6" x14ac:dyDescent="0.2">
      <c r="A106" s="195"/>
      <c r="B106" s="193"/>
      <c r="C106" s="193"/>
      <c r="D106" s="193"/>
      <c r="E106" s="193"/>
      <c r="F106" s="196"/>
    </row>
    <row r="107" spans="1:6" x14ac:dyDescent="0.2">
      <c r="A107" s="195"/>
      <c r="B107" s="193"/>
      <c r="C107" s="193"/>
      <c r="D107" s="193"/>
      <c r="E107" s="193"/>
      <c r="F107" s="196"/>
    </row>
    <row r="108" spans="1:6" x14ac:dyDescent="0.2">
      <c r="A108" s="195"/>
      <c r="B108" s="193"/>
      <c r="C108" s="193"/>
      <c r="D108" s="193"/>
      <c r="E108" s="193"/>
      <c r="F108" s="196"/>
    </row>
    <row r="109" spans="1:6" x14ac:dyDescent="0.2">
      <c r="A109" s="195"/>
      <c r="B109" s="193"/>
      <c r="C109" s="193"/>
      <c r="D109" s="193"/>
      <c r="E109" s="193"/>
      <c r="F109" s="196"/>
    </row>
    <row r="110" spans="1:6" x14ac:dyDescent="0.2">
      <c r="A110" s="195"/>
      <c r="B110" s="193"/>
      <c r="C110" s="193"/>
      <c r="D110" s="193"/>
      <c r="E110" s="193"/>
      <c r="F110" s="196"/>
    </row>
    <row r="111" spans="1:6" x14ac:dyDescent="0.2">
      <c r="A111" s="195"/>
      <c r="B111" s="193"/>
      <c r="C111" s="193"/>
      <c r="D111" s="193"/>
      <c r="E111" s="193"/>
      <c r="F111" s="196"/>
    </row>
    <row r="112" spans="1:6" x14ac:dyDescent="0.2">
      <c r="A112" s="195"/>
      <c r="B112" s="193"/>
      <c r="C112" s="193"/>
      <c r="D112" s="193"/>
      <c r="E112" s="193"/>
      <c r="F112" s="196"/>
    </row>
    <row r="113" spans="1:6" x14ac:dyDescent="0.2">
      <c r="A113" s="195"/>
      <c r="B113" s="193"/>
      <c r="C113" s="193"/>
      <c r="D113" s="193"/>
      <c r="E113" s="193"/>
      <c r="F113" s="196"/>
    </row>
    <row r="114" spans="1:6" x14ac:dyDescent="0.2">
      <c r="A114" s="195"/>
      <c r="B114" s="193"/>
      <c r="C114" s="193"/>
      <c r="D114" s="193"/>
      <c r="E114" s="193"/>
      <c r="F114" s="196"/>
    </row>
    <row r="115" spans="1:6" x14ac:dyDescent="0.2">
      <c r="A115" s="195"/>
      <c r="B115" s="193"/>
      <c r="C115" s="193"/>
      <c r="D115" s="193"/>
      <c r="E115" s="193"/>
      <c r="F115" s="196"/>
    </row>
    <row r="116" spans="1:6" x14ac:dyDescent="0.2">
      <c r="A116" s="195"/>
      <c r="B116" s="193"/>
      <c r="C116" s="193"/>
      <c r="D116" s="193"/>
      <c r="E116" s="193"/>
      <c r="F116" s="196"/>
    </row>
    <row r="117" spans="1:6" x14ac:dyDescent="0.2">
      <c r="A117" s="195"/>
      <c r="B117" s="193"/>
      <c r="C117" s="193"/>
      <c r="D117" s="193"/>
      <c r="E117" s="193"/>
      <c r="F117" s="196"/>
    </row>
    <row r="118" spans="1:6" x14ac:dyDescent="0.2">
      <c r="A118" s="195"/>
      <c r="B118" s="193"/>
      <c r="C118" s="193"/>
      <c r="D118" s="193"/>
      <c r="E118" s="193"/>
      <c r="F118" s="196"/>
    </row>
    <row r="119" spans="1:6" x14ac:dyDescent="0.2">
      <c r="A119" s="195"/>
      <c r="B119" s="193"/>
      <c r="C119" s="193"/>
      <c r="D119" s="193"/>
      <c r="E119" s="193"/>
      <c r="F119" s="196"/>
    </row>
    <row r="120" spans="1:6" x14ac:dyDescent="0.2">
      <c r="A120" s="195"/>
      <c r="B120" s="193"/>
      <c r="C120" s="193"/>
      <c r="D120" s="193"/>
      <c r="E120" s="193"/>
      <c r="F120" s="196"/>
    </row>
    <row r="121" spans="1:6" x14ac:dyDescent="0.2">
      <c r="A121" s="195"/>
      <c r="B121" s="193"/>
      <c r="C121" s="193"/>
      <c r="D121" s="193"/>
      <c r="E121" s="193"/>
      <c r="F121" s="196"/>
    </row>
    <row r="122" spans="1:6" x14ac:dyDescent="0.2">
      <c r="A122" s="195"/>
      <c r="B122" s="193"/>
      <c r="C122" s="193"/>
      <c r="D122" s="193"/>
      <c r="E122" s="193"/>
      <c r="F122" s="196"/>
    </row>
    <row r="123" spans="1:6" x14ac:dyDescent="0.2">
      <c r="A123" s="195"/>
      <c r="B123" s="193"/>
      <c r="C123" s="193"/>
      <c r="D123" s="193"/>
      <c r="E123" s="193"/>
      <c r="F123" s="196"/>
    </row>
    <row r="124" spans="1:6" x14ac:dyDescent="0.2">
      <c r="A124" s="195"/>
      <c r="B124" s="193"/>
      <c r="C124" s="193"/>
      <c r="D124" s="193"/>
      <c r="E124" s="193"/>
      <c r="F124" s="196"/>
    </row>
    <row r="125" spans="1:6" x14ac:dyDescent="0.2">
      <c r="A125" s="195"/>
      <c r="B125" s="193"/>
      <c r="C125" s="193"/>
      <c r="D125" s="193"/>
      <c r="E125" s="193"/>
      <c r="F125" s="196"/>
    </row>
    <row r="126" spans="1:6" x14ac:dyDescent="0.2">
      <c r="A126" s="195"/>
      <c r="B126" s="193"/>
      <c r="C126" s="193"/>
      <c r="D126" s="193"/>
      <c r="E126" s="193"/>
      <c r="F126" s="196"/>
    </row>
    <row r="127" spans="1:6" x14ac:dyDescent="0.2">
      <c r="A127" s="195"/>
      <c r="B127" s="193"/>
      <c r="C127" s="193"/>
      <c r="D127" s="193"/>
      <c r="E127" s="193"/>
      <c r="F127" s="196"/>
    </row>
    <row r="128" spans="1:6" x14ac:dyDescent="0.2">
      <c r="A128" s="195"/>
      <c r="B128" s="193"/>
      <c r="C128" s="193"/>
      <c r="D128" s="193"/>
      <c r="E128" s="193"/>
      <c r="F128" s="196"/>
    </row>
    <row r="129" spans="1:6" x14ac:dyDescent="0.2">
      <c r="A129" s="195"/>
      <c r="B129" s="193"/>
      <c r="C129" s="193"/>
      <c r="D129" s="193"/>
      <c r="E129" s="193"/>
      <c r="F129" s="196"/>
    </row>
    <row r="130" spans="1:6" x14ac:dyDescent="0.2">
      <c r="A130" s="195"/>
      <c r="B130" s="193"/>
      <c r="C130" s="193"/>
      <c r="D130" s="193"/>
      <c r="E130" s="193"/>
      <c r="F130" s="196"/>
    </row>
    <row r="131" spans="1:6" x14ac:dyDescent="0.2">
      <c r="A131" s="195"/>
      <c r="B131" s="193"/>
      <c r="C131" s="193"/>
      <c r="D131" s="193"/>
      <c r="E131" s="193"/>
      <c r="F131" s="196"/>
    </row>
    <row r="132" spans="1:6" x14ac:dyDescent="0.2">
      <c r="A132" s="195"/>
      <c r="B132" s="193"/>
      <c r="C132" s="193"/>
      <c r="D132" s="193"/>
      <c r="E132" s="193"/>
      <c r="F132" s="196"/>
    </row>
    <row r="133" spans="1:6" x14ac:dyDescent="0.2">
      <c r="A133" s="195"/>
      <c r="B133" s="193"/>
      <c r="C133" s="193"/>
      <c r="D133" s="193"/>
      <c r="E133" s="193"/>
      <c r="F133" s="196"/>
    </row>
    <row r="134" spans="1:6" x14ac:dyDescent="0.2">
      <c r="A134" s="195"/>
      <c r="B134" s="193"/>
      <c r="C134" s="193"/>
      <c r="D134" s="193"/>
      <c r="E134" s="193"/>
      <c r="F134" s="196"/>
    </row>
    <row r="135" spans="1:6" x14ac:dyDescent="0.2">
      <c r="A135" s="195"/>
      <c r="B135" s="193"/>
      <c r="C135" s="193"/>
      <c r="D135" s="193"/>
      <c r="E135" s="193"/>
      <c r="F135" s="196"/>
    </row>
    <row r="136" spans="1:6" x14ac:dyDescent="0.2">
      <c r="A136" s="195"/>
      <c r="B136" s="193"/>
      <c r="C136" s="193"/>
      <c r="D136" s="193"/>
      <c r="E136" s="193"/>
      <c r="F136" s="196"/>
    </row>
    <row r="137" spans="1:6" x14ac:dyDescent="0.2">
      <c r="A137" s="195"/>
      <c r="B137" s="193"/>
      <c r="C137" s="193"/>
      <c r="D137" s="193"/>
      <c r="E137" s="193"/>
      <c r="F137" s="196"/>
    </row>
    <row r="138" spans="1:6" x14ac:dyDescent="0.2">
      <c r="A138" s="195"/>
      <c r="B138" s="193"/>
      <c r="C138" s="193"/>
      <c r="D138" s="193"/>
      <c r="E138" s="193"/>
      <c r="F138" s="196"/>
    </row>
    <row r="139" spans="1:6" x14ac:dyDescent="0.2">
      <c r="A139" s="195"/>
      <c r="B139" s="193"/>
      <c r="C139" s="193"/>
      <c r="D139" s="193"/>
      <c r="E139" s="193"/>
      <c r="F139" s="196"/>
    </row>
    <row r="140" spans="1:6" x14ac:dyDescent="0.2">
      <c r="A140" s="195"/>
      <c r="B140" s="193"/>
      <c r="C140" s="193"/>
      <c r="D140" s="193"/>
      <c r="E140" s="193"/>
      <c r="F140" s="196"/>
    </row>
    <row r="141" spans="1:6" x14ac:dyDescent="0.2">
      <c r="A141" s="195"/>
      <c r="B141" s="193"/>
      <c r="C141" s="193"/>
      <c r="D141" s="193"/>
      <c r="E141" s="193"/>
      <c r="F141" s="196"/>
    </row>
    <row r="142" spans="1:6" x14ac:dyDescent="0.2">
      <c r="A142" s="195"/>
      <c r="B142" s="193"/>
      <c r="C142" s="193"/>
      <c r="D142" s="193"/>
      <c r="E142" s="193"/>
      <c r="F142" s="196"/>
    </row>
    <row r="143" spans="1:6" x14ac:dyDescent="0.2">
      <c r="A143" s="195"/>
      <c r="B143" s="193"/>
      <c r="C143" s="193"/>
      <c r="D143" s="193"/>
      <c r="E143" s="193"/>
      <c r="F143" s="196"/>
    </row>
    <row r="144" spans="1:6" x14ac:dyDescent="0.2">
      <c r="A144" s="195"/>
      <c r="B144" s="193"/>
      <c r="C144" s="193"/>
      <c r="D144" s="193"/>
      <c r="E144" s="193"/>
      <c r="F144" s="196"/>
    </row>
    <row r="145" spans="1:6" x14ac:dyDescent="0.2">
      <c r="A145" s="195"/>
      <c r="B145" s="193"/>
      <c r="C145" s="193"/>
      <c r="D145" s="193"/>
      <c r="E145" s="193"/>
      <c r="F145" s="196"/>
    </row>
    <row r="146" spans="1:6" x14ac:dyDescent="0.2">
      <c r="A146" s="195"/>
      <c r="B146" s="193"/>
      <c r="C146" s="193"/>
      <c r="D146" s="193"/>
      <c r="E146" s="193"/>
      <c r="F146" s="196"/>
    </row>
    <row r="147" spans="1:6" x14ac:dyDescent="0.2">
      <c r="A147" s="195"/>
      <c r="B147" s="193"/>
      <c r="C147" s="193"/>
      <c r="D147" s="193"/>
      <c r="E147" s="193"/>
      <c r="F147" s="196"/>
    </row>
    <row r="148" spans="1:6" x14ac:dyDescent="0.2">
      <c r="A148" s="195"/>
      <c r="B148" s="193"/>
      <c r="C148" s="193"/>
      <c r="D148" s="193"/>
      <c r="E148" s="193"/>
      <c r="F148" s="196"/>
    </row>
    <row r="149" spans="1:6" x14ac:dyDescent="0.2">
      <c r="A149" s="195"/>
      <c r="B149" s="193"/>
      <c r="C149" s="193"/>
      <c r="D149" s="193"/>
      <c r="E149" s="193"/>
      <c r="F149" s="196"/>
    </row>
    <row r="150" spans="1:6" x14ac:dyDescent="0.2">
      <c r="A150" s="195"/>
      <c r="B150" s="193"/>
      <c r="C150" s="193"/>
      <c r="D150" s="193"/>
      <c r="E150" s="193"/>
      <c r="F150" s="196"/>
    </row>
    <row r="151" spans="1:6" x14ac:dyDescent="0.2">
      <c r="A151" s="195"/>
      <c r="B151" s="193"/>
      <c r="C151" s="193"/>
      <c r="D151" s="193"/>
      <c r="E151" s="193"/>
      <c r="F151" s="196"/>
    </row>
    <row r="152" spans="1:6" x14ac:dyDescent="0.2">
      <c r="A152" s="195"/>
      <c r="B152" s="193"/>
      <c r="C152" s="193"/>
      <c r="D152" s="193"/>
      <c r="E152" s="193"/>
      <c r="F152" s="196"/>
    </row>
    <row r="153" spans="1:6" x14ac:dyDescent="0.2">
      <c r="A153" s="195"/>
      <c r="B153" s="193"/>
      <c r="C153" s="193"/>
      <c r="D153" s="193"/>
      <c r="E153" s="193"/>
      <c r="F153" s="196"/>
    </row>
    <row r="154" spans="1:6" x14ac:dyDescent="0.2">
      <c r="A154" s="195"/>
      <c r="B154" s="193"/>
      <c r="C154" s="193"/>
      <c r="D154" s="193"/>
      <c r="E154" s="193"/>
      <c r="F154" s="196"/>
    </row>
    <row r="155" spans="1:6" x14ac:dyDescent="0.2">
      <c r="A155" s="195"/>
      <c r="B155" s="193"/>
      <c r="C155" s="193"/>
      <c r="D155" s="193"/>
      <c r="E155" s="193"/>
      <c r="F155" s="196"/>
    </row>
    <row r="156" spans="1:6" x14ac:dyDescent="0.2">
      <c r="A156" s="195"/>
      <c r="B156" s="193"/>
      <c r="C156" s="193"/>
      <c r="D156" s="193"/>
      <c r="E156" s="193"/>
      <c r="F156" s="196"/>
    </row>
    <row r="157" spans="1:6" x14ac:dyDescent="0.2">
      <c r="A157" s="195"/>
      <c r="B157" s="193"/>
      <c r="C157" s="193"/>
      <c r="D157" s="193"/>
      <c r="E157" s="193"/>
      <c r="F157" s="196"/>
    </row>
    <row r="158" spans="1:6" x14ac:dyDescent="0.2">
      <c r="A158" s="195"/>
      <c r="B158" s="193"/>
      <c r="C158" s="193"/>
      <c r="D158" s="193"/>
      <c r="E158" s="193"/>
      <c r="F158" s="196"/>
    </row>
    <row r="159" spans="1:6" x14ac:dyDescent="0.2">
      <c r="A159" s="195"/>
      <c r="B159" s="193"/>
      <c r="C159" s="193"/>
      <c r="D159" s="193"/>
      <c r="E159" s="193"/>
      <c r="F159" s="196"/>
    </row>
    <row r="160" spans="1:6" x14ac:dyDescent="0.2">
      <c r="A160" s="195"/>
      <c r="B160" s="193"/>
      <c r="C160" s="193"/>
      <c r="D160" s="193"/>
      <c r="E160" s="193"/>
      <c r="F160" s="196"/>
    </row>
    <row r="161" spans="1:6" x14ac:dyDescent="0.2">
      <c r="A161" s="195"/>
      <c r="B161" s="193"/>
      <c r="C161" s="193"/>
      <c r="D161" s="193"/>
      <c r="E161" s="193"/>
      <c r="F161" s="196"/>
    </row>
    <row r="162" spans="1:6" x14ac:dyDescent="0.2">
      <c r="A162" s="195"/>
      <c r="B162" s="193"/>
      <c r="C162" s="193"/>
      <c r="D162" s="193"/>
      <c r="E162" s="193"/>
      <c r="F162" s="196"/>
    </row>
    <row r="163" spans="1:6" x14ac:dyDescent="0.2">
      <c r="A163" s="195"/>
      <c r="B163" s="193"/>
      <c r="C163" s="193"/>
      <c r="D163" s="193"/>
      <c r="E163" s="193"/>
      <c r="F163" s="196"/>
    </row>
    <row r="164" spans="1:6" x14ac:dyDescent="0.2">
      <c r="A164" s="195"/>
      <c r="B164" s="193"/>
      <c r="C164" s="193"/>
      <c r="D164" s="193"/>
      <c r="E164" s="193"/>
      <c r="F164" s="196"/>
    </row>
    <row r="165" spans="1:6" x14ac:dyDescent="0.2">
      <c r="A165" s="195"/>
      <c r="B165" s="193"/>
      <c r="C165" s="193"/>
      <c r="D165" s="193"/>
      <c r="E165" s="193"/>
      <c r="F165" s="196"/>
    </row>
    <row r="166" spans="1:6" x14ac:dyDescent="0.2">
      <c r="A166" s="195"/>
      <c r="B166" s="193"/>
      <c r="C166" s="193"/>
      <c r="D166" s="193"/>
      <c r="E166" s="193"/>
      <c r="F166" s="196"/>
    </row>
    <row r="167" spans="1:6" x14ac:dyDescent="0.2">
      <c r="A167" s="195"/>
      <c r="B167" s="193"/>
      <c r="C167" s="193"/>
      <c r="D167" s="193"/>
      <c r="E167" s="193"/>
      <c r="F167" s="196"/>
    </row>
    <row r="168" spans="1:6" x14ac:dyDescent="0.2">
      <c r="A168" s="195"/>
      <c r="B168" s="193"/>
      <c r="C168" s="193"/>
      <c r="D168" s="193"/>
      <c r="E168" s="193"/>
      <c r="F168" s="196"/>
    </row>
    <row r="169" spans="1:6" x14ac:dyDescent="0.2">
      <c r="A169" s="195"/>
      <c r="B169" s="193"/>
      <c r="C169" s="193"/>
      <c r="D169" s="193"/>
      <c r="E169" s="193"/>
      <c r="F169" s="196"/>
    </row>
    <row r="170" spans="1:6" x14ac:dyDescent="0.2">
      <c r="A170" s="195"/>
      <c r="B170" s="193"/>
      <c r="C170" s="193"/>
      <c r="D170" s="193"/>
      <c r="E170" s="193"/>
      <c r="F170" s="196"/>
    </row>
    <row r="171" spans="1:6" x14ac:dyDescent="0.2">
      <c r="A171" s="195"/>
      <c r="B171" s="193"/>
      <c r="C171" s="193"/>
      <c r="D171" s="193"/>
      <c r="E171" s="193"/>
      <c r="F171" s="196"/>
    </row>
    <row r="172" spans="1:6" x14ac:dyDescent="0.2">
      <c r="A172" s="195"/>
      <c r="B172" s="193"/>
      <c r="C172" s="193"/>
      <c r="D172" s="193"/>
      <c r="E172" s="193"/>
      <c r="F172" s="196"/>
    </row>
    <row r="173" spans="1:6" x14ac:dyDescent="0.2">
      <c r="A173" s="195"/>
      <c r="B173" s="193"/>
      <c r="C173" s="193"/>
      <c r="D173" s="193"/>
      <c r="E173" s="193"/>
      <c r="F173" s="196"/>
    </row>
    <row r="174" spans="1:6" x14ac:dyDescent="0.2">
      <c r="A174" s="195"/>
      <c r="B174" s="193"/>
      <c r="C174" s="193"/>
      <c r="D174" s="193"/>
      <c r="E174" s="193"/>
      <c r="F174" s="196"/>
    </row>
    <row r="175" spans="1:6" x14ac:dyDescent="0.2">
      <c r="A175" s="195"/>
      <c r="B175" s="193"/>
      <c r="C175" s="193"/>
      <c r="D175" s="193"/>
      <c r="E175" s="193"/>
      <c r="F175" s="196"/>
    </row>
    <row r="176" spans="1:6" x14ac:dyDescent="0.2">
      <c r="A176" s="195"/>
      <c r="B176" s="193"/>
      <c r="C176" s="193"/>
      <c r="D176" s="193"/>
      <c r="E176" s="193"/>
      <c r="F176" s="196"/>
    </row>
    <row r="177" spans="1:6" x14ac:dyDescent="0.2">
      <c r="A177" s="195"/>
      <c r="B177" s="193"/>
      <c r="C177" s="193"/>
      <c r="D177" s="193"/>
      <c r="E177" s="193"/>
      <c r="F177" s="196"/>
    </row>
    <row r="178" spans="1:6" x14ac:dyDescent="0.2">
      <c r="A178" s="195"/>
      <c r="B178" s="193"/>
      <c r="C178" s="193"/>
      <c r="D178" s="193"/>
      <c r="E178" s="193"/>
      <c r="F178" s="196"/>
    </row>
    <row r="179" spans="1:6" x14ac:dyDescent="0.2">
      <c r="A179" s="195"/>
      <c r="B179" s="193"/>
      <c r="C179" s="193"/>
      <c r="D179" s="193"/>
      <c r="E179" s="193"/>
      <c r="F179" s="196"/>
    </row>
    <row r="180" spans="1:6" x14ac:dyDescent="0.2">
      <c r="A180" s="195"/>
      <c r="B180" s="193"/>
      <c r="C180" s="193"/>
      <c r="D180" s="193"/>
      <c r="E180" s="193"/>
      <c r="F180" s="196"/>
    </row>
    <row r="181" spans="1:6" x14ac:dyDescent="0.2">
      <c r="A181" s="195"/>
      <c r="B181" s="193"/>
      <c r="C181" s="193"/>
      <c r="D181" s="193"/>
      <c r="E181" s="193"/>
      <c r="F181" s="196"/>
    </row>
    <row r="182" spans="1:6" x14ac:dyDescent="0.2">
      <c r="A182" s="195"/>
      <c r="B182" s="193"/>
      <c r="C182" s="193"/>
      <c r="D182" s="193"/>
      <c r="E182" s="193"/>
      <c r="F182" s="196"/>
    </row>
    <row r="183" spans="1:6" x14ac:dyDescent="0.2">
      <c r="A183" s="195"/>
      <c r="B183" s="193"/>
      <c r="C183" s="193"/>
      <c r="D183" s="193"/>
      <c r="E183" s="193"/>
      <c r="F183" s="196"/>
    </row>
    <row r="184" spans="1:6" x14ac:dyDescent="0.2">
      <c r="A184" s="195"/>
      <c r="B184" s="193"/>
      <c r="C184" s="193"/>
      <c r="D184" s="193"/>
      <c r="E184" s="193"/>
      <c r="F184" s="196"/>
    </row>
    <row r="185" spans="1:6" x14ac:dyDescent="0.2">
      <c r="A185" s="195"/>
      <c r="B185" s="193"/>
      <c r="C185" s="193"/>
      <c r="D185" s="193"/>
      <c r="E185" s="193"/>
      <c r="F185" s="196"/>
    </row>
    <row r="186" spans="1:6" x14ac:dyDescent="0.2">
      <c r="A186" s="195"/>
      <c r="B186" s="193"/>
      <c r="C186" s="193"/>
      <c r="D186" s="193"/>
      <c r="E186" s="193"/>
      <c r="F186" s="196"/>
    </row>
    <row r="187" spans="1:6" x14ac:dyDescent="0.2">
      <c r="A187" s="195"/>
      <c r="B187" s="193"/>
      <c r="C187" s="193"/>
      <c r="D187" s="193"/>
      <c r="E187" s="193"/>
      <c r="F187" s="196"/>
    </row>
    <row r="188" spans="1:6" x14ac:dyDescent="0.2">
      <c r="A188" s="195"/>
      <c r="B188" s="193"/>
      <c r="C188" s="193"/>
      <c r="D188" s="193"/>
      <c r="E188" s="193"/>
      <c r="F188" s="196"/>
    </row>
    <row r="189" spans="1:6" x14ac:dyDescent="0.2">
      <c r="A189" s="195"/>
      <c r="B189" s="193"/>
      <c r="C189" s="193"/>
      <c r="D189" s="193"/>
      <c r="E189" s="193"/>
      <c r="F189" s="196"/>
    </row>
    <row r="190" spans="1:6" x14ac:dyDescent="0.2">
      <c r="A190" s="195"/>
      <c r="B190" s="193"/>
      <c r="C190" s="193"/>
      <c r="D190" s="193"/>
      <c r="E190" s="193"/>
      <c r="F190" s="196"/>
    </row>
    <row r="191" spans="1:6" x14ac:dyDescent="0.2">
      <c r="A191" s="195"/>
      <c r="B191" s="193"/>
      <c r="C191" s="193"/>
      <c r="D191" s="193"/>
      <c r="E191" s="193"/>
      <c r="F191" s="196"/>
    </row>
    <row r="192" spans="1:6" x14ac:dyDescent="0.2">
      <c r="A192" s="195"/>
      <c r="B192" s="193"/>
      <c r="C192" s="193"/>
      <c r="D192" s="193"/>
      <c r="E192" s="193"/>
      <c r="F192" s="196"/>
    </row>
    <row r="193" spans="1:6" x14ac:dyDescent="0.2">
      <c r="A193" s="195"/>
      <c r="B193" s="193"/>
      <c r="C193" s="193"/>
      <c r="D193" s="193"/>
      <c r="E193" s="193"/>
      <c r="F193" s="196"/>
    </row>
    <row r="194" spans="1:6" x14ac:dyDescent="0.2">
      <c r="A194" s="195"/>
      <c r="B194" s="193"/>
      <c r="C194" s="193"/>
      <c r="D194" s="193"/>
      <c r="E194" s="193"/>
      <c r="F194" s="196"/>
    </row>
    <row r="195" spans="1:6" x14ac:dyDescent="0.2">
      <c r="A195" s="195"/>
      <c r="B195" s="193"/>
      <c r="C195" s="193"/>
      <c r="D195" s="193"/>
      <c r="E195" s="193"/>
      <c r="F195" s="196"/>
    </row>
    <row r="196" spans="1:6" x14ac:dyDescent="0.2">
      <c r="A196" s="195"/>
      <c r="B196" s="193"/>
      <c r="C196" s="193"/>
      <c r="D196" s="193"/>
      <c r="E196" s="193"/>
      <c r="F196" s="196"/>
    </row>
    <row r="197" spans="1:6" x14ac:dyDescent="0.2">
      <c r="A197" s="195"/>
      <c r="B197" s="193"/>
      <c r="C197" s="193"/>
      <c r="D197" s="193"/>
      <c r="E197" s="193"/>
      <c r="F197" s="196"/>
    </row>
    <row r="198" spans="1:6" x14ac:dyDescent="0.2">
      <c r="A198" s="195"/>
      <c r="B198" s="193"/>
      <c r="C198" s="193"/>
      <c r="D198" s="193"/>
      <c r="E198" s="193"/>
      <c r="F198" s="196"/>
    </row>
    <row r="199" spans="1:6" x14ac:dyDescent="0.2">
      <c r="A199" s="195"/>
      <c r="B199" s="193"/>
      <c r="C199" s="193"/>
      <c r="D199" s="193"/>
      <c r="E199" s="193"/>
      <c r="F199" s="196"/>
    </row>
    <row r="200" spans="1:6" x14ac:dyDescent="0.2">
      <c r="A200" s="195"/>
      <c r="B200" s="193"/>
      <c r="C200" s="193"/>
      <c r="D200" s="193"/>
      <c r="E200" s="193"/>
      <c r="F200" s="196"/>
    </row>
    <row r="201" spans="1:6" x14ac:dyDescent="0.2">
      <c r="A201" s="195"/>
      <c r="B201" s="193"/>
      <c r="C201" s="193"/>
      <c r="D201" s="193"/>
      <c r="E201" s="193"/>
      <c r="F201" s="196"/>
    </row>
    <row r="202" spans="1:6" x14ac:dyDescent="0.2">
      <c r="A202" s="195"/>
      <c r="B202" s="193"/>
      <c r="C202" s="193"/>
      <c r="D202" s="193"/>
      <c r="E202" s="193"/>
      <c r="F202" s="196"/>
    </row>
    <row r="203" spans="1:6" x14ac:dyDescent="0.2">
      <c r="A203" s="195"/>
      <c r="B203" s="193"/>
      <c r="C203" s="193"/>
      <c r="D203" s="193"/>
      <c r="E203" s="193"/>
      <c r="F203" s="196"/>
    </row>
    <row r="204" spans="1:6" x14ac:dyDescent="0.2">
      <c r="A204" s="195"/>
      <c r="B204" s="193"/>
      <c r="C204" s="193"/>
      <c r="D204" s="193"/>
      <c r="E204" s="193"/>
      <c r="F204" s="196"/>
    </row>
    <row r="205" spans="1:6" x14ac:dyDescent="0.2">
      <c r="A205" s="195"/>
      <c r="B205" s="193"/>
      <c r="C205" s="193"/>
      <c r="D205" s="193"/>
      <c r="E205" s="193"/>
      <c r="F205" s="196"/>
    </row>
    <row r="206" spans="1:6" x14ac:dyDescent="0.2">
      <c r="A206" s="195"/>
      <c r="B206" s="193"/>
      <c r="C206" s="193"/>
      <c r="D206" s="193"/>
      <c r="E206" s="193"/>
      <c r="F206" s="196"/>
    </row>
    <row r="207" spans="1:6" x14ac:dyDescent="0.2">
      <c r="A207" s="195"/>
      <c r="B207" s="193"/>
      <c r="C207" s="193"/>
      <c r="D207" s="193"/>
      <c r="E207" s="193"/>
      <c r="F207" s="196"/>
    </row>
    <row r="208" spans="1:6" x14ac:dyDescent="0.2">
      <c r="A208" s="195"/>
      <c r="B208" s="193"/>
      <c r="C208" s="193"/>
      <c r="D208" s="193"/>
      <c r="E208" s="193"/>
      <c r="F208" s="196"/>
    </row>
    <row r="209" spans="1:6" x14ac:dyDescent="0.2">
      <c r="A209" s="195"/>
      <c r="B209" s="193"/>
      <c r="C209" s="193"/>
      <c r="D209" s="193"/>
      <c r="E209" s="193"/>
      <c r="F209" s="196"/>
    </row>
    <row r="210" spans="1:6" x14ac:dyDescent="0.2">
      <c r="A210" s="195"/>
      <c r="B210" s="193"/>
      <c r="C210" s="193"/>
      <c r="D210" s="193"/>
      <c r="E210" s="193"/>
      <c r="F210" s="196"/>
    </row>
    <row r="211" spans="1:6" x14ac:dyDescent="0.2">
      <c r="A211" s="195"/>
      <c r="B211" s="193"/>
      <c r="C211" s="193"/>
      <c r="D211" s="193"/>
      <c r="E211" s="193"/>
      <c r="F211" s="196"/>
    </row>
    <row r="212" spans="1:6" x14ac:dyDescent="0.2">
      <c r="A212" s="195"/>
      <c r="B212" s="193"/>
      <c r="C212" s="193"/>
      <c r="D212" s="193"/>
      <c r="E212" s="193"/>
      <c r="F212" s="196"/>
    </row>
    <row r="213" spans="1:6" x14ac:dyDescent="0.2">
      <c r="A213" s="195"/>
      <c r="B213" s="193"/>
      <c r="C213" s="193"/>
      <c r="D213" s="193"/>
      <c r="E213" s="193"/>
      <c r="F213" s="196"/>
    </row>
    <row r="214" spans="1:6" x14ac:dyDescent="0.2">
      <c r="A214" s="195"/>
      <c r="B214" s="193"/>
      <c r="C214" s="193"/>
      <c r="D214" s="193"/>
      <c r="E214" s="193"/>
      <c r="F214" s="196"/>
    </row>
    <row r="215" spans="1:6" x14ac:dyDescent="0.2">
      <c r="A215" s="195"/>
      <c r="B215" s="193"/>
      <c r="C215" s="193"/>
      <c r="D215" s="193"/>
      <c r="E215" s="193"/>
      <c r="F215" s="196"/>
    </row>
    <row r="216" spans="1:6" x14ac:dyDescent="0.2">
      <c r="A216" s="195"/>
      <c r="B216" s="193"/>
      <c r="C216" s="193"/>
      <c r="D216" s="193"/>
      <c r="E216" s="193"/>
      <c r="F216" s="196"/>
    </row>
    <row r="217" spans="1:6" x14ac:dyDescent="0.2">
      <c r="A217" s="195"/>
      <c r="B217" s="193"/>
      <c r="C217" s="193"/>
      <c r="D217" s="193"/>
      <c r="E217" s="193"/>
      <c r="F217" s="196"/>
    </row>
    <row r="218" spans="1:6" x14ac:dyDescent="0.2">
      <c r="A218" s="195"/>
      <c r="B218" s="193"/>
      <c r="C218" s="193"/>
      <c r="D218" s="193"/>
      <c r="E218" s="193"/>
      <c r="F218" s="196"/>
    </row>
    <row r="219" spans="1:6" x14ac:dyDescent="0.2">
      <c r="A219" s="195"/>
      <c r="B219" s="193"/>
      <c r="C219" s="193"/>
      <c r="D219" s="193"/>
      <c r="E219" s="193"/>
      <c r="F219" s="196"/>
    </row>
    <row r="220" spans="1:6" x14ac:dyDescent="0.2">
      <c r="A220" s="195"/>
      <c r="B220" s="193"/>
      <c r="C220" s="193"/>
      <c r="D220" s="193"/>
      <c r="E220" s="193"/>
      <c r="F220" s="196"/>
    </row>
    <row r="221" spans="1:6" x14ac:dyDescent="0.2">
      <c r="A221" s="195"/>
      <c r="B221" s="193"/>
      <c r="C221" s="193"/>
      <c r="D221" s="193"/>
      <c r="E221" s="193"/>
      <c r="F221" s="196"/>
    </row>
    <row r="222" spans="1:6" x14ac:dyDescent="0.2">
      <c r="A222" s="195"/>
      <c r="B222" s="193"/>
      <c r="C222" s="193"/>
      <c r="D222" s="193"/>
      <c r="E222" s="193"/>
      <c r="F222" s="196"/>
    </row>
    <row r="223" spans="1:6" x14ac:dyDescent="0.2">
      <c r="A223" s="195"/>
      <c r="B223" s="193"/>
      <c r="C223" s="193"/>
      <c r="D223" s="193"/>
      <c r="E223" s="193"/>
      <c r="F223" s="196"/>
    </row>
    <row r="224" spans="1:6" x14ac:dyDescent="0.2">
      <c r="A224" s="195"/>
      <c r="B224" s="193"/>
      <c r="C224" s="193"/>
      <c r="D224" s="193"/>
      <c r="E224" s="193"/>
      <c r="F224" s="196"/>
    </row>
    <row r="225" spans="1:6" x14ac:dyDescent="0.2">
      <c r="A225" s="195"/>
      <c r="B225" s="193"/>
      <c r="C225" s="193"/>
      <c r="D225" s="193"/>
      <c r="E225" s="193"/>
      <c r="F225" s="196"/>
    </row>
    <row r="226" spans="1:6" x14ac:dyDescent="0.2">
      <c r="A226" s="195"/>
      <c r="B226" s="193"/>
      <c r="C226" s="193"/>
      <c r="D226" s="193"/>
      <c r="E226" s="193"/>
      <c r="F226" s="196"/>
    </row>
    <row r="227" spans="1:6" x14ac:dyDescent="0.2">
      <c r="A227" s="195"/>
      <c r="B227" s="193"/>
      <c r="C227" s="193"/>
      <c r="D227" s="193"/>
      <c r="E227" s="193"/>
      <c r="F227" s="196"/>
    </row>
    <row r="228" spans="1:6" x14ac:dyDescent="0.2">
      <c r="A228" s="195"/>
      <c r="B228" s="193"/>
      <c r="C228" s="193"/>
      <c r="D228" s="193"/>
      <c r="E228" s="193"/>
      <c r="F228" s="196"/>
    </row>
    <row r="229" spans="1:6" x14ac:dyDescent="0.2">
      <c r="A229" s="195"/>
      <c r="B229" s="193"/>
      <c r="C229" s="193"/>
      <c r="D229" s="193"/>
      <c r="E229" s="193"/>
      <c r="F229" s="196"/>
    </row>
    <row r="230" spans="1:6" x14ac:dyDescent="0.2">
      <c r="A230" s="195"/>
      <c r="B230" s="193"/>
      <c r="C230" s="193"/>
      <c r="D230" s="193"/>
      <c r="E230" s="193"/>
      <c r="F230" s="196"/>
    </row>
    <row r="231" spans="1:6" x14ac:dyDescent="0.2">
      <c r="A231" s="195"/>
      <c r="B231" s="193"/>
      <c r="C231" s="193"/>
      <c r="D231" s="193"/>
      <c r="E231" s="193"/>
      <c r="F231" s="196"/>
    </row>
    <row r="232" spans="1:6" x14ac:dyDescent="0.2">
      <c r="A232" s="195"/>
      <c r="B232" s="193"/>
      <c r="C232" s="193"/>
      <c r="D232" s="193"/>
      <c r="E232" s="193"/>
      <c r="F232" s="196"/>
    </row>
    <row r="233" spans="1:6" x14ac:dyDescent="0.2">
      <c r="A233" s="195"/>
      <c r="B233" s="193"/>
      <c r="C233" s="193"/>
      <c r="D233" s="193"/>
      <c r="E233" s="193"/>
      <c r="F233" s="196"/>
    </row>
    <row r="234" spans="1:6" x14ac:dyDescent="0.2">
      <c r="A234" s="195"/>
      <c r="B234" s="193"/>
      <c r="C234" s="193"/>
      <c r="D234" s="193"/>
      <c r="E234" s="193"/>
      <c r="F234" s="196"/>
    </row>
    <row r="235" spans="1:6" x14ac:dyDescent="0.2">
      <c r="A235" s="195"/>
      <c r="B235" s="193"/>
      <c r="C235" s="193"/>
      <c r="D235" s="193"/>
      <c r="E235" s="193"/>
      <c r="F235" s="196"/>
    </row>
    <row r="236" spans="1:6" x14ac:dyDescent="0.2">
      <c r="A236" s="195"/>
      <c r="B236" s="193"/>
      <c r="C236" s="193"/>
      <c r="D236" s="193"/>
      <c r="E236" s="193"/>
      <c r="F236" s="196"/>
    </row>
    <row r="237" spans="1:6" x14ac:dyDescent="0.2">
      <c r="A237" s="195"/>
      <c r="B237" s="193"/>
      <c r="C237" s="193"/>
      <c r="D237" s="193"/>
      <c r="E237" s="193"/>
      <c r="F237" s="196"/>
    </row>
    <row r="238" spans="1:6" x14ac:dyDescent="0.2">
      <c r="A238" s="195"/>
      <c r="B238" s="193"/>
      <c r="C238" s="193"/>
      <c r="D238" s="193"/>
      <c r="E238" s="193"/>
      <c r="F238" s="196"/>
    </row>
    <row r="239" spans="1:6" x14ac:dyDescent="0.2">
      <c r="A239" s="195"/>
      <c r="B239" s="193"/>
      <c r="C239" s="193"/>
      <c r="D239" s="193"/>
      <c r="E239" s="193"/>
      <c r="F239" s="196"/>
    </row>
    <row r="240" spans="1:6" x14ac:dyDescent="0.2">
      <c r="A240" s="195"/>
      <c r="B240" s="193"/>
      <c r="C240" s="193"/>
      <c r="D240" s="193"/>
      <c r="E240" s="193"/>
      <c r="F240" s="196"/>
    </row>
    <row r="241" spans="1:6" x14ac:dyDescent="0.2">
      <c r="A241" s="195"/>
      <c r="B241" s="193"/>
      <c r="C241" s="193"/>
      <c r="D241" s="193"/>
      <c r="E241" s="193"/>
      <c r="F241" s="196"/>
    </row>
    <row r="242" spans="1:6" x14ac:dyDescent="0.2">
      <c r="A242" s="195"/>
      <c r="B242" s="193"/>
      <c r="C242" s="193"/>
      <c r="D242" s="193"/>
      <c r="E242" s="193"/>
      <c r="F242" s="196"/>
    </row>
    <row r="243" spans="1:6" x14ac:dyDescent="0.2">
      <c r="A243" s="195"/>
      <c r="B243" s="193"/>
      <c r="C243" s="193"/>
      <c r="D243" s="193"/>
      <c r="E243" s="193"/>
      <c r="F243" s="196"/>
    </row>
    <row r="244" spans="1:6" x14ac:dyDescent="0.2">
      <c r="A244" s="195"/>
      <c r="B244" s="193"/>
      <c r="C244" s="193"/>
      <c r="D244" s="193"/>
      <c r="E244" s="193"/>
      <c r="F244" s="196"/>
    </row>
    <row r="245" spans="1:6" x14ac:dyDescent="0.2">
      <c r="A245" s="195"/>
      <c r="B245" s="193"/>
      <c r="C245" s="193"/>
      <c r="D245" s="193"/>
      <c r="E245" s="193"/>
      <c r="F245" s="196"/>
    </row>
    <row r="246" spans="1:6" x14ac:dyDescent="0.2">
      <c r="A246" s="195"/>
      <c r="B246" s="193"/>
      <c r="C246" s="193"/>
      <c r="D246" s="193"/>
      <c r="E246" s="193"/>
      <c r="F246" s="196"/>
    </row>
    <row r="247" spans="1:6" x14ac:dyDescent="0.2">
      <c r="A247" s="195"/>
      <c r="B247" s="193"/>
      <c r="C247" s="193"/>
      <c r="D247" s="193"/>
      <c r="E247" s="193"/>
      <c r="F247" s="196"/>
    </row>
    <row r="248" spans="1:6" x14ac:dyDescent="0.2">
      <c r="A248" s="195"/>
      <c r="B248" s="193"/>
      <c r="C248" s="193"/>
      <c r="D248" s="193"/>
      <c r="E248" s="193"/>
      <c r="F248" s="196"/>
    </row>
    <row r="249" spans="1:6" x14ac:dyDescent="0.2">
      <c r="A249" s="195"/>
      <c r="B249" s="193"/>
      <c r="C249" s="193"/>
      <c r="D249" s="193"/>
      <c r="E249" s="193"/>
      <c r="F249" s="196"/>
    </row>
    <row r="250" spans="1:6" x14ac:dyDescent="0.2">
      <c r="A250" s="195"/>
      <c r="B250" s="193"/>
      <c r="C250" s="193"/>
      <c r="D250" s="193"/>
      <c r="E250" s="193"/>
      <c r="F250" s="196"/>
    </row>
    <row r="251" spans="1:6" x14ac:dyDescent="0.2">
      <c r="A251" s="195"/>
      <c r="B251" s="193"/>
      <c r="C251" s="193"/>
      <c r="D251" s="193"/>
      <c r="E251" s="193"/>
      <c r="F251" s="196"/>
    </row>
    <row r="252" spans="1:6" x14ac:dyDescent="0.2">
      <c r="A252" s="195"/>
      <c r="B252" s="193"/>
      <c r="C252" s="193"/>
      <c r="D252" s="193"/>
      <c r="E252" s="193"/>
      <c r="F252" s="196"/>
    </row>
    <row r="253" spans="1:6" x14ac:dyDescent="0.2">
      <c r="A253" s="195"/>
      <c r="B253" s="193"/>
      <c r="C253" s="193"/>
      <c r="D253" s="193"/>
      <c r="E253" s="193"/>
      <c r="F253" s="196"/>
    </row>
    <row r="254" spans="1:6" x14ac:dyDescent="0.2">
      <c r="A254" s="195"/>
      <c r="B254" s="193"/>
      <c r="C254" s="193"/>
      <c r="D254" s="193"/>
      <c r="E254" s="193"/>
      <c r="F254" s="196"/>
    </row>
    <row r="255" spans="1:6" x14ac:dyDescent="0.2">
      <c r="A255" s="195"/>
      <c r="B255" s="193"/>
      <c r="C255" s="193"/>
      <c r="D255" s="193"/>
      <c r="E255" s="193"/>
      <c r="F255" s="196"/>
    </row>
    <row r="256" spans="1:6" x14ac:dyDescent="0.2">
      <c r="A256" s="195"/>
      <c r="B256" s="193"/>
      <c r="C256" s="193"/>
      <c r="D256" s="193"/>
      <c r="E256" s="193"/>
      <c r="F256" s="196"/>
    </row>
    <row r="257" spans="1:6" x14ac:dyDescent="0.2">
      <c r="A257" s="195"/>
      <c r="B257" s="193"/>
      <c r="C257" s="193"/>
      <c r="D257" s="193"/>
      <c r="E257" s="193"/>
      <c r="F257" s="196"/>
    </row>
    <row r="258" spans="1:6" x14ac:dyDescent="0.2">
      <c r="A258" s="195"/>
      <c r="B258" s="193"/>
      <c r="C258" s="193"/>
      <c r="D258" s="193"/>
      <c r="E258" s="193"/>
      <c r="F258" s="196"/>
    </row>
    <row r="259" spans="1:6" x14ac:dyDescent="0.2">
      <c r="A259" s="195"/>
      <c r="B259" s="193"/>
      <c r="C259" s="193"/>
      <c r="D259" s="193"/>
      <c r="E259" s="193"/>
      <c r="F259" s="196"/>
    </row>
    <row r="260" spans="1:6" x14ac:dyDescent="0.2">
      <c r="A260" s="195"/>
      <c r="B260" s="193"/>
      <c r="C260" s="193"/>
      <c r="D260" s="193"/>
      <c r="E260" s="193"/>
      <c r="F260" s="196"/>
    </row>
    <row r="261" spans="1:6" x14ac:dyDescent="0.2">
      <c r="A261" s="195"/>
      <c r="B261" s="193"/>
      <c r="C261" s="193"/>
      <c r="D261" s="193"/>
      <c r="E261" s="193"/>
      <c r="F261" s="196"/>
    </row>
    <row r="262" spans="1:6" x14ac:dyDescent="0.2">
      <c r="A262" s="195"/>
      <c r="B262" s="193"/>
      <c r="C262" s="193"/>
      <c r="D262" s="193"/>
      <c r="E262" s="193"/>
      <c r="F262" s="196"/>
    </row>
    <row r="263" spans="1:6" x14ac:dyDescent="0.2">
      <c r="A263" s="195"/>
      <c r="B263" s="193"/>
      <c r="C263" s="193"/>
      <c r="D263" s="193"/>
      <c r="E263" s="193"/>
      <c r="F263" s="196"/>
    </row>
    <row r="264" spans="1:6" x14ac:dyDescent="0.2">
      <c r="A264" s="195"/>
      <c r="B264" s="193"/>
      <c r="C264" s="193"/>
      <c r="D264" s="193"/>
      <c r="E264" s="193"/>
      <c r="F264" s="196"/>
    </row>
    <row r="265" spans="1:6" x14ac:dyDescent="0.2">
      <c r="A265" s="195"/>
      <c r="B265" s="193"/>
      <c r="C265" s="193"/>
      <c r="D265" s="193"/>
      <c r="E265" s="193"/>
      <c r="F265" s="196"/>
    </row>
    <row r="266" spans="1:6" x14ac:dyDescent="0.2">
      <c r="A266" s="195"/>
      <c r="B266" s="193"/>
      <c r="C266" s="193"/>
      <c r="D266" s="193"/>
      <c r="E266" s="193"/>
      <c r="F266" s="196"/>
    </row>
    <row r="267" spans="1:6" x14ac:dyDescent="0.2">
      <c r="A267" s="195"/>
      <c r="B267" s="193"/>
      <c r="C267" s="193"/>
      <c r="D267" s="193"/>
      <c r="E267" s="193"/>
      <c r="F267" s="196"/>
    </row>
    <row r="268" spans="1:6" x14ac:dyDescent="0.2">
      <c r="A268" s="195"/>
      <c r="B268" s="193"/>
      <c r="C268" s="193"/>
      <c r="D268" s="193"/>
      <c r="E268" s="193"/>
      <c r="F268" s="196"/>
    </row>
    <row r="269" spans="1:6" x14ac:dyDescent="0.2">
      <c r="A269" s="195"/>
      <c r="B269" s="193"/>
      <c r="C269" s="193"/>
      <c r="D269" s="193"/>
      <c r="E269" s="193"/>
      <c r="F269" s="196"/>
    </row>
    <row r="270" spans="1:6" x14ac:dyDescent="0.2">
      <c r="A270" s="195"/>
      <c r="B270" s="193"/>
      <c r="C270" s="193"/>
      <c r="D270" s="193"/>
      <c r="E270" s="193"/>
      <c r="F270" s="196"/>
    </row>
    <row r="271" spans="1:6" x14ac:dyDescent="0.2">
      <c r="A271" s="195"/>
      <c r="B271" s="193"/>
      <c r="C271" s="193"/>
      <c r="D271" s="193"/>
      <c r="E271" s="193"/>
      <c r="F271" s="196"/>
    </row>
    <row r="272" spans="1:6" x14ac:dyDescent="0.2">
      <c r="A272" s="195"/>
      <c r="B272" s="193"/>
      <c r="C272" s="193"/>
      <c r="D272" s="193"/>
      <c r="E272" s="193"/>
      <c r="F272" s="196"/>
    </row>
    <row r="273" spans="1:6" x14ac:dyDescent="0.2">
      <c r="A273" s="195"/>
      <c r="B273" s="193"/>
      <c r="C273" s="193"/>
      <c r="D273" s="193"/>
      <c r="E273" s="193"/>
      <c r="F273" s="196"/>
    </row>
    <row r="274" spans="1:6" x14ac:dyDescent="0.2">
      <c r="A274" s="195"/>
      <c r="B274" s="193"/>
      <c r="C274" s="193"/>
      <c r="D274" s="193"/>
      <c r="E274" s="193"/>
      <c r="F274" s="196"/>
    </row>
    <row r="275" spans="1:6" x14ac:dyDescent="0.2">
      <c r="A275" s="195"/>
      <c r="B275" s="193"/>
      <c r="C275" s="193"/>
      <c r="D275" s="193"/>
      <c r="E275" s="193"/>
      <c r="F275" s="196"/>
    </row>
    <row r="276" spans="1:6" x14ac:dyDescent="0.2">
      <c r="A276" s="195"/>
      <c r="B276" s="193"/>
      <c r="C276" s="193"/>
      <c r="D276" s="193"/>
      <c r="E276" s="193"/>
      <c r="F276" s="196"/>
    </row>
    <row r="277" spans="1:6" x14ac:dyDescent="0.2">
      <c r="A277" s="195"/>
      <c r="B277" s="193"/>
      <c r="C277" s="193"/>
      <c r="D277" s="193"/>
      <c r="E277" s="193"/>
      <c r="F277" s="196"/>
    </row>
    <row r="278" spans="1:6" x14ac:dyDescent="0.2">
      <c r="A278" s="195"/>
      <c r="B278" s="193"/>
      <c r="C278" s="193"/>
      <c r="D278" s="193"/>
      <c r="E278" s="193"/>
      <c r="F278" s="196"/>
    </row>
    <row r="279" spans="1:6" x14ac:dyDescent="0.2">
      <c r="A279" s="195"/>
      <c r="B279" s="193"/>
      <c r="C279" s="193"/>
      <c r="D279" s="193"/>
      <c r="E279" s="193"/>
      <c r="F279" s="196"/>
    </row>
    <row r="280" spans="1:6" x14ac:dyDescent="0.2">
      <c r="A280" s="195"/>
      <c r="B280" s="193"/>
      <c r="C280" s="193"/>
      <c r="D280" s="193"/>
      <c r="E280" s="193"/>
      <c r="F280" s="196"/>
    </row>
    <row r="281" spans="1:6" x14ac:dyDescent="0.2">
      <c r="A281" s="195"/>
      <c r="B281" s="193"/>
      <c r="C281" s="193"/>
      <c r="D281" s="193"/>
      <c r="E281" s="193"/>
      <c r="F281" s="196"/>
    </row>
    <row r="282" spans="1:6" x14ac:dyDescent="0.2">
      <c r="A282" s="195"/>
      <c r="B282" s="193"/>
      <c r="C282" s="193"/>
      <c r="D282" s="193"/>
      <c r="E282" s="193"/>
      <c r="F282" s="196"/>
    </row>
    <row r="283" spans="1:6" x14ac:dyDescent="0.2">
      <c r="A283" s="195"/>
      <c r="B283" s="193"/>
      <c r="C283" s="193"/>
      <c r="D283" s="193"/>
      <c r="E283" s="193"/>
      <c r="F283" s="196"/>
    </row>
    <row r="284" spans="1:6" x14ac:dyDescent="0.2">
      <c r="A284" s="195"/>
      <c r="B284" s="193"/>
      <c r="C284" s="193"/>
      <c r="D284" s="193"/>
      <c r="E284" s="193"/>
      <c r="F284" s="196"/>
    </row>
    <row r="285" spans="1:6" x14ac:dyDescent="0.2">
      <c r="A285" s="195"/>
      <c r="B285" s="193"/>
      <c r="C285" s="193"/>
      <c r="D285" s="193"/>
      <c r="E285" s="193"/>
      <c r="F285" s="196"/>
    </row>
    <row r="286" spans="1:6" x14ac:dyDescent="0.2">
      <c r="A286" s="195"/>
      <c r="B286" s="193"/>
      <c r="C286" s="193"/>
      <c r="D286" s="193"/>
      <c r="E286" s="193"/>
      <c r="F286" s="196"/>
    </row>
    <row r="287" spans="1:6" x14ac:dyDescent="0.2">
      <c r="A287" s="195"/>
      <c r="B287" s="193"/>
      <c r="C287" s="193"/>
      <c r="D287" s="193"/>
      <c r="E287" s="193"/>
      <c r="F287" s="196"/>
    </row>
    <row r="288" spans="1:6" x14ac:dyDescent="0.2">
      <c r="A288" s="195"/>
      <c r="B288" s="193"/>
      <c r="C288" s="193"/>
      <c r="D288" s="193"/>
      <c r="E288" s="193"/>
      <c r="F288" s="196"/>
    </row>
    <row r="289" spans="1:6" x14ac:dyDescent="0.2">
      <c r="A289" s="195"/>
      <c r="B289" s="193"/>
      <c r="C289" s="193"/>
      <c r="D289" s="193"/>
      <c r="E289" s="193"/>
      <c r="F289" s="196"/>
    </row>
    <row r="290" spans="1:6" x14ac:dyDescent="0.2">
      <c r="A290" s="195"/>
      <c r="B290" s="193"/>
      <c r="C290" s="193"/>
      <c r="D290" s="193"/>
      <c r="E290" s="193"/>
      <c r="F290" s="196"/>
    </row>
    <row r="291" spans="1:6" x14ac:dyDescent="0.2">
      <c r="A291" s="195"/>
      <c r="B291" s="193"/>
      <c r="C291" s="193"/>
      <c r="D291" s="193"/>
      <c r="E291" s="193"/>
      <c r="F291" s="196"/>
    </row>
    <row r="292" spans="1:6" x14ac:dyDescent="0.2">
      <c r="A292" s="195"/>
      <c r="B292" s="193"/>
      <c r="C292" s="193"/>
      <c r="D292" s="193"/>
      <c r="E292" s="193"/>
      <c r="F292" s="196"/>
    </row>
    <row r="293" spans="1:6" x14ac:dyDescent="0.2">
      <c r="A293" s="195"/>
      <c r="B293" s="193"/>
      <c r="C293" s="193"/>
      <c r="D293" s="193"/>
      <c r="E293" s="193"/>
      <c r="F293" s="196"/>
    </row>
    <row r="294" spans="1:6" x14ac:dyDescent="0.2">
      <c r="A294" s="195"/>
      <c r="B294" s="193"/>
      <c r="C294" s="193"/>
      <c r="D294" s="193"/>
      <c r="E294" s="193"/>
      <c r="F294" s="196"/>
    </row>
    <row r="295" spans="1:6" x14ac:dyDescent="0.2">
      <c r="A295" s="195"/>
      <c r="B295" s="193"/>
      <c r="C295" s="193"/>
      <c r="D295" s="193"/>
      <c r="E295" s="193"/>
      <c r="F295" s="196"/>
    </row>
    <row r="296" spans="1:6" x14ac:dyDescent="0.2">
      <c r="A296" s="195"/>
      <c r="B296" s="193"/>
      <c r="C296" s="193"/>
      <c r="D296" s="193"/>
      <c r="E296" s="193"/>
      <c r="F296" s="196"/>
    </row>
    <row r="297" spans="1:6" x14ac:dyDescent="0.2">
      <c r="A297" s="195"/>
      <c r="B297" s="193"/>
      <c r="C297" s="193"/>
      <c r="D297" s="193"/>
      <c r="E297" s="193"/>
      <c r="F297" s="196"/>
    </row>
    <row r="298" spans="1:6" x14ac:dyDescent="0.2">
      <c r="A298" s="195"/>
      <c r="B298" s="193"/>
      <c r="C298" s="193"/>
      <c r="D298" s="193"/>
      <c r="E298" s="193"/>
      <c r="F298" s="196"/>
    </row>
    <row r="299" spans="1:6" x14ac:dyDescent="0.2">
      <c r="A299" s="195"/>
      <c r="B299" s="193"/>
      <c r="C299" s="193"/>
      <c r="D299" s="193"/>
      <c r="E299" s="193"/>
      <c r="F299" s="196"/>
    </row>
    <row r="300" spans="1:6" x14ac:dyDescent="0.2">
      <c r="A300" s="195"/>
      <c r="B300" s="193"/>
      <c r="C300" s="193"/>
      <c r="D300" s="193"/>
      <c r="E300" s="193"/>
      <c r="F300" s="196"/>
    </row>
    <row r="301" spans="1:6" x14ac:dyDescent="0.2">
      <c r="A301" s="195"/>
      <c r="B301" s="193"/>
      <c r="C301" s="193"/>
      <c r="D301" s="193"/>
      <c r="E301" s="193"/>
      <c r="F301" s="196"/>
    </row>
    <row r="302" spans="1:6" x14ac:dyDescent="0.2">
      <c r="A302" s="195"/>
      <c r="B302" s="193"/>
      <c r="C302" s="193"/>
      <c r="D302" s="193"/>
      <c r="E302" s="193"/>
      <c r="F302" s="196"/>
    </row>
    <row r="303" spans="1:6" x14ac:dyDescent="0.2">
      <c r="A303" s="195"/>
      <c r="B303" s="193"/>
      <c r="C303" s="193"/>
      <c r="D303" s="193"/>
      <c r="E303" s="193"/>
      <c r="F303" s="196"/>
    </row>
    <row r="304" spans="1:6" x14ac:dyDescent="0.2">
      <c r="A304" s="195"/>
      <c r="B304" s="193"/>
      <c r="C304" s="193"/>
      <c r="D304" s="193"/>
      <c r="E304" s="193"/>
      <c r="F304" s="196"/>
    </row>
    <row r="305" spans="1:6" x14ac:dyDescent="0.2">
      <c r="A305" s="195"/>
      <c r="B305" s="193"/>
      <c r="C305" s="193"/>
      <c r="D305" s="193"/>
      <c r="E305" s="193"/>
      <c r="F305" s="196"/>
    </row>
    <row r="306" spans="1:6" x14ac:dyDescent="0.2">
      <c r="A306" s="195"/>
      <c r="B306" s="193"/>
      <c r="C306" s="193"/>
      <c r="D306" s="193"/>
      <c r="E306" s="193"/>
      <c r="F306" s="196"/>
    </row>
    <row r="307" spans="1:6" x14ac:dyDescent="0.2">
      <c r="A307" s="195"/>
      <c r="B307" s="193"/>
      <c r="C307" s="193"/>
      <c r="D307" s="193"/>
      <c r="E307" s="193"/>
      <c r="F307" s="196"/>
    </row>
    <row r="308" spans="1:6" x14ac:dyDescent="0.2">
      <c r="A308" s="195"/>
      <c r="B308" s="193"/>
      <c r="C308" s="193"/>
      <c r="D308" s="193"/>
      <c r="E308" s="193"/>
      <c r="F308" s="196"/>
    </row>
    <row r="309" spans="1:6" x14ac:dyDescent="0.2">
      <c r="A309" s="195"/>
      <c r="B309" s="193"/>
      <c r="C309" s="193"/>
      <c r="D309" s="193"/>
      <c r="E309" s="193"/>
      <c r="F309" s="196"/>
    </row>
    <row r="310" spans="1:6" x14ac:dyDescent="0.2">
      <c r="A310" s="195"/>
      <c r="B310" s="193"/>
      <c r="C310" s="193"/>
      <c r="D310" s="193"/>
      <c r="E310" s="193"/>
      <c r="F310" s="196"/>
    </row>
    <row r="311" spans="1:6" x14ac:dyDescent="0.2">
      <c r="A311" s="195"/>
      <c r="B311" s="193"/>
      <c r="C311" s="193"/>
      <c r="D311" s="193"/>
      <c r="E311" s="193"/>
      <c r="F311" s="196"/>
    </row>
    <row r="312" spans="1:6" x14ac:dyDescent="0.2">
      <c r="A312" s="195"/>
      <c r="B312" s="193"/>
      <c r="C312" s="193"/>
      <c r="D312" s="193"/>
      <c r="E312" s="193"/>
      <c r="F312" s="196"/>
    </row>
    <row r="313" spans="1:6" x14ac:dyDescent="0.2">
      <c r="A313" s="195"/>
      <c r="B313" s="193"/>
      <c r="C313" s="193"/>
      <c r="D313" s="193"/>
      <c r="E313" s="193"/>
      <c r="F313" s="196"/>
    </row>
    <row r="314" spans="1:6" x14ac:dyDescent="0.2">
      <c r="A314" s="195"/>
      <c r="B314" s="193"/>
      <c r="C314" s="193"/>
      <c r="D314" s="193"/>
      <c r="E314" s="193"/>
      <c r="F314" s="196"/>
    </row>
    <row r="315" spans="1:6" x14ac:dyDescent="0.2">
      <c r="A315" s="195"/>
      <c r="B315" s="193"/>
      <c r="C315" s="193"/>
      <c r="D315" s="193"/>
      <c r="E315" s="193"/>
      <c r="F315" s="196"/>
    </row>
    <row r="316" spans="1:6" x14ac:dyDescent="0.2">
      <c r="A316" s="195"/>
      <c r="B316" s="193"/>
      <c r="C316" s="193"/>
      <c r="D316" s="193"/>
      <c r="E316" s="193"/>
      <c r="F316" s="196"/>
    </row>
    <row r="317" spans="1:6" x14ac:dyDescent="0.2">
      <c r="A317" s="195"/>
      <c r="B317" s="193"/>
      <c r="C317" s="193"/>
      <c r="D317" s="193"/>
      <c r="E317" s="193"/>
      <c r="F317" s="196"/>
    </row>
    <row r="318" spans="1:6" x14ac:dyDescent="0.2">
      <c r="A318" s="195"/>
      <c r="B318" s="193"/>
      <c r="C318" s="193"/>
      <c r="D318" s="193"/>
      <c r="E318" s="193"/>
      <c r="F318" s="196"/>
    </row>
    <row r="319" spans="1:6" x14ac:dyDescent="0.2">
      <c r="A319" s="195"/>
      <c r="B319" s="193"/>
      <c r="C319" s="193"/>
      <c r="D319" s="193"/>
      <c r="E319" s="193"/>
      <c r="F319" s="196"/>
    </row>
    <row r="320" spans="1:6" x14ac:dyDescent="0.2">
      <c r="A320" s="195"/>
      <c r="B320" s="193"/>
      <c r="C320" s="193"/>
      <c r="D320" s="193"/>
      <c r="E320" s="193"/>
      <c r="F320" s="196"/>
    </row>
    <row r="321" spans="1:6" x14ac:dyDescent="0.2">
      <c r="A321" s="195"/>
      <c r="B321" s="193"/>
      <c r="C321" s="193"/>
      <c r="D321" s="193"/>
      <c r="E321" s="193"/>
      <c r="F321" s="196"/>
    </row>
    <row r="322" spans="1:6" x14ac:dyDescent="0.2">
      <c r="A322" s="195"/>
      <c r="B322" s="193"/>
      <c r="C322" s="193"/>
      <c r="D322" s="193"/>
      <c r="E322" s="193"/>
      <c r="F322" s="196"/>
    </row>
    <row r="323" spans="1:6" x14ac:dyDescent="0.2">
      <c r="A323" s="195"/>
      <c r="B323" s="193"/>
      <c r="C323" s="193"/>
      <c r="D323" s="193"/>
      <c r="E323" s="193"/>
      <c r="F323" s="196"/>
    </row>
    <row r="324" spans="1:6" x14ac:dyDescent="0.2">
      <c r="A324" s="195"/>
      <c r="B324" s="193"/>
      <c r="C324" s="193"/>
      <c r="D324" s="193"/>
      <c r="E324" s="193"/>
      <c r="F324" s="196"/>
    </row>
    <row r="325" spans="1:6" x14ac:dyDescent="0.2">
      <c r="A325" s="195"/>
      <c r="B325" s="193"/>
      <c r="C325" s="193"/>
      <c r="D325" s="193"/>
      <c r="E325" s="193"/>
      <c r="F325" s="196"/>
    </row>
    <row r="326" spans="1:6" x14ac:dyDescent="0.2">
      <c r="A326" s="195"/>
      <c r="B326" s="193"/>
      <c r="C326" s="193"/>
      <c r="D326" s="193"/>
      <c r="E326" s="193"/>
      <c r="F326" s="196"/>
    </row>
    <row r="327" spans="1:6" x14ac:dyDescent="0.2">
      <c r="A327" s="195"/>
      <c r="B327" s="193"/>
      <c r="C327" s="193"/>
      <c r="D327" s="193"/>
      <c r="E327" s="193"/>
      <c r="F327" s="196"/>
    </row>
    <row r="328" spans="1:6" x14ac:dyDescent="0.2">
      <c r="A328" s="195"/>
      <c r="B328" s="193"/>
      <c r="C328" s="193"/>
      <c r="D328" s="193"/>
      <c r="E328" s="193"/>
      <c r="F328" s="196"/>
    </row>
    <row r="329" spans="1:6" x14ac:dyDescent="0.2">
      <c r="A329" s="195"/>
      <c r="B329" s="193"/>
      <c r="C329" s="193"/>
      <c r="D329" s="193"/>
      <c r="E329" s="193"/>
      <c r="F329" s="196"/>
    </row>
    <row r="330" spans="1:6" x14ac:dyDescent="0.2">
      <c r="A330" s="195"/>
      <c r="B330" s="193"/>
      <c r="C330" s="193"/>
      <c r="D330" s="193"/>
      <c r="E330" s="193"/>
      <c r="F330" s="196"/>
    </row>
    <row r="331" spans="1:6" x14ac:dyDescent="0.2">
      <c r="A331" s="195"/>
      <c r="B331" s="193"/>
      <c r="C331" s="193"/>
      <c r="D331" s="193"/>
      <c r="E331" s="193"/>
      <c r="F331" s="196"/>
    </row>
    <row r="332" spans="1:6" x14ac:dyDescent="0.2">
      <c r="A332" s="195"/>
      <c r="B332" s="193"/>
      <c r="C332" s="193"/>
      <c r="D332" s="193"/>
      <c r="E332" s="193"/>
      <c r="F332" s="196"/>
    </row>
    <row r="333" spans="1:6" x14ac:dyDescent="0.2">
      <c r="A333" s="195"/>
      <c r="B333" s="193"/>
      <c r="C333" s="193"/>
      <c r="D333" s="193"/>
      <c r="E333" s="193"/>
      <c r="F333" s="196"/>
    </row>
    <row r="334" spans="1:6" x14ac:dyDescent="0.2">
      <c r="A334" s="195"/>
      <c r="B334" s="193"/>
      <c r="C334" s="193"/>
      <c r="D334" s="193"/>
      <c r="E334" s="193"/>
      <c r="F334" s="196"/>
    </row>
    <row r="335" spans="1:6" x14ac:dyDescent="0.2">
      <c r="A335" s="195"/>
      <c r="B335" s="193"/>
      <c r="C335" s="193"/>
      <c r="D335" s="193"/>
      <c r="E335" s="193"/>
      <c r="F335" s="196"/>
    </row>
    <row r="336" spans="1:6" x14ac:dyDescent="0.2">
      <c r="A336" s="195"/>
      <c r="B336" s="193"/>
      <c r="C336" s="193"/>
      <c r="D336" s="193"/>
      <c r="E336" s="193"/>
      <c r="F336" s="196"/>
    </row>
    <row r="337" spans="1:6" x14ac:dyDescent="0.2">
      <c r="A337" s="195"/>
      <c r="B337" s="193"/>
      <c r="C337" s="193"/>
      <c r="D337" s="193"/>
      <c r="E337" s="193"/>
      <c r="F337" s="196"/>
    </row>
    <row r="338" spans="1:6" x14ac:dyDescent="0.2">
      <c r="A338" s="195"/>
      <c r="B338" s="193"/>
      <c r="C338" s="193"/>
      <c r="D338" s="193"/>
      <c r="E338" s="193"/>
      <c r="F338" s="196"/>
    </row>
    <row r="339" spans="1:6" x14ac:dyDescent="0.2">
      <c r="A339" s="195"/>
      <c r="B339" s="193"/>
      <c r="C339" s="193"/>
      <c r="D339" s="193"/>
      <c r="E339" s="193"/>
      <c r="F339" s="196"/>
    </row>
    <row r="340" spans="1:6" x14ac:dyDescent="0.2">
      <c r="A340" s="195"/>
      <c r="B340" s="193"/>
      <c r="C340" s="193"/>
      <c r="D340" s="193"/>
      <c r="E340" s="193"/>
      <c r="F340" s="196"/>
    </row>
    <row r="341" spans="1:6" x14ac:dyDescent="0.2">
      <c r="A341" s="195"/>
      <c r="B341" s="193"/>
      <c r="C341" s="193"/>
      <c r="D341" s="193"/>
      <c r="E341" s="193"/>
      <c r="F341" s="196"/>
    </row>
    <row r="342" spans="1:6" x14ac:dyDescent="0.2">
      <c r="A342" s="195"/>
      <c r="B342" s="193"/>
      <c r="C342" s="193"/>
      <c r="D342" s="193"/>
      <c r="E342" s="193"/>
      <c r="F342" s="196"/>
    </row>
    <row r="343" spans="1:6" x14ac:dyDescent="0.2">
      <c r="A343" s="195"/>
      <c r="B343" s="193"/>
      <c r="C343" s="193"/>
      <c r="D343" s="193"/>
      <c r="E343" s="193"/>
      <c r="F343" s="196"/>
    </row>
    <row r="344" spans="1:6" x14ac:dyDescent="0.2">
      <c r="A344" s="195"/>
      <c r="B344" s="193"/>
      <c r="C344" s="193"/>
      <c r="D344" s="193"/>
      <c r="E344" s="193"/>
      <c r="F344" s="196"/>
    </row>
    <row r="345" spans="1:6" x14ac:dyDescent="0.2">
      <c r="A345" s="195"/>
      <c r="B345" s="193"/>
      <c r="C345" s="193"/>
      <c r="D345" s="193"/>
      <c r="E345" s="193"/>
      <c r="F345" s="196"/>
    </row>
    <row r="346" spans="1:6" x14ac:dyDescent="0.2">
      <c r="A346" s="195"/>
      <c r="B346" s="193"/>
      <c r="C346" s="193"/>
      <c r="D346" s="193"/>
      <c r="E346" s="193"/>
      <c r="F346" s="196"/>
    </row>
    <row r="347" spans="1:6" x14ac:dyDescent="0.2">
      <c r="A347" s="195"/>
      <c r="B347" s="193"/>
      <c r="C347" s="193"/>
      <c r="D347" s="193"/>
      <c r="E347" s="193"/>
      <c r="F347" s="196"/>
    </row>
    <row r="348" spans="1:6" x14ac:dyDescent="0.2">
      <c r="A348" s="195"/>
      <c r="B348" s="193"/>
      <c r="C348" s="193"/>
      <c r="D348" s="193"/>
      <c r="E348" s="193"/>
      <c r="F348" s="196"/>
    </row>
    <row r="349" spans="1:6" x14ac:dyDescent="0.2">
      <c r="A349" s="195"/>
      <c r="B349" s="193"/>
      <c r="C349" s="193"/>
      <c r="D349" s="193"/>
      <c r="E349" s="193"/>
      <c r="F349" s="196"/>
    </row>
    <row r="350" spans="1:6" x14ac:dyDescent="0.2">
      <c r="A350" s="195"/>
      <c r="B350" s="193"/>
      <c r="C350" s="193"/>
      <c r="D350" s="193"/>
      <c r="E350" s="193"/>
      <c r="F350" s="196"/>
    </row>
    <row r="351" spans="1:6" x14ac:dyDescent="0.2">
      <c r="A351" s="195"/>
      <c r="B351" s="193"/>
      <c r="C351" s="193"/>
      <c r="D351" s="193"/>
      <c r="E351" s="193"/>
      <c r="F351" s="196"/>
    </row>
    <row r="352" spans="1:6" x14ac:dyDescent="0.2">
      <c r="A352" s="195"/>
      <c r="B352" s="193"/>
      <c r="C352" s="193"/>
      <c r="D352" s="193"/>
      <c r="E352" s="193"/>
      <c r="F352" s="196"/>
    </row>
    <row r="353" spans="1:6" x14ac:dyDescent="0.2">
      <c r="A353" s="195"/>
      <c r="B353" s="193"/>
      <c r="C353" s="193"/>
      <c r="D353" s="193"/>
      <c r="E353" s="193"/>
      <c r="F353" s="196"/>
    </row>
    <row r="354" spans="1:6" x14ac:dyDescent="0.2">
      <c r="A354" s="195"/>
      <c r="B354" s="193"/>
      <c r="C354" s="193"/>
      <c r="D354" s="193"/>
      <c r="E354" s="193"/>
      <c r="F354" s="196"/>
    </row>
    <row r="355" spans="1:6" x14ac:dyDescent="0.2">
      <c r="A355" s="195"/>
      <c r="B355" s="193"/>
      <c r="C355" s="193"/>
      <c r="D355" s="193"/>
      <c r="E355" s="193"/>
      <c r="F355" s="196"/>
    </row>
    <row r="356" spans="1:6" x14ac:dyDescent="0.2">
      <c r="A356" s="195"/>
      <c r="B356" s="193"/>
      <c r="C356" s="193"/>
      <c r="D356" s="193"/>
      <c r="E356" s="193"/>
      <c r="F356" s="196"/>
    </row>
    <row r="357" spans="1:6" x14ac:dyDescent="0.2">
      <c r="A357" s="195"/>
      <c r="B357" s="193"/>
      <c r="C357" s="193"/>
      <c r="D357" s="193"/>
      <c r="E357" s="193"/>
      <c r="F357" s="196"/>
    </row>
    <row r="358" spans="1:6" x14ac:dyDescent="0.2">
      <c r="A358" s="195"/>
      <c r="B358" s="193"/>
      <c r="C358" s="193"/>
      <c r="D358" s="193"/>
      <c r="E358" s="193"/>
      <c r="F358" s="196"/>
    </row>
    <row r="359" spans="1:6" x14ac:dyDescent="0.2">
      <c r="A359" s="195"/>
      <c r="B359" s="193"/>
      <c r="C359" s="193"/>
      <c r="D359" s="193"/>
      <c r="E359" s="193"/>
      <c r="F359" s="196"/>
    </row>
    <row r="360" spans="1:6" x14ac:dyDescent="0.2">
      <c r="A360" s="195"/>
      <c r="B360" s="193"/>
      <c r="C360" s="193"/>
      <c r="D360" s="193"/>
      <c r="E360" s="193"/>
      <c r="F360" s="196"/>
    </row>
    <row r="361" spans="1:6" x14ac:dyDescent="0.2">
      <c r="A361" s="195"/>
      <c r="B361" s="193"/>
      <c r="C361" s="193"/>
      <c r="D361" s="193"/>
      <c r="E361" s="193"/>
      <c r="F361" s="196"/>
    </row>
    <row r="362" spans="1:6" x14ac:dyDescent="0.2">
      <c r="A362" s="195"/>
      <c r="B362" s="193"/>
      <c r="C362" s="193"/>
      <c r="D362" s="193"/>
      <c r="E362" s="193"/>
      <c r="F362" s="196"/>
    </row>
    <row r="363" spans="1:6" x14ac:dyDescent="0.2">
      <c r="A363" s="195"/>
      <c r="B363" s="193"/>
      <c r="C363" s="193"/>
      <c r="D363" s="193"/>
      <c r="E363" s="193"/>
      <c r="F363" s="196"/>
    </row>
    <row r="364" spans="1:6" x14ac:dyDescent="0.2">
      <c r="A364" s="195"/>
      <c r="B364" s="193"/>
      <c r="C364" s="193"/>
      <c r="D364" s="193"/>
      <c r="E364" s="193"/>
      <c r="F364" s="196"/>
    </row>
    <row r="365" spans="1:6" x14ac:dyDescent="0.2">
      <c r="A365" s="195"/>
      <c r="B365" s="193"/>
      <c r="C365" s="193"/>
      <c r="D365" s="193"/>
      <c r="E365" s="193"/>
      <c r="F365" s="196"/>
    </row>
    <row r="366" spans="1:6" x14ac:dyDescent="0.2">
      <c r="A366" s="195"/>
      <c r="B366" s="193"/>
      <c r="C366" s="193"/>
      <c r="D366" s="193"/>
      <c r="E366" s="193"/>
      <c r="F366" s="196"/>
    </row>
    <row r="367" spans="1:6" x14ac:dyDescent="0.2">
      <c r="A367" s="195"/>
      <c r="B367" s="193"/>
      <c r="C367" s="193"/>
      <c r="D367" s="193"/>
      <c r="E367" s="193"/>
      <c r="F367" s="196"/>
    </row>
    <row r="368" spans="1:6" x14ac:dyDescent="0.2">
      <c r="A368" s="195"/>
      <c r="B368" s="193"/>
      <c r="C368" s="193"/>
      <c r="D368" s="193"/>
      <c r="E368" s="193"/>
      <c r="F368" s="196"/>
    </row>
    <row r="369" spans="1:6" x14ac:dyDescent="0.2">
      <c r="A369" s="195"/>
      <c r="B369" s="193"/>
      <c r="C369" s="193"/>
      <c r="D369" s="193"/>
      <c r="E369" s="193"/>
      <c r="F369" s="196"/>
    </row>
    <row r="370" spans="1:6" x14ac:dyDescent="0.2">
      <c r="A370" s="195"/>
      <c r="B370" s="193"/>
      <c r="C370" s="193"/>
      <c r="D370" s="193"/>
      <c r="E370" s="193"/>
      <c r="F370" s="196"/>
    </row>
    <row r="371" spans="1:6" x14ac:dyDescent="0.2">
      <c r="A371" s="195"/>
      <c r="B371" s="193"/>
      <c r="C371" s="193"/>
      <c r="D371" s="193"/>
      <c r="E371" s="193"/>
      <c r="F371" s="196"/>
    </row>
    <row r="372" spans="1:6" x14ac:dyDescent="0.2">
      <c r="A372" s="195"/>
      <c r="B372" s="193"/>
      <c r="C372" s="193"/>
      <c r="D372" s="193"/>
      <c r="E372" s="193"/>
      <c r="F372" s="196"/>
    </row>
    <row r="373" spans="1:6" x14ac:dyDescent="0.2">
      <c r="A373" s="195"/>
      <c r="B373" s="193"/>
      <c r="C373" s="193"/>
      <c r="D373" s="193"/>
      <c r="E373" s="193"/>
      <c r="F373" s="196"/>
    </row>
    <row r="374" spans="1:6" x14ac:dyDescent="0.2">
      <c r="A374" s="195"/>
      <c r="B374" s="193"/>
      <c r="C374" s="193"/>
      <c r="D374" s="193"/>
      <c r="E374" s="193"/>
      <c r="F374" s="196"/>
    </row>
    <row r="375" spans="1:6" x14ac:dyDescent="0.2">
      <c r="A375" s="195"/>
      <c r="B375" s="193"/>
      <c r="C375" s="193"/>
      <c r="D375" s="193"/>
      <c r="E375" s="193"/>
      <c r="F375" s="196"/>
    </row>
    <row r="376" spans="1:6" x14ac:dyDescent="0.2">
      <c r="A376" s="195"/>
      <c r="B376" s="193"/>
      <c r="C376" s="193"/>
      <c r="D376" s="193"/>
      <c r="E376" s="193"/>
      <c r="F376" s="196"/>
    </row>
    <row r="377" spans="1:6" x14ac:dyDescent="0.2">
      <c r="A377" s="195"/>
      <c r="B377" s="193"/>
      <c r="C377" s="193"/>
      <c r="D377" s="193"/>
      <c r="E377" s="193"/>
      <c r="F377" s="196"/>
    </row>
    <row r="378" spans="1:6" x14ac:dyDescent="0.2">
      <c r="A378" s="195"/>
      <c r="B378" s="193"/>
      <c r="C378" s="193"/>
      <c r="D378" s="193"/>
      <c r="E378" s="193"/>
      <c r="F378" s="196"/>
    </row>
    <row r="379" spans="1:6" x14ac:dyDescent="0.2">
      <c r="A379" s="195"/>
      <c r="B379" s="193"/>
      <c r="C379" s="193"/>
      <c r="D379" s="193"/>
      <c r="E379" s="193"/>
      <c r="F379" s="196"/>
    </row>
    <row r="380" spans="1:6" x14ac:dyDescent="0.2">
      <c r="A380" s="195"/>
      <c r="B380" s="193"/>
      <c r="C380" s="193"/>
      <c r="D380" s="193"/>
      <c r="E380" s="193"/>
      <c r="F380" s="196"/>
    </row>
    <row r="381" spans="1:6" x14ac:dyDescent="0.2">
      <c r="A381" s="195"/>
      <c r="B381" s="193"/>
      <c r="C381" s="193"/>
      <c r="D381" s="193"/>
      <c r="E381" s="193"/>
      <c r="F381" s="196"/>
    </row>
    <row r="382" spans="1:6" x14ac:dyDescent="0.2">
      <c r="A382" s="195"/>
      <c r="B382" s="193"/>
      <c r="C382" s="193"/>
      <c r="D382" s="193"/>
      <c r="E382" s="193"/>
      <c r="F382" s="196"/>
    </row>
    <row r="383" spans="1:6" x14ac:dyDescent="0.2">
      <c r="A383" s="195"/>
      <c r="B383" s="193"/>
      <c r="C383" s="193"/>
      <c r="D383" s="193"/>
      <c r="E383" s="193"/>
      <c r="F383" s="196"/>
    </row>
    <row r="384" spans="1:6" x14ac:dyDescent="0.2">
      <c r="A384" s="195"/>
      <c r="B384" s="193"/>
      <c r="C384" s="193"/>
      <c r="D384" s="193"/>
      <c r="E384" s="193"/>
      <c r="F384" s="196"/>
    </row>
    <row r="385" spans="1:6" x14ac:dyDescent="0.2">
      <c r="A385" s="195"/>
      <c r="B385" s="193"/>
      <c r="C385" s="193"/>
      <c r="D385" s="193"/>
      <c r="E385" s="193"/>
      <c r="F385" s="196"/>
    </row>
    <row r="386" spans="1:6" x14ac:dyDescent="0.2">
      <c r="A386" s="195"/>
      <c r="B386" s="193"/>
      <c r="C386" s="193"/>
      <c r="D386" s="193"/>
      <c r="E386" s="193"/>
      <c r="F386" s="196"/>
    </row>
    <row r="387" spans="1:6" x14ac:dyDescent="0.2">
      <c r="A387" s="195"/>
      <c r="B387" s="193"/>
      <c r="C387" s="193"/>
      <c r="D387" s="193"/>
      <c r="E387" s="193"/>
      <c r="F387" s="196"/>
    </row>
    <row r="388" spans="1:6" x14ac:dyDescent="0.2">
      <c r="A388" s="195"/>
      <c r="B388" s="193"/>
      <c r="C388" s="193"/>
      <c r="D388" s="193"/>
      <c r="E388" s="193"/>
      <c r="F388" s="196"/>
    </row>
    <row r="389" spans="1:6" x14ac:dyDescent="0.2">
      <c r="A389" s="195"/>
      <c r="B389" s="193"/>
      <c r="C389" s="193"/>
      <c r="D389" s="193"/>
      <c r="E389" s="193"/>
      <c r="F389" s="196"/>
    </row>
    <row r="390" spans="1:6" x14ac:dyDescent="0.2">
      <c r="A390" s="195"/>
      <c r="B390" s="193"/>
      <c r="C390" s="193"/>
      <c r="D390" s="193"/>
      <c r="E390" s="193"/>
      <c r="F390" s="196"/>
    </row>
    <row r="391" spans="1:6" x14ac:dyDescent="0.2">
      <c r="A391" s="195"/>
      <c r="B391" s="193"/>
      <c r="C391" s="193"/>
      <c r="D391" s="193"/>
      <c r="E391" s="193"/>
      <c r="F391" s="196"/>
    </row>
    <row r="392" spans="1:6" x14ac:dyDescent="0.2">
      <c r="A392" s="195"/>
      <c r="B392" s="193"/>
      <c r="C392" s="193"/>
      <c r="D392" s="193"/>
      <c r="E392" s="193"/>
      <c r="F392" s="196"/>
    </row>
    <row r="393" spans="1:6" x14ac:dyDescent="0.2">
      <c r="A393" s="195"/>
      <c r="B393" s="193"/>
      <c r="C393" s="193"/>
      <c r="D393" s="193"/>
      <c r="E393" s="193"/>
      <c r="F393" s="196"/>
    </row>
    <row r="394" spans="1:6" x14ac:dyDescent="0.2">
      <c r="A394" s="195"/>
      <c r="B394" s="193"/>
      <c r="C394" s="193"/>
      <c r="D394" s="193"/>
      <c r="E394" s="193"/>
      <c r="F394" s="196"/>
    </row>
    <row r="395" spans="1:6" x14ac:dyDescent="0.2">
      <c r="A395" s="195"/>
      <c r="B395" s="193"/>
      <c r="C395" s="193"/>
      <c r="D395" s="193"/>
      <c r="E395" s="193"/>
      <c r="F395" s="196"/>
    </row>
    <row r="396" spans="1:6" x14ac:dyDescent="0.2">
      <c r="A396" s="195"/>
      <c r="B396" s="193"/>
      <c r="C396" s="193"/>
      <c r="D396" s="193"/>
      <c r="E396" s="193"/>
      <c r="F396" s="196"/>
    </row>
    <row r="397" spans="1:6" x14ac:dyDescent="0.2">
      <c r="A397" s="195"/>
      <c r="B397" s="193"/>
      <c r="C397" s="193"/>
      <c r="D397" s="193"/>
      <c r="E397" s="193"/>
      <c r="F397" s="196"/>
    </row>
    <row r="398" spans="1:6" x14ac:dyDescent="0.2">
      <c r="A398" s="195"/>
      <c r="B398" s="193"/>
      <c r="C398" s="193"/>
      <c r="D398" s="193"/>
      <c r="E398" s="193"/>
      <c r="F398" s="196"/>
    </row>
    <row r="399" spans="1:6" x14ac:dyDescent="0.2">
      <c r="A399" s="195"/>
      <c r="B399" s="193"/>
      <c r="C399" s="193"/>
      <c r="D399" s="193"/>
      <c r="E399" s="193"/>
      <c r="F399" s="196"/>
    </row>
    <row r="400" spans="1:6" x14ac:dyDescent="0.2">
      <c r="A400" s="195"/>
      <c r="B400" s="193"/>
      <c r="C400" s="193"/>
      <c r="D400" s="193"/>
      <c r="E400" s="193"/>
      <c r="F400" s="196"/>
    </row>
    <row r="401" spans="1:6" x14ac:dyDescent="0.2">
      <c r="A401" s="195"/>
      <c r="B401" s="193"/>
      <c r="C401" s="193"/>
      <c r="D401" s="193"/>
      <c r="E401" s="193"/>
      <c r="F401" s="196"/>
    </row>
    <row r="402" spans="1:6" x14ac:dyDescent="0.2">
      <c r="A402" s="195"/>
      <c r="B402" s="193"/>
      <c r="C402" s="193"/>
      <c r="D402" s="193"/>
      <c r="E402" s="193"/>
      <c r="F402" s="196"/>
    </row>
    <row r="403" spans="1:6" x14ac:dyDescent="0.2">
      <c r="A403" s="195"/>
      <c r="B403" s="193"/>
      <c r="C403" s="193"/>
      <c r="D403" s="193"/>
      <c r="E403" s="193"/>
      <c r="F403" s="196"/>
    </row>
    <row r="404" spans="1:6" x14ac:dyDescent="0.2">
      <c r="A404" s="195"/>
      <c r="B404" s="193"/>
      <c r="C404" s="193"/>
      <c r="D404" s="193"/>
      <c r="E404" s="193"/>
      <c r="F404" s="196"/>
    </row>
    <row r="405" spans="1:6" x14ac:dyDescent="0.2">
      <c r="A405" s="195"/>
      <c r="B405" s="193"/>
      <c r="C405" s="193"/>
      <c r="D405" s="193"/>
      <c r="E405" s="193"/>
      <c r="F405" s="196"/>
    </row>
    <row r="406" spans="1:6" x14ac:dyDescent="0.2">
      <c r="A406" s="195"/>
      <c r="B406" s="193"/>
      <c r="C406" s="193"/>
      <c r="D406" s="193"/>
      <c r="E406" s="193"/>
      <c r="F406" s="196"/>
    </row>
    <row r="407" spans="1:6" x14ac:dyDescent="0.2">
      <c r="A407" s="195"/>
      <c r="B407" s="193"/>
      <c r="C407" s="193"/>
      <c r="D407" s="193"/>
      <c r="E407" s="193"/>
      <c r="F407" s="196"/>
    </row>
    <row r="408" spans="1:6" x14ac:dyDescent="0.2">
      <c r="A408" s="195"/>
      <c r="B408" s="193"/>
      <c r="C408" s="193"/>
      <c r="D408" s="193"/>
      <c r="E408" s="193"/>
      <c r="F408" s="196"/>
    </row>
    <row r="409" spans="1:6" x14ac:dyDescent="0.2">
      <c r="A409" s="195"/>
      <c r="B409" s="193"/>
      <c r="C409" s="193"/>
      <c r="D409" s="193"/>
      <c r="E409" s="193"/>
      <c r="F409" s="196"/>
    </row>
    <row r="410" spans="1:6" x14ac:dyDescent="0.2">
      <c r="A410" s="195"/>
      <c r="B410" s="193"/>
      <c r="C410" s="193"/>
      <c r="D410" s="193"/>
      <c r="E410" s="193"/>
      <c r="F410" s="196"/>
    </row>
    <row r="411" spans="1:6" x14ac:dyDescent="0.2">
      <c r="A411" s="195"/>
      <c r="B411" s="193"/>
      <c r="C411" s="193"/>
      <c r="D411" s="193"/>
      <c r="E411" s="193"/>
      <c r="F411" s="196"/>
    </row>
    <row r="412" spans="1:6" x14ac:dyDescent="0.2">
      <c r="A412" s="195"/>
      <c r="B412" s="193"/>
      <c r="C412" s="193"/>
      <c r="D412" s="193"/>
      <c r="E412" s="193"/>
      <c r="F412" s="196"/>
    </row>
    <row r="413" spans="1:6" x14ac:dyDescent="0.2">
      <c r="A413" s="195"/>
      <c r="B413" s="193"/>
      <c r="C413" s="193"/>
      <c r="D413" s="193"/>
      <c r="E413" s="193"/>
      <c r="F413" s="196"/>
    </row>
    <row r="414" spans="1:6" x14ac:dyDescent="0.2">
      <c r="A414" s="195"/>
      <c r="B414" s="193"/>
      <c r="C414" s="193"/>
      <c r="D414" s="193"/>
      <c r="E414" s="193"/>
      <c r="F414" s="196"/>
    </row>
    <row r="415" spans="1:6" x14ac:dyDescent="0.2">
      <c r="A415" s="195"/>
      <c r="B415" s="193"/>
      <c r="C415" s="193"/>
      <c r="D415" s="193"/>
      <c r="E415" s="193"/>
      <c r="F415" s="196"/>
    </row>
    <row r="416" spans="1:6" x14ac:dyDescent="0.2">
      <c r="A416" s="195"/>
      <c r="B416" s="193"/>
      <c r="C416" s="193"/>
      <c r="D416" s="193"/>
      <c r="E416" s="193"/>
      <c r="F416" s="196"/>
    </row>
    <row r="417" spans="1:6" x14ac:dyDescent="0.2">
      <c r="A417" s="195"/>
      <c r="B417" s="193"/>
      <c r="C417" s="193"/>
      <c r="D417" s="193"/>
      <c r="E417" s="193"/>
      <c r="F417" s="196"/>
    </row>
    <row r="418" spans="1:6" x14ac:dyDescent="0.2">
      <c r="A418" s="195"/>
      <c r="B418" s="193"/>
      <c r="C418" s="193"/>
      <c r="D418" s="193"/>
      <c r="E418" s="193"/>
      <c r="F418" s="196"/>
    </row>
    <row r="419" spans="1:6" x14ac:dyDescent="0.2">
      <c r="A419" s="195"/>
      <c r="B419" s="193"/>
      <c r="C419" s="193"/>
      <c r="D419" s="193"/>
      <c r="E419" s="193"/>
      <c r="F419" s="196"/>
    </row>
    <row r="420" spans="1:6" x14ac:dyDescent="0.2">
      <c r="A420" s="195"/>
      <c r="B420" s="193"/>
      <c r="C420" s="193"/>
      <c r="D420" s="193"/>
      <c r="E420" s="193"/>
      <c r="F420" s="196"/>
    </row>
    <row r="421" spans="1:6" x14ac:dyDescent="0.2">
      <c r="A421" s="195"/>
      <c r="B421" s="193"/>
      <c r="C421" s="193"/>
      <c r="D421" s="193"/>
      <c r="E421" s="193"/>
      <c r="F421" s="196"/>
    </row>
    <row r="422" spans="1:6" x14ac:dyDescent="0.2">
      <c r="A422" s="195"/>
      <c r="B422" s="193"/>
      <c r="C422" s="193"/>
      <c r="D422" s="193"/>
      <c r="E422" s="193"/>
      <c r="F422" s="196"/>
    </row>
    <row r="423" spans="1:6" x14ac:dyDescent="0.2">
      <c r="A423" s="195"/>
      <c r="B423" s="193"/>
      <c r="C423" s="193"/>
      <c r="D423" s="193"/>
      <c r="E423" s="193"/>
      <c r="F423" s="196"/>
    </row>
    <row r="424" spans="1:6" x14ac:dyDescent="0.2">
      <c r="A424" s="195"/>
      <c r="B424" s="193"/>
      <c r="C424" s="193"/>
      <c r="D424" s="193"/>
      <c r="E424" s="193"/>
      <c r="F424" s="196"/>
    </row>
    <row r="425" spans="1:6" x14ac:dyDescent="0.2">
      <c r="A425" s="195"/>
      <c r="B425" s="193"/>
      <c r="C425" s="193"/>
      <c r="D425" s="193"/>
      <c r="E425" s="193"/>
      <c r="F425" s="196"/>
    </row>
    <row r="426" spans="1:6" x14ac:dyDescent="0.2">
      <c r="A426" s="195"/>
      <c r="B426" s="193"/>
      <c r="C426" s="193"/>
      <c r="D426" s="193"/>
      <c r="E426" s="193"/>
      <c r="F426" s="196"/>
    </row>
    <row r="427" spans="1:6" x14ac:dyDescent="0.2">
      <c r="A427" s="195"/>
      <c r="B427" s="193"/>
      <c r="C427" s="193"/>
      <c r="D427" s="193"/>
      <c r="E427" s="193"/>
      <c r="F427" s="196"/>
    </row>
    <row r="428" spans="1:6" x14ac:dyDescent="0.2">
      <c r="A428" s="195"/>
      <c r="B428" s="193"/>
      <c r="C428" s="193"/>
      <c r="D428" s="193"/>
      <c r="E428" s="193"/>
      <c r="F428" s="196"/>
    </row>
    <row r="429" spans="1:6" x14ac:dyDescent="0.2">
      <c r="A429" s="195"/>
      <c r="B429" s="193"/>
      <c r="C429" s="193"/>
      <c r="D429" s="193"/>
      <c r="E429" s="193"/>
      <c r="F429" s="196"/>
    </row>
    <row r="430" spans="1:6" x14ac:dyDescent="0.2">
      <c r="A430" s="195"/>
      <c r="B430" s="193"/>
      <c r="C430" s="193"/>
      <c r="D430" s="193"/>
      <c r="E430" s="193"/>
      <c r="F430" s="196"/>
    </row>
    <row r="431" spans="1:6" x14ac:dyDescent="0.2">
      <c r="A431" s="195"/>
      <c r="B431" s="193"/>
      <c r="C431" s="193"/>
      <c r="D431" s="193"/>
      <c r="E431" s="193"/>
      <c r="F431" s="196"/>
    </row>
    <row r="432" spans="1:6" x14ac:dyDescent="0.2">
      <c r="A432" s="195"/>
      <c r="B432" s="193"/>
      <c r="C432" s="193"/>
      <c r="D432" s="193"/>
      <c r="E432" s="193"/>
      <c r="F432" s="196"/>
    </row>
    <row r="433" spans="1:6" x14ac:dyDescent="0.2">
      <c r="A433" s="195"/>
      <c r="B433" s="193"/>
      <c r="C433" s="193"/>
      <c r="D433" s="193"/>
      <c r="E433" s="193"/>
      <c r="F433" s="196"/>
    </row>
    <row r="434" spans="1:6" x14ac:dyDescent="0.2">
      <c r="A434" s="195"/>
      <c r="B434" s="193"/>
      <c r="C434" s="193"/>
      <c r="D434" s="193"/>
      <c r="E434" s="193"/>
      <c r="F434" s="196"/>
    </row>
    <row r="435" spans="1:6" x14ac:dyDescent="0.2">
      <c r="A435" s="195"/>
      <c r="B435" s="193"/>
      <c r="C435" s="193"/>
      <c r="D435" s="193"/>
      <c r="E435" s="193"/>
      <c r="F435" s="196"/>
    </row>
    <row r="436" spans="1:6" x14ac:dyDescent="0.2">
      <c r="A436" s="195"/>
      <c r="B436" s="193"/>
      <c r="C436" s="193"/>
      <c r="D436" s="193"/>
      <c r="E436" s="193"/>
      <c r="F436" s="196"/>
    </row>
    <row r="437" spans="1:6" x14ac:dyDescent="0.2">
      <c r="A437" s="195"/>
      <c r="B437" s="193"/>
      <c r="C437" s="193"/>
      <c r="D437" s="193"/>
      <c r="E437" s="193"/>
      <c r="F437" s="196"/>
    </row>
    <row r="438" spans="1:6" x14ac:dyDescent="0.2">
      <c r="A438" s="195"/>
      <c r="B438" s="193"/>
      <c r="C438" s="193"/>
      <c r="D438" s="193"/>
      <c r="E438" s="193"/>
      <c r="F438" s="196"/>
    </row>
    <row r="439" spans="1:6" x14ac:dyDescent="0.2">
      <c r="A439" s="195"/>
      <c r="B439" s="193"/>
      <c r="C439" s="193"/>
      <c r="D439" s="193"/>
      <c r="E439" s="193"/>
      <c r="F439" s="196"/>
    </row>
    <row r="440" spans="1:6" x14ac:dyDescent="0.2">
      <c r="A440" s="195"/>
      <c r="B440" s="193"/>
      <c r="C440" s="193"/>
      <c r="D440" s="193"/>
      <c r="E440" s="193"/>
      <c r="F440" s="196"/>
    </row>
    <row r="441" spans="1:6" x14ac:dyDescent="0.2">
      <c r="A441" s="195"/>
      <c r="B441" s="193"/>
      <c r="C441" s="193"/>
      <c r="D441" s="193"/>
      <c r="E441" s="193"/>
      <c r="F441" s="196"/>
    </row>
    <row r="442" spans="1:6" x14ac:dyDescent="0.2">
      <c r="A442" s="195"/>
      <c r="B442" s="193"/>
      <c r="C442" s="193"/>
      <c r="D442" s="193"/>
      <c r="E442" s="193"/>
      <c r="F442" s="196"/>
    </row>
    <row r="443" spans="1:6" x14ac:dyDescent="0.2">
      <c r="A443" s="195"/>
      <c r="B443" s="193"/>
      <c r="C443" s="193"/>
      <c r="D443" s="193"/>
      <c r="E443" s="193"/>
      <c r="F443" s="196"/>
    </row>
    <row r="444" spans="1:6" x14ac:dyDescent="0.2">
      <c r="A444" s="195"/>
      <c r="B444" s="193"/>
      <c r="C444" s="193"/>
      <c r="D444" s="193"/>
      <c r="E444" s="193"/>
      <c r="F444" s="196"/>
    </row>
    <row r="445" spans="1:6" x14ac:dyDescent="0.2">
      <c r="A445" s="195"/>
      <c r="B445" s="193"/>
      <c r="C445" s="193"/>
      <c r="D445" s="193"/>
      <c r="E445" s="193"/>
      <c r="F445" s="196"/>
    </row>
    <row r="446" spans="1:6" x14ac:dyDescent="0.2">
      <c r="A446" s="195"/>
      <c r="B446" s="193"/>
      <c r="C446" s="193"/>
      <c r="D446" s="193"/>
      <c r="E446" s="193"/>
      <c r="F446" s="196"/>
    </row>
    <row r="447" spans="1:6" x14ac:dyDescent="0.2">
      <c r="A447" s="195"/>
      <c r="B447" s="193"/>
      <c r="C447" s="193"/>
      <c r="D447" s="193"/>
      <c r="E447" s="193"/>
      <c r="F447" s="196"/>
    </row>
    <row r="448" spans="1:6" x14ac:dyDescent="0.2">
      <c r="A448" s="195"/>
      <c r="B448" s="193"/>
      <c r="C448" s="193"/>
      <c r="D448" s="193"/>
      <c r="E448" s="193"/>
      <c r="F448" s="196"/>
    </row>
    <row r="449" spans="1:6" x14ac:dyDescent="0.2">
      <c r="A449" s="195"/>
      <c r="B449" s="193"/>
      <c r="C449" s="193"/>
      <c r="D449" s="193"/>
      <c r="E449" s="193"/>
      <c r="F449" s="196"/>
    </row>
    <row r="450" spans="1:6" x14ac:dyDescent="0.2">
      <c r="A450" s="195"/>
      <c r="B450" s="193"/>
      <c r="C450" s="193"/>
      <c r="D450" s="193"/>
      <c r="E450" s="193"/>
      <c r="F450" s="196"/>
    </row>
    <row r="451" spans="1:6" x14ac:dyDescent="0.2">
      <c r="A451" s="195"/>
      <c r="B451" s="193"/>
      <c r="C451" s="193"/>
      <c r="D451" s="193"/>
      <c r="E451" s="193"/>
      <c r="F451" s="196"/>
    </row>
    <row r="452" spans="1:6" x14ac:dyDescent="0.2">
      <c r="A452" s="195"/>
      <c r="B452" s="193"/>
      <c r="C452" s="193"/>
      <c r="D452" s="193"/>
      <c r="E452" s="193"/>
      <c r="F452" s="196"/>
    </row>
    <row r="453" spans="1:6" x14ac:dyDescent="0.2">
      <c r="A453" s="195"/>
      <c r="B453" s="193"/>
      <c r="C453" s="193"/>
      <c r="D453" s="193"/>
      <c r="E453" s="193"/>
      <c r="F453" s="196"/>
    </row>
    <row r="454" spans="1:6" x14ac:dyDescent="0.2">
      <c r="A454" s="195"/>
      <c r="B454" s="193"/>
      <c r="C454" s="193"/>
      <c r="D454" s="193"/>
      <c r="E454" s="193"/>
      <c r="F454" s="196"/>
    </row>
    <row r="455" spans="1:6" x14ac:dyDescent="0.2">
      <c r="A455" s="195"/>
      <c r="B455" s="193"/>
      <c r="C455" s="193"/>
      <c r="D455" s="193"/>
      <c r="E455" s="193"/>
      <c r="F455" s="196"/>
    </row>
    <row r="456" spans="1:6" x14ac:dyDescent="0.2">
      <c r="A456" s="195"/>
      <c r="B456" s="193"/>
      <c r="C456" s="193"/>
      <c r="D456" s="193"/>
      <c r="E456" s="193"/>
      <c r="F456" s="196"/>
    </row>
    <row r="457" spans="1:6" x14ac:dyDescent="0.2">
      <c r="A457" s="195"/>
      <c r="B457" s="193"/>
      <c r="C457" s="193"/>
      <c r="D457" s="193"/>
      <c r="E457" s="193"/>
      <c r="F457" s="196"/>
    </row>
    <row r="458" spans="1:6" x14ac:dyDescent="0.2">
      <c r="A458" s="195"/>
      <c r="B458" s="193"/>
      <c r="C458" s="193"/>
      <c r="D458" s="193"/>
      <c r="E458" s="193"/>
      <c r="F458" s="196"/>
    </row>
    <row r="459" spans="1:6" x14ac:dyDescent="0.2">
      <c r="A459" s="195"/>
      <c r="B459" s="193"/>
      <c r="C459" s="193"/>
      <c r="D459" s="193"/>
      <c r="E459" s="193"/>
      <c r="F459" s="196"/>
    </row>
    <row r="460" spans="1:6" x14ac:dyDescent="0.2">
      <c r="A460" s="195"/>
      <c r="B460" s="193"/>
      <c r="C460" s="193"/>
      <c r="D460" s="193"/>
      <c r="E460" s="193"/>
      <c r="F460" s="196"/>
    </row>
    <row r="461" spans="1:6" x14ac:dyDescent="0.2">
      <c r="A461" s="195"/>
      <c r="B461" s="193"/>
      <c r="C461" s="193"/>
      <c r="D461" s="193"/>
      <c r="E461" s="193"/>
      <c r="F461" s="196"/>
    </row>
    <row r="462" spans="1:6" x14ac:dyDescent="0.2">
      <c r="A462" s="195"/>
      <c r="B462" s="193"/>
      <c r="C462" s="193"/>
      <c r="D462" s="193"/>
      <c r="E462" s="193"/>
      <c r="F462" s="196"/>
    </row>
    <row r="463" spans="1:6" x14ac:dyDescent="0.2">
      <c r="A463" s="195"/>
      <c r="B463" s="193"/>
      <c r="C463" s="193"/>
      <c r="D463" s="193"/>
      <c r="E463" s="193"/>
      <c r="F463" s="196"/>
    </row>
    <row r="464" spans="1:6" x14ac:dyDescent="0.2">
      <c r="A464" s="195"/>
      <c r="B464" s="193"/>
      <c r="C464" s="193"/>
      <c r="D464" s="193"/>
      <c r="E464" s="193"/>
      <c r="F464" s="196"/>
    </row>
    <row r="465" spans="1:6" x14ac:dyDescent="0.2">
      <c r="A465" s="195"/>
      <c r="B465" s="193"/>
      <c r="C465" s="193"/>
      <c r="D465" s="193"/>
      <c r="E465" s="193"/>
      <c r="F465" s="196"/>
    </row>
    <row r="466" spans="1:6" x14ac:dyDescent="0.2">
      <c r="A466" s="195"/>
      <c r="B466" s="193"/>
      <c r="C466" s="193"/>
      <c r="D466" s="193"/>
      <c r="E466" s="193"/>
      <c r="F466" s="196"/>
    </row>
    <row r="467" spans="1:6" x14ac:dyDescent="0.2">
      <c r="A467" s="195"/>
      <c r="B467" s="193"/>
      <c r="C467" s="193"/>
      <c r="D467" s="193"/>
      <c r="E467" s="193"/>
      <c r="F467" s="196"/>
    </row>
    <row r="468" spans="1:6" x14ac:dyDescent="0.2">
      <c r="A468" s="195"/>
      <c r="B468" s="193"/>
      <c r="C468" s="193"/>
      <c r="D468" s="193"/>
      <c r="E468" s="193"/>
      <c r="F468" s="196"/>
    </row>
    <row r="469" spans="1:6" x14ac:dyDescent="0.2">
      <c r="A469" s="195"/>
      <c r="B469" s="193"/>
      <c r="C469" s="193"/>
      <c r="D469" s="193"/>
      <c r="E469" s="193"/>
      <c r="F469" s="196"/>
    </row>
    <row r="470" spans="1:6" x14ac:dyDescent="0.2">
      <c r="A470" s="195"/>
      <c r="B470" s="193"/>
      <c r="C470" s="193"/>
      <c r="D470" s="193"/>
      <c r="E470" s="193"/>
      <c r="F470" s="196"/>
    </row>
    <row r="471" spans="1:6" x14ac:dyDescent="0.2">
      <c r="A471" s="195"/>
      <c r="B471" s="193"/>
      <c r="C471" s="193"/>
      <c r="D471" s="193"/>
      <c r="E471" s="193"/>
      <c r="F471" s="196"/>
    </row>
    <row r="472" spans="1:6" x14ac:dyDescent="0.2">
      <c r="A472" s="195"/>
      <c r="B472" s="193"/>
      <c r="C472" s="193"/>
      <c r="D472" s="193"/>
      <c r="E472" s="193"/>
      <c r="F472" s="196"/>
    </row>
    <row r="473" spans="1:6" x14ac:dyDescent="0.2">
      <c r="A473" s="195"/>
      <c r="B473" s="193"/>
      <c r="C473" s="193"/>
      <c r="D473" s="193"/>
      <c r="E473" s="193"/>
      <c r="F473" s="196"/>
    </row>
    <row r="474" spans="1:6" x14ac:dyDescent="0.2">
      <c r="A474" s="195"/>
      <c r="B474" s="193"/>
      <c r="C474" s="193"/>
      <c r="D474" s="193"/>
      <c r="E474" s="193"/>
      <c r="F474" s="196"/>
    </row>
    <row r="475" spans="1:6" x14ac:dyDescent="0.2">
      <c r="A475" s="195"/>
      <c r="B475" s="193"/>
      <c r="C475" s="193"/>
      <c r="D475" s="193"/>
      <c r="E475" s="193"/>
      <c r="F475" s="196"/>
    </row>
    <row r="476" spans="1:6" x14ac:dyDescent="0.2">
      <c r="A476" s="195"/>
      <c r="B476" s="193"/>
      <c r="C476" s="193"/>
      <c r="D476" s="193"/>
      <c r="E476" s="193"/>
      <c r="F476" s="196"/>
    </row>
    <row r="477" spans="1:6" x14ac:dyDescent="0.2">
      <c r="A477" s="195"/>
      <c r="B477" s="193"/>
      <c r="C477" s="193"/>
      <c r="D477" s="193"/>
      <c r="E477" s="193"/>
      <c r="F477" s="196"/>
    </row>
    <row r="478" spans="1:6" x14ac:dyDescent="0.2">
      <c r="A478" s="195"/>
      <c r="B478" s="193"/>
      <c r="C478" s="193"/>
      <c r="D478" s="193"/>
      <c r="E478" s="193"/>
      <c r="F478" s="196"/>
    </row>
    <row r="479" spans="1:6" x14ac:dyDescent="0.2">
      <c r="A479" s="195"/>
      <c r="B479" s="193"/>
      <c r="C479" s="193"/>
      <c r="D479" s="193"/>
      <c r="E479" s="193"/>
      <c r="F479" s="196"/>
    </row>
    <row r="480" spans="1:6" x14ac:dyDescent="0.2">
      <c r="A480" s="195"/>
      <c r="B480" s="193"/>
      <c r="C480" s="193"/>
      <c r="D480" s="193"/>
      <c r="E480" s="193"/>
      <c r="F480" s="196"/>
    </row>
    <row r="481" spans="1:6" x14ac:dyDescent="0.2">
      <c r="A481" s="195"/>
      <c r="B481" s="193"/>
      <c r="C481" s="193"/>
      <c r="D481" s="193"/>
      <c r="E481" s="193"/>
      <c r="F481" s="196"/>
    </row>
    <row r="482" spans="1:6" x14ac:dyDescent="0.2">
      <c r="A482" s="195"/>
      <c r="B482" s="193"/>
      <c r="C482" s="193"/>
      <c r="D482" s="193"/>
      <c r="E482" s="193"/>
      <c r="F482" s="196"/>
    </row>
    <row r="483" spans="1:6" x14ac:dyDescent="0.2">
      <c r="A483" s="195"/>
      <c r="B483" s="193"/>
      <c r="C483" s="193"/>
      <c r="D483" s="193"/>
      <c r="E483" s="193"/>
      <c r="F483" s="196"/>
    </row>
    <row r="484" spans="1:6" x14ac:dyDescent="0.2">
      <c r="A484" s="195"/>
      <c r="B484" s="193"/>
      <c r="C484" s="193"/>
      <c r="D484" s="193"/>
      <c r="E484" s="193"/>
      <c r="F484" s="196"/>
    </row>
    <row r="485" spans="1:6" x14ac:dyDescent="0.2">
      <c r="A485" s="195"/>
      <c r="B485" s="193"/>
      <c r="C485" s="193"/>
      <c r="D485" s="193"/>
      <c r="E485" s="193"/>
      <c r="F485" s="196"/>
    </row>
    <row r="486" spans="1:6" x14ac:dyDescent="0.2">
      <c r="A486" s="195"/>
      <c r="B486" s="193"/>
      <c r="C486" s="193"/>
      <c r="D486" s="193"/>
      <c r="E486" s="193"/>
      <c r="F486" s="196"/>
    </row>
    <row r="487" spans="1:6" x14ac:dyDescent="0.2">
      <c r="A487" s="195"/>
      <c r="B487" s="193"/>
      <c r="C487" s="193"/>
      <c r="D487" s="193"/>
      <c r="E487" s="193"/>
      <c r="F487" s="196"/>
    </row>
    <row r="488" spans="1:6" x14ac:dyDescent="0.2">
      <c r="A488" s="195"/>
      <c r="B488" s="193"/>
      <c r="C488" s="193"/>
      <c r="D488" s="193"/>
      <c r="E488" s="193"/>
      <c r="F488" s="196"/>
    </row>
    <row r="489" spans="1:6" x14ac:dyDescent="0.2">
      <c r="A489" s="195"/>
      <c r="B489" s="193"/>
      <c r="C489" s="193"/>
      <c r="D489" s="193"/>
      <c r="E489" s="193"/>
      <c r="F489" s="196"/>
    </row>
    <row r="490" spans="1:6" x14ac:dyDescent="0.2">
      <c r="A490" s="195"/>
      <c r="B490" s="193"/>
      <c r="C490" s="193"/>
      <c r="D490" s="193"/>
      <c r="E490" s="193"/>
      <c r="F490" s="196"/>
    </row>
    <row r="491" spans="1:6" x14ac:dyDescent="0.2">
      <c r="A491" s="195"/>
      <c r="B491" s="193"/>
      <c r="C491" s="193"/>
      <c r="D491" s="193"/>
      <c r="E491" s="193"/>
      <c r="F491" s="196"/>
    </row>
    <row r="492" spans="1:6" x14ac:dyDescent="0.2">
      <c r="A492" s="195"/>
      <c r="B492" s="193"/>
      <c r="C492" s="193"/>
      <c r="D492" s="193"/>
      <c r="E492" s="193"/>
      <c r="F492" s="196"/>
    </row>
    <row r="493" spans="1:6" x14ac:dyDescent="0.2">
      <c r="A493" s="195"/>
      <c r="B493" s="193"/>
      <c r="C493" s="193"/>
      <c r="D493" s="193"/>
      <c r="E493" s="193"/>
      <c r="F493" s="196"/>
    </row>
    <row r="494" spans="1:6" x14ac:dyDescent="0.2">
      <c r="A494" s="195"/>
      <c r="B494" s="193"/>
      <c r="C494" s="193"/>
      <c r="D494" s="193"/>
      <c r="E494" s="193"/>
      <c r="F494" s="196"/>
    </row>
    <row r="495" spans="1:6" x14ac:dyDescent="0.2">
      <c r="A495" s="195"/>
      <c r="B495" s="193"/>
      <c r="C495" s="193"/>
      <c r="D495" s="193"/>
      <c r="E495" s="193"/>
      <c r="F495" s="196"/>
    </row>
    <row r="496" spans="1:6" x14ac:dyDescent="0.2">
      <c r="A496" s="195"/>
      <c r="B496" s="193"/>
      <c r="C496" s="193"/>
      <c r="D496" s="193"/>
      <c r="E496" s="193"/>
      <c r="F496" s="196"/>
    </row>
    <row r="497" spans="1:6" x14ac:dyDescent="0.2">
      <c r="A497" s="195"/>
      <c r="B497" s="193"/>
      <c r="C497" s="193"/>
      <c r="D497" s="193"/>
      <c r="E497" s="193"/>
      <c r="F497" s="196"/>
    </row>
    <row r="498" spans="1:6" x14ac:dyDescent="0.2">
      <c r="A498" s="195"/>
      <c r="B498" s="193"/>
      <c r="C498" s="193"/>
      <c r="D498" s="193"/>
      <c r="E498" s="193"/>
      <c r="F498" s="196"/>
    </row>
    <row r="499" spans="1:6" x14ac:dyDescent="0.2">
      <c r="A499" s="195"/>
      <c r="B499" s="193"/>
      <c r="C499" s="193"/>
      <c r="D499" s="193"/>
      <c r="E499" s="193"/>
      <c r="F499" s="196"/>
    </row>
    <row r="500" spans="1:6" x14ac:dyDescent="0.2">
      <c r="A500" s="195"/>
      <c r="B500" s="193"/>
      <c r="C500" s="193"/>
      <c r="D500" s="193"/>
      <c r="E500" s="193"/>
      <c r="F500" s="196"/>
    </row>
    <row r="501" spans="1:6" x14ac:dyDescent="0.2">
      <c r="A501" s="195"/>
      <c r="B501" s="193"/>
      <c r="C501" s="193"/>
      <c r="D501" s="193"/>
      <c r="E501" s="193"/>
      <c r="F501" s="196"/>
    </row>
    <row r="502" spans="1:6" x14ac:dyDescent="0.2">
      <c r="A502" s="195"/>
      <c r="B502" s="193"/>
      <c r="C502" s="193"/>
      <c r="D502" s="193"/>
      <c r="E502" s="193"/>
      <c r="F502" s="196"/>
    </row>
    <row r="503" spans="1:6" x14ac:dyDescent="0.2">
      <c r="A503" s="195"/>
      <c r="B503" s="193"/>
      <c r="C503" s="193"/>
      <c r="D503" s="193"/>
      <c r="E503" s="193"/>
      <c r="F503" s="196"/>
    </row>
    <row r="504" spans="1:6" x14ac:dyDescent="0.2">
      <c r="A504" s="195"/>
      <c r="B504" s="193"/>
      <c r="C504" s="193"/>
      <c r="D504" s="193"/>
      <c r="E504" s="193"/>
      <c r="F504" s="196"/>
    </row>
    <row r="505" spans="1:6" x14ac:dyDescent="0.2">
      <c r="A505" s="195"/>
      <c r="B505" s="193"/>
      <c r="C505" s="193"/>
      <c r="D505" s="193"/>
      <c r="E505" s="193"/>
      <c r="F505" s="196"/>
    </row>
    <row r="506" spans="1:6" x14ac:dyDescent="0.2">
      <c r="A506" s="195"/>
      <c r="B506" s="193"/>
      <c r="C506" s="193"/>
      <c r="D506" s="193"/>
      <c r="E506" s="193"/>
      <c r="F506" s="196"/>
    </row>
    <row r="507" spans="1:6" x14ac:dyDescent="0.2">
      <c r="A507" s="195"/>
      <c r="B507" s="193"/>
      <c r="C507" s="193"/>
      <c r="D507" s="193"/>
      <c r="E507" s="193"/>
      <c r="F507" s="196"/>
    </row>
    <row r="508" spans="1:6" x14ac:dyDescent="0.2">
      <c r="A508" s="195"/>
      <c r="B508" s="193"/>
      <c r="C508" s="193"/>
      <c r="D508" s="193"/>
      <c r="E508" s="193"/>
      <c r="F508" s="196"/>
    </row>
    <row r="509" spans="1:6" x14ac:dyDescent="0.2">
      <c r="A509" s="195"/>
      <c r="B509" s="193"/>
      <c r="C509" s="193"/>
      <c r="D509" s="193"/>
      <c r="E509" s="193"/>
      <c r="F509" s="196"/>
    </row>
    <row r="510" spans="1:6" x14ac:dyDescent="0.2">
      <c r="A510" s="195"/>
      <c r="B510" s="193"/>
      <c r="C510" s="193"/>
      <c r="D510" s="193"/>
      <c r="E510" s="193"/>
      <c r="F510" s="196"/>
    </row>
    <row r="511" spans="1:6" x14ac:dyDescent="0.2">
      <c r="A511" s="195"/>
      <c r="B511" s="193"/>
      <c r="C511" s="193"/>
      <c r="D511" s="193"/>
      <c r="E511" s="193"/>
      <c r="F511" s="196"/>
    </row>
    <row r="512" spans="1:6" x14ac:dyDescent="0.2">
      <c r="A512" s="195"/>
      <c r="B512" s="193"/>
      <c r="C512" s="193"/>
      <c r="D512" s="193"/>
      <c r="E512" s="193"/>
      <c r="F512" s="196"/>
    </row>
    <row r="513" spans="1:6" x14ac:dyDescent="0.2">
      <c r="A513" s="195"/>
      <c r="B513" s="193"/>
      <c r="C513" s="193"/>
      <c r="D513" s="193"/>
      <c r="E513" s="193"/>
      <c r="F513" s="196"/>
    </row>
    <row r="514" spans="1:6" x14ac:dyDescent="0.2">
      <c r="A514" s="195"/>
      <c r="B514" s="193"/>
      <c r="C514" s="193"/>
      <c r="D514" s="193"/>
      <c r="E514" s="193"/>
      <c r="F514" s="196"/>
    </row>
    <row r="515" spans="1:6" x14ac:dyDescent="0.2">
      <c r="A515" s="195"/>
      <c r="B515" s="193"/>
      <c r="C515" s="193"/>
      <c r="D515" s="193"/>
      <c r="E515" s="193"/>
      <c r="F515" s="196"/>
    </row>
    <row r="516" spans="1:6" x14ac:dyDescent="0.2">
      <c r="A516" s="195"/>
      <c r="B516" s="193"/>
      <c r="C516" s="193"/>
      <c r="D516" s="193"/>
      <c r="E516" s="193"/>
      <c r="F516" s="196"/>
    </row>
    <row r="517" spans="1:6" x14ac:dyDescent="0.2">
      <c r="A517" s="195"/>
      <c r="B517" s="193"/>
      <c r="C517" s="193"/>
      <c r="D517" s="193"/>
      <c r="E517" s="193"/>
      <c r="F517" s="196"/>
    </row>
    <row r="518" spans="1:6" x14ac:dyDescent="0.2">
      <c r="A518" s="195"/>
      <c r="B518" s="193"/>
      <c r="C518" s="193"/>
      <c r="D518" s="193"/>
      <c r="E518" s="193"/>
      <c r="F518" s="196"/>
    </row>
    <row r="519" spans="1:6" x14ac:dyDescent="0.2">
      <c r="A519" s="195"/>
      <c r="B519" s="193"/>
      <c r="C519" s="193"/>
      <c r="D519" s="193"/>
      <c r="E519" s="193"/>
      <c r="F519" s="196"/>
    </row>
    <row r="520" spans="1:6" x14ac:dyDescent="0.2">
      <c r="A520" s="195"/>
      <c r="B520" s="193"/>
      <c r="C520" s="193"/>
      <c r="D520" s="193"/>
      <c r="E520" s="193"/>
      <c r="F520" s="196"/>
    </row>
    <row r="521" spans="1:6" x14ac:dyDescent="0.2">
      <c r="A521" s="195"/>
      <c r="B521" s="193"/>
      <c r="C521" s="193"/>
      <c r="D521" s="193"/>
      <c r="E521" s="193"/>
      <c r="F521" s="196"/>
    </row>
    <row r="522" spans="1:6" x14ac:dyDescent="0.2">
      <c r="A522" s="195"/>
      <c r="B522" s="193"/>
      <c r="C522" s="193"/>
      <c r="D522" s="193"/>
      <c r="E522" s="193"/>
      <c r="F522" s="196"/>
    </row>
    <row r="523" spans="1:6" x14ac:dyDescent="0.2">
      <c r="A523" s="195"/>
      <c r="B523" s="193"/>
      <c r="C523" s="193"/>
      <c r="D523" s="193"/>
      <c r="E523" s="193"/>
      <c r="F523" s="196"/>
    </row>
    <row r="524" spans="1:6" x14ac:dyDescent="0.2">
      <c r="A524" s="195"/>
      <c r="B524" s="193"/>
      <c r="C524" s="193"/>
      <c r="D524" s="193"/>
      <c r="E524" s="193"/>
      <c r="F524" s="196"/>
    </row>
    <row r="525" spans="1:6" x14ac:dyDescent="0.2">
      <c r="A525" s="195"/>
      <c r="B525" s="193"/>
      <c r="C525" s="193"/>
      <c r="D525" s="193"/>
      <c r="E525" s="193"/>
      <c r="F525" s="196"/>
    </row>
    <row r="526" spans="1:6" x14ac:dyDescent="0.2">
      <c r="A526" s="195"/>
      <c r="B526" s="193"/>
      <c r="C526" s="193"/>
      <c r="D526" s="193"/>
      <c r="E526" s="193"/>
      <c r="F526" s="196"/>
    </row>
    <row r="527" spans="1:6" x14ac:dyDescent="0.2">
      <c r="A527" s="195"/>
      <c r="B527" s="193"/>
      <c r="C527" s="193"/>
      <c r="D527" s="193"/>
      <c r="E527" s="193"/>
      <c r="F527" s="196"/>
    </row>
    <row r="528" spans="1:6" x14ac:dyDescent="0.2">
      <c r="A528" s="195"/>
      <c r="B528" s="193"/>
      <c r="C528" s="193"/>
      <c r="D528" s="193"/>
      <c r="E528" s="193"/>
      <c r="F528" s="196"/>
    </row>
    <row r="529" spans="1:6" x14ac:dyDescent="0.2">
      <c r="A529" s="195"/>
      <c r="B529" s="193"/>
      <c r="C529" s="193"/>
      <c r="D529" s="193"/>
      <c r="E529" s="193"/>
      <c r="F529" s="196"/>
    </row>
    <row r="530" spans="1:6" x14ac:dyDescent="0.2">
      <c r="A530" s="195"/>
      <c r="B530" s="193"/>
      <c r="C530" s="193"/>
      <c r="D530" s="193"/>
      <c r="E530" s="193"/>
      <c r="F530" s="196"/>
    </row>
    <row r="531" spans="1:6" x14ac:dyDescent="0.2">
      <c r="A531" s="195"/>
      <c r="B531" s="193"/>
      <c r="C531" s="193"/>
      <c r="D531" s="193"/>
      <c r="E531" s="193"/>
      <c r="F531" s="196"/>
    </row>
    <row r="532" spans="1:6" x14ac:dyDescent="0.2">
      <c r="A532" s="195"/>
      <c r="B532" s="193"/>
      <c r="C532" s="193"/>
      <c r="D532" s="193"/>
      <c r="E532" s="193"/>
      <c r="F532" s="196"/>
    </row>
    <row r="533" spans="1:6" x14ac:dyDescent="0.2">
      <c r="A533" s="195"/>
      <c r="B533" s="193"/>
      <c r="C533" s="193"/>
      <c r="D533" s="193"/>
      <c r="E533" s="193"/>
      <c r="F533" s="196"/>
    </row>
    <row r="534" spans="1:6" x14ac:dyDescent="0.2">
      <c r="A534" s="195"/>
      <c r="B534" s="193"/>
      <c r="C534" s="193"/>
      <c r="D534" s="193"/>
      <c r="E534" s="193"/>
      <c r="F534" s="196"/>
    </row>
    <row r="535" spans="1:6" x14ac:dyDescent="0.2">
      <c r="A535" s="195"/>
      <c r="B535" s="193"/>
      <c r="C535" s="193"/>
      <c r="D535" s="193"/>
      <c r="E535" s="193"/>
      <c r="F535" s="196"/>
    </row>
    <row r="536" spans="1:6" x14ac:dyDescent="0.2">
      <c r="A536" s="195"/>
      <c r="B536" s="193"/>
      <c r="C536" s="193"/>
      <c r="D536" s="193"/>
      <c r="E536" s="193"/>
      <c r="F536" s="196"/>
    </row>
    <row r="537" spans="1:6" x14ac:dyDescent="0.2">
      <c r="A537" s="195"/>
      <c r="B537" s="193"/>
      <c r="C537" s="193"/>
      <c r="D537" s="193"/>
      <c r="E537" s="193"/>
      <c r="F537" s="196"/>
    </row>
    <row r="538" spans="1:6" x14ac:dyDescent="0.2">
      <c r="A538" s="195"/>
      <c r="B538" s="193"/>
      <c r="C538" s="193"/>
      <c r="D538" s="193"/>
      <c r="E538" s="193"/>
      <c r="F538" s="196"/>
    </row>
    <row r="539" spans="1:6" x14ac:dyDescent="0.2">
      <c r="A539" s="195"/>
      <c r="B539" s="193"/>
      <c r="C539" s="193"/>
      <c r="D539" s="193"/>
      <c r="E539" s="193"/>
      <c r="F539" s="196"/>
    </row>
    <row r="540" spans="1:6" x14ac:dyDescent="0.2">
      <c r="A540" s="195"/>
      <c r="B540" s="193"/>
      <c r="C540" s="193"/>
      <c r="D540" s="193"/>
      <c r="E540" s="193"/>
      <c r="F540" s="196"/>
    </row>
    <row r="541" spans="1:6" x14ac:dyDescent="0.2">
      <c r="A541" s="195"/>
      <c r="B541" s="193"/>
      <c r="C541" s="193"/>
      <c r="D541" s="193"/>
      <c r="E541" s="193"/>
      <c r="F541" s="196"/>
    </row>
    <row r="542" spans="1:6" x14ac:dyDescent="0.2">
      <c r="A542" s="195"/>
      <c r="B542" s="193"/>
      <c r="C542" s="193"/>
      <c r="D542" s="193"/>
      <c r="E542" s="193"/>
      <c r="F542" s="196"/>
    </row>
    <row r="543" spans="1:6" x14ac:dyDescent="0.2">
      <c r="A543" s="195"/>
      <c r="B543" s="193"/>
      <c r="C543" s="193"/>
      <c r="D543" s="193"/>
      <c r="E543" s="193"/>
      <c r="F543" s="196"/>
    </row>
    <row r="544" spans="1:6" x14ac:dyDescent="0.2">
      <c r="A544" s="195"/>
      <c r="B544" s="193"/>
      <c r="C544" s="193"/>
      <c r="D544" s="193"/>
      <c r="E544" s="193"/>
      <c r="F544" s="196"/>
    </row>
    <row r="545" spans="1:6" x14ac:dyDescent="0.2">
      <c r="A545" s="195"/>
      <c r="B545" s="193"/>
      <c r="C545" s="193"/>
      <c r="D545" s="193"/>
      <c r="E545" s="193"/>
      <c r="F545" s="196"/>
    </row>
    <row r="546" spans="1:6" x14ac:dyDescent="0.2">
      <c r="A546" s="195"/>
      <c r="B546" s="193"/>
      <c r="C546" s="193"/>
      <c r="D546" s="193"/>
      <c r="E546" s="193"/>
      <c r="F546" s="196"/>
    </row>
    <row r="547" spans="1:6" x14ac:dyDescent="0.2">
      <c r="A547" s="195"/>
      <c r="B547" s="193"/>
      <c r="C547" s="193"/>
      <c r="D547" s="193"/>
      <c r="E547" s="193"/>
      <c r="F547" s="196"/>
    </row>
    <row r="548" spans="1:6" x14ac:dyDescent="0.2">
      <c r="A548" s="195"/>
      <c r="B548" s="193"/>
      <c r="C548" s="193"/>
      <c r="D548" s="193"/>
      <c r="E548" s="193"/>
      <c r="F548" s="196"/>
    </row>
    <row r="549" spans="1:6" x14ac:dyDescent="0.2">
      <c r="A549" s="195"/>
      <c r="B549" s="193"/>
      <c r="C549" s="193"/>
      <c r="D549" s="193"/>
      <c r="E549" s="193"/>
      <c r="F549" s="196"/>
    </row>
    <row r="550" spans="1:6" x14ac:dyDescent="0.2">
      <c r="A550" s="195"/>
      <c r="B550" s="193"/>
      <c r="C550" s="193"/>
      <c r="D550" s="193"/>
      <c r="E550" s="193"/>
      <c r="F550" s="196"/>
    </row>
    <row r="551" spans="1:6" x14ac:dyDescent="0.2">
      <c r="A551" s="195"/>
      <c r="B551" s="193"/>
      <c r="C551" s="193"/>
      <c r="D551" s="193"/>
      <c r="E551" s="193"/>
      <c r="F551" s="196"/>
    </row>
    <row r="552" spans="1:6" x14ac:dyDescent="0.2">
      <c r="A552" s="195"/>
      <c r="B552" s="193"/>
      <c r="C552" s="193"/>
      <c r="D552" s="193"/>
      <c r="E552" s="193"/>
      <c r="F552" s="196"/>
    </row>
    <row r="553" spans="1:6" x14ac:dyDescent="0.2">
      <c r="A553" s="195"/>
      <c r="B553" s="193"/>
      <c r="C553" s="193"/>
      <c r="D553" s="193"/>
      <c r="E553" s="193"/>
      <c r="F553" s="196"/>
    </row>
    <row r="554" spans="1:6" x14ac:dyDescent="0.2">
      <c r="A554" s="195"/>
      <c r="B554" s="193"/>
      <c r="C554" s="193"/>
      <c r="D554" s="193"/>
      <c r="E554" s="193"/>
      <c r="F554" s="196"/>
    </row>
    <row r="555" spans="1:6" x14ac:dyDescent="0.2">
      <c r="A555" s="195"/>
      <c r="B555" s="193"/>
      <c r="C555" s="193"/>
      <c r="D555" s="193"/>
      <c r="E555" s="193"/>
      <c r="F555" s="196"/>
    </row>
    <row r="556" spans="1:6" x14ac:dyDescent="0.2">
      <c r="A556" s="195"/>
      <c r="B556" s="193"/>
      <c r="C556" s="193"/>
      <c r="D556" s="193"/>
      <c r="E556" s="193"/>
      <c r="F556" s="196"/>
    </row>
    <row r="557" spans="1:6" x14ac:dyDescent="0.2">
      <c r="A557" s="195"/>
      <c r="B557" s="193"/>
      <c r="C557" s="193"/>
      <c r="D557" s="193"/>
      <c r="E557" s="193"/>
      <c r="F557" s="196"/>
    </row>
    <row r="558" spans="1:6" x14ac:dyDescent="0.2">
      <c r="A558" s="195"/>
      <c r="B558" s="193"/>
      <c r="C558" s="193"/>
      <c r="D558" s="193"/>
      <c r="E558" s="193"/>
      <c r="F558" s="196"/>
    </row>
    <row r="559" spans="1:6" x14ac:dyDescent="0.2">
      <c r="A559" s="195"/>
      <c r="B559" s="193"/>
      <c r="C559" s="193"/>
      <c r="D559" s="193"/>
      <c r="E559" s="193"/>
      <c r="F559" s="196"/>
    </row>
    <row r="560" spans="1:6" x14ac:dyDescent="0.2">
      <c r="A560" s="195"/>
      <c r="B560" s="193"/>
      <c r="C560" s="193"/>
      <c r="D560" s="193"/>
      <c r="E560" s="193"/>
      <c r="F560" s="196"/>
    </row>
    <row r="561" spans="1:6" x14ac:dyDescent="0.2">
      <c r="A561" s="195"/>
      <c r="B561" s="193"/>
      <c r="C561" s="193"/>
      <c r="D561" s="193"/>
      <c r="E561" s="193"/>
      <c r="F561" s="196"/>
    </row>
    <row r="562" spans="1:6" x14ac:dyDescent="0.2">
      <c r="A562" s="195"/>
      <c r="B562" s="193"/>
      <c r="C562" s="193"/>
      <c r="D562" s="193"/>
      <c r="E562" s="193"/>
      <c r="F562" s="196"/>
    </row>
    <row r="563" spans="1:6" x14ac:dyDescent="0.2">
      <c r="A563" s="195"/>
      <c r="B563" s="193"/>
      <c r="C563" s="193"/>
      <c r="D563" s="193"/>
      <c r="E563" s="193"/>
      <c r="F563" s="196"/>
    </row>
    <row r="564" spans="1:6" x14ac:dyDescent="0.2">
      <c r="A564" s="195"/>
      <c r="B564" s="193"/>
      <c r="C564" s="193"/>
      <c r="D564" s="193"/>
      <c r="E564" s="193"/>
      <c r="F564" s="196"/>
    </row>
    <row r="565" spans="1:6" x14ac:dyDescent="0.2">
      <c r="A565" s="195"/>
      <c r="B565" s="193"/>
      <c r="C565" s="193"/>
      <c r="D565" s="193"/>
      <c r="E565" s="193"/>
      <c r="F565" s="196"/>
    </row>
    <row r="566" spans="1:6" x14ac:dyDescent="0.2">
      <c r="A566" s="195"/>
      <c r="B566" s="193"/>
      <c r="C566" s="193"/>
      <c r="D566" s="193"/>
      <c r="E566" s="193"/>
      <c r="F566" s="196"/>
    </row>
    <row r="567" spans="1:6" x14ac:dyDescent="0.2">
      <c r="A567" s="195"/>
      <c r="B567" s="193"/>
      <c r="C567" s="193"/>
      <c r="D567" s="193"/>
      <c r="E567" s="193"/>
      <c r="F567" s="196"/>
    </row>
    <row r="568" spans="1:6" x14ac:dyDescent="0.2">
      <c r="A568" s="195"/>
      <c r="B568" s="193"/>
      <c r="C568" s="193"/>
      <c r="D568" s="193"/>
      <c r="E568" s="193"/>
      <c r="F568" s="196"/>
    </row>
    <row r="569" spans="1:6" x14ac:dyDescent="0.2">
      <c r="A569" s="195"/>
      <c r="B569" s="193"/>
      <c r="C569" s="193"/>
      <c r="D569" s="193"/>
      <c r="E569" s="193"/>
      <c r="F569" s="196"/>
    </row>
    <row r="570" spans="1:6" x14ac:dyDescent="0.2">
      <c r="A570" s="195"/>
      <c r="B570" s="193"/>
      <c r="C570" s="193"/>
      <c r="D570" s="193"/>
      <c r="E570" s="193"/>
      <c r="F570" s="196"/>
    </row>
    <row r="571" spans="1:6" x14ac:dyDescent="0.2">
      <c r="A571" s="195"/>
      <c r="B571" s="193"/>
      <c r="C571" s="193"/>
      <c r="D571" s="193"/>
      <c r="E571" s="193"/>
      <c r="F571" s="196"/>
    </row>
    <row r="572" spans="1:6" x14ac:dyDescent="0.2">
      <c r="A572" s="195"/>
      <c r="B572" s="193"/>
      <c r="C572" s="193"/>
      <c r="D572" s="193"/>
      <c r="E572" s="193"/>
      <c r="F572" s="196"/>
    </row>
    <row r="573" spans="1:6" x14ac:dyDescent="0.2">
      <c r="A573" s="195"/>
      <c r="B573" s="193"/>
      <c r="C573" s="193"/>
      <c r="D573" s="193"/>
      <c r="E573" s="193"/>
      <c r="F573" s="196"/>
    </row>
    <row r="574" spans="1:6" x14ac:dyDescent="0.2">
      <c r="A574" s="195"/>
      <c r="B574" s="193"/>
      <c r="C574" s="193"/>
      <c r="D574" s="193"/>
      <c r="E574" s="193"/>
      <c r="F574" s="196"/>
    </row>
    <row r="575" spans="1:6" x14ac:dyDescent="0.2">
      <c r="A575" s="195"/>
      <c r="B575" s="193"/>
      <c r="C575" s="193"/>
      <c r="D575" s="193"/>
      <c r="E575" s="193"/>
      <c r="F575" s="196"/>
    </row>
    <row r="576" spans="1:6" x14ac:dyDescent="0.2">
      <c r="A576" s="195"/>
      <c r="B576" s="193"/>
      <c r="C576" s="193"/>
      <c r="D576" s="193"/>
      <c r="E576" s="193"/>
      <c r="F576" s="196"/>
    </row>
    <row r="577" spans="1:6" x14ac:dyDescent="0.2">
      <c r="A577" s="195"/>
      <c r="B577" s="193"/>
      <c r="C577" s="193"/>
      <c r="D577" s="193"/>
      <c r="E577" s="193"/>
      <c r="F577" s="196"/>
    </row>
    <row r="578" spans="1:6" x14ac:dyDescent="0.2">
      <c r="A578" s="195"/>
      <c r="B578" s="193"/>
      <c r="C578" s="193"/>
      <c r="D578" s="193"/>
      <c r="E578" s="193"/>
      <c r="F578" s="196"/>
    </row>
    <row r="579" spans="1:6" x14ac:dyDescent="0.2">
      <c r="A579" s="195"/>
      <c r="B579" s="193"/>
      <c r="C579" s="193"/>
      <c r="D579" s="193"/>
      <c r="E579" s="193"/>
      <c r="F579" s="196"/>
    </row>
    <row r="580" spans="1:6" x14ac:dyDescent="0.2">
      <c r="A580" s="195"/>
      <c r="B580" s="193"/>
      <c r="C580" s="193"/>
      <c r="D580" s="193"/>
      <c r="E580" s="193"/>
      <c r="F580" s="196"/>
    </row>
    <row r="581" spans="1:6" x14ac:dyDescent="0.2">
      <c r="A581" s="195"/>
      <c r="B581" s="193"/>
      <c r="C581" s="193"/>
      <c r="D581" s="193"/>
      <c r="E581" s="193"/>
      <c r="F581" s="196"/>
    </row>
    <row r="582" spans="1:6" x14ac:dyDescent="0.2">
      <c r="A582" s="195"/>
      <c r="B582" s="193"/>
      <c r="C582" s="193"/>
      <c r="D582" s="193"/>
      <c r="E582" s="193"/>
      <c r="F582" s="196"/>
    </row>
    <row r="583" spans="1:6" x14ac:dyDescent="0.2">
      <c r="A583" s="195"/>
      <c r="B583" s="193"/>
      <c r="C583" s="193"/>
      <c r="D583" s="193"/>
      <c r="E583" s="193"/>
      <c r="F583" s="196"/>
    </row>
    <row r="584" spans="1:6" x14ac:dyDescent="0.2">
      <c r="A584" s="195"/>
      <c r="B584" s="193"/>
      <c r="C584" s="193"/>
      <c r="D584" s="193"/>
      <c r="E584" s="193"/>
      <c r="F584" s="196"/>
    </row>
    <row r="585" spans="1:6" x14ac:dyDescent="0.2">
      <c r="A585" s="195"/>
      <c r="B585" s="193"/>
      <c r="C585" s="193"/>
      <c r="D585" s="193"/>
      <c r="E585" s="193"/>
      <c r="F585" s="196"/>
    </row>
    <row r="586" spans="1:6" x14ac:dyDescent="0.2">
      <c r="A586" s="195"/>
      <c r="B586" s="193"/>
      <c r="C586" s="193"/>
      <c r="D586" s="193"/>
      <c r="E586" s="193"/>
      <c r="F586" s="196"/>
    </row>
    <row r="587" spans="1:6" x14ac:dyDescent="0.2">
      <c r="A587" s="195"/>
      <c r="B587" s="193"/>
      <c r="C587" s="193"/>
      <c r="D587" s="193"/>
      <c r="E587" s="193"/>
      <c r="F587" s="196"/>
    </row>
    <row r="588" spans="1:6" x14ac:dyDescent="0.2">
      <c r="A588" s="195"/>
      <c r="B588" s="193"/>
      <c r="C588" s="193"/>
      <c r="D588" s="193"/>
      <c r="E588" s="193"/>
      <c r="F588" s="196"/>
    </row>
    <row r="589" spans="1:6" x14ac:dyDescent="0.2">
      <c r="A589" s="195"/>
      <c r="B589" s="193"/>
      <c r="C589" s="193"/>
      <c r="D589" s="193"/>
      <c r="E589" s="193"/>
      <c r="F589" s="196"/>
    </row>
    <row r="590" spans="1:6" x14ac:dyDescent="0.2">
      <c r="A590" s="195"/>
      <c r="B590" s="193"/>
      <c r="C590" s="193"/>
      <c r="D590" s="193"/>
      <c r="E590" s="193"/>
      <c r="F590" s="196"/>
    </row>
    <row r="591" spans="1:6" x14ac:dyDescent="0.2">
      <c r="A591" s="195"/>
      <c r="B591" s="193"/>
      <c r="C591" s="193"/>
      <c r="D591" s="193"/>
      <c r="E591" s="193"/>
      <c r="F591" s="196"/>
    </row>
    <row r="592" spans="1:6" x14ac:dyDescent="0.2">
      <c r="A592" s="195"/>
      <c r="B592" s="193"/>
      <c r="C592" s="193"/>
      <c r="D592" s="193"/>
      <c r="E592" s="193"/>
      <c r="F592" s="196"/>
    </row>
    <row r="593" spans="1:6" x14ac:dyDescent="0.2">
      <c r="A593" s="195"/>
      <c r="B593" s="193"/>
      <c r="C593" s="193"/>
      <c r="D593" s="193"/>
      <c r="E593" s="193"/>
      <c r="F593" s="196"/>
    </row>
    <row r="594" spans="1:6" x14ac:dyDescent="0.2">
      <c r="A594" s="195"/>
      <c r="B594" s="193"/>
      <c r="C594" s="193"/>
      <c r="D594" s="193"/>
      <c r="E594" s="193"/>
      <c r="F594" s="196"/>
    </row>
    <row r="595" spans="1:6" x14ac:dyDescent="0.2">
      <c r="A595" s="195"/>
      <c r="B595" s="193"/>
      <c r="C595" s="193"/>
      <c r="D595" s="193"/>
      <c r="E595" s="193"/>
      <c r="F595" s="196"/>
    </row>
    <row r="596" spans="1:6" x14ac:dyDescent="0.2">
      <c r="A596" s="195"/>
      <c r="B596" s="193"/>
      <c r="C596" s="193"/>
      <c r="D596" s="193"/>
      <c r="E596" s="193"/>
      <c r="F596" s="196"/>
    </row>
    <row r="597" spans="1:6" x14ac:dyDescent="0.2">
      <c r="A597" s="195"/>
      <c r="B597" s="193"/>
      <c r="C597" s="193"/>
      <c r="D597" s="193"/>
      <c r="E597" s="193"/>
      <c r="F597" s="196"/>
    </row>
    <row r="598" spans="1:6" x14ac:dyDescent="0.2">
      <c r="A598" s="195"/>
      <c r="B598" s="193"/>
      <c r="C598" s="193"/>
      <c r="D598" s="193"/>
      <c r="E598" s="193"/>
      <c r="F598" s="196"/>
    </row>
    <row r="599" spans="1:6" x14ac:dyDescent="0.2">
      <c r="A599" s="195"/>
      <c r="B599" s="193"/>
      <c r="C599" s="193"/>
      <c r="D599" s="193"/>
      <c r="E599" s="193"/>
      <c r="F599" s="196"/>
    </row>
    <row r="600" spans="1:6" x14ac:dyDescent="0.2">
      <c r="A600" s="195"/>
      <c r="B600" s="193"/>
      <c r="C600" s="193"/>
      <c r="D600" s="193"/>
      <c r="E600" s="193"/>
      <c r="F600" s="196"/>
    </row>
    <row r="601" spans="1:6" x14ac:dyDescent="0.2">
      <c r="A601" s="195"/>
      <c r="B601" s="193"/>
      <c r="C601" s="193"/>
      <c r="D601" s="193"/>
      <c r="E601" s="193"/>
      <c r="F601" s="196"/>
    </row>
    <row r="602" spans="1:6" x14ac:dyDescent="0.2">
      <c r="A602" s="195"/>
      <c r="B602" s="193"/>
      <c r="C602" s="193"/>
      <c r="D602" s="193"/>
      <c r="E602" s="193"/>
      <c r="F602" s="196"/>
    </row>
    <row r="603" spans="1:6" x14ac:dyDescent="0.2">
      <c r="A603" s="195"/>
      <c r="B603" s="193"/>
      <c r="C603" s="193"/>
      <c r="D603" s="193"/>
      <c r="E603" s="193"/>
      <c r="F603" s="196"/>
    </row>
    <row r="604" spans="1:6" x14ac:dyDescent="0.2">
      <c r="A604" s="195"/>
      <c r="B604" s="193"/>
      <c r="C604" s="193"/>
      <c r="D604" s="193"/>
      <c r="E604" s="193"/>
      <c r="F604" s="196"/>
    </row>
    <row r="605" spans="1:6" x14ac:dyDescent="0.2">
      <c r="A605" s="195"/>
      <c r="B605" s="193"/>
      <c r="C605" s="193"/>
      <c r="D605" s="193"/>
      <c r="E605" s="193"/>
      <c r="F605" s="196"/>
    </row>
    <row r="606" spans="1:6" x14ac:dyDescent="0.2">
      <c r="A606" s="195"/>
      <c r="B606" s="193"/>
      <c r="C606" s="193"/>
      <c r="D606" s="193"/>
      <c r="E606" s="193"/>
      <c r="F606" s="196"/>
    </row>
    <row r="607" spans="1:6" x14ac:dyDescent="0.2">
      <c r="A607" s="195"/>
      <c r="B607" s="193"/>
      <c r="C607" s="193"/>
      <c r="D607" s="193"/>
      <c r="E607" s="193"/>
      <c r="F607" s="196"/>
    </row>
    <row r="608" spans="1:6" x14ac:dyDescent="0.2">
      <c r="A608" s="195"/>
      <c r="B608" s="193"/>
      <c r="C608" s="193"/>
      <c r="D608" s="193"/>
      <c r="E608" s="193"/>
      <c r="F608" s="196"/>
    </row>
    <row r="609" spans="1:6" x14ac:dyDescent="0.2">
      <c r="A609" s="195"/>
      <c r="B609" s="193"/>
      <c r="C609" s="193"/>
      <c r="D609" s="193"/>
      <c r="E609" s="193"/>
      <c r="F609" s="196"/>
    </row>
    <row r="610" spans="1:6" x14ac:dyDescent="0.2">
      <c r="A610" s="195"/>
      <c r="B610" s="193"/>
      <c r="C610" s="193"/>
      <c r="D610" s="193"/>
      <c r="E610" s="193"/>
      <c r="F610" s="196"/>
    </row>
    <row r="611" spans="1:6" x14ac:dyDescent="0.2">
      <c r="A611" s="195"/>
      <c r="B611" s="193"/>
      <c r="C611" s="193"/>
      <c r="D611" s="193"/>
      <c r="E611" s="193"/>
      <c r="F611" s="196"/>
    </row>
    <row r="612" spans="1:6" x14ac:dyDescent="0.2">
      <c r="A612" s="195"/>
      <c r="B612" s="193"/>
      <c r="C612" s="193"/>
      <c r="D612" s="193"/>
      <c r="E612" s="193"/>
      <c r="F612" s="196"/>
    </row>
    <row r="613" spans="1:6" x14ac:dyDescent="0.2">
      <c r="A613" s="195"/>
      <c r="B613" s="193"/>
      <c r="C613" s="193"/>
      <c r="D613" s="193"/>
      <c r="E613" s="193"/>
      <c r="F613" s="196"/>
    </row>
    <row r="614" spans="1:6" x14ac:dyDescent="0.2">
      <c r="A614" s="195"/>
      <c r="B614" s="193"/>
      <c r="C614" s="193"/>
      <c r="D614" s="193"/>
      <c r="E614" s="193"/>
      <c r="F614" s="196"/>
    </row>
    <row r="615" spans="1:6" x14ac:dyDescent="0.2">
      <c r="A615" s="195"/>
      <c r="B615" s="193"/>
      <c r="C615" s="193"/>
      <c r="D615" s="193"/>
      <c r="E615" s="193"/>
      <c r="F615" s="196"/>
    </row>
    <row r="616" spans="1:6" x14ac:dyDescent="0.2">
      <c r="A616" s="195"/>
      <c r="B616" s="193"/>
      <c r="C616" s="193"/>
      <c r="D616" s="193"/>
      <c r="E616" s="193"/>
      <c r="F616" s="196"/>
    </row>
    <row r="617" spans="1:6" x14ac:dyDescent="0.2">
      <c r="A617" s="195"/>
      <c r="B617" s="193"/>
      <c r="C617" s="193"/>
      <c r="D617" s="193"/>
      <c r="E617" s="193"/>
      <c r="F617" s="196"/>
    </row>
    <row r="618" spans="1:6" x14ac:dyDescent="0.2">
      <c r="A618" s="195"/>
      <c r="B618" s="193"/>
      <c r="C618" s="193"/>
      <c r="D618" s="193"/>
      <c r="E618" s="193"/>
      <c r="F618" s="196"/>
    </row>
    <row r="619" spans="1:6" x14ac:dyDescent="0.2">
      <c r="A619" s="195"/>
      <c r="B619" s="193"/>
      <c r="C619" s="193"/>
      <c r="D619" s="193"/>
      <c r="E619" s="193"/>
      <c r="F619" s="196"/>
    </row>
    <row r="620" spans="1:6" x14ac:dyDescent="0.2">
      <c r="A620" s="195"/>
      <c r="B620" s="193"/>
      <c r="C620" s="193"/>
      <c r="D620" s="193"/>
      <c r="E620" s="193"/>
      <c r="F620" s="196"/>
    </row>
    <row r="621" spans="1:6" x14ac:dyDescent="0.2">
      <c r="A621" s="195"/>
      <c r="B621" s="193"/>
      <c r="C621" s="193"/>
      <c r="D621" s="193"/>
      <c r="E621" s="193"/>
      <c r="F621" s="196"/>
    </row>
    <row r="622" spans="1:6" x14ac:dyDescent="0.2">
      <c r="A622" s="195"/>
      <c r="B622" s="193"/>
      <c r="C622" s="193"/>
      <c r="D622" s="193"/>
      <c r="E622" s="193"/>
      <c r="F622" s="196"/>
    </row>
    <row r="623" spans="1:6" x14ac:dyDescent="0.2">
      <c r="A623" s="195"/>
      <c r="B623" s="193"/>
      <c r="C623" s="193"/>
      <c r="D623" s="193"/>
      <c r="E623" s="193"/>
      <c r="F623" s="196"/>
    </row>
    <row r="624" spans="1:6" x14ac:dyDescent="0.2">
      <c r="A624" s="195"/>
      <c r="B624" s="193"/>
      <c r="C624" s="193"/>
      <c r="D624" s="193"/>
      <c r="E624" s="193"/>
      <c r="F624" s="196"/>
    </row>
    <row r="625" spans="1:6" x14ac:dyDescent="0.2">
      <c r="A625" s="195"/>
      <c r="B625" s="193"/>
      <c r="C625" s="193"/>
      <c r="D625" s="193"/>
      <c r="E625" s="193"/>
      <c r="F625" s="196"/>
    </row>
    <row r="626" spans="1:6" x14ac:dyDescent="0.2">
      <c r="A626" s="195"/>
      <c r="B626" s="193"/>
      <c r="C626" s="193"/>
      <c r="D626" s="193"/>
      <c r="E626" s="193"/>
      <c r="F626" s="196"/>
    </row>
    <row r="627" spans="1:6" x14ac:dyDescent="0.2">
      <c r="A627" s="195"/>
      <c r="B627" s="193"/>
      <c r="C627" s="193"/>
      <c r="D627" s="193"/>
      <c r="E627" s="193"/>
      <c r="F627" s="196"/>
    </row>
    <row r="628" spans="1:6" x14ac:dyDescent="0.2">
      <c r="A628" s="195"/>
      <c r="B628" s="193"/>
      <c r="C628" s="193"/>
      <c r="D628" s="193"/>
      <c r="E628" s="193"/>
      <c r="F628" s="196"/>
    </row>
    <row r="629" spans="1:6" x14ac:dyDescent="0.2">
      <c r="A629" s="195"/>
      <c r="B629" s="193"/>
      <c r="C629" s="193"/>
      <c r="D629" s="193"/>
      <c r="E629" s="193"/>
      <c r="F629" s="196"/>
    </row>
    <row r="630" spans="1:6" x14ac:dyDescent="0.2">
      <c r="A630" s="195"/>
      <c r="B630" s="193"/>
      <c r="C630" s="193"/>
      <c r="D630" s="193"/>
      <c r="E630" s="193"/>
      <c r="F630" s="196"/>
    </row>
    <row r="631" spans="1:6" x14ac:dyDescent="0.2">
      <c r="A631" s="195"/>
      <c r="B631" s="193"/>
      <c r="C631" s="193"/>
      <c r="D631" s="193"/>
      <c r="E631" s="193"/>
      <c r="F631" s="196"/>
    </row>
    <row r="632" spans="1:6" x14ac:dyDescent="0.2">
      <c r="A632" s="195"/>
      <c r="B632" s="193"/>
      <c r="C632" s="193"/>
      <c r="D632" s="193"/>
      <c r="E632" s="193"/>
      <c r="F632" s="196"/>
    </row>
    <row r="633" spans="1:6" x14ac:dyDescent="0.2">
      <c r="A633" s="195"/>
      <c r="B633" s="193"/>
      <c r="C633" s="193"/>
      <c r="D633" s="193"/>
      <c r="E633" s="193"/>
      <c r="F633" s="196"/>
    </row>
    <row r="634" spans="1:6" x14ac:dyDescent="0.2">
      <c r="A634" s="195"/>
      <c r="B634" s="193"/>
      <c r="C634" s="193"/>
      <c r="D634" s="193"/>
      <c r="E634" s="193"/>
      <c r="F634" s="196"/>
    </row>
    <row r="635" spans="1:6" x14ac:dyDescent="0.2">
      <c r="A635" s="195"/>
      <c r="B635" s="193"/>
      <c r="C635" s="193"/>
      <c r="D635" s="193"/>
      <c r="E635" s="193"/>
      <c r="F635" s="196"/>
    </row>
    <row r="636" spans="1:6" x14ac:dyDescent="0.2">
      <c r="A636" s="195"/>
      <c r="B636" s="193"/>
      <c r="C636" s="193"/>
      <c r="D636" s="193"/>
      <c r="E636" s="193"/>
      <c r="F636" s="196"/>
    </row>
    <row r="637" spans="1:6" x14ac:dyDescent="0.2">
      <c r="A637" s="195"/>
      <c r="B637" s="193"/>
      <c r="C637" s="193"/>
      <c r="D637" s="193"/>
      <c r="E637" s="193"/>
      <c r="F637" s="196"/>
    </row>
    <row r="638" spans="1:6" x14ac:dyDescent="0.2">
      <c r="A638" s="195"/>
      <c r="B638" s="193"/>
      <c r="C638" s="193"/>
      <c r="D638" s="193"/>
      <c r="E638" s="193"/>
      <c r="F638" s="196"/>
    </row>
    <row r="639" spans="1:6" x14ac:dyDescent="0.2">
      <c r="A639" s="195"/>
      <c r="B639" s="193"/>
      <c r="C639" s="193"/>
      <c r="D639" s="193"/>
      <c r="E639" s="193"/>
      <c r="F639" s="196"/>
    </row>
    <row r="640" spans="1:6" x14ac:dyDescent="0.2">
      <c r="A640" s="195"/>
      <c r="B640" s="193"/>
      <c r="C640" s="193"/>
      <c r="D640" s="193"/>
      <c r="E640" s="193"/>
      <c r="F640" s="196"/>
    </row>
    <row r="641" spans="1:6" x14ac:dyDescent="0.2">
      <c r="A641" s="195"/>
      <c r="B641" s="193"/>
      <c r="C641" s="193"/>
      <c r="D641" s="193"/>
      <c r="E641" s="193"/>
      <c r="F641" s="196"/>
    </row>
    <row r="642" spans="1:6" x14ac:dyDescent="0.2">
      <c r="A642" s="195"/>
      <c r="B642" s="193"/>
      <c r="C642" s="193"/>
      <c r="D642" s="193"/>
      <c r="E642" s="193"/>
      <c r="F642" s="196"/>
    </row>
    <row r="643" spans="1:6" x14ac:dyDescent="0.2">
      <c r="A643" s="195"/>
      <c r="B643" s="193"/>
      <c r="C643" s="193"/>
      <c r="D643" s="193"/>
      <c r="E643" s="193"/>
      <c r="F643" s="196"/>
    </row>
    <row r="644" spans="1:6" x14ac:dyDescent="0.2">
      <c r="A644" s="195"/>
      <c r="B644" s="193"/>
      <c r="C644" s="193"/>
      <c r="D644" s="193"/>
      <c r="E644" s="193"/>
      <c r="F644" s="196"/>
    </row>
    <row r="645" spans="1:6" x14ac:dyDescent="0.2">
      <c r="A645" s="195"/>
      <c r="B645" s="193"/>
      <c r="C645" s="193"/>
      <c r="D645" s="193"/>
      <c r="E645" s="193"/>
      <c r="F645" s="196"/>
    </row>
    <row r="646" spans="1:6" x14ac:dyDescent="0.2">
      <c r="A646" s="195"/>
      <c r="B646" s="193"/>
      <c r="C646" s="193"/>
      <c r="D646" s="193"/>
      <c r="E646" s="193"/>
      <c r="F646" s="196"/>
    </row>
    <row r="647" spans="1:6" x14ac:dyDescent="0.2">
      <c r="A647" s="195"/>
      <c r="B647" s="193"/>
      <c r="C647" s="193"/>
      <c r="D647" s="193"/>
      <c r="E647" s="193"/>
      <c r="F647" s="196"/>
    </row>
    <row r="648" spans="1:6" x14ac:dyDescent="0.2">
      <c r="A648" s="195"/>
      <c r="B648" s="193"/>
      <c r="C648" s="193"/>
      <c r="D648" s="193"/>
      <c r="E648" s="193"/>
      <c r="F648" s="196"/>
    </row>
    <row r="649" spans="1:6" x14ac:dyDescent="0.2">
      <c r="A649" s="195"/>
      <c r="B649" s="193"/>
      <c r="C649" s="193"/>
      <c r="D649" s="193"/>
      <c r="E649" s="193"/>
      <c r="F649" s="196"/>
    </row>
    <row r="650" spans="1:6" x14ac:dyDescent="0.2">
      <c r="A650" s="195"/>
      <c r="B650" s="193"/>
      <c r="C650" s="193"/>
      <c r="D650" s="193"/>
      <c r="E650" s="193"/>
      <c r="F650" s="196"/>
    </row>
    <row r="651" spans="1:6" x14ac:dyDescent="0.2">
      <c r="A651" s="195"/>
      <c r="B651" s="193"/>
      <c r="C651" s="193"/>
      <c r="D651" s="193"/>
      <c r="E651" s="193"/>
      <c r="F651" s="196"/>
    </row>
    <row r="652" spans="1:6" x14ac:dyDescent="0.2">
      <c r="A652" s="195"/>
      <c r="B652" s="193"/>
      <c r="C652" s="193"/>
      <c r="D652" s="193"/>
      <c r="E652" s="193"/>
      <c r="F652" s="196"/>
    </row>
    <row r="653" spans="1:6" x14ac:dyDescent="0.2">
      <c r="A653" s="195"/>
      <c r="B653" s="193"/>
      <c r="C653" s="193"/>
      <c r="D653" s="193"/>
      <c r="E653" s="193"/>
      <c r="F653" s="196"/>
    </row>
    <row r="654" spans="1:6" x14ac:dyDescent="0.2">
      <c r="A654" s="195"/>
      <c r="B654" s="193"/>
      <c r="C654" s="193"/>
      <c r="D654" s="193"/>
      <c r="E654" s="193"/>
      <c r="F654" s="196"/>
    </row>
    <row r="655" spans="1:6" x14ac:dyDescent="0.2">
      <c r="A655" s="195"/>
      <c r="B655" s="193"/>
      <c r="C655" s="193"/>
      <c r="D655" s="193"/>
      <c r="E655" s="193"/>
      <c r="F655" s="196"/>
    </row>
    <row r="656" spans="1:6" x14ac:dyDescent="0.2">
      <c r="A656" s="195"/>
      <c r="B656" s="193"/>
      <c r="C656" s="193"/>
      <c r="D656" s="193"/>
      <c r="E656" s="193"/>
      <c r="F656" s="196"/>
    </row>
    <row r="657" spans="1:6" x14ac:dyDescent="0.2">
      <c r="A657" s="195"/>
      <c r="B657" s="193"/>
      <c r="C657" s="193"/>
      <c r="D657" s="193"/>
      <c r="E657" s="193"/>
      <c r="F657" s="196"/>
    </row>
    <row r="658" spans="1:6" x14ac:dyDescent="0.2">
      <c r="A658" s="195"/>
      <c r="B658" s="193"/>
      <c r="C658" s="193"/>
      <c r="D658" s="193"/>
      <c r="E658" s="193"/>
      <c r="F658" s="196"/>
    </row>
    <row r="659" spans="1:6" x14ac:dyDescent="0.2">
      <c r="A659" s="195"/>
      <c r="B659" s="193"/>
      <c r="C659" s="193"/>
      <c r="D659" s="193"/>
      <c r="E659" s="193"/>
      <c r="F659" s="196"/>
    </row>
    <row r="660" spans="1:6" x14ac:dyDescent="0.2">
      <c r="A660" s="195"/>
      <c r="B660" s="193"/>
      <c r="C660" s="193"/>
      <c r="D660" s="193"/>
      <c r="E660" s="193"/>
      <c r="F660" s="196"/>
    </row>
    <row r="661" spans="1:6" x14ac:dyDescent="0.2">
      <c r="A661" s="195"/>
      <c r="B661" s="193"/>
      <c r="C661" s="193"/>
      <c r="D661" s="193"/>
      <c r="E661" s="193"/>
      <c r="F661" s="196"/>
    </row>
    <row r="662" spans="1:6" x14ac:dyDescent="0.2">
      <c r="A662" s="195"/>
      <c r="B662" s="193"/>
      <c r="C662" s="193"/>
      <c r="D662" s="193"/>
      <c r="E662" s="193"/>
      <c r="F662" s="196"/>
    </row>
    <row r="663" spans="1:6" x14ac:dyDescent="0.2">
      <c r="A663" s="195"/>
      <c r="B663" s="193"/>
      <c r="C663" s="193"/>
      <c r="D663" s="193"/>
      <c r="E663" s="193"/>
      <c r="F663" s="196"/>
    </row>
    <row r="664" spans="1:6" x14ac:dyDescent="0.2">
      <c r="A664" s="195"/>
      <c r="B664" s="193"/>
      <c r="C664" s="193"/>
      <c r="D664" s="193"/>
      <c r="E664" s="193"/>
      <c r="F664" s="196"/>
    </row>
    <row r="665" spans="1:6" x14ac:dyDescent="0.2">
      <c r="A665" s="195"/>
      <c r="B665" s="193"/>
      <c r="C665" s="193"/>
      <c r="D665" s="193"/>
      <c r="E665" s="193"/>
      <c r="F665" s="196"/>
    </row>
    <row r="666" spans="1:6" x14ac:dyDescent="0.2">
      <c r="A666" s="195"/>
      <c r="B666" s="193"/>
      <c r="C666" s="193"/>
      <c r="D666" s="193"/>
      <c r="E666" s="193"/>
      <c r="F666" s="196"/>
    </row>
    <row r="667" spans="1:6" x14ac:dyDescent="0.2">
      <c r="A667" s="195"/>
      <c r="B667" s="193"/>
      <c r="C667" s="193"/>
      <c r="D667" s="193"/>
      <c r="E667" s="193"/>
      <c r="F667" s="196"/>
    </row>
    <row r="668" spans="1:6" x14ac:dyDescent="0.2">
      <c r="A668" s="195"/>
      <c r="B668" s="193"/>
      <c r="C668" s="193"/>
      <c r="D668" s="193"/>
      <c r="E668" s="193"/>
      <c r="F668" s="196"/>
    </row>
    <row r="669" spans="1:6" x14ac:dyDescent="0.2">
      <c r="A669" s="195"/>
      <c r="B669" s="193"/>
      <c r="C669" s="193"/>
      <c r="D669" s="193"/>
      <c r="E669" s="193"/>
      <c r="F669" s="196"/>
    </row>
    <row r="670" spans="1:6" x14ac:dyDescent="0.2">
      <c r="A670" s="195"/>
      <c r="B670" s="193"/>
      <c r="C670" s="193"/>
      <c r="D670" s="193"/>
      <c r="E670" s="193"/>
      <c r="F670" s="196"/>
    </row>
    <row r="671" spans="1:6" x14ac:dyDescent="0.2">
      <c r="A671" s="195"/>
      <c r="B671" s="193"/>
      <c r="C671" s="193"/>
      <c r="D671" s="193"/>
      <c r="E671" s="193"/>
      <c r="F671" s="196"/>
    </row>
    <row r="672" spans="1:6" x14ac:dyDescent="0.2">
      <c r="A672" s="195"/>
      <c r="B672" s="193"/>
      <c r="C672" s="193"/>
      <c r="D672" s="193"/>
      <c r="E672" s="193"/>
      <c r="F672" s="196"/>
    </row>
    <row r="673" spans="1:6" x14ac:dyDescent="0.2">
      <c r="A673" s="195"/>
      <c r="B673" s="193"/>
      <c r="C673" s="193"/>
      <c r="D673" s="193"/>
      <c r="E673" s="193"/>
      <c r="F673" s="196"/>
    </row>
    <row r="674" spans="1:6" x14ac:dyDescent="0.2">
      <c r="A674" s="195"/>
      <c r="B674" s="193"/>
      <c r="C674" s="193"/>
      <c r="D674" s="193"/>
      <c r="E674" s="193"/>
      <c r="F674" s="196"/>
    </row>
    <row r="675" spans="1:6" x14ac:dyDescent="0.2">
      <c r="A675" s="195"/>
      <c r="B675" s="193"/>
      <c r="C675" s="193"/>
      <c r="D675" s="193"/>
      <c r="E675" s="193"/>
      <c r="F675" s="196"/>
    </row>
    <row r="676" spans="1:6" x14ac:dyDescent="0.2">
      <c r="A676" s="195"/>
      <c r="B676" s="193"/>
      <c r="C676" s="193"/>
      <c r="D676" s="193"/>
      <c r="E676" s="193"/>
      <c r="F676" s="196"/>
    </row>
    <row r="677" spans="1:6" x14ac:dyDescent="0.2">
      <c r="A677" s="195"/>
      <c r="B677" s="193"/>
      <c r="C677" s="193"/>
      <c r="D677" s="193"/>
      <c r="E677" s="193"/>
      <c r="F677" s="196"/>
    </row>
    <row r="678" spans="1:6" x14ac:dyDescent="0.2">
      <c r="A678" s="195"/>
      <c r="B678" s="193"/>
      <c r="C678" s="193"/>
      <c r="D678" s="193"/>
      <c r="E678" s="193"/>
      <c r="F678" s="196"/>
    </row>
    <row r="679" spans="1:6" x14ac:dyDescent="0.2">
      <c r="A679" s="195"/>
      <c r="B679" s="193"/>
      <c r="C679" s="193"/>
      <c r="D679" s="193"/>
      <c r="E679" s="193"/>
      <c r="F679" s="196"/>
    </row>
    <row r="680" spans="1:6" x14ac:dyDescent="0.2">
      <c r="A680" s="195"/>
      <c r="B680" s="193"/>
      <c r="C680" s="193"/>
      <c r="D680" s="193"/>
      <c r="E680" s="193"/>
      <c r="F680" s="196"/>
    </row>
    <row r="681" spans="1:6" x14ac:dyDescent="0.2">
      <c r="A681" s="195"/>
      <c r="B681" s="193"/>
      <c r="C681" s="193"/>
      <c r="D681" s="193"/>
      <c r="E681" s="193"/>
      <c r="F681" s="196"/>
    </row>
    <row r="682" spans="1:6" x14ac:dyDescent="0.2">
      <c r="A682" s="195"/>
      <c r="B682" s="193"/>
      <c r="C682" s="193"/>
      <c r="D682" s="193"/>
      <c r="E682" s="193"/>
      <c r="F682" s="196"/>
    </row>
    <row r="683" spans="1:6" x14ac:dyDescent="0.2">
      <c r="A683" s="195"/>
      <c r="B683" s="193"/>
      <c r="C683" s="193"/>
      <c r="D683" s="193"/>
      <c r="E683" s="193"/>
      <c r="F683" s="196"/>
    </row>
    <row r="684" spans="1:6" x14ac:dyDescent="0.2">
      <c r="A684" s="195"/>
      <c r="B684" s="193"/>
      <c r="C684" s="193"/>
      <c r="D684" s="193"/>
      <c r="E684" s="193"/>
      <c r="F684" s="196"/>
    </row>
    <row r="685" spans="1:6" x14ac:dyDescent="0.2">
      <c r="A685" s="195"/>
      <c r="B685" s="193"/>
      <c r="C685" s="193"/>
      <c r="D685" s="193"/>
      <c r="E685" s="193"/>
      <c r="F685" s="196"/>
    </row>
    <row r="686" spans="1:6" x14ac:dyDescent="0.2">
      <c r="A686" s="195"/>
      <c r="B686" s="193"/>
      <c r="C686" s="193"/>
      <c r="D686" s="193"/>
      <c r="E686" s="193"/>
      <c r="F686" s="196"/>
    </row>
    <row r="687" spans="1:6" x14ac:dyDescent="0.2">
      <c r="A687" s="195"/>
      <c r="B687" s="193"/>
      <c r="C687" s="193"/>
      <c r="D687" s="193"/>
      <c r="E687" s="193"/>
      <c r="F687" s="196"/>
    </row>
    <row r="688" spans="1:6" x14ac:dyDescent="0.2">
      <c r="A688" s="195"/>
      <c r="B688" s="193"/>
      <c r="C688" s="193"/>
      <c r="D688" s="193"/>
      <c r="E688" s="193"/>
      <c r="F688" s="196"/>
    </row>
    <row r="689" spans="1:6" x14ac:dyDescent="0.2">
      <c r="A689" s="195"/>
      <c r="B689" s="193"/>
      <c r="C689" s="193"/>
      <c r="D689" s="193"/>
      <c r="E689" s="193"/>
      <c r="F689" s="196"/>
    </row>
    <row r="690" spans="1:6" x14ac:dyDescent="0.2">
      <c r="A690" s="195"/>
      <c r="B690" s="193"/>
      <c r="C690" s="193"/>
      <c r="D690" s="193"/>
      <c r="E690" s="193"/>
      <c r="F690" s="196"/>
    </row>
    <row r="691" spans="1:6" x14ac:dyDescent="0.2">
      <c r="A691" s="195"/>
      <c r="B691" s="193"/>
      <c r="C691" s="193"/>
      <c r="D691" s="193"/>
      <c r="E691" s="193"/>
      <c r="F691" s="196"/>
    </row>
    <row r="692" spans="1:6" x14ac:dyDescent="0.2">
      <c r="A692" s="195"/>
      <c r="B692" s="193"/>
      <c r="C692" s="193"/>
      <c r="D692" s="193"/>
      <c r="E692" s="193"/>
      <c r="F692" s="196"/>
    </row>
    <row r="693" spans="1:6" x14ac:dyDescent="0.2">
      <c r="A693" s="195"/>
      <c r="B693" s="193"/>
      <c r="C693" s="193"/>
      <c r="D693" s="193"/>
      <c r="E693" s="193"/>
      <c r="F693" s="196"/>
    </row>
    <row r="694" spans="1:6" x14ac:dyDescent="0.2">
      <c r="A694" s="195"/>
      <c r="B694" s="193"/>
      <c r="C694" s="193"/>
      <c r="D694" s="193"/>
      <c r="E694" s="193"/>
      <c r="F694" s="196"/>
    </row>
    <row r="695" spans="1:6" x14ac:dyDescent="0.2">
      <c r="A695" s="195"/>
      <c r="B695" s="193"/>
      <c r="C695" s="193"/>
      <c r="D695" s="193"/>
      <c r="E695" s="193"/>
      <c r="F695" s="196"/>
    </row>
    <row r="696" spans="1:6" x14ac:dyDescent="0.2">
      <c r="A696" s="195"/>
      <c r="B696" s="193"/>
      <c r="C696" s="193"/>
      <c r="D696" s="193"/>
      <c r="E696" s="193"/>
      <c r="F696" s="196"/>
    </row>
    <row r="697" spans="1:6" x14ac:dyDescent="0.2">
      <c r="A697" s="195"/>
      <c r="B697" s="193"/>
      <c r="C697" s="193"/>
      <c r="D697" s="193"/>
      <c r="E697" s="193"/>
      <c r="F697" s="196"/>
    </row>
    <row r="698" spans="1:6" x14ac:dyDescent="0.2">
      <c r="A698" s="195"/>
      <c r="B698" s="193"/>
      <c r="C698" s="193"/>
      <c r="D698" s="193"/>
      <c r="E698" s="193"/>
      <c r="F698" s="196"/>
    </row>
    <row r="699" spans="1:6" x14ac:dyDescent="0.2">
      <c r="A699" s="195"/>
      <c r="B699" s="193"/>
      <c r="C699" s="193"/>
      <c r="D699" s="193"/>
      <c r="E699" s="193"/>
      <c r="F699" s="196"/>
    </row>
    <row r="700" spans="1:6" x14ac:dyDescent="0.2">
      <c r="A700" s="195"/>
      <c r="B700" s="193"/>
      <c r="C700" s="193"/>
      <c r="D700" s="193"/>
      <c r="E700" s="193"/>
      <c r="F700" s="196"/>
    </row>
    <row r="701" spans="1:6" x14ac:dyDescent="0.2">
      <c r="A701" s="195"/>
      <c r="B701" s="193"/>
      <c r="C701" s="193"/>
      <c r="D701" s="193"/>
      <c r="E701" s="193"/>
      <c r="F701" s="196"/>
    </row>
    <row r="702" spans="1:6" x14ac:dyDescent="0.2">
      <c r="A702" s="195"/>
      <c r="B702" s="193"/>
      <c r="C702" s="193"/>
      <c r="D702" s="193"/>
      <c r="E702" s="193"/>
      <c r="F702" s="196"/>
    </row>
    <row r="703" spans="1:6" x14ac:dyDescent="0.2">
      <c r="A703" s="195"/>
      <c r="B703" s="193"/>
      <c r="C703" s="193"/>
      <c r="D703" s="193"/>
      <c r="E703" s="193"/>
      <c r="F703" s="196"/>
    </row>
    <row r="704" spans="1:6" x14ac:dyDescent="0.2">
      <c r="A704" s="195"/>
      <c r="B704" s="193"/>
      <c r="C704" s="193"/>
      <c r="D704" s="193"/>
      <c r="E704" s="193"/>
      <c r="F704" s="196"/>
    </row>
    <row r="705" spans="1:6" x14ac:dyDescent="0.2">
      <c r="A705" s="195"/>
      <c r="B705" s="193"/>
      <c r="C705" s="193"/>
      <c r="D705" s="193"/>
      <c r="E705" s="193"/>
      <c r="F705" s="196"/>
    </row>
    <row r="706" spans="1:6" x14ac:dyDescent="0.2">
      <c r="A706" s="195"/>
      <c r="B706" s="193"/>
      <c r="C706" s="193"/>
      <c r="D706" s="193"/>
      <c r="E706" s="193"/>
      <c r="F706" s="196"/>
    </row>
    <row r="707" spans="1:6" x14ac:dyDescent="0.2">
      <c r="A707" s="195"/>
      <c r="B707" s="193"/>
      <c r="C707" s="193"/>
      <c r="D707" s="193"/>
      <c r="E707" s="193"/>
      <c r="F707" s="196"/>
    </row>
    <row r="708" spans="1:6" x14ac:dyDescent="0.2">
      <c r="A708" s="195"/>
      <c r="B708" s="193"/>
      <c r="C708" s="193"/>
      <c r="D708" s="193"/>
      <c r="E708" s="193"/>
      <c r="F708" s="196"/>
    </row>
    <row r="709" spans="1:6" x14ac:dyDescent="0.2">
      <c r="A709" s="195"/>
      <c r="B709" s="193"/>
      <c r="C709" s="193"/>
      <c r="D709" s="193"/>
      <c r="E709" s="193"/>
      <c r="F709" s="196"/>
    </row>
    <row r="710" spans="1:6" x14ac:dyDescent="0.2">
      <c r="A710" s="195"/>
      <c r="B710" s="193"/>
      <c r="C710" s="193"/>
      <c r="D710" s="193"/>
      <c r="E710" s="193"/>
      <c r="F710" s="196"/>
    </row>
    <row r="711" spans="1:6" x14ac:dyDescent="0.2">
      <c r="A711" s="195"/>
      <c r="B711" s="193"/>
      <c r="C711" s="193"/>
      <c r="D711" s="193"/>
      <c r="E711" s="193"/>
      <c r="F711" s="196"/>
    </row>
    <row r="712" spans="1:6" x14ac:dyDescent="0.2">
      <c r="A712" s="195"/>
      <c r="B712" s="193"/>
      <c r="C712" s="193"/>
      <c r="D712" s="193"/>
      <c r="E712" s="193"/>
      <c r="F712" s="196"/>
    </row>
    <row r="713" spans="1:6" x14ac:dyDescent="0.2">
      <c r="A713" s="195"/>
      <c r="B713" s="193"/>
      <c r="C713" s="193"/>
      <c r="D713" s="193"/>
      <c r="E713" s="193"/>
      <c r="F713" s="196"/>
    </row>
    <row r="714" spans="1:6" x14ac:dyDescent="0.2">
      <c r="A714" s="195"/>
      <c r="B714" s="193"/>
      <c r="C714" s="193"/>
      <c r="D714" s="193"/>
      <c r="E714" s="193"/>
      <c r="F714" s="196"/>
    </row>
    <row r="715" spans="1:6" x14ac:dyDescent="0.2">
      <c r="A715" s="195"/>
      <c r="B715" s="193"/>
      <c r="C715" s="193"/>
      <c r="D715" s="193"/>
      <c r="E715" s="193"/>
      <c r="F715" s="196"/>
    </row>
    <row r="716" spans="1:6" x14ac:dyDescent="0.2">
      <c r="A716" s="195"/>
      <c r="B716" s="193"/>
      <c r="C716" s="193"/>
      <c r="D716" s="193"/>
      <c r="E716" s="193"/>
      <c r="F716" s="196"/>
    </row>
    <row r="717" spans="1:6" x14ac:dyDescent="0.2">
      <c r="A717" s="195"/>
      <c r="B717" s="193"/>
      <c r="C717" s="193"/>
      <c r="D717" s="193"/>
      <c r="E717" s="193"/>
      <c r="F717" s="196"/>
    </row>
    <row r="718" spans="1:6" x14ac:dyDescent="0.2">
      <c r="A718" s="195"/>
      <c r="B718" s="193"/>
      <c r="C718" s="193"/>
      <c r="D718" s="193"/>
      <c r="E718" s="193"/>
      <c r="F718" s="196"/>
    </row>
    <row r="719" spans="1:6" x14ac:dyDescent="0.2">
      <c r="A719" s="195"/>
      <c r="B719" s="193"/>
      <c r="C719" s="193"/>
      <c r="D719" s="193"/>
      <c r="E719" s="193"/>
      <c r="F719" s="196"/>
    </row>
    <row r="720" spans="1:6" x14ac:dyDescent="0.2">
      <c r="A720" s="195"/>
      <c r="B720" s="193"/>
      <c r="C720" s="193"/>
      <c r="D720" s="193"/>
      <c r="E720" s="193"/>
      <c r="F720" s="196"/>
    </row>
    <row r="721" spans="1:6" x14ac:dyDescent="0.2">
      <c r="A721" s="195"/>
      <c r="B721" s="193"/>
      <c r="C721" s="193"/>
      <c r="D721" s="193"/>
      <c r="E721" s="193"/>
      <c r="F721" s="196"/>
    </row>
    <row r="722" spans="1:6" x14ac:dyDescent="0.2">
      <c r="A722" s="195"/>
      <c r="B722" s="193"/>
      <c r="C722" s="193"/>
      <c r="D722" s="193"/>
      <c r="E722" s="193"/>
      <c r="F722" s="196"/>
    </row>
    <row r="723" spans="1:6" x14ac:dyDescent="0.2">
      <c r="A723" s="195"/>
      <c r="B723" s="193"/>
      <c r="C723" s="193"/>
      <c r="D723" s="193"/>
      <c r="E723" s="193"/>
      <c r="F723" s="196"/>
    </row>
    <row r="724" spans="1:6" x14ac:dyDescent="0.2">
      <c r="A724" s="195"/>
      <c r="B724" s="193"/>
      <c r="C724" s="193"/>
      <c r="D724" s="193"/>
      <c r="E724" s="193"/>
      <c r="F724" s="196"/>
    </row>
    <row r="725" spans="1:6" x14ac:dyDescent="0.2">
      <c r="A725" s="195"/>
      <c r="B725" s="193"/>
      <c r="C725" s="193"/>
      <c r="D725" s="193"/>
      <c r="E725" s="193"/>
      <c r="F725" s="196"/>
    </row>
    <row r="726" spans="1:6" x14ac:dyDescent="0.2">
      <c r="A726" s="195"/>
      <c r="B726" s="193"/>
      <c r="C726" s="193"/>
      <c r="D726" s="193"/>
      <c r="E726" s="193"/>
      <c r="F726" s="196"/>
    </row>
    <row r="727" spans="1:6" x14ac:dyDescent="0.2">
      <c r="A727" s="195"/>
      <c r="B727" s="193"/>
      <c r="C727" s="193"/>
      <c r="D727" s="193"/>
      <c r="E727" s="193"/>
      <c r="F727" s="196"/>
    </row>
    <row r="728" spans="1:6" x14ac:dyDescent="0.2">
      <c r="A728" s="195"/>
      <c r="B728" s="193"/>
      <c r="C728" s="193"/>
      <c r="D728" s="193"/>
      <c r="E728" s="193"/>
      <c r="F728" s="196"/>
    </row>
    <row r="729" spans="1:6" x14ac:dyDescent="0.2">
      <c r="A729" s="195"/>
      <c r="B729" s="193"/>
      <c r="C729" s="193"/>
      <c r="D729" s="193"/>
      <c r="E729" s="193"/>
      <c r="F729" s="196"/>
    </row>
    <row r="730" spans="1:6" x14ac:dyDescent="0.2">
      <c r="A730" s="195"/>
      <c r="B730" s="193"/>
      <c r="C730" s="193"/>
      <c r="D730" s="193"/>
      <c r="E730" s="193"/>
      <c r="F730" s="196"/>
    </row>
    <row r="731" spans="1:6" x14ac:dyDescent="0.2">
      <c r="A731" s="195"/>
      <c r="B731" s="193"/>
      <c r="C731" s="193"/>
      <c r="D731" s="193"/>
      <c r="E731" s="193"/>
      <c r="F731" s="196"/>
    </row>
    <row r="732" spans="1:6" x14ac:dyDescent="0.2">
      <c r="A732" s="195"/>
      <c r="B732" s="193"/>
      <c r="C732" s="193"/>
      <c r="D732" s="193"/>
      <c r="E732" s="193"/>
      <c r="F732" s="196"/>
    </row>
    <row r="733" spans="1:6" x14ac:dyDescent="0.2">
      <c r="A733" s="195"/>
      <c r="B733" s="193"/>
      <c r="C733" s="193"/>
      <c r="D733" s="193"/>
      <c r="E733" s="193"/>
      <c r="F733" s="196"/>
    </row>
    <row r="734" spans="1:6" x14ac:dyDescent="0.2">
      <c r="A734" s="195"/>
      <c r="B734" s="193"/>
      <c r="C734" s="193"/>
      <c r="D734" s="193"/>
      <c r="E734" s="193"/>
      <c r="F734" s="196"/>
    </row>
    <row r="735" spans="1:6" x14ac:dyDescent="0.2">
      <c r="A735" s="195"/>
      <c r="B735" s="193"/>
      <c r="C735" s="193"/>
      <c r="D735" s="193"/>
      <c r="E735" s="193"/>
      <c r="F735" s="196"/>
    </row>
    <row r="736" spans="1:6" x14ac:dyDescent="0.2">
      <c r="A736" s="195"/>
      <c r="B736" s="193"/>
      <c r="C736" s="193"/>
      <c r="D736" s="193"/>
      <c r="E736" s="193"/>
      <c r="F736" s="196"/>
    </row>
    <row r="737" spans="1:6" x14ac:dyDescent="0.2">
      <c r="A737" s="195"/>
      <c r="B737" s="193"/>
      <c r="C737" s="193"/>
      <c r="D737" s="193"/>
      <c r="E737" s="193"/>
      <c r="F737" s="196"/>
    </row>
    <row r="738" spans="1:6" x14ac:dyDescent="0.2">
      <c r="A738" s="195"/>
      <c r="B738" s="193"/>
      <c r="C738" s="193"/>
      <c r="D738" s="193"/>
      <c r="E738" s="193"/>
      <c r="F738" s="196"/>
    </row>
    <row r="739" spans="1:6" x14ac:dyDescent="0.2">
      <c r="A739" s="195"/>
      <c r="B739" s="193"/>
      <c r="C739" s="193"/>
      <c r="D739" s="193"/>
      <c r="E739" s="193"/>
      <c r="F739" s="196"/>
    </row>
    <row r="740" spans="1:6" x14ac:dyDescent="0.2">
      <c r="A740" s="195"/>
      <c r="B740" s="193"/>
      <c r="C740" s="193"/>
      <c r="D740" s="193"/>
      <c r="E740" s="193"/>
      <c r="F740" s="196"/>
    </row>
    <row r="741" spans="1:6" x14ac:dyDescent="0.2">
      <c r="A741" s="195"/>
      <c r="B741" s="193"/>
      <c r="C741" s="193"/>
      <c r="D741" s="193"/>
      <c r="E741" s="193"/>
      <c r="F741" s="196"/>
    </row>
    <row r="742" spans="1:6" x14ac:dyDescent="0.2">
      <c r="A742" s="195"/>
      <c r="B742" s="193"/>
      <c r="C742" s="193"/>
      <c r="D742" s="193"/>
      <c r="E742" s="193"/>
      <c r="F742" s="196"/>
    </row>
    <row r="743" spans="1:6" x14ac:dyDescent="0.2">
      <c r="A743" s="195"/>
      <c r="B743" s="193"/>
      <c r="C743" s="193"/>
      <c r="D743" s="193"/>
      <c r="E743" s="193"/>
      <c r="F743" s="196"/>
    </row>
    <row r="744" spans="1:6" x14ac:dyDescent="0.2">
      <c r="A744" s="195"/>
      <c r="B744" s="193"/>
      <c r="C744" s="193"/>
      <c r="D744" s="193"/>
      <c r="E744" s="193"/>
      <c r="F744" s="196"/>
    </row>
    <row r="745" spans="1:6" x14ac:dyDescent="0.2">
      <c r="A745" s="195"/>
      <c r="B745" s="193"/>
      <c r="C745" s="193"/>
      <c r="D745" s="193"/>
      <c r="E745" s="193"/>
      <c r="F745" s="196"/>
    </row>
    <row r="746" spans="1:6" x14ac:dyDescent="0.2">
      <c r="A746" s="195"/>
      <c r="B746" s="193"/>
      <c r="C746" s="193"/>
      <c r="D746" s="193"/>
      <c r="E746" s="193"/>
      <c r="F746" s="196"/>
    </row>
    <row r="747" spans="1:6" x14ac:dyDescent="0.2">
      <c r="A747" s="195"/>
      <c r="B747" s="193"/>
      <c r="C747" s="193"/>
      <c r="D747" s="193"/>
      <c r="E747" s="193"/>
      <c r="F747" s="196"/>
    </row>
    <row r="748" spans="1:6" x14ac:dyDescent="0.2">
      <c r="A748" s="195"/>
      <c r="B748" s="193"/>
      <c r="C748" s="193"/>
      <c r="D748" s="193"/>
      <c r="E748" s="193"/>
      <c r="F748" s="196"/>
    </row>
    <row r="749" spans="1:6" x14ac:dyDescent="0.2">
      <c r="A749" s="195"/>
      <c r="B749" s="193"/>
      <c r="C749" s="193"/>
      <c r="D749" s="193"/>
      <c r="E749" s="193"/>
      <c r="F749" s="196"/>
    </row>
    <row r="750" spans="1:6" x14ac:dyDescent="0.2">
      <c r="A750" s="195"/>
      <c r="B750" s="193"/>
      <c r="C750" s="193"/>
      <c r="D750" s="193"/>
      <c r="E750" s="193"/>
      <c r="F750" s="196"/>
    </row>
    <row r="751" spans="1:6" x14ac:dyDescent="0.2">
      <c r="A751" s="195"/>
      <c r="B751" s="193"/>
      <c r="C751" s="193"/>
      <c r="D751" s="193"/>
      <c r="E751" s="193"/>
      <c r="F751" s="196"/>
    </row>
    <row r="752" spans="1:6" x14ac:dyDescent="0.2">
      <c r="A752" s="195"/>
      <c r="B752" s="193"/>
      <c r="C752" s="193"/>
      <c r="D752" s="193"/>
      <c r="E752" s="193"/>
      <c r="F752" s="196"/>
    </row>
    <row r="753" spans="1:6" x14ac:dyDescent="0.2">
      <c r="A753" s="195"/>
      <c r="B753" s="193"/>
      <c r="C753" s="193"/>
      <c r="D753" s="193"/>
      <c r="E753" s="193"/>
      <c r="F753" s="196"/>
    </row>
    <row r="754" spans="1:6" x14ac:dyDescent="0.2">
      <c r="A754" s="195"/>
      <c r="B754" s="193"/>
      <c r="C754" s="193"/>
      <c r="D754" s="193"/>
      <c r="E754" s="193"/>
      <c r="F754" s="196"/>
    </row>
    <row r="755" spans="1:6" x14ac:dyDescent="0.2">
      <c r="A755" s="195"/>
      <c r="B755" s="193"/>
      <c r="C755" s="193"/>
      <c r="D755" s="193"/>
      <c r="E755" s="193"/>
      <c r="F755" s="196"/>
    </row>
    <row r="756" spans="1:6" x14ac:dyDescent="0.2">
      <c r="A756" s="195"/>
      <c r="B756" s="193"/>
      <c r="C756" s="193"/>
      <c r="D756" s="193"/>
      <c r="E756" s="193"/>
      <c r="F756" s="196"/>
    </row>
    <row r="757" spans="1:6" x14ac:dyDescent="0.2">
      <c r="A757" s="195"/>
      <c r="B757" s="193"/>
      <c r="C757" s="193"/>
      <c r="D757" s="193"/>
      <c r="E757" s="193"/>
      <c r="F757" s="196"/>
    </row>
    <row r="758" spans="1:6" x14ac:dyDescent="0.2">
      <c r="A758" s="195"/>
      <c r="B758" s="193"/>
      <c r="C758" s="193"/>
      <c r="D758" s="193"/>
      <c r="E758" s="193"/>
      <c r="F758" s="196"/>
    </row>
    <row r="759" spans="1:6" x14ac:dyDescent="0.2">
      <c r="A759" s="195"/>
      <c r="B759" s="193"/>
      <c r="C759" s="193"/>
      <c r="D759" s="193"/>
      <c r="E759" s="193"/>
      <c r="F759" s="196"/>
    </row>
    <row r="760" spans="1:6" x14ac:dyDescent="0.2">
      <c r="A760" s="195"/>
      <c r="B760" s="193"/>
      <c r="C760" s="193"/>
      <c r="D760" s="193"/>
      <c r="E760" s="193"/>
      <c r="F760" s="196"/>
    </row>
    <row r="761" spans="1:6" x14ac:dyDescent="0.2">
      <c r="A761" s="195"/>
      <c r="B761" s="193"/>
      <c r="C761" s="193"/>
      <c r="D761" s="193"/>
      <c r="E761" s="193"/>
      <c r="F761" s="196"/>
    </row>
    <row r="762" spans="1:6" x14ac:dyDescent="0.2">
      <c r="A762" s="195"/>
      <c r="B762" s="193"/>
      <c r="C762" s="193"/>
      <c r="D762" s="193"/>
      <c r="E762" s="193"/>
      <c r="F762" s="196"/>
    </row>
    <row r="763" spans="1:6" x14ac:dyDescent="0.2">
      <c r="A763" s="195"/>
      <c r="B763" s="193"/>
      <c r="C763" s="193"/>
      <c r="D763" s="193"/>
      <c r="E763" s="193"/>
      <c r="F763" s="196"/>
    </row>
    <row r="764" spans="1:6" x14ac:dyDescent="0.2">
      <c r="A764" s="195"/>
      <c r="B764" s="193"/>
      <c r="C764" s="193"/>
      <c r="D764" s="193"/>
      <c r="E764" s="193"/>
      <c r="F764" s="196"/>
    </row>
    <row r="765" spans="1:6" x14ac:dyDescent="0.2">
      <c r="A765" s="195"/>
      <c r="B765" s="193"/>
      <c r="C765" s="193"/>
      <c r="D765" s="193"/>
      <c r="E765" s="193"/>
      <c r="F765" s="196"/>
    </row>
    <row r="766" spans="1:6" x14ac:dyDescent="0.2">
      <c r="A766" s="195"/>
      <c r="B766" s="193"/>
      <c r="C766" s="193"/>
      <c r="D766" s="193"/>
      <c r="E766" s="193"/>
      <c r="F766" s="196"/>
    </row>
    <row r="767" spans="1:6" x14ac:dyDescent="0.2">
      <c r="A767" s="195"/>
      <c r="B767" s="193"/>
      <c r="C767" s="193"/>
      <c r="D767" s="193"/>
      <c r="E767" s="193"/>
      <c r="F767" s="196"/>
    </row>
    <row r="768" spans="1:6" x14ac:dyDescent="0.2">
      <c r="A768" s="195"/>
      <c r="B768" s="193"/>
      <c r="C768" s="193"/>
      <c r="D768" s="193"/>
      <c r="E768" s="193"/>
      <c r="F768" s="196"/>
    </row>
    <row r="769" spans="1:6" x14ac:dyDescent="0.2">
      <c r="A769" s="195"/>
      <c r="B769" s="193"/>
      <c r="C769" s="193"/>
      <c r="D769" s="193"/>
      <c r="E769" s="193"/>
      <c r="F769" s="196"/>
    </row>
    <row r="770" spans="1:6" x14ac:dyDescent="0.2">
      <c r="A770" s="195"/>
      <c r="B770" s="193"/>
      <c r="C770" s="193"/>
      <c r="D770" s="193"/>
      <c r="E770" s="193"/>
      <c r="F770" s="196"/>
    </row>
    <row r="771" spans="1:6" x14ac:dyDescent="0.2">
      <c r="A771" s="195"/>
      <c r="B771" s="193"/>
      <c r="C771" s="193"/>
      <c r="D771" s="193"/>
      <c r="E771" s="193"/>
      <c r="F771" s="196"/>
    </row>
    <row r="772" spans="1:6" x14ac:dyDescent="0.2">
      <c r="A772" s="195"/>
      <c r="B772" s="193"/>
      <c r="C772" s="193"/>
      <c r="D772" s="193"/>
      <c r="E772" s="193"/>
      <c r="F772" s="196"/>
    </row>
    <row r="773" spans="1:6" x14ac:dyDescent="0.2">
      <c r="A773" s="195"/>
      <c r="B773" s="193"/>
      <c r="C773" s="193"/>
      <c r="D773" s="193"/>
      <c r="E773" s="193"/>
      <c r="F773" s="196"/>
    </row>
    <row r="774" spans="1:6" x14ac:dyDescent="0.2">
      <c r="A774" s="195"/>
      <c r="B774" s="193"/>
      <c r="C774" s="193"/>
      <c r="D774" s="193"/>
      <c r="E774" s="193"/>
      <c r="F774" s="196"/>
    </row>
    <row r="775" spans="1:6" x14ac:dyDescent="0.2">
      <c r="A775" s="195"/>
      <c r="B775" s="193"/>
      <c r="C775" s="193"/>
      <c r="D775" s="193"/>
      <c r="E775" s="193"/>
      <c r="F775" s="196"/>
    </row>
    <row r="776" spans="1:6" x14ac:dyDescent="0.2">
      <c r="A776" s="195"/>
      <c r="B776" s="193"/>
      <c r="C776" s="193"/>
      <c r="D776" s="193"/>
      <c r="E776" s="193"/>
      <c r="F776" s="196"/>
    </row>
    <row r="777" spans="1:6" x14ac:dyDescent="0.2">
      <c r="A777" s="195"/>
      <c r="B777" s="193"/>
      <c r="C777" s="193"/>
      <c r="D777" s="193"/>
      <c r="E777" s="193"/>
      <c r="F777" s="196"/>
    </row>
    <row r="778" spans="1:6" x14ac:dyDescent="0.2">
      <c r="A778" s="195"/>
      <c r="B778" s="193"/>
      <c r="C778" s="193"/>
      <c r="D778" s="193"/>
      <c r="E778" s="193"/>
      <c r="F778" s="196"/>
    </row>
    <row r="779" spans="1:6" x14ac:dyDescent="0.2">
      <c r="A779" s="195"/>
      <c r="B779" s="193"/>
      <c r="C779" s="193"/>
      <c r="D779" s="193"/>
      <c r="E779" s="193"/>
      <c r="F779" s="196"/>
    </row>
    <row r="780" spans="1:6" x14ac:dyDescent="0.2">
      <c r="A780" s="195"/>
      <c r="B780" s="193"/>
      <c r="C780" s="193"/>
      <c r="D780" s="193"/>
      <c r="E780" s="193"/>
      <c r="F780" s="196"/>
    </row>
    <row r="781" spans="1:6" x14ac:dyDescent="0.2">
      <c r="A781" s="195"/>
      <c r="B781" s="193"/>
      <c r="C781" s="193"/>
      <c r="D781" s="193"/>
      <c r="E781" s="193"/>
      <c r="F781" s="196"/>
    </row>
    <row r="782" spans="1:6" x14ac:dyDescent="0.2">
      <c r="A782" s="195"/>
      <c r="B782" s="193"/>
      <c r="C782" s="193"/>
      <c r="D782" s="193"/>
      <c r="E782" s="193"/>
      <c r="F782" s="196"/>
    </row>
    <row r="783" spans="1:6" x14ac:dyDescent="0.2">
      <c r="A783" s="195"/>
      <c r="B783" s="193"/>
      <c r="C783" s="193"/>
      <c r="D783" s="193"/>
      <c r="E783" s="193"/>
      <c r="F783" s="196"/>
    </row>
    <row r="784" spans="1:6" x14ac:dyDescent="0.2">
      <c r="A784" s="195"/>
      <c r="B784" s="193"/>
      <c r="C784" s="193"/>
      <c r="D784" s="193"/>
      <c r="E784" s="193"/>
      <c r="F784" s="196"/>
    </row>
    <row r="785" spans="1:6" x14ac:dyDescent="0.2">
      <c r="A785" s="195"/>
      <c r="B785" s="193"/>
      <c r="C785" s="193"/>
      <c r="D785" s="193"/>
      <c r="E785" s="193"/>
      <c r="F785" s="196"/>
    </row>
    <row r="786" spans="1:6" x14ac:dyDescent="0.2">
      <c r="A786" s="195"/>
      <c r="B786" s="193"/>
      <c r="C786" s="193"/>
      <c r="D786" s="193"/>
      <c r="E786" s="193"/>
      <c r="F786" s="196"/>
    </row>
    <row r="787" spans="1:6" x14ac:dyDescent="0.2">
      <c r="A787" s="195"/>
      <c r="B787" s="193"/>
      <c r="C787" s="193"/>
      <c r="D787" s="193"/>
      <c r="E787" s="193"/>
      <c r="F787" s="196"/>
    </row>
    <row r="788" spans="1:6" x14ac:dyDescent="0.2">
      <c r="A788" s="195"/>
      <c r="B788" s="193"/>
      <c r="C788" s="193"/>
      <c r="D788" s="193"/>
      <c r="E788" s="193"/>
      <c r="F788" s="196"/>
    </row>
    <row r="789" spans="1:6" x14ac:dyDescent="0.2">
      <c r="A789" s="195"/>
      <c r="B789" s="193"/>
      <c r="C789" s="193"/>
      <c r="D789" s="193"/>
      <c r="E789" s="193"/>
      <c r="F789" s="196"/>
    </row>
    <row r="790" spans="1:6" x14ac:dyDescent="0.2">
      <c r="A790" s="195"/>
      <c r="B790" s="193"/>
      <c r="C790" s="193"/>
      <c r="D790" s="193"/>
      <c r="E790" s="193"/>
      <c r="F790" s="196"/>
    </row>
    <row r="791" spans="1:6" x14ac:dyDescent="0.2">
      <c r="A791" s="195"/>
      <c r="B791" s="193"/>
      <c r="C791" s="193"/>
      <c r="D791" s="193"/>
      <c r="E791" s="193"/>
      <c r="F791" s="196"/>
    </row>
    <row r="792" spans="1:6" x14ac:dyDescent="0.2">
      <c r="A792" s="195"/>
      <c r="B792" s="193"/>
      <c r="C792" s="193"/>
      <c r="D792" s="193"/>
      <c r="E792" s="193"/>
      <c r="F792" s="196"/>
    </row>
    <row r="793" spans="1:6" x14ac:dyDescent="0.2">
      <c r="A793" s="195"/>
      <c r="B793" s="193"/>
      <c r="C793" s="193"/>
      <c r="D793" s="193"/>
      <c r="E793" s="193"/>
      <c r="F793" s="196"/>
    </row>
    <row r="794" spans="1:6" x14ac:dyDescent="0.2">
      <c r="A794" s="195"/>
      <c r="B794" s="193"/>
      <c r="C794" s="193"/>
      <c r="D794" s="193"/>
      <c r="E794" s="193"/>
      <c r="F794" s="196"/>
    </row>
    <row r="795" spans="1:6" x14ac:dyDescent="0.2">
      <c r="A795" s="195"/>
      <c r="B795" s="193"/>
      <c r="C795" s="193"/>
      <c r="D795" s="193"/>
      <c r="E795" s="193"/>
      <c r="F795" s="196"/>
    </row>
    <row r="796" spans="1:6" x14ac:dyDescent="0.2">
      <c r="A796" s="195"/>
      <c r="B796" s="193"/>
      <c r="C796" s="193"/>
      <c r="D796" s="193"/>
      <c r="E796" s="193"/>
      <c r="F796" s="196"/>
    </row>
    <row r="797" spans="1:6" x14ac:dyDescent="0.2">
      <c r="A797" s="195"/>
      <c r="B797" s="193"/>
      <c r="C797" s="193"/>
      <c r="D797" s="193"/>
      <c r="E797" s="193"/>
      <c r="F797" s="196"/>
    </row>
    <row r="798" spans="1:6" x14ac:dyDescent="0.2">
      <c r="A798" s="195"/>
      <c r="B798" s="193"/>
      <c r="C798" s="193"/>
      <c r="D798" s="193"/>
      <c r="E798" s="193"/>
      <c r="F798" s="196"/>
    </row>
    <row r="799" spans="1:6" x14ac:dyDescent="0.2">
      <c r="A799" s="195"/>
      <c r="B799" s="193"/>
      <c r="C799" s="193"/>
      <c r="D799" s="193"/>
      <c r="E799" s="193"/>
      <c r="F799" s="196"/>
    </row>
    <row r="800" spans="1:6" x14ac:dyDescent="0.2">
      <c r="A800" s="195"/>
      <c r="B800" s="193"/>
      <c r="C800" s="193"/>
      <c r="D800" s="193"/>
      <c r="E800" s="193"/>
      <c r="F800" s="196"/>
    </row>
    <row r="801" spans="1:6" x14ac:dyDescent="0.2">
      <c r="A801" s="195"/>
      <c r="B801" s="193"/>
      <c r="C801" s="193"/>
      <c r="D801" s="193"/>
      <c r="E801" s="193"/>
      <c r="F801" s="196"/>
    </row>
    <row r="802" spans="1:6" x14ac:dyDescent="0.2">
      <c r="A802" s="195"/>
      <c r="B802" s="193"/>
      <c r="C802" s="193"/>
      <c r="D802" s="193"/>
      <c r="E802" s="193"/>
      <c r="F802" s="196"/>
    </row>
    <row r="803" spans="1:6" x14ac:dyDescent="0.2">
      <c r="A803" s="195"/>
      <c r="B803" s="193"/>
      <c r="C803" s="193"/>
      <c r="D803" s="193"/>
      <c r="E803" s="193"/>
      <c r="F803" s="196"/>
    </row>
    <row r="804" spans="1:6" x14ac:dyDescent="0.2">
      <c r="A804" s="195"/>
      <c r="B804" s="193"/>
      <c r="C804" s="193"/>
      <c r="D804" s="193"/>
      <c r="E804" s="193"/>
      <c r="F804" s="196"/>
    </row>
    <row r="805" spans="1:6" x14ac:dyDescent="0.2">
      <c r="A805" s="195"/>
      <c r="B805" s="193"/>
      <c r="C805" s="193"/>
      <c r="D805" s="193"/>
      <c r="E805" s="193"/>
      <c r="F805" s="196"/>
    </row>
    <row r="806" spans="1:6" x14ac:dyDescent="0.2">
      <c r="A806" s="195"/>
      <c r="B806" s="193"/>
      <c r="C806" s="193"/>
      <c r="D806" s="193"/>
      <c r="E806" s="193"/>
      <c r="F806" s="196"/>
    </row>
    <row r="807" spans="1:6" x14ac:dyDescent="0.2">
      <c r="A807" s="195"/>
      <c r="B807" s="193"/>
      <c r="C807" s="193"/>
      <c r="D807" s="193"/>
      <c r="E807" s="193"/>
      <c r="F807" s="196"/>
    </row>
    <row r="808" spans="1:6" x14ac:dyDescent="0.2">
      <c r="A808" s="195"/>
      <c r="B808" s="193"/>
      <c r="C808" s="193"/>
      <c r="D808" s="193"/>
      <c r="E808" s="193"/>
      <c r="F808" s="196"/>
    </row>
    <row r="809" spans="1:6" x14ac:dyDescent="0.2">
      <c r="A809" s="195"/>
      <c r="B809" s="193"/>
      <c r="C809" s="193"/>
      <c r="D809" s="193"/>
      <c r="E809" s="193"/>
      <c r="F809" s="196"/>
    </row>
    <row r="810" spans="1:6" x14ac:dyDescent="0.2">
      <c r="A810" s="195"/>
      <c r="B810" s="193"/>
      <c r="C810" s="193"/>
      <c r="D810" s="193"/>
      <c r="E810" s="193"/>
      <c r="F810" s="196"/>
    </row>
    <row r="811" spans="1:6" x14ac:dyDescent="0.2">
      <c r="A811" s="195"/>
      <c r="B811" s="193"/>
      <c r="C811" s="193"/>
      <c r="D811" s="193"/>
      <c r="E811" s="193"/>
      <c r="F811" s="196"/>
    </row>
    <row r="812" spans="1:6" x14ac:dyDescent="0.2">
      <c r="A812" s="195"/>
      <c r="B812" s="193"/>
      <c r="C812" s="193"/>
      <c r="D812" s="193"/>
      <c r="E812" s="193"/>
      <c r="F812" s="196"/>
    </row>
    <row r="813" spans="1:6" x14ac:dyDescent="0.2">
      <c r="A813" s="195"/>
      <c r="B813" s="193"/>
      <c r="C813" s="193"/>
      <c r="D813" s="193"/>
      <c r="E813" s="193"/>
      <c r="F813" s="196"/>
    </row>
    <row r="814" spans="1:6" x14ac:dyDescent="0.2">
      <c r="A814" s="195"/>
      <c r="B814" s="193"/>
      <c r="C814" s="193"/>
      <c r="D814" s="193"/>
      <c r="E814" s="193"/>
      <c r="F814" s="196"/>
    </row>
    <row r="815" spans="1:6" x14ac:dyDescent="0.2">
      <c r="A815" s="195"/>
      <c r="B815" s="193"/>
      <c r="C815" s="193"/>
      <c r="D815" s="193"/>
      <c r="E815" s="193"/>
      <c r="F815" s="196"/>
    </row>
    <row r="816" spans="1:6" x14ac:dyDescent="0.2">
      <c r="A816" s="195"/>
      <c r="B816" s="193"/>
      <c r="C816" s="193"/>
      <c r="D816" s="193"/>
      <c r="E816" s="193"/>
      <c r="F816" s="196"/>
    </row>
    <row r="817" spans="1:6" x14ac:dyDescent="0.2">
      <c r="A817" s="195"/>
      <c r="B817" s="193"/>
      <c r="C817" s="193"/>
      <c r="D817" s="193"/>
      <c r="E817" s="193"/>
      <c r="F817" s="196"/>
    </row>
    <row r="818" spans="1:6" x14ac:dyDescent="0.2">
      <c r="A818" s="195"/>
      <c r="B818" s="193"/>
      <c r="C818" s="193"/>
      <c r="D818" s="193"/>
      <c r="E818" s="193"/>
      <c r="F818" s="196"/>
    </row>
    <row r="819" spans="1:6" x14ac:dyDescent="0.2">
      <c r="A819" s="195"/>
      <c r="B819" s="193"/>
      <c r="C819" s="193"/>
      <c r="D819" s="193"/>
      <c r="E819" s="193"/>
      <c r="F819" s="196"/>
    </row>
    <row r="820" spans="1:6" x14ac:dyDescent="0.2">
      <c r="A820" s="195"/>
      <c r="B820" s="193"/>
      <c r="C820" s="193"/>
      <c r="D820" s="193"/>
      <c r="E820" s="193"/>
      <c r="F820" s="196"/>
    </row>
    <row r="821" spans="1:6" x14ac:dyDescent="0.2">
      <c r="A821" s="195"/>
      <c r="B821" s="193"/>
      <c r="C821" s="193"/>
      <c r="D821" s="193"/>
      <c r="E821" s="193"/>
      <c r="F821" s="196"/>
    </row>
    <row r="822" spans="1:6" x14ac:dyDescent="0.2">
      <c r="A822" s="195"/>
      <c r="B822" s="193"/>
      <c r="C822" s="193"/>
      <c r="D822" s="193"/>
      <c r="E822" s="193"/>
      <c r="F822" s="196"/>
    </row>
    <row r="823" spans="1:6" x14ac:dyDescent="0.2">
      <c r="A823" s="195"/>
      <c r="B823" s="193"/>
      <c r="C823" s="193"/>
      <c r="D823" s="193"/>
      <c r="E823" s="193"/>
      <c r="F823" s="196"/>
    </row>
    <row r="824" spans="1:6" x14ac:dyDescent="0.2">
      <c r="A824" s="195"/>
      <c r="B824" s="193"/>
      <c r="C824" s="193"/>
      <c r="D824" s="193"/>
      <c r="E824" s="193"/>
      <c r="F824" s="196"/>
    </row>
    <row r="825" spans="1:6" x14ac:dyDescent="0.2">
      <c r="A825" s="195"/>
      <c r="B825" s="193"/>
      <c r="C825" s="193"/>
      <c r="D825" s="193"/>
      <c r="E825" s="193"/>
      <c r="F825" s="196"/>
    </row>
    <row r="826" spans="1:6" x14ac:dyDescent="0.2">
      <c r="A826" s="195"/>
      <c r="B826" s="193"/>
      <c r="C826" s="193"/>
      <c r="D826" s="193"/>
      <c r="E826" s="193"/>
      <c r="F826" s="196"/>
    </row>
    <row r="827" spans="1:6" x14ac:dyDescent="0.2">
      <c r="A827" s="195"/>
      <c r="B827" s="193"/>
      <c r="C827" s="193"/>
      <c r="D827" s="193"/>
      <c r="E827" s="193"/>
      <c r="F827" s="196"/>
    </row>
    <row r="828" spans="1:6" x14ac:dyDescent="0.2">
      <c r="A828" s="195"/>
      <c r="B828" s="193"/>
      <c r="C828" s="193"/>
      <c r="D828" s="193"/>
      <c r="E828" s="193"/>
      <c r="F828" s="196"/>
    </row>
    <row r="829" spans="1:6" x14ac:dyDescent="0.2">
      <c r="A829" s="195"/>
      <c r="B829" s="193"/>
      <c r="C829" s="193"/>
      <c r="D829" s="193"/>
      <c r="E829" s="193"/>
      <c r="F829" s="196"/>
    </row>
    <row r="830" spans="1:6" x14ac:dyDescent="0.2">
      <c r="A830" s="195"/>
      <c r="B830" s="193"/>
      <c r="C830" s="193"/>
      <c r="D830" s="193"/>
      <c r="E830" s="193"/>
      <c r="F830" s="196"/>
    </row>
    <row r="831" spans="1:6" x14ac:dyDescent="0.2">
      <c r="A831" s="195"/>
      <c r="B831" s="193"/>
      <c r="C831" s="193"/>
      <c r="D831" s="193"/>
      <c r="E831" s="193"/>
      <c r="F831" s="196"/>
    </row>
    <row r="832" spans="1:6" x14ac:dyDescent="0.2">
      <c r="A832" s="195"/>
      <c r="B832" s="193"/>
      <c r="C832" s="193"/>
      <c r="D832" s="193"/>
      <c r="E832" s="193"/>
      <c r="F832" s="196"/>
    </row>
    <row r="833" spans="1:6" x14ac:dyDescent="0.2">
      <c r="A833" s="195"/>
      <c r="B833" s="193"/>
      <c r="C833" s="193"/>
      <c r="D833" s="193"/>
      <c r="E833" s="193"/>
      <c r="F833" s="196"/>
    </row>
    <row r="834" spans="1:6" x14ac:dyDescent="0.2">
      <c r="A834" s="195"/>
      <c r="B834" s="193"/>
      <c r="C834" s="193"/>
      <c r="D834" s="193"/>
      <c r="E834" s="193"/>
      <c r="F834" s="196"/>
    </row>
    <row r="835" spans="1:6" x14ac:dyDescent="0.2">
      <c r="A835" s="195"/>
      <c r="B835" s="193"/>
      <c r="C835" s="193"/>
      <c r="D835" s="193"/>
      <c r="E835" s="193"/>
      <c r="F835" s="196"/>
    </row>
    <row r="836" spans="1:6" x14ac:dyDescent="0.2">
      <c r="A836" s="195"/>
      <c r="B836" s="193"/>
      <c r="C836" s="193"/>
      <c r="D836" s="193"/>
      <c r="E836" s="193"/>
      <c r="F836" s="196"/>
    </row>
    <row r="837" spans="1:6" x14ac:dyDescent="0.2">
      <c r="A837" s="195"/>
      <c r="B837" s="193"/>
      <c r="C837" s="193"/>
      <c r="D837" s="193"/>
      <c r="E837" s="193"/>
      <c r="F837" s="196"/>
    </row>
    <row r="838" spans="1:6" x14ac:dyDescent="0.2">
      <c r="A838" s="195"/>
      <c r="B838" s="193"/>
      <c r="C838" s="193"/>
      <c r="D838" s="193"/>
      <c r="E838" s="193"/>
      <c r="F838" s="196"/>
    </row>
    <row r="839" spans="1:6" x14ac:dyDescent="0.2">
      <c r="A839" s="195"/>
      <c r="B839" s="193"/>
      <c r="C839" s="193"/>
      <c r="D839" s="193"/>
      <c r="E839" s="193"/>
      <c r="F839" s="196"/>
    </row>
    <row r="840" spans="1:6" x14ac:dyDescent="0.2">
      <c r="A840" s="195"/>
      <c r="B840" s="193"/>
      <c r="C840" s="193"/>
      <c r="D840" s="193"/>
      <c r="E840" s="193"/>
      <c r="F840" s="196"/>
    </row>
    <row r="841" spans="1:6" x14ac:dyDescent="0.2">
      <c r="A841" s="195"/>
      <c r="B841" s="193"/>
      <c r="C841" s="193"/>
      <c r="D841" s="193"/>
      <c r="E841" s="193"/>
      <c r="F841" s="196"/>
    </row>
    <row r="842" spans="1:6" x14ac:dyDescent="0.2">
      <c r="A842" s="195"/>
      <c r="B842" s="193"/>
      <c r="C842" s="193"/>
      <c r="D842" s="193"/>
      <c r="E842" s="193"/>
      <c r="F842" s="196"/>
    </row>
    <row r="843" spans="1:6" x14ac:dyDescent="0.2">
      <c r="A843" s="195"/>
      <c r="B843" s="193"/>
      <c r="C843" s="193"/>
      <c r="D843" s="193"/>
      <c r="E843" s="193"/>
      <c r="F843" s="196"/>
    </row>
    <row r="844" spans="1:6" x14ac:dyDescent="0.2">
      <c r="A844" s="195"/>
      <c r="B844" s="193"/>
      <c r="C844" s="193"/>
      <c r="D844" s="193"/>
      <c r="E844" s="193"/>
      <c r="F844" s="196"/>
    </row>
    <row r="845" spans="1:6" x14ac:dyDescent="0.2">
      <c r="A845" s="195"/>
      <c r="B845" s="193"/>
      <c r="C845" s="193"/>
      <c r="D845" s="193"/>
      <c r="E845" s="193"/>
      <c r="F845" s="196"/>
    </row>
    <row r="846" spans="1:6" x14ac:dyDescent="0.2">
      <c r="A846" s="195"/>
      <c r="B846" s="193"/>
      <c r="C846" s="193"/>
      <c r="D846" s="193"/>
      <c r="E846" s="193"/>
      <c r="F846" s="196"/>
    </row>
    <row r="847" spans="1:6" x14ac:dyDescent="0.2">
      <c r="A847" s="195"/>
      <c r="B847" s="193"/>
      <c r="C847" s="193"/>
      <c r="D847" s="193"/>
      <c r="E847" s="193"/>
      <c r="F847" s="196"/>
    </row>
    <row r="848" spans="1:6" x14ac:dyDescent="0.2">
      <c r="A848" s="195"/>
      <c r="B848" s="193"/>
      <c r="C848" s="193"/>
      <c r="D848" s="193"/>
      <c r="E848" s="193"/>
      <c r="F848" s="196"/>
    </row>
    <row r="849" spans="1:6" x14ac:dyDescent="0.2">
      <c r="A849" s="195"/>
      <c r="B849" s="193"/>
      <c r="C849" s="193"/>
      <c r="D849" s="193"/>
      <c r="E849" s="193"/>
      <c r="F849" s="196"/>
    </row>
    <row r="850" spans="1:6" x14ac:dyDescent="0.2">
      <c r="A850" s="195"/>
      <c r="B850" s="193"/>
      <c r="C850" s="193"/>
      <c r="D850" s="193"/>
      <c r="E850" s="193"/>
      <c r="F850" s="196"/>
    </row>
    <row r="851" spans="1:6" x14ac:dyDescent="0.2">
      <c r="A851" s="195"/>
      <c r="B851" s="193"/>
      <c r="C851" s="193"/>
      <c r="D851" s="193"/>
      <c r="E851" s="193"/>
      <c r="F851" s="196"/>
    </row>
    <row r="852" spans="1:6" x14ac:dyDescent="0.2">
      <c r="A852" s="195"/>
      <c r="B852" s="193"/>
      <c r="C852" s="193"/>
      <c r="D852" s="193"/>
      <c r="E852" s="193"/>
      <c r="F852" s="196"/>
    </row>
    <row r="853" spans="1:6" x14ac:dyDescent="0.2">
      <c r="A853" s="195"/>
      <c r="B853" s="193"/>
      <c r="C853" s="193"/>
      <c r="D853" s="193"/>
      <c r="E853" s="193"/>
      <c r="F853" s="196"/>
    </row>
    <row r="854" spans="1:6" x14ac:dyDescent="0.2">
      <c r="A854" s="195"/>
      <c r="B854" s="193"/>
      <c r="C854" s="193"/>
      <c r="D854" s="193"/>
      <c r="E854" s="193"/>
      <c r="F854" s="196"/>
    </row>
    <row r="855" spans="1:6" x14ac:dyDescent="0.2">
      <c r="A855" s="195"/>
      <c r="B855" s="193"/>
      <c r="C855" s="193"/>
      <c r="D855" s="193"/>
      <c r="E855" s="193"/>
      <c r="F855" s="196"/>
    </row>
    <row r="856" spans="1:6" x14ac:dyDescent="0.2">
      <c r="A856" s="195"/>
      <c r="B856" s="193"/>
      <c r="C856" s="193"/>
      <c r="D856" s="193"/>
      <c r="E856" s="193"/>
      <c r="F856" s="196"/>
    </row>
    <row r="857" spans="1:6" x14ac:dyDescent="0.2">
      <c r="A857" s="195"/>
      <c r="B857" s="193"/>
      <c r="C857" s="193"/>
      <c r="D857" s="193"/>
      <c r="E857" s="193"/>
      <c r="F857" s="196"/>
    </row>
    <row r="858" spans="1:6" x14ac:dyDescent="0.2">
      <c r="A858" s="195"/>
      <c r="B858" s="193"/>
      <c r="C858" s="193"/>
      <c r="D858" s="193"/>
      <c r="E858" s="193"/>
      <c r="F858" s="196"/>
    </row>
    <row r="859" spans="1:6" x14ac:dyDescent="0.2">
      <c r="A859" s="195"/>
      <c r="B859" s="193"/>
      <c r="C859" s="193"/>
      <c r="D859" s="193"/>
      <c r="E859" s="193"/>
      <c r="F859" s="196"/>
    </row>
    <row r="860" spans="1:6" x14ac:dyDescent="0.2">
      <c r="A860" s="195"/>
      <c r="B860" s="193"/>
      <c r="C860" s="193"/>
      <c r="D860" s="193"/>
      <c r="E860" s="193"/>
      <c r="F860" s="196"/>
    </row>
    <row r="861" spans="1:6" x14ac:dyDescent="0.2">
      <c r="A861" s="195"/>
      <c r="B861" s="193"/>
      <c r="C861" s="193"/>
      <c r="D861" s="193"/>
      <c r="E861" s="193"/>
      <c r="F861" s="196"/>
    </row>
    <row r="862" spans="1:6" x14ac:dyDescent="0.2">
      <c r="A862" s="195"/>
      <c r="B862" s="193"/>
      <c r="C862" s="193"/>
      <c r="D862" s="193"/>
      <c r="E862" s="193"/>
      <c r="F862" s="196"/>
    </row>
    <row r="863" spans="1:6" x14ac:dyDescent="0.2">
      <c r="A863" s="195"/>
      <c r="B863" s="193"/>
      <c r="C863" s="193"/>
      <c r="D863" s="193"/>
      <c r="E863" s="193"/>
      <c r="F863" s="196"/>
    </row>
    <row r="864" spans="1:6" x14ac:dyDescent="0.2">
      <c r="A864" s="195"/>
      <c r="B864" s="193"/>
      <c r="C864" s="193"/>
      <c r="D864" s="193"/>
      <c r="E864" s="193"/>
      <c r="F864" s="196"/>
    </row>
    <row r="865" spans="1:6" x14ac:dyDescent="0.2">
      <c r="A865" s="195"/>
      <c r="B865" s="193"/>
      <c r="C865" s="193"/>
      <c r="D865" s="193"/>
      <c r="E865" s="193"/>
      <c r="F865" s="196"/>
    </row>
    <row r="866" spans="1:6" x14ac:dyDescent="0.2">
      <c r="A866" s="195"/>
      <c r="B866" s="193"/>
      <c r="C866" s="193"/>
      <c r="D866" s="193"/>
      <c r="E866" s="193"/>
      <c r="F866" s="196"/>
    </row>
    <row r="867" spans="1:6" x14ac:dyDescent="0.2">
      <c r="A867" s="195"/>
      <c r="B867" s="193"/>
      <c r="C867" s="193"/>
      <c r="D867" s="193"/>
      <c r="E867" s="193"/>
      <c r="F867" s="196"/>
    </row>
    <row r="868" spans="1:6" x14ac:dyDescent="0.2">
      <c r="A868" s="195"/>
      <c r="B868" s="193"/>
      <c r="C868" s="193"/>
      <c r="D868" s="193"/>
      <c r="E868" s="193"/>
      <c r="F868" s="196"/>
    </row>
    <row r="869" spans="1:6" x14ac:dyDescent="0.2">
      <c r="A869" s="195"/>
      <c r="B869" s="193"/>
      <c r="C869" s="193"/>
      <c r="D869" s="193"/>
      <c r="E869" s="193"/>
      <c r="F869" s="196"/>
    </row>
    <row r="870" spans="1:6" x14ac:dyDescent="0.2">
      <c r="A870" s="195"/>
      <c r="B870" s="193"/>
      <c r="C870" s="193"/>
      <c r="D870" s="193"/>
      <c r="E870" s="193"/>
      <c r="F870" s="196"/>
    </row>
    <row r="871" spans="1:6" x14ac:dyDescent="0.2">
      <c r="A871" s="195"/>
      <c r="B871" s="193"/>
      <c r="C871" s="193"/>
      <c r="D871" s="193"/>
      <c r="E871" s="193"/>
      <c r="F871" s="196"/>
    </row>
    <row r="872" spans="1:6" x14ac:dyDescent="0.2">
      <c r="A872" s="195"/>
      <c r="B872" s="193"/>
      <c r="C872" s="193"/>
      <c r="D872" s="193"/>
      <c r="E872" s="193"/>
      <c r="F872" s="196"/>
    </row>
    <row r="873" spans="1:6" x14ac:dyDescent="0.2">
      <c r="A873" s="195"/>
      <c r="B873" s="193"/>
      <c r="C873" s="193"/>
      <c r="D873" s="193"/>
      <c r="E873" s="193"/>
      <c r="F873" s="196"/>
    </row>
    <row r="874" spans="1:6" x14ac:dyDescent="0.2">
      <c r="A874" s="195"/>
      <c r="B874" s="193"/>
      <c r="C874" s="193"/>
      <c r="D874" s="193"/>
      <c r="E874" s="193"/>
      <c r="F874" s="196"/>
    </row>
    <row r="875" spans="1:6" x14ac:dyDescent="0.2">
      <c r="A875" s="195"/>
      <c r="B875" s="193"/>
      <c r="C875" s="193"/>
      <c r="D875" s="193"/>
      <c r="E875" s="193"/>
      <c r="F875" s="196"/>
    </row>
    <row r="876" spans="1:6" x14ac:dyDescent="0.2">
      <c r="A876" s="195"/>
      <c r="B876" s="193"/>
      <c r="C876" s="193"/>
      <c r="D876" s="193"/>
      <c r="E876" s="193"/>
      <c r="F876" s="196"/>
    </row>
    <row r="877" spans="1:6" x14ac:dyDescent="0.2">
      <c r="A877" s="195"/>
      <c r="B877" s="193"/>
      <c r="C877" s="193"/>
      <c r="D877" s="193"/>
      <c r="E877" s="193"/>
      <c r="F877" s="196"/>
    </row>
    <row r="878" spans="1:6" x14ac:dyDescent="0.2">
      <c r="A878" s="195"/>
      <c r="B878" s="193"/>
      <c r="C878" s="193"/>
      <c r="D878" s="193"/>
      <c r="E878" s="193"/>
      <c r="F878" s="196"/>
    </row>
    <row r="879" spans="1:6" x14ac:dyDescent="0.2">
      <c r="A879" s="195"/>
      <c r="B879" s="193"/>
      <c r="C879" s="193"/>
      <c r="D879" s="193"/>
      <c r="E879" s="193"/>
      <c r="F879" s="196"/>
    </row>
    <row r="880" spans="1:6" x14ac:dyDescent="0.2">
      <c r="A880" s="195"/>
      <c r="B880" s="193"/>
      <c r="C880" s="193"/>
      <c r="D880" s="193"/>
      <c r="E880" s="193"/>
      <c r="F880" s="196"/>
    </row>
    <row r="881" spans="1:6" x14ac:dyDescent="0.2">
      <c r="A881" s="195"/>
      <c r="B881" s="193"/>
      <c r="C881" s="193"/>
      <c r="D881" s="193"/>
      <c r="E881" s="193"/>
      <c r="F881" s="196"/>
    </row>
    <row r="882" spans="1:6" x14ac:dyDescent="0.2">
      <c r="A882" s="195"/>
      <c r="B882" s="193"/>
      <c r="C882" s="193"/>
      <c r="D882" s="193"/>
      <c r="E882" s="193"/>
      <c r="F882" s="196"/>
    </row>
    <row r="883" spans="1:6" x14ac:dyDescent="0.2">
      <c r="A883" s="195"/>
      <c r="B883" s="193"/>
      <c r="C883" s="193"/>
      <c r="D883" s="193"/>
      <c r="E883" s="193"/>
      <c r="F883" s="196"/>
    </row>
    <row r="884" spans="1:6" x14ac:dyDescent="0.2">
      <c r="A884" s="195"/>
      <c r="B884" s="193"/>
      <c r="C884" s="193"/>
      <c r="D884" s="193"/>
      <c r="E884" s="193"/>
      <c r="F884" s="196"/>
    </row>
    <row r="885" spans="1:6" x14ac:dyDescent="0.2">
      <c r="A885" s="195"/>
      <c r="B885" s="193"/>
      <c r="C885" s="193"/>
      <c r="D885" s="193"/>
      <c r="E885" s="193"/>
      <c r="F885" s="196"/>
    </row>
    <row r="886" spans="1:6" x14ac:dyDescent="0.2">
      <c r="A886" s="195"/>
      <c r="B886" s="193"/>
      <c r="C886" s="193"/>
      <c r="D886" s="193"/>
      <c r="E886" s="193"/>
      <c r="F886" s="196"/>
    </row>
    <row r="887" spans="1:6" x14ac:dyDescent="0.2">
      <c r="A887" s="195"/>
      <c r="B887" s="193"/>
      <c r="C887" s="193"/>
      <c r="D887" s="193"/>
      <c r="E887" s="193"/>
      <c r="F887" s="196"/>
    </row>
    <row r="888" spans="1:6" x14ac:dyDescent="0.2">
      <c r="A888" s="195"/>
      <c r="B888" s="193"/>
      <c r="C888" s="193"/>
      <c r="D888" s="193"/>
      <c r="E888" s="193"/>
      <c r="F888" s="196"/>
    </row>
    <row r="889" spans="1:6" x14ac:dyDescent="0.2">
      <c r="A889" s="195"/>
      <c r="B889" s="193"/>
      <c r="C889" s="193"/>
      <c r="D889" s="193"/>
      <c r="E889" s="193"/>
      <c r="F889" s="196"/>
    </row>
    <row r="890" spans="1:6" x14ac:dyDescent="0.2">
      <c r="A890" s="195"/>
      <c r="B890" s="193"/>
      <c r="C890" s="193"/>
      <c r="D890" s="193"/>
      <c r="E890" s="193"/>
      <c r="F890" s="196"/>
    </row>
    <row r="891" spans="1:6" x14ac:dyDescent="0.2">
      <c r="A891" s="195"/>
      <c r="B891" s="193"/>
      <c r="C891" s="193"/>
      <c r="D891" s="193"/>
      <c r="E891" s="193"/>
      <c r="F891" s="196"/>
    </row>
    <row r="892" spans="1:6" x14ac:dyDescent="0.2">
      <c r="A892" s="195"/>
      <c r="B892" s="193"/>
      <c r="C892" s="193"/>
      <c r="D892" s="193"/>
      <c r="E892" s="193"/>
      <c r="F892" s="196"/>
    </row>
    <row r="893" spans="1:6" x14ac:dyDescent="0.2">
      <c r="A893" s="195"/>
      <c r="B893" s="193"/>
      <c r="C893" s="193"/>
      <c r="D893" s="193"/>
      <c r="E893" s="193"/>
      <c r="F893" s="196"/>
    </row>
    <row r="894" spans="1:6" x14ac:dyDescent="0.2">
      <c r="A894" s="195"/>
      <c r="B894" s="193"/>
      <c r="C894" s="193"/>
      <c r="D894" s="193"/>
      <c r="E894" s="193"/>
      <c r="F894" s="196"/>
    </row>
    <row r="895" spans="1:6" x14ac:dyDescent="0.2">
      <c r="A895" s="195"/>
      <c r="B895" s="193"/>
      <c r="C895" s="193"/>
      <c r="D895" s="193"/>
      <c r="E895" s="193"/>
      <c r="F895" s="196"/>
    </row>
    <row r="896" spans="1:6" x14ac:dyDescent="0.2">
      <c r="A896" s="195"/>
      <c r="B896" s="193"/>
      <c r="C896" s="193"/>
      <c r="D896" s="193"/>
      <c r="E896" s="193"/>
      <c r="F896" s="196"/>
    </row>
    <row r="897" spans="1:6" x14ac:dyDescent="0.2">
      <c r="A897" s="195"/>
      <c r="B897" s="193"/>
      <c r="C897" s="193"/>
      <c r="D897" s="193"/>
      <c r="E897" s="193"/>
      <c r="F897" s="196"/>
    </row>
    <row r="898" spans="1:6" x14ac:dyDescent="0.2">
      <c r="A898" s="195"/>
      <c r="B898" s="193"/>
      <c r="C898" s="193"/>
      <c r="D898" s="193"/>
      <c r="E898" s="193"/>
      <c r="F898" s="196"/>
    </row>
    <row r="899" spans="1:6" x14ac:dyDescent="0.2">
      <c r="A899" s="195"/>
      <c r="B899" s="193"/>
      <c r="C899" s="193"/>
      <c r="D899" s="193"/>
      <c r="E899" s="193"/>
      <c r="F899" s="196"/>
    </row>
    <row r="900" spans="1:6" x14ac:dyDescent="0.2">
      <c r="A900" s="195"/>
      <c r="B900" s="193"/>
      <c r="C900" s="193"/>
      <c r="D900" s="193"/>
      <c r="E900" s="193"/>
      <c r="F900" s="196"/>
    </row>
    <row r="901" spans="1:6" x14ac:dyDescent="0.2">
      <c r="A901" s="195"/>
      <c r="B901" s="193"/>
      <c r="C901" s="193"/>
      <c r="D901" s="193"/>
      <c r="E901" s="193"/>
      <c r="F901" s="196"/>
    </row>
    <row r="902" spans="1:6" x14ac:dyDescent="0.2">
      <c r="A902" s="195"/>
      <c r="B902" s="193"/>
      <c r="C902" s="193"/>
      <c r="D902" s="193"/>
      <c r="E902" s="193"/>
      <c r="F902" s="196"/>
    </row>
    <row r="903" spans="1:6" x14ac:dyDescent="0.2">
      <c r="A903" s="195"/>
      <c r="B903" s="193"/>
      <c r="C903" s="193"/>
      <c r="D903" s="193"/>
      <c r="E903" s="193"/>
      <c r="F903" s="196"/>
    </row>
    <row r="904" spans="1:6" x14ac:dyDescent="0.2">
      <c r="A904" s="195"/>
      <c r="B904" s="193"/>
      <c r="C904" s="193"/>
      <c r="D904" s="193"/>
      <c r="E904" s="193"/>
      <c r="F904" s="196"/>
    </row>
    <row r="905" spans="1:6" x14ac:dyDescent="0.2">
      <c r="A905" s="195"/>
      <c r="B905" s="193"/>
      <c r="C905" s="193"/>
      <c r="D905" s="193"/>
      <c r="E905" s="193"/>
      <c r="F905" s="196"/>
    </row>
    <row r="906" spans="1:6" x14ac:dyDescent="0.2">
      <c r="A906" s="195"/>
      <c r="B906" s="193"/>
      <c r="C906" s="193"/>
      <c r="D906" s="193"/>
      <c r="E906" s="193"/>
      <c r="F906" s="196"/>
    </row>
    <row r="907" spans="1:6" x14ac:dyDescent="0.2">
      <c r="A907" s="195"/>
      <c r="B907" s="193"/>
      <c r="C907" s="193"/>
      <c r="D907" s="193"/>
      <c r="E907" s="193"/>
      <c r="F907" s="196"/>
    </row>
    <row r="908" spans="1:6" x14ac:dyDescent="0.2">
      <c r="A908" s="195"/>
      <c r="B908" s="193"/>
      <c r="C908" s="193"/>
      <c r="D908" s="193"/>
      <c r="E908" s="193"/>
      <c r="F908" s="196"/>
    </row>
    <row r="909" spans="1:6" x14ac:dyDescent="0.2">
      <c r="A909" s="195"/>
      <c r="B909" s="193"/>
      <c r="C909" s="193"/>
      <c r="D909" s="193"/>
      <c r="E909" s="193"/>
      <c r="F909" s="196"/>
    </row>
    <row r="910" spans="1:6" x14ac:dyDescent="0.2">
      <c r="A910" s="195"/>
      <c r="B910" s="193"/>
      <c r="C910" s="193"/>
      <c r="D910" s="193"/>
      <c r="E910" s="193"/>
      <c r="F910" s="196"/>
    </row>
    <row r="911" spans="1:6" x14ac:dyDescent="0.2">
      <c r="A911" s="195"/>
      <c r="B911" s="193"/>
      <c r="C911" s="193"/>
      <c r="D911" s="193"/>
      <c r="E911" s="193"/>
      <c r="F911" s="196"/>
    </row>
    <row r="912" spans="1:6" x14ac:dyDescent="0.2">
      <c r="A912" s="195"/>
      <c r="B912" s="193"/>
      <c r="C912" s="193"/>
      <c r="D912" s="193"/>
      <c r="E912" s="193"/>
      <c r="F912" s="196"/>
    </row>
    <row r="913" spans="1:6" x14ac:dyDescent="0.2">
      <c r="A913" s="195"/>
      <c r="B913" s="193"/>
      <c r="C913" s="193"/>
      <c r="D913" s="193"/>
      <c r="E913" s="193"/>
      <c r="F913" s="196"/>
    </row>
    <row r="914" spans="1:6" x14ac:dyDescent="0.2">
      <c r="A914" s="195"/>
      <c r="B914" s="193"/>
      <c r="C914" s="193"/>
      <c r="D914" s="193"/>
      <c r="E914" s="193"/>
      <c r="F914" s="196"/>
    </row>
    <row r="915" spans="1:6" x14ac:dyDescent="0.2">
      <c r="A915" s="195"/>
      <c r="B915" s="193"/>
      <c r="C915" s="193"/>
      <c r="D915" s="193"/>
      <c r="E915" s="193"/>
      <c r="F915" s="196"/>
    </row>
    <row r="916" spans="1:6" x14ac:dyDescent="0.2">
      <c r="A916" s="195"/>
      <c r="B916" s="193"/>
      <c r="C916" s="193"/>
      <c r="D916" s="193"/>
      <c r="E916" s="193"/>
      <c r="F916" s="196"/>
    </row>
    <row r="917" spans="1:6" x14ac:dyDescent="0.2">
      <c r="A917" s="195"/>
      <c r="B917" s="193"/>
      <c r="C917" s="193"/>
      <c r="D917" s="193"/>
      <c r="E917" s="193"/>
      <c r="F917" s="196"/>
    </row>
    <row r="918" spans="1:6" x14ac:dyDescent="0.2">
      <c r="A918" s="195"/>
      <c r="B918" s="193"/>
      <c r="C918" s="193"/>
      <c r="D918" s="193"/>
      <c r="E918" s="193"/>
      <c r="F918" s="196"/>
    </row>
    <row r="919" spans="1:6" x14ac:dyDescent="0.2">
      <c r="A919" s="195"/>
      <c r="B919" s="193"/>
      <c r="C919" s="193"/>
      <c r="D919" s="193"/>
      <c r="E919" s="193"/>
      <c r="F919" s="196"/>
    </row>
    <row r="920" spans="1:6" x14ac:dyDescent="0.2">
      <c r="A920" s="195"/>
      <c r="B920" s="193"/>
      <c r="C920" s="193"/>
      <c r="D920" s="193"/>
      <c r="E920" s="193"/>
      <c r="F920" s="196"/>
    </row>
    <row r="921" spans="1:6" x14ac:dyDescent="0.2">
      <c r="A921" s="195"/>
      <c r="B921" s="193"/>
      <c r="C921" s="193"/>
      <c r="D921" s="193"/>
      <c r="E921" s="193"/>
      <c r="F921" s="196"/>
    </row>
    <row r="922" spans="1:6" x14ac:dyDescent="0.2">
      <c r="A922" s="195"/>
      <c r="B922" s="193"/>
      <c r="C922" s="193"/>
      <c r="D922" s="193"/>
      <c r="E922" s="193"/>
      <c r="F922" s="196"/>
    </row>
    <row r="923" spans="1:6" x14ac:dyDescent="0.2">
      <c r="A923" s="195"/>
      <c r="B923" s="193"/>
      <c r="C923" s="193"/>
      <c r="D923" s="193"/>
      <c r="E923" s="193"/>
      <c r="F923" s="196"/>
    </row>
    <row r="924" spans="1:6" x14ac:dyDescent="0.2">
      <c r="A924" s="195"/>
      <c r="B924" s="193"/>
      <c r="C924" s="193"/>
      <c r="D924" s="193"/>
      <c r="E924" s="193"/>
      <c r="F924" s="196"/>
    </row>
    <row r="925" spans="1:6" x14ac:dyDescent="0.2">
      <c r="A925" s="195"/>
      <c r="B925" s="193"/>
      <c r="C925" s="193"/>
      <c r="D925" s="193"/>
      <c r="E925" s="193"/>
      <c r="F925" s="196"/>
    </row>
    <row r="926" spans="1:6" x14ac:dyDescent="0.2">
      <c r="A926" s="195"/>
      <c r="B926" s="193"/>
      <c r="C926" s="193"/>
      <c r="D926" s="193"/>
      <c r="E926" s="193"/>
      <c r="F926" s="196"/>
    </row>
    <row r="927" spans="1:6" x14ac:dyDescent="0.2">
      <c r="A927" s="195"/>
      <c r="B927" s="193"/>
      <c r="C927" s="193"/>
      <c r="D927" s="193"/>
      <c r="E927" s="193"/>
      <c r="F927" s="196"/>
    </row>
    <row r="928" spans="1:6" x14ac:dyDescent="0.2">
      <c r="A928" s="195"/>
      <c r="B928" s="193"/>
      <c r="C928" s="193"/>
      <c r="D928" s="193"/>
      <c r="E928" s="193"/>
      <c r="F928" s="196"/>
    </row>
    <row r="929" spans="1:6" x14ac:dyDescent="0.2">
      <c r="A929" s="195"/>
      <c r="B929" s="193"/>
      <c r="C929" s="193"/>
      <c r="D929" s="193"/>
      <c r="E929" s="193"/>
      <c r="F929" s="196"/>
    </row>
    <row r="930" spans="1:6" x14ac:dyDescent="0.2">
      <c r="A930" s="195"/>
      <c r="B930" s="193"/>
      <c r="C930" s="193"/>
      <c r="D930" s="193"/>
      <c r="E930" s="193"/>
      <c r="F930" s="196"/>
    </row>
    <row r="931" spans="1:6" x14ac:dyDescent="0.2">
      <c r="A931" s="195"/>
      <c r="B931" s="193"/>
      <c r="C931" s="193"/>
      <c r="D931" s="193"/>
      <c r="E931" s="193"/>
      <c r="F931" s="196"/>
    </row>
    <row r="932" spans="1:6" x14ac:dyDescent="0.2">
      <c r="A932" s="195"/>
      <c r="B932" s="193"/>
      <c r="C932" s="193"/>
      <c r="D932" s="193"/>
      <c r="E932" s="193"/>
      <c r="F932" s="196"/>
    </row>
    <row r="933" spans="1:6" x14ac:dyDescent="0.2">
      <c r="A933" s="195"/>
      <c r="B933" s="193"/>
      <c r="C933" s="193"/>
      <c r="D933" s="193"/>
      <c r="E933" s="193"/>
      <c r="F933" s="196"/>
    </row>
    <row r="934" spans="1:6" x14ac:dyDescent="0.2">
      <c r="A934" s="195"/>
      <c r="B934" s="193"/>
      <c r="C934" s="193"/>
      <c r="D934" s="193"/>
      <c r="E934" s="193"/>
      <c r="F934" s="196"/>
    </row>
    <row r="935" spans="1:6" x14ac:dyDescent="0.2">
      <c r="A935" s="195"/>
      <c r="B935" s="193"/>
      <c r="C935" s="193"/>
      <c r="D935" s="193"/>
      <c r="E935" s="193"/>
      <c r="F935" s="196"/>
    </row>
    <row r="936" spans="1:6" x14ac:dyDescent="0.2">
      <c r="A936" s="195"/>
      <c r="B936" s="193"/>
      <c r="C936" s="193"/>
      <c r="D936" s="193"/>
      <c r="E936" s="193"/>
      <c r="F936" s="196"/>
    </row>
    <row r="937" spans="1:6" x14ac:dyDescent="0.2">
      <c r="A937" s="195"/>
      <c r="B937" s="193"/>
      <c r="C937" s="193"/>
      <c r="D937" s="193"/>
      <c r="E937" s="193"/>
      <c r="F937" s="196"/>
    </row>
    <row r="938" spans="1:6" x14ac:dyDescent="0.2">
      <c r="A938" s="195"/>
      <c r="B938" s="193"/>
      <c r="C938" s="193"/>
      <c r="D938" s="193"/>
      <c r="E938" s="193"/>
      <c r="F938" s="196"/>
    </row>
    <row r="939" spans="1:6" x14ac:dyDescent="0.2">
      <c r="A939" s="195"/>
      <c r="B939" s="193"/>
      <c r="C939" s="193"/>
      <c r="D939" s="193"/>
      <c r="E939" s="193"/>
      <c r="F939" s="196"/>
    </row>
    <row r="940" spans="1:6" x14ac:dyDescent="0.2">
      <c r="A940" s="195"/>
      <c r="B940" s="193"/>
      <c r="C940" s="193"/>
      <c r="D940" s="193"/>
      <c r="E940" s="193"/>
      <c r="F940" s="196"/>
    </row>
    <row r="941" spans="1:6" x14ac:dyDescent="0.2">
      <c r="A941" s="195"/>
      <c r="B941" s="193"/>
      <c r="C941" s="193"/>
      <c r="D941" s="193"/>
      <c r="E941" s="193"/>
      <c r="F941" s="196"/>
    </row>
    <row r="942" spans="1:6" x14ac:dyDescent="0.2">
      <c r="A942" s="195"/>
      <c r="B942" s="193"/>
      <c r="C942" s="193"/>
      <c r="D942" s="193"/>
      <c r="E942" s="193"/>
      <c r="F942" s="196"/>
    </row>
    <row r="943" spans="1:6" x14ac:dyDescent="0.2">
      <c r="A943" s="195"/>
      <c r="B943" s="193"/>
      <c r="C943" s="193"/>
      <c r="D943" s="193"/>
      <c r="E943" s="193"/>
      <c r="F943" s="196"/>
    </row>
    <row r="944" spans="1:6" x14ac:dyDescent="0.2">
      <c r="A944" s="195"/>
      <c r="B944" s="193"/>
      <c r="C944" s="193"/>
      <c r="D944" s="193"/>
      <c r="E944" s="193"/>
      <c r="F944" s="196"/>
    </row>
    <row r="945" spans="1:6" x14ac:dyDescent="0.2">
      <c r="A945" s="195"/>
      <c r="B945" s="193"/>
      <c r="C945" s="193"/>
      <c r="D945" s="193"/>
      <c r="E945" s="193"/>
      <c r="F945" s="196"/>
    </row>
    <row r="946" spans="1:6" x14ac:dyDescent="0.2">
      <c r="A946" s="195"/>
      <c r="B946" s="193"/>
      <c r="C946" s="193"/>
      <c r="D946" s="193"/>
      <c r="E946" s="193"/>
      <c r="F946" s="196"/>
    </row>
    <row r="947" spans="1:6" x14ac:dyDescent="0.2">
      <c r="A947" s="195"/>
      <c r="B947" s="193"/>
      <c r="C947" s="193"/>
      <c r="D947" s="193"/>
      <c r="E947" s="193"/>
      <c r="F947" s="196"/>
    </row>
    <row r="948" spans="1:6" x14ac:dyDescent="0.2">
      <c r="A948" s="195"/>
      <c r="B948" s="193"/>
      <c r="C948" s="193"/>
      <c r="D948" s="193"/>
      <c r="E948" s="193"/>
      <c r="F948" s="196"/>
    </row>
    <row r="949" spans="1:6" x14ac:dyDescent="0.2">
      <c r="A949" s="195"/>
      <c r="B949" s="193"/>
      <c r="C949" s="193"/>
      <c r="D949" s="193"/>
      <c r="E949" s="193"/>
      <c r="F949" s="196"/>
    </row>
    <row r="950" spans="1:6" x14ac:dyDescent="0.2">
      <c r="A950" s="195"/>
      <c r="B950" s="193"/>
      <c r="C950" s="193"/>
      <c r="D950" s="193"/>
      <c r="E950" s="193"/>
      <c r="F950" s="196"/>
    </row>
    <row r="951" spans="1:6" x14ac:dyDescent="0.2">
      <c r="A951" s="195"/>
      <c r="B951" s="193"/>
      <c r="C951" s="193"/>
      <c r="D951" s="193"/>
      <c r="E951" s="193"/>
      <c r="F951" s="196"/>
    </row>
    <row r="952" spans="1:6" x14ac:dyDescent="0.2">
      <c r="A952" s="195"/>
      <c r="B952" s="193"/>
      <c r="C952" s="193"/>
      <c r="D952" s="193"/>
      <c r="E952" s="193"/>
      <c r="F952" s="196"/>
    </row>
    <row r="953" spans="1:6" x14ac:dyDescent="0.2">
      <c r="A953" s="195"/>
      <c r="B953" s="193"/>
      <c r="C953" s="193"/>
      <c r="D953" s="193"/>
      <c r="E953" s="193"/>
      <c r="F953" s="196"/>
    </row>
    <row r="954" spans="1:6" x14ac:dyDescent="0.2">
      <c r="A954" s="195"/>
      <c r="B954" s="193"/>
      <c r="C954" s="193"/>
      <c r="D954" s="193"/>
      <c r="E954" s="193"/>
      <c r="F954" s="196"/>
    </row>
    <row r="955" spans="1:6" x14ac:dyDescent="0.2">
      <c r="A955" s="195"/>
      <c r="B955" s="193"/>
      <c r="C955" s="193"/>
      <c r="D955" s="193"/>
      <c r="E955" s="193"/>
      <c r="F955" s="196"/>
    </row>
    <row r="956" spans="1:6" x14ac:dyDescent="0.2">
      <c r="A956" s="195"/>
      <c r="B956" s="193"/>
      <c r="C956" s="193"/>
      <c r="D956" s="193"/>
      <c r="E956" s="193"/>
      <c r="F956" s="196"/>
    </row>
    <row r="957" spans="1:6" x14ac:dyDescent="0.2">
      <c r="A957" s="195"/>
      <c r="B957" s="193"/>
      <c r="C957" s="193"/>
      <c r="D957" s="193"/>
      <c r="E957" s="193"/>
      <c r="F957" s="196"/>
    </row>
    <row r="958" spans="1:6" x14ac:dyDescent="0.2">
      <c r="A958" s="195"/>
      <c r="B958" s="193"/>
      <c r="C958" s="193"/>
      <c r="D958" s="193"/>
      <c r="E958" s="193"/>
      <c r="F958" s="196"/>
    </row>
    <row r="959" spans="1:6" x14ac:dyDescent="0.2">
      <c r="A959" s="195"/>
      <c r="B959" s="193"/>
      <c r="C959" s="193"/>
      <c r="D959" s="193"/>
      <c r="E959" s="193"/>
      <c r="F959" s="196"/>
    </row>
    <row r="960" spans="1:6" x14ac:dyDescent="0.2">
      <c r="A960" s="195"/>
      <c r="B960" s="193"/>
      <c r="C960" s="193"/>
      <c r="D960" s="193"/>
      <c r="E960" s="193"/>
      <c r="F960" s="196"/>
    </row>
    <row r="961" spans="1:6" x14ac:dyDescent="0.2">
      <c r="A961" s="195"/>
      <c r="B961" s="193"/>
      <c r="C961" s="193"/>
      <c r="D961" s="193"/>
      <c r="E961" s="193"/>
      <c r="F961" s="196"/>
    </row>
    <row r="962" spans="1:6" x14ac:dyDescent="0.2">
      <c r="A962" s="195"/>
      <c r="B962" s="193"/>
      <c r="C962" s="193"/>
      <c r="D962" s="193"/>
      <c r="E962" s="193"/>
      <c r="F962" s="196"/>
    </row>
    <row r="963" spans="1:6" x14ac:dyDescent="0.2">
      <c r="A963" s="195"/>
      <c r="B963" s="193"/>
      <c r="C963" s="193"/>
      <c r="D963" s="193"/>
      <c r="E963" s="193"/>
      <c r="F963" s="196"/>
    </row>
    <row r="964" spans="1:6" x14ac:dyDescent="0.2">
      <c r="A964" s="195"/>
      <c r="B964" s="193"/>
      <c r="C964" s="193"/>
      <c r="D964" s="193"/>
      <c r="E964" s="193"/>
      <c r="F964" s="196"/>
    </row>
    <row r="965" spans="1:6" x14ac:dyDescent="0.2">
      <c r="A965" s="195"/>
      <c r="B965" s="193"/>
      <c r="C965" s="193"/>
      <c r="D965" s="193"/>
      <c r="E965" s="193"/>
      <c r="F965" s="196"/>
    </row>
    <row r="966" spans="1:6" x14ac:dyDescent="0.2">
      <c r="A966" s="195"/>
      <c r="B966" s="193"/>
      <c r="C966" s="193"/>
      <c r="D966" s="193"/>
      <c r="E966" s="193"/>
      <c r="F966" s="196"/>
    </row>
    <row r="967" spans="1:6" x14ac:dyDescent="0.2">
      <c r="A967" s="195"/>
      <c r="B967" s="193"/>
      <c r="C967" s="193"/>
      <c r="D967" s="193"/>
      <c r="E967" s="193"/>
      <c r="F967" s="196"/>
    </row>
    <row r="968" spans="1:6" x14ac:dyDescent="0.2">
      <c r="A968" s="195"/>
      <c r="B968" s="193"/>
      <c r="C968" s="193"/>
      <c r="D968" s="193"/>
      <c r="E968" s="193"/>
      <c r="F968" s="196"/>
    </row>
    <row r="969" spans="1:6" x14ac:dyDescent="0.2">
      <c r="A969" s="195"/>
      <c r="B969" s="193"/>
      <c r="C969" s="193"/>
      <c r="D969" s="193"/>
      <c r="E969" s="193"/>
      <c r="F969" s="196"/>
    </row>
    <row r="970" spans="1:6" x14ac:dyDescent="0.2">
      <c r="A970" s="195"/>
      <c r="B970" s="193"/>
      <c r="C970" s="193"/>
      <c r="D970" s="193"/>
      <c r="E970" s="193"/>
      <c r="F970" s="196"/>
    </row>
    <row r="971" spans="1:6" x14ac:dyDescent="0.2">
      <c r="A971" s="195"/>
      <c r="B971" s="193"/>
      <c r="C971" s="193"/>
      <c r="D971" s="193"/>
      <c r="E971" s="193"/>
      <c r="F971" s="196"/>
    </row>
    <row r="972" spans="1:6" x14ac:dyDescent="0.2">
      <c r="A972" s="195"/>
      <c r="B972" s="193"/>
      <c r="C972" s="193"/>
      <c r="D972" s="193"/>
      <c r="E972" s="193"/>
      <c r="F972" s="196"/>
    </row>
    <row r="973" spans="1:6" x14ac:dyDescent="0.2">
      <c r="A973" s="195"/>
      <c r="B973" s="193"/>
      <c r="C973" s="193"/>
      <c r="D973" s="193"/>
      <c r="E973" s="193"/>
      <c r="F973" s="196"/>
    </row>
    <row r="974" spans="1:6" x14ac:dyDescent="0.2">
      <c r="A974" s="195"/>
      <c r="B974" s="193"/>
      <c r="C974" s="193"/>
      <c r="D974" s="193"/>
      <c r="E974" s="193"/>
      <c r="F974" s="196"/>
    </row>
    <row r="975" spans="1:6" x14ac:dyDescent="0.2">
      <c r="A975" s="195"/>
      <c r="B975" s="193"/>
      <c r="C975" s="193"/>
      <c r="D975" s="193"/>
      <c r="E975" s="193"/>
      <c r="F975" s="196"/>
    </row>
    <row r="976" spans="1:6" x14ac:dyDescent="0.2">
      <c r="A976" s="195"/>
      <c r="B976" s="193"/>
      <c r="C976" s="193"/>
      <c r="D976" s="193"/>
      <c r="E976" s="193"/>
      <c r="F976" s="196"/>
    </row>
    <row r="977" spans="1:6" x14ac:dyDescent="0.2">
      <c r="A977" s="195"/>
      <c r="B977" s="193"/>
      <c r="C977" s="193"/>
      <c r="D977" s="193"/>
      <c r="E977" s="193"/>
      <c r="F977" s="196"/>
    </row>
    <row r="978" spans="1:6" x14ac:dyDescent="0.2">
      <c r="A978" s="195"/>
      <c r="B978" s="193"/>
      <c r="C978" s="193"/>
      <c r="D978" s="193"/>
      <c r="E978" s="193"/>
      <c r="F978" s="196"/>
    </row>
    <row r="979" spans="1:6" x14ac:dyDescent="0.2">
      <c r="A979" s="195"/>
      <c r="B979" s="193"/>
      <c r="C979" s="193"/>
      <c r="D979" s="193"/>
      <c r="E979" s="193"/>
      <c r="F979" s="196"/>
    </row>
    <row r="980" spans="1:6" x14ac:dyDescent="0.2">
      <c r="A980" s="195"/>
      <c r="B980" s="193"/>
      <c r="C980" s="193"/>
      <c r="D980" s="193"/>
      <c r="E980" s="193"/>
      <c r="F980" s="196"/>
    </row>
    <row r="981" spans="1:6" x14ac:dyDescent="0.2">
      <c r="A981" s="195"/>
      <c r="B981" s="193"/>
      <c r="C981" s="193"/>
      <c r="D981" s="193"/>
      <c r="E981" s="193"/>
      <c r="F981" s="196"/>
    </row>
    <row r="982" spans="1:6" x14ac:dyDescent="0.2">
      <c r="A982" s="195"/>
      <c r="B982" s="193"/>
      <c r="C982" s="193"/>
      <c r="D982" s="193"/>
      <c r="E982" s="193"/>
      <c r="F982" s="196"/>
    </row>
    <row r="983" spans="1:6" x14ac:dyDescent="0.2">
      <c r="A983" s="195"/>
      <c r="B983" s="193"/>
      <c r="C983" s="193"/>
      <c r="D983" s="193"/>
      <c r="E983" s="193"/>
      <c r="F983" s="196"/>
    </row>
    <row r="984" spans="1:6" x14ac:dyDescent="0.2">
      <c r="A984" s="195"/>
      <c r="B984" s="193"/>
      <c r="C984" s="193"/>
      <c r="D984" s="193"/>
      <c r="E984" s="193"/>
      <c r="F984" s="196"/>
    </row>
    <row r="985" spans="1:6" x14ac:dyDescent="0.2">
      <c r="A985" s="195"/>
      <c r="B985" s="193"/>
      <c r="C985" s="193"/>
      <c r="D985" s="193"/>
      <c r="E985" s="193"/>
      <c r="F985" s="196"/>
    </row>
    <row r="986" spans="1:6" x14ac:dyDescent="0.2">
      <c r="A986" s="195"/>
      <c r="B986" s="193"/>
      <c r="C986" s="193"/>
      <c r="D986" s="193"/>
      <c r="E986" s="193"/>
      <c r="F986" s="196"/>
    </row>
    <row r="987" spans="1:6" x14ac:dyDescent="0.2">
      <c r="A987" s="195"/>
      <c r="B987" s="193"/>
      <c r="C987" s="193"/>
      <c r="D987" s="193"/>
      <c r="E987" s="193"/>
      <c r="F987" s="196"/>
    </row>
    <row r="988" spans="1:6" x14ac:dyDescent="0.2">
      <c r="A988" s="195"/>
      <c r="B988" s="193"/>
      <c r="C988" s="193"/>
      <c r="D988" s="193"/>
      <c r="E988" s="193"/>
      <c r="F988" s="196"/>
    </row>
    <row r="989" spans="1:6" x14ac:dyDescent="0.2">
      <c r="A989" s="195"/>
      <c r="B989" s="193"/>
      <c r="C989" s="193"/>
      <c r="D989" s="193"/>
      <c r="E989" s="193"/>
      <c r="F989" s="196"/>
    </row>
    <row r="990" spans="1:6" x14ac:dyDescent="0.2">
      <c r="A990" s="195"/>
      <c r="B990" s="193"/>
      <c r="C990" s="193"/>
      <c r="D990" s="193"/>
      <c r="E990" s="193"/>
      <c r="F990" s="196"/>
    </row>
    <row r="991" spans="1:6" x14ac:dyDescent="0.2">
      <c r="A991" s="195"/>
      <c r="B991" s="193"/>
      <c r="C991" s="193"/>
      <c r="D991" s="193"/>
      <c r="E991" s="193"/>
      <c r="F991" s="196"/>
    </row>
    <row r="992" spans="1:6" x14ac:dyDescent="0.2">
      <c r="A992" s="195"/>
      <c r="B992" s="193"/>
      <c r="C992" s="193"/>
      <c r="D992" s="193"/>
      <c r="E992" s="193"/>
      <c r="F992" s="196"/>
    </row>
    <row r="993" spans="1:6" x14ac:dyDescent="0.2">
      <c r="A993" s="195"/>
      <c r="B993" s="193"/>
      <c r="C993" s="193"/>
      <c r="D993" s="193"/>
      <c r="E993" s="193"/>
      <c r="F993" s="196"/>
    </row>
    <row r="994" spans="1:6" x14ac:dyDescent="0.2">
      <c r="A994" s="195"/>
      <c r="B994" s="193"/>
      <c r="C994" s="193"/>
      <c r="D994" s="193"/>
      <c r="E994" s="193"/>
      <c r="F994" s="196"/>
    </row>
    <row r="995" spans="1:6" x14ac:dyDescent="0.2">
      <c r="A995" s="195"/>
      <c r="B995" s="193"/>
      <c r="C995" s="193"/>
      <c r="D995" s="193"/>
      <c r="E995" s="193"/>
      <c r="F995" s="196"/>
    </row>
    <row r="996" spans="1:6" x14ac:dyDescent="0.2">
      <c r="A996" s="195"/>
      <c r="B996" s="193"/>
      <c r="C996" s="193"/>
      <c r="D996" s="193"/>
      <c r="E996" s="193"/>
      <c r="F996" s="196"/>
    </row>
    <row r="997" spans="1:6" x14ac:dyDescent="0.2">
      <c r="A997" s="195"/>
      <c r="B997" s="193"/>
      <c r="C997" s="193"/>
      <c r="D997" s="193"/>
      <c r="E997" s="193"/>
      <c r="F997" s="196"/>
    </row>
    <row r="998" spans="1:6" x14ac:dyDescent="0.2">
      <c r="A998" s="195"/>
      <c r="B998" s="193"/>
      <c r="C998" s="193"/>
      <c r="D998" s="193"/>
      <c r="E998" s="193"/>
      <c r="F998" s="196"/>
    </row>
    <row r="999" spans="1:6" x14ac:dyDescent="0.2">
      <c r="A999" s="195"/>
      <c r="B999" s="193"/>
      <c r="C999" s="193"/>
      <c r="D999" s="193"/>
      <c r="E999" s="193"/>
      <c r="F999" s="196"/>
    </row>
    <row r="1000" spans="1:6" x14ac:dyDescent="0.2">
      <c r="A1000" s="195"/>
      <c r="B1000" s="193"/>
      <c r="C1000" s="193"/>
      <c r="D1000" s="193"/>
      <c r="E1000" s="193"/>
      <c r="F1000" s="196"/>
    </row>
    <row r="1001" spans="1:6" x14ac:dyDescent="0.2">
      <c r="A1001" s="195"/>
      <c r="B1001" s="193"/>
      <c r="C1001" s="193"/>
      <c r="D1001" s="193"/>
      <c r="E1001" s="193"/>
      <c r="F1001" s="196"/>
    </row>
    <row r="1002" spans="1:6" x14ac:dyDescent="0.2">
      <c r="A1002" s="195"/>
      <c r="B1002" s="193"/>
      <c r="C1002" s="193"/>
      <c r="D1002" s="193"/>
      <c r="E1002" s="193"/>
      <c r="F1002" s="196"/>
    </row>
    <row r="1003" spans="1:6" x14ac:dyDescent="0.2">
      <c r="A1003" s="195"/>
      <c r="B1003" s="193"/>
      <c r="C1003" s="193"/>
      <c r="D1003" s="193"/>
      <c r="E1003" s="193"/>
      <c r="F1003" s="196"/>
    </row>
    <row r="1004" spans="1:6" x14ac:dyDescent="0.2">
      <c r="A1004" s="195"/>
      <c r="B1004" s="193"/>
      <c r="C1004" s="193"/>
      <c r="D1004" s="193"/>
      <c r="E1004" s="193"/>
      <c r="F1004" s="196"/>
    </row>
    <row r="1005" spans="1:6" x14ac:dyDescent="0.2">
      <c r="A1005" s="195"/>
      <c r="B1005" s="193"/>
      <c r="C1005" s="193"/>
      <c r="D1005" s="193"/>
      <c r="E1005" s="193"/>
      <c r="F1005" s="196"/>
    </row>
    <row r="1006" spans="1:6" x14ac:dyDescent="0.2">
      <c r="A1006" s="195"/>
      <c r="B1006" s="193"/>
      <c r="C1006" s="193"/>
      <c r="D1006" s="193"/>
      <c r="E1006" s="193"/>
      <c r="F1006" s="196"/>
    </row>
    <row r="1007" spans="1:6" x14ac:dyDescent="0.2">
      <c r="A1007" s="195"/>
      <c r="B1007" s="193"/>
      <c r="C1007" s="193"/>
      <c r="D1007" s="193"/>
      <c r="E1007" s="193"/>
      <c r="F1007" s="196"/>
    </row>
  </sheetData>
  <mergeCells count="1">
    <mergeCell ref="A1:C1"/>
  </mergeCells>
  <phoneticPr fontId="13" type="noConversion"/>
  <pageMargins left="0.75" right="0.75" top="1" bottom="1" header="0.5" footer="0.5"/>
  <pageSetup orientation="portrait" horizontalDpi="360" verticalDpi="36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topLeftCell="B213" workbookViewId="0">
      <selection activeCell="D218" sqref="D218"/>
    </sheetView>
  </sheetViews>
  <sheetFormatPr defaultRowHeight="12.75" x14ac:dyDescent="0.2"/>
  <cols>
    <col min="1" max="1" width="11.85546875" customWidth="1"/>
    <col min="2" max="2" width="24.140625" customWidth="1"/>
    <col min="3" max="3" width="19.5703125" customWidth="1"/>
    <col min="4" max="4" width="13.7109375" customWidth="1"/>
    <col min="5" max="5" width="14.85546875" customWidth="1"/>
    <col min="6" max="6" width="16.42578125" customWidth="1"/>
    <col min="7" max="7" width="15.85546875" customWidth="1"/>
    <col min="8" max="8" width="11.140625" bestFit="1" customWidth="1"/>
  </cols>
  <sheetData>
    <row r="1" spans="1:14" x14ac:dyDescent="0.2">
      <c r="B1" s="5" t="s">
        <v>1965</v>
      </c>
      <c r="E1" s="460" t="s">
        <v>2007</v>
      </c>
      <c r="G1" s="89">
        <f>'Itemized Data Entry'!E838</f>
        <v>7</v>
      </c>
      <c r="I1" s="457" t="s">
        <v>1389</v>
      </c>
      <c r="J1" s="457"/>
      <c r="K1" s="457"/>
      <c r="L1" s="457"/>
      <c r="M1" s="457"/>
      <c r="N1" s="457"/>
    </row>
    <row r="2" spans="1:14" ht="13.5" customHeight="1" x14ac:dyDescent="0.2">
      <c r="I2" s="458" t="s">
        <v>1549</v>
      </c>
      <c r="J2" s="457"/>
      <c r="K2" s="457"/>
      <c r="L2" s="457"/>
      <c r="M2" s="457"/>
      <c r="N2" s="457"/>
    </row>
    <row r="3" spans="1:14" x14ac:dyDescent="0.2">
      <c r="B3" s="236"/>
      <c r="C3" s="236" t="s">
        <v>532</v>
      </c>
      <c r="D3" s="236"/>
      <c r="E3" s="236" t="s">
        <v>2014</v>
      </c>
      <c r="F3" s="363">
        <f>(F4+F6*K6+K5*F5)/'Itemized Data Entry'!E838</f>
        <v>7918.5714285714284</v>
      </c>
      <c r="G3" s="459" t="s">
        <v>2017</v>
      </c>
      <c r="H3" s="363">
        <f>F4+F6*K6+K5*F5</f>
        <v>55430</v>
      </c>
      <c r="I3" s="334"/>
      <c r="J3" s="334"/>
      <c r="K3" s="334"/>
      <c r="L3" s="11"/>
      <c r="M3" s="11"/>
      <c r="N3" s="11"/>
    </row>
    <row r="4" spans="1:14" x14ac:dyDescent="0.2">
      <c r="B4" s="236"/>
      <c r="C4" s="236" t="s">
        <v>524</v>
      </c>
      <c r="D4" s="363"/>
      <c r="E4" s="236" t="s">
        <v>2014</v>
      </c>
      <c r="F4" s="363">
        <f>D20+D30+D40+D50+D60+D80+F100+F110+F120+F130+F160+F170+F180+F7</f>
        <v>12962</v>
      </c>
      <c r="G4" s="236"/>
      <c r="H4" s="236"/>
      <c r="I4" s="334"/>
      <c r="J4" s="334"/>
      <c r="K4" s="334"/>
      <c r="L4" s="11"/>
      <c r="M4" s="11"/>
      <c r="N4" s="11"/>
    </row>
    <row r="5" spans="1:14" x14ac:dyDescent="0.2">
      <c r="B5" s="236"/>
      <c r="C5" s="236" t="s">
        <v>525</v>
      </c>
      <c r="D5" s="363"/>
      <c r="E5" s="236" t="s">
        <v>2014</v>
      </c>
      <c r="F5" s="363">
        <f>F100+F110+F120+F130+F140+F150+F160+F170+F180</f>
        <v>6950</v>
      </c>
      <c r="G5" s="236"/>
      <c r="H5" s="236" t="s">
        <v>2008</v>
      </c>
      <c r="I5" s="334"/>
      <c r="J5" s="334"/>
      <c r="K5" s="334">
        <f>IF('Itemized Data Entry'!E838-2&gt;=0,'Itemized Data Entry'!E838-2,0)</f>
        <v>5</v>
      </c>
      <c r="L5" s="11"/>
      <c r="M5" s="11"/>
      <c r="N5" s="11"/>
    </row>
    <row r="6" spans="1:14" x14ac:dyDescent="0.2">
      <c r="B6" s="236"/>
      <c r="C6" s="236" t="s">
        <v>526</v>
      </c>
      <c r="D6" s="363"/>
      <c r="E6" s="236" t="s">
        <v>2014</v>
      </c>
      <c r="F6" s="363">
        <f>E70+E90+F100+F110+F120+F130+F160+F170+F180</f>
        <v>7718</v>
      </c>
      <c r="G6" s="236"/>
      <c r="H6" s="236" t="s">
        <v>2013</v>
      </c>
      <c r="I6" s="334"/>
      <c r="J6" s="334"/>
      <c r="K6" s="334">
        <f>IF('Itemized Data Entry'!E838-1&gt;=1,1,0)</f>
        <v>1</v>
      </c>
      <c r="L6" s="11"/>
      <c r="M6" s="11"/>
      <c r="N6" s="11"/>
    </row>
    <row r="7" spans="1:14" x14ac:dyDescent="0.2">
      <c r="B7" s="334"/>
      <c r="C7" s="318" t="s">
        <v>2016</v>
      </c>
      <c r="D7" s="461"/>
      <c r="E7" s="318" t="s">
        <v>2015</v>
      </c>
      <c r="F7" s="462">
        <f>IF('Itemized Data Entry'!E838=1,E70,0)</f>
        <v>0</v>
      </c>
      <c r="G7" s="236"/>
      <c r="H7" s="236"/>
      <c r="I7" s="334"/>
      <c r="J7" s="334"/>
      <c r="K7" s="334"/>
      <c r="L7" s="11"/>
      <c r="M7" s="11"/>
      <c r="N7" s="11"/>
    </row>
    <row r="8" spans="1:14" x14ac:dyDescent="0.2">
      <c r="I8" s="334"/>
      <c r="J8" s="11"/>
      <c r="K8" s="11"/>
      <c r="L8" s="11"/>
      <c r="M8" s="11"/>
      <c r="N8" s="11"/>
    </row>
    <row r="9" spans="1:14" x14ac:dyDescent="0.2">
      <c r="I9" s="334"/>
      <c r="J9" s="11"/>
      <c r="K9" s="11"/>
      <c r="L9" s="11"/>
      <c r="M9" s="11"/>
      <c r="N9" s="11"/>
    </row>
    <row r="10" spans="1:14" s="5" customFormat="1" x14ac:dyDescent="0.2">
      <c r="A10" s="5" t="s">
        <v>1973</v>
      </c>
      <c r="B10" s="5" t="s">
        <v>1999</v>
      </c>
      <c r="C10" s="5" t="s">
        <v>1966</v>
      </c>
      <c r="D10" s="5" t="s">
        <v>1967</v>
      </c>
      <c r="E10" s="5" t="s">
        <v>1968</v>
      </c>
      <c r="F10" s="5" t="s">
        <v>2012</v>
      </c>
      <c r="G10" s="5" t="s">
        <v>1969</v>
      </c>
    </row>
    <row r="11" spans="1:14" ht="15.75" x14ac:dyDescent="0.3">
      <c r="A11" s="236" t="s">
        <v>1974</v>
      </c>
      <c r="B11" s="236" t="s">
        <v>1970</v>
      </c>
      <c r="D11" s="454"/>
      <c r="E11" s="456"/>
      <c r="F11" s="456"/>
      <c r="G11" s="454"/>
      <c r="H11" s="454"/>
      <c r="I11" s="454"/>
      <c r="J11" s="454"/>
    </row>
    <row r="12" spans="1:14" x14ac:dyDescent="0.2">
      <c r="A12" s="236"/>
      <c r="B12" s="236"/>
      <c r="C12" s="236" t="s">
        <v>82</v>
      </c>
      <c r="D12" s="17">
        <f>'Itemized Data Entry'!D122</f>
        <v>0</v>
      </c>
      <c r="E12" s="455"/>
      <c r="F12" s="455"/>
      <c r="G12" s="17">
        <f>D12</f>
        <v>0</v>
      </c>
      <c r="H12" s="454"/>
      <c r="I12" s="454"/>
      <c r="J12" s="454"/>
    </row>
    <row r="13" spans="1:14" x14ac:dyDescent="0.2">
      <c r="C13" s="236" t="s">
        <v>322</v>
      </c>
      <c r="D13" s="17"/>
      <c r="E13" s="455"/>
      <c r="F13" s="455"/>
      <c r="G13" s="17">
        <f t="shared" ref="G13:G20" si="0">D13</f>
        <v>0</v>
      </c>
      <c r="H13" s="454"/>
      <c r="I13" s="454"/>
      <c r="J13" s="454"/>
    </row>
    <row r="14" spans="1:14" x14ac:dyDescent="0.2">
      <c r="C14" s="236" t="s">
        <v>1900</v>
      </c>
      <c r="D14" s="17"/>
      <c r="E14" s="455"/>
      <c r="F14" s="455"/>
      <c r="G14" s="17">
        <f t="shared" si="0"/>
        <v>0</v>
      </c>
      <c r="H14" s="454"/>
      <c r="I14" s="454"/>
      <c r="J14" s="454"/>
    </row>
    <row r="15" spans="1:14" x14ac:dyDescent="0.2">
      <c r="C15" s="236" t="s">
        <v>1972</v>
      </c>
      <c r="D15" s="17">
        <f>'Itemized Data Entry'!G153</f>
        <v>12</v>
      </c>
      <c r="E15" s="455"/>
      <c r="F15" s="455"/>
      <c r="G15" s="17">
        <f t="shared" si="0"/>
        <v>12</v>
      </c>
      <c r="H15" s="454"/>
      <c r="I15" s="454"/>
      <c r="J15" s="454"/>
    </row>
    <row r="16" spans="1:14" x14ac:dyDescent="0.2">
      <c r="C16" s="236" t="s">
        <v>1899</v>
      </c>
      <c r="D16" s="17">
        <f>'Itemized Data Entry'!C117</f>
        <v>1388</v>
      </c>
      <c r="E16" s="455"/>
      <c r="F16" s="455"/>
      <c r="G16" s="17">
        <f t="shared" si="0"/>
        <v>1388</v>
      </c>
      <c r="H16" s="454"/>
      <c r="I16" s="454"/>
      <c r="J16" s="454"/>
    </row>
    <row r="17" spans="1:10" x14ac:dyDescent="0.2">
      <c r="C17" s="236" t="s">
        <v>1045</v>
      </c>
      <c r="D17" s="17">
        <f>'Itemized Data Entry'!C122</f>
        <v>0</v>
      </c>
      <c r="E17" s="455"/>
      <c r="F17" s="455"/>
      <c r="G17" s="17">
        <f t="shared" si="0"/>
        <v>0</v>
      </c>
      <c r="H17" s="454"/>
      <c r="I17" s="454"/>
      <c r="J17" s="454"/>
    </row>
    <row r="18" spans="1:10" x14ac:dyDescent="0.2">
      <c r="C18" s="236" t="s">
        <v>1971</v>
      </c>
      <c r="D18" s="17"/>
      <c r="E18" s="455"/>
      <c r="F18" s="455"/>
      <c r="G18" s="17">
        <f t="shared" si="0"/>
        <v>0</v>
      </c>
      <c r="H18" s="454"/>
      <c r="I18" s="454"/>
      <c r="J18" s="454"/>
    </row>
    <row r="19" spans="1:10" x14ac:dyDescent="0.2">
      <c r="C19" s="236" t="s">
        <v>74</v>
      </c>
      <c r="D19" s="17">
        <f>'Itemized Data Entry'!E122</f>
        <v>0</v>
      </c>
      <c r="E19" s="455"/>
      <c r="F19" s="455"/>
      <c r="G19" s="17">
        <f t="shared" si="0"/>
        <v>0</v>
      </c>
      <c r="H19" s="454"/>
      <c r="I19" s="454"/>
      <c r="J19" s="454"/>
    </row>
    <row r="20" spans="1:10" x14ac:dyDescent="0.2">
      <c r="C20" s="236" t="s">
        <v>1976</v>
      </c>
      <c r="D20" s="17">
        <f>SUM(D12:D19)</f>
        <v>1400</v>
      </c>
      <c r="E20" s="455"/>
      <c r="F20" s="455"/>
      <c r="G20" s="17">
        <f t="shared" si="0"/>
        <v>1400</v>
      </c>
      <c r="H20" s="454"/>
      <c r="I20" s="454"/>
      <c r="J20" s="454"/>
    </row>
    <row r="21" spans="1:10" ht="15.75" x14ac:dyDescent="0.3">
      <c r="A21" s="236" t="s">
        <v>1975</v>
      </c>
      <c r="B21" s="236" t="s">
        <v>1707</v>
      </c>
      <c r="D21" s="17"/>
      <c r="E21" s="455"/>
      <c r="F21" s="455"/>
      <c r="G21" s="17"/>
      <c r="H21" s="454"/>
      <c r="I21" s="454"/>
      <c r="J21" s="454"/>
    </row>
    <row r="22" spans="1:10" x14ac:dyDescent="0.2">
      <c r="C22" s="236" t="s">
        <v>82</v>
      </c>
      <c r="D22" s="17">
        <f>'Itemized Data Entry'!D218</f>
        <v>0</v>
      </c>
      <c r="E22" s="455"/>
      <c r="F22" s="455"/>
      <c r="G22" s="17">
        <f>D22</f>
        <v>0</v>
      </c>
      <c r="H22" s="454"/>
      <c r="I22" s="454"/>
      <c r="J22" s="454"/>
    </row>
    <row r="23" spans="1:10" x14ac:dyDescent="0.2">
      <c r="C23" s="236" t="s">
        <v>322</v>
      </c>
      <c r="D23" s="17"/>
      <c r="E23" s="455"/>
      <c r="F23" s="455"/>
      <c r="G23" s="17">
        <f t="shared" ref="G23:G30" si="1">D23</f>
        <v>0</v>
      </c>
      <c r="H23" s="454"/>
      <c r="I23" s="454"/>
      <c r="J23" s="454"/>
    </row>
    <row r="24" spans="1:10" x14ac:dyDescent="0.2">
      <c r="C24" s="236" t="s">
        <v>1900</v>
      </c>
      <c r="D24" s="17"/>
      <c r="E24" s="455"/>
      <c r="F24" s="455"/>
      <c r="G24" s="17">
        <f t="shared" si="1"/>
        <v>0</v>
      </c>
      <c r="H24" s="454"/>
      <c r="I24" s="454"/>
      <c r="J24" s="454"/>
    </row>
    <row r="25" spans="1:10" x14ac:dyDescent="0.2">
      <c r="C25" s="236" t="s">
        <v>1972</v>
      </c>
      <c r="D25" s="17"/>
      <c r="E25" s="455"/>
      <c r="F25" s="455"/>
      <c r="G25" s="17">
        <f t="shared" si="1"/>
        <v>0</v>
      </c>
      <c r="H25" s="454"/>
      <c r="I25" s="454"/>
      <c r="J25" s="454"/>
    </row>
    <row r="26" spans="1:10" x14ac:dyDescent="0.2">
      <c r="C26" s="236" t="s">
        <v>1899</v>
      </c>
      <c r="D26" s="17">
        <f>'Itemized Data Entry'!C204</f>
        <v>0</v>
      </c>
      <c r="E26" s="455"/>
      <c r="F26" s="455"/>
      <c r="G26" s="17">
        <f t="shared" si="1"/>
        <v>0</v>
      </c>
      <c r="H26" s="454"/>
      <c r="I26" s="454"/>
      <c r="J26" s="454"/>
    </row>
    <row r="27" spans="1:10" x14ac:dyDescent="0.2">
      <c r="C27" s="236" t="s">
        <v>1045</v>
      </c>
      <c r="D27" s="17">
        <f>'Itemized Data Entry'!C218</f>
        <v>0</v>
      </c>
      <c r="E27" s="455"/>
      <c r="F27" s="455"/>
      <c r="G27" s="17">
        <f t="shared" si="1"/>
        <v>0</v>
      </c>
      <c r="H27" s="454"/>
      <c r="I27" s="454"/>
      <c r="J27" s="454"/>
    </row>
    <row r="28" spans="1:10" x14ac:dyDescent="0.2">
      <c r="C28" s="236" t="s">
        <v>1971</v>
      </c>
      <c r="D28" s="17">
        <f>'Itemized Data Entry'!C212</f>
        <v>0</v>
      </c>
      <c r="E28" s="455"/>
      <c r="F28" s="455"/>
      <c r="G28" s="17">
        <f t="shared" si="1"/>
        <v>0</v>
      </c>
      <c r="H28" s="454"/>
      <c r="I28" s="454"/>
      <c r="J28" s="454"/>
    </row>
    <row r="29" spans="1:10" x14ac:dyDescent="0.2">
      <c r="C29" s="236" t="s">
        <v>74</v>
      </c>
      <c r="D29" s="17">
        <f>'Itemized Data Entry'!E218</f>
        <v>0</v>
      </c>
      <c r="E29" s="455"/>
      <c r="F29" s="455"/>
      <c r="G29" s="17">
        <f t="shared" si="1"/>
        <v>0</v>
      </c>
      <c r="H29" s="454"/>
      <c r="I29" s="454"/>
      <c r="J29" s="454"/>
    </row>
    <row r="30" spans="1:10" x14ac:dyDescent="0.2">
      <c r="C30" s="236" t="s">
        <v>1976</v>
      </c>
      <c r="D30" s="17">
        <f>SUM(D22:D29)</f>
        <v>0</v>
      </c>
      <c r="E30" s="455"/>
      <c r="F30" s="455"/>
      <c r="G30" s="17">
        <f t="shared" si="1"/>
        <v>0</v>
      </c>
      <c r="H30" s="454"/>
      <c r="I30" s="454"/>
      <c r="J30" s="454"/>
    </row>
    <row r="31" spans="1:10" ht="15.75" x14ac:dyDescent="0.3">
      <c r="A31" s="236" t="s">
        <v>1977</v>
      </c>
      <c r="B31" s="236" t="s">
        <v>834</v>
      </c>
      <c r="D31" s="17"/>
      <c r="E31" s="455"/>
      <c r="F31" s="455"/>
      <c r="G31" s="17"/>
      <c r="H31" s="454"/>
      <c r="I31" s="454"/>
      <c r="J31" s="454"/>
    </row>
    <row r="32" spans="1:10" x14ac:dyDescent="0.2">
      <c r="C32" s="236" t="s">
        <v>82</v>
      </c>
      <c r="D32" s="17">
        <f>'Itemized Data Entry'!P281+'Itemized Data Entry'!D319+'Itemized Data Entry'!D345</f>
        <v>0</v>
      </c>
      <c r="E32" s="455"/>
      <c r="F32" s="455"/>
      <c r="G32" s="17">
        <f>D32</f>
        <v>0</v>
      </c>
      <c r="H32" s="454"/>
      <c r="I32" s="454"/>
      <c r="J32" s="454"/>
    </row>
    <row r="33" spans="1:10" x14ac:dyDescent="0.2">
      <c r="C33" s="236" t="s">
        <v>322</v>
      </c>
      <c r="D33" s="17"/>
      <c r="E33" s="455"/>
      <c r="F33" s="455"/>
      <c r="G33" s="17">
        <f t="shared" ref="G33:G40" si="2">D33</f>
        <v>0</v>
      </c>
      <c r="H33" s="454"/>
      <c r="I33" s="454"/>
      <c r="J33" s="454"/>
    </row>
    <row r="34" spans="1:10" x14ac:dyDescent="0.2">
      <c r="C34" s="236" t="s">
        <v>1900</v>
      </c>
      <c r="D34" s="17">
        <f>'Itemized Data Entry'!P262</f>
        <v>0</v>
      </c>
      <c r="E34" s="455"/>
      <c r="F34" s="455"/>
      <c r="G34" s="17">
        <f t="shared" si="2"/>
        <v>0</v>
      </c>
      <c r="H34" s="454"/>
      <c r="I34" s="454"/>
      <c r="J34" s="454"/>
    </row>
    <row r="35" spans="1:10" x14ac:dyDescent="0.2">
      <c r="C35" s="236" t="s">
        <v>1972</v>
      </c>
      <c r="D35" s="17"/>
      <c r="E35" s="455"/>
      <c r="F35" s="455"/>
      <c r="G35" s="17">
        <f t="shared" si="2"/>
        <v>0</v>
      </c>
      <c r="H35" s="454"/>
      <c r="I35" s="454"/>
      <c r="J35" s="454"/>
    </row>
    <row r="36" spans="1:10" x14ac:dyDescent="0.2">
      <c r="C36" s="236" t="s">
        <v>1899</v>
      </c>
      <c r="D36" s="17">
        <f>'Itemized Data Entry'!G315*('Itemized Data Entry'!C308+'Itemized Data Entry'!D308+'Itemized Data Entry'!E308+'Itemized Data Entry'!F308+'Itemized Data Entry'!G308)+'Itemized Data Entry'!G341*('Itemized Data Entry'!C334+'Itemized Data Entry'!D334+'Itemized Data Entry'!E334+'Itemized Data Entry'!F334+'Itemized Data Entry'!G334)</f>
        <v>3720</v>
      </c>
      <c r="E36" s="455"/>
      <c r="F36" s="455"/>
      <c r="G36" s="17">
        <f t="shared" si="2"/>
        <v>3720</v>
      </c>
      <c r="H36" s="454"/>
      <c r="I36" s="454"/>
      <c r="J36" s="454"/>
    </row>
    <row r="37" spans="1:10" x14ac:dyDescent="0.2">
      <c r="C37" s="236" t="s">
        <v>1045</v>
      </c>
      <c r="D37" s="17">
        <f>'Itemized Data Entry'!C319+'Itemized Data Entry'!C345</f>
        <v>0</v>
      </c>
      <c r="E37" s="455"/>
      <c r="F37" s="455"/>
      <c r="G37" s="17">
        <f t="shared" si="2"/>
        <v>0</v>
      </c>
      <c r="H37" s="454"/>
      <c r="I37" s="454"/>
      <c r="J37" s="454"/>
    </row>
    <row r="38" spans="1:10" x14ac:dyDescent="0.2">
      <c r="C38" s="236" t="s">
        <v>1971</v>
      </c>
      <c r="D38" s="17">
        <f>'Itemized Data Entry'!G315*('Itemized Data Entry'!C313+'Itemized Data Entry'!D313+'Itemized Data Entry'!E313)+'Itemized Data Entry'!G341*('Itemized Data Entry'!C339+'Itemized Data Entry'!D339+'Itemized Data Entry'!E339)</f>
        <v>0</v>
      </c>
      <c r="E38" s="455"/>
      <c r="F38" s="455"/>
      <c r="G38" s="17">
        <f t="shared" si="2"/>
        <v>0</v>
      </c>
      <c r="H38" s="454"/>
      <c r="I38" s="454"/>
      <c r="J38" s="454"/>
    </row>
    <row r="39" spans="1:10" x14ac:dyDescent="0.2">
      <c r="C39" s="236" t="s">
        <v>74</v>
      </c>
      <c r="D39" s="17">
        <f>'Itemized Data Entry'!P294+'Itemized Data Entry'!E319+'Itemized Data Entry'!E345</f>
        <v>0</v>
      </c>
      <c r="E39" s="455"/>
      <c r="F39" s="455"/>
      <c r="G39" s="17">
        <f t="shared" si="2"/>
        <v>0</v>
      </c>
      <c r="H39" s="454"/>
      <c r="I39" s="454"/>
      <c r="J39" s="454"/>
    </row>
    <row r="40" spans="1:10" x14ac:dyDescent="0.2">
      <c r="C40" s="236" t="s">
        <v>1976</v>
      </c>
      <c r="D40" s="17">
        <f>SUM(D32:D39)</f>
        <v>3720</v>
      </c>
      <c r="E40" s="455"/>
      <c r="F40" s="455"/>
      <c r="G40" s="17">
        <f t="shared" si="2"/>
        <v>3720</v>
      </c>
      <c r="H40" s="454"/>
      <c r="I40" s="454"/>
      <c r="J40" s="454"/>
    </row>
    <row r="41" spans="1:10" ht="39.75" x14ac:dyDescent="0.3">
      <c r="A41" s="236" t="s">
        <v>1978</v>
      </c>
      <c r="B41" s="406" t="s">
        <v>330</v>
      </c>
      <c r="D41" s="17"/>
      <c r="E41" s="455"/>
      <c r="F41" s="455"/>
      <c r="G41" s="17"/>
      <c r="H41" s="454"/>
      <c r="I41" s="454"/>
      <c r="J41" s="454"/>
    </row>
    <row r="42" spans="1:10" x14ac:dyDescent="0.2">
      <c r="B42" s="236"/>
      <c r="C42" s="236" t="s">
        <v>82</v>
      </c>
      <c r="D42" s="17">
        <f>'Itemized Data Entry'!P375+'Itemized Data Entry'!P421</f>
        <v>194</v>
      </c>
      <c r="E42" s="455"/>
      <c r="F42" s="455"/>
      <c r="G42" s="17">
        <f>D42</f>
        <v>194</v>
      </c>
      <c r="H42" s="454"/>
      <c r="I42" s="454"/>
      <c r="J42" s="454"/>
    </row>
    <row r="43" spans="1:10" x14ac:dyDescent="0.2">
      <c r="C43" s="236" t="s">
        <v>322</v>
      </c>
      <c r="D43" s="17"/>
      <c r="E43" s="455"/>
      <c r="F43" s="455"/>
      <c r="G43" s="17">
        <f t="shared" ref="G43:G50" si="3">D43</f>
        <v>0</v>
      </c>
      <c r="H43" s="454"/>
      <c r="I43" s="454"/>
      <c r="J43" s="454"/>
    </row>
    <row r="44" spans="1:10" x14ac:dyDescent="0.2">
      <c r="C44" s="236" t="s">
        <v>1900</v>
      </c>
      <c r="D44" s="17"/>
      <c r="E44" s="455"/>
      <c r="F44" s="455"/>
      <c r="G44" s="17">
        <f t="shared" si="3"/>
        <v>0</v>
      </c>
      <c r="H44" s="454"/>
      <c r="I44" s="454"/>
      <c r="J44" s="454"/>
    </row>
    <row r="45" spans="1:10" x14ac:dyDescent="0.2">
      <c r="C45" s="236" t="s">
        <v>1972</v>
      </c>
      <c r="D45" s="17"/>
      <c r="E45" s="455"/>
      <c r="F45" s="455"/>
      <c r="G45" s="17">
        <f t="shared" si="3"/>
        <v>0</v>
      </c>
      <c r="H45" s="454"/>
      <c r="I45" s="454"/>
      <c r="J45" s="454"/>
    </row>
    <row r="46" spans="1:10" x14ac:dyDescent="0.2">
      <c r="C46" s="236" t="s">
        <v>1899</v>
      </c>
      <c r="D46" s="17"/>
      <c r="E46" s="455"/>
      <c r="F46" s="455"/>
      <c r="G46" s="17">
        <f t="shared" si="3"/>
        <v>0</v>
      </c>
      <c r="H46" s="454"/>
      <c r="I46" s="454"/>
      <c r="J46" s="454"/>
    </row>
    <row r="47" spans="1:10" x14ac:dyDescent="0.2">
      <c r="C47" s="236" t="s">
        <v>1045</v>
      </c>
      <c r="D47" s="17">
        <f>'Itemized Data Entry'!P387+'Itemized Data Entry'!P431</f>
        <v>52</v>
      </c>
      <c r="E47" s="455"/>
      <c r="F47" s="455"/>
      <c r="G47" s="17">
        <f t="shared" si="3"/>
        <v>52</v>
      </c>
      <c r="H47" s="454"/>
      <c r="I47" s="454"/>
      <c r="J47" s="454"/>
    </row>
    <row r="48" spans="1:10" x14ac:dyDescent="0.2">
      <c r="C48" s="236" t="s">
        <v>1971</v>
      </c>
      <c r="D48" s="17"/>
      <c r="E48" s="455"/>
      <c r="F48" s="455"/>
      <c r="G48" s="17">
        <f t="shared" si="3"/>
        <v>0</v>
      </c>
      <c r="H48" s="454"/>
      <c r="I48" s="454"/>
      <c r="J48" s="454"/>
    </row>
    <row r="49" spans="1:10" x14ac:dyDescent="0.2">
      <c r="C49" s="236" t="s">
        <v>74</v>
      </c>
      <c r="D49" s="17"/>
      <c r="E49" s="455"/>
      <c r="F49" s="455"/>
      <c r="G49" s="17">
        <f t="shared" si="3"/>
        <v>0</v>
      </c>
      <c r="H49" s="454"/>
      <c r="I49" s="454"/>
      <c r="J49" s="454"/>
    </row>
    <row r="50" spans="1:10" x14ac:dyDescent="0.2">
      <c r="C50" s="236" t="s">
        <v>1976</v>
      </c>
      <c r="D50" s="17">
        <f>SUM(D42:D49)</f>
        <v>246</v>
      </c>
      <c r="E50" s="455"/>
      <c r="F50" s="455"/>
      <c r="G50" s="17">
        <f t="shared" si="3"/>
        <v>246</v>
      </c>
      <c r="H50" s="454"/>
      <c r="I50" s="454"/>
      <c r="J50" s="454"/>
    </row>
    <row r="51" spans="1:10" ht="27" x14ac:dyDescent="0.3">
      <c r="A51" s="236" t="s">
        <v>2010</v>
      </c>
      <c r="B51" s="406" t="s">
        <v>1979</v>
      </c>
      <c r="D51" s="17"/>
      <c r="E51" s="455"/>
      <c r="F51" s="455"/>
      <c r="G51" s="17"/>
      <c r="H51" s="454"/>
      <c r="I51" s="454"/>
      <c r="J51" s="454"/>
    </row>
    <row r="52" spans="1:10" x14ac:dyDescent="0.2">
      <c r="B52" s="236"/>
      <c r="C52" s="236" t="s">
        <v>82</v>
      </c>
      <c r="D52" s="17">
        <f>'Itemized Data Entry'!P445</f>
        <v>0</v>
      </c>
      <c r="E52" s="455"/>
      <c r="F52" s="455"/>
      <c r="G52" s="17">
        <f>D52</f>
        <v>0</v>
      </c>
      <c r="H52" s="454"/>
      <c r="I52" s="454"/>
      <c r="J52" s="454"/>
    </row>
    <row r="53" spans="1:10" x14ac:dyDescent="0.2">
      <c r="C53" s="236" t="s">
        <v>322</v>
      </c>
      <c r="D53" s="17"/>
      <c r="E53" s="455"/>
      <c r="F53" s="455"/>
      <c r="G53" s="17">
        <f t="shared" ref="G53:G60" si="4">D53</f>
        <v>0</v>
      </c>
      <c r="H53" s="454"/>
      <c r="I53" s="454"/>
      <c r="J53" s="454"/>
    </row>
    <row r="54" spans="1:10" x14ac:dyDescent="0.2">
      <c r="C54" s="236" t="s">
        <v>1900</v>
      </c>
      <c r="D54" s="17"/>
      <c r="E54" s="455"/>
      <c r="F54" s="455"/>
      <c r="G54" s="17">
        <f t="shared" si="4"/>
        <v>0</v>
      </c>
      <c r="H54" s="454"/>
      <c r="I54" s="454"/>
      <c r="J54" s="454"/>
    </row>
    <row r="55" spans="1:10" x14ac:dyDescent="0.2">
      <c r="C55" s="236" t="s">
        <v>1972</v>
      </c>
      <c r="D55" s="17"/>
      <c r="E55" s="455"/>
      <c r="F55" s="455"/>
      <c r="G55" s="17">
        <f t="shared" si="4"/>
        <v>0</v>
      </c>
      <c r="H55" s="454"/>
      <c r="I55" s="454"/>
      <c r="J55" s="454"/>
    </row>
    <row r="56" spans="1:10" x14ac:dyDescent="0.2">
      <c r="C56" s="236" t="s">
        <v>1899</v>
      </c>
      <c r="D56" s="17"/>
      <c r="E56" s="455"/>
      <c r="F56" s="455"/>
      <c r="G56" s="17">
        <f t="shared" si="4"/>
        <v>0</v>
      </c>
      <c r="H56" s="454"/>
      <c r="I56" s="454"/>
      <c r="J56" s="454"/>
    </row>
    <row r="57" spans="1:10" x14ac:dyDescent="0.2">
      <c r="C57" s="236" t="s">
        <v>1045</v>
      </c>
      <c r="D57" s="17">
        <f>'Itemized Data Entry'!P460</f>
        <v>0</v>
      </c>
      <c r="E57" s="455"/>
      <c r="F57" s="455"/>
      <c r="G57" s="17">
        <f t="shared" si="4"/>
        <v>0</v>
      </c>
      <c r="H57" s="454"/>
      <c r="I57" s="454"/>
      <c r="J57" s="454"/>
    </row>
    <row r="58" spans="1:10" x14ac:dyDescent="0.2">
      <c r="C58" s="236" t="s">
        <v>1971</v>
      </c>
      <c r="D58" s="17"/>
      <c r="E58" s="455"/>
      <c r="F58" s="455"/>
      <c r="G58" s="17">
        <f t="shared" si="4"/>
        <v>0</v>
      </c>
      <c r="H58" s="454"/>
      <c r="I58" s="454"/>
      <c r="J58" s="454"/>
    </row>
    <row r="59" spans="1:10" x14ac:dyDescent="0.2">
      <c r="C59" s="236" t="s">
        <v>74</v>
      </c>
      <c r="D59" s="17"/>
      <c r="E59" s="455"/>
      <c r="F59" s="455"/>
      <c r="G59" s="17">
        <f t="shared" si="4"/>
        <v>0</v>
      </c>
      <c r="H59" s="454"/>
      <c r="I59" s="454"/>
      <c r="J59" s="454"/>
    </row>
    <row r="60" spans="1:10" x14ac:dyDescent="0.2">
      <c r="C60" s="236" t="s">
        <v>1976</v>
      </c>
      <c r="D60" s="17">
        <f>SUM(D52:D59)</f>
        <v>0</v>
      </c>
      <c r="E60" s="455"/>
      <c r="F60" s="455"/>
      <c r="G60" s="17">
        <f t="shared" si="4"/>
        <v>0</v>
      </c>
      <c r="H60" s="454"/>
      <c r="I60" s="454"/>
      <c r="J60" s="454"/>
    </row>
    <row r="61" spans="1:10" ht="27" x14ac:dyDescent="0.3">
      <c r="A61" s="236" t="s">
        <v>1980</v>
      </c>
      <c r="B61" s="406" t="s">
        <v>1981</v>
      </c>
      <c r="D61" s="17"/>
      <c r="E61" s="17"/>
      <c r="F61" s="17"/>
      <c r="G61" s="17"/>
      <c r="H61" s="454"/>
      <c r="I61" s="454"/>
      <c r="J61" s="454"/>
    </row>
    <row r="62" spans="1:10" x14ac:dyDescent="0.2">
      <c r="B62" s="236"/>
      <c r="C62" s="236" t="s">
        <v>82</v>
      </c>
      <c r="D62" s="455"/>
      <c r="E62" s="17">
        <f>'Itemized Data Entry'!D499</f>
        <v>0</v>
      </c>
      <c r="F62" s="455"/>
      <c r="G62" s="17">
        <f>E62</f>
        <v>0</v>
      </c>
      <c r="H62" s="454"/>
      <c r="I62" s="454"/>
      <c r="J62" s="454"/>
    </row>
    <row r="63" spans="1:10" x14ac:dyDescent="0.2">
      <c r="C63" s="236" t="s">
        <v>322</v>
      </c>
      <c r="D63" s="455"/>
      <c r="E63" s="17"/>
      <c r="F63" s="455"/>
      <c r="G63" s="17">
        <f t="shared" ref="G63:G70" si="5">E63</f>
        <v>0</v>
      </c>
      <c r="H63" s="454"/>
      <c r="I63" s="454"/>
      <c r="J63" s="454"/>
    </row>
    <row r="64" spans="1:10" x14ac:dyDescent="0.2">
      <c r="C64" s="236" t="s">
        <v>1900</v>
      </c>
      <c r="D64" s="455"/>
      <c r="E64" s="17"/>
      <c r="F64" s="455"/>
      <c r="G64" s="17">
        <f t="shared" si="5"/>
        <v>0</v>
      </c>
      <c r="H64" s="454"/>
      <c r="I64" s="454"/>
      <c r="J64" s="454"/>
    </row>
    <row r="65" spans="1:10" x14ac:dyDescent="0.2">
      <c r="C65" s="236" t="s">
        <v>1972</v>
      </c>
      <c r="D65" s="455"/>
      <c r="E65" s="17"/>
      <c r="F65" s="455"/>
      <c r="G65" s="17">
        <f t="shared" si="5"/>
        <v>0</v>
      </c>
      <c r="H65" s="454"/>
      <c r="I65" s="454"/>
      <c r="J65" s="454"/>
    </row>
    <row r="66" spans="1:10" x14ac:dyDescent="0.2">
      <c r="C66" s="236" t="s">
        <v>1899</v>
      </c>
      <c r="D66" s="455"/>
      <c r="E66" s="17">
        <f>'Itemized Data Entry'!G495*('Itemized Data Entry'!C488+'Itemized Data Entry'!D488+'Itemized Data Entry'!E488+'Itemized Data Entry'!F488+'Itemized Data Entry'!G488)</f>
        <v>0</v>
      </c>
      <c r="F66" s="455"/>
      <c r="G66" s="17">
        <f t="shared" si="5"/>
        <v>0</v>
      </c>
      <c r="H66" s="454"/>
      <c r="I66" s="454"/>
      <c r="J66" s="454"/>
    </row>
    <row r="67" spans="1:10" x14ac:dyDescent="0.2">
      <c r="C67" s="236" t="s">
        <v>1045</v>
      </c>
      <c r="D67" s="455"/>
      <c r="E67" s="17">
        <f>'Itemized Data Entry'!C499</f>
        <v>0</v>
      </c>
      <c r="F67" s="455"/>
      <c r="G67" s="17">
        <f t="shared" si="5"/>
        <v>0</v>
      </c>
      <c r="H67" s="454"/>
      <c r="I67" s="454"/>
      <c r="J67" s="454"/>
    </row>
    <row r="68" spans="1:10" x14ac:dyDescent="0.2">
      <c r="C68" s="236" t="s">
        <v>1971</v>
      </c>
      <c r="D68" s="455"/>
      <c r="E68" s="17">
        <f>'Itemized Data Entry'!G495*('Itemized Data Entry'!C493+'Itemized Data Entry'!D493+'Itemized Data Entry'!E493)</f>
        <v>0</v>
      </c>
      <c r="F68" s="455"/>
      <c r="G68" s="17">
        <f t="shared" si="5"/>
        <v>0</v>
      </c>
      <c r="H68" s="454"/>
      <c r="I68" s="454"/>
      <c r="J68" s="454"/>
    </row>
    <row r="69" spans="1:10" x14ac:dyDescent="0.2">
      <c r="C69" s="236" t="s">
        <v>74</v>
      </c>
      <c r="D69" s="455"/>
      <c r="E69" s="17">
        <f>'Itemized Data Entry'!E499+'Itemized Data Entry'!P479</f>
        <v>0</v>
      </c>
      <c r="F69" s="455"/>
      <c r="G69" s="17">
        <f t="shared" si="5"/>
        <v>0</v>
      </c>
      <c r="H69" s="454"/>
      <c r="I69" s="454"/>
      <c r="J69" s="454"/>
    </row>
    <row r="70" spans="1:10" x14ac:dyDescent="0.2">
      <c r="C70" s="236" t="s">
        <v>1976</v>
      </c>
      <c r="D70" s="455"/>
      <c r="E70" s="17">
        <f>SUM(E62:E69)</f>
        <v>0</v>
      </c>
      <c r="F70" s="455"/>
      <c r="G70" s="17">
        <f t="shared" si="5"/>
        <v>0</v>
      </c>
      <c r="H70" s="454"/>
      <c r="I70" s="454"/>
      <c r="J70" s="454"/>
    </row>
    <row r="71" spans="1:10" ht="15.75" x14ac:dyDescent="0.3">
      <c r="A71" s="236" t="s">
        <v>1982</v>
      </c>
      <c r="B71" s="406" t="s">
        <v>1983</v>
      </c>
      <c r="D71" s="17"/>
      <c r="E71" s="17"/>
      <c r="F71" s="17"/>
      <c r="G71" s="17"/>
      <c r="H71" s="454"/>
      <c r="I71" s="454"/>
      <c r="J71" s="454"/>
    </row>
    <row r="72" spans="1:10" x14ac:dyDescent="0.2">
      <c r="B72" s="236"/>
      <c r="C72" s="236" t="s">
        <v>82</v>
      </c>
      <c r="D72" s="17">
        <f>'Itemized Data Entry'!D575+'Itemized Data Entry'!D639</f>
        <v>0</v>
      </c>
      <c r="E72" s="455"/>
      <c r="F72" s="455"/>
      <c r="G72" s="17">
        <f>D72</f>
        <v>0</v>
      </c>
      <c r="H72" s="454"/>
      <c r="I72" s="454"/>
      <c r="J72" s="454"/>
    </row>
    <row r="73" spans="1:10" x14ac:dyDescent="0.2">
      <c r="C73" s="236" t="s">
        <v>322</v>
      </c>
      <c r="D73" s="17"/>
      <c r="E73" s="455"/>
      <c r="F73" s="455"/>
      <c r="G73" s="17">
        <f t="shared" ref="G73:G80" si="6">D73</f>
        <v>0</v>
      </c>
      <c r="H73" s="454"/>
      <c r="I73" s="454"/>
      <c r="J73" s="454"/>
    </row>
    <row r="74" spans="1:10" x14ac:dyDescent="0.2">
      <c r="C74" s="236" t="s">
        <v>1900</v>
      </c>
      <c r="D74" s="17"/>
      <c r="E74" s="455"/>
      <c r="F74" s="455"/>
      <c r="G74" s="17">
        <f t="shared" si="6"/>
        <v>0</v>
      </c>
      <c r="H74" s="454"/>
      <c r="I74" s="454"/>
      <c r="J74" s="454"/>
    </row>
    <row r="75" spans="1:10" x14ac:dyDescent="0.2">
      <c r="C75" s="236" t="s">
        <v>1972</v>
      </c>
      <c r="D75" s="17">
        <f>'Itemized Data Entry'!G668</f>
        <v>16</v>
      </c>
      <c r="E75" s="455"/>
      <c r="F75" s="455"/>
      <c r="G75" s="17">
        <f t="shared" si="6"/>
        <v>16</v>
      </c>
      <c r="H75" s="454"/>
      <c r="I75" s="454"/>
      <c r="J75" s="454"/>
    </row>
    <row r="76" spans="1:10" x14ac:dyDescent="0.2">
      <c r="C76" s="236" t="s">
        <v>1899</v>
      </c>
      <c r="D76" s="17">
        <f>'Itemized Data Entry'!C570+'Itemized Data Entry'!C634</f>
        <v>2756</v>
      </c>
      <c r="E76" s="455"/>
      <c r="F76" s="455"/>
      <c r="G76" s="17">
        <f t="shared" si="6"/>
        <v>2756</v>
      </c>
      <c r="H76" s="454"/>
      <c r="I76" s="454"/>
      <c r="J76" s="454"/>
    </row>
    <row r="77" spans="1:10" x14ac:dyDescent="0.2">
      <c r="C77" s="236" t="s">
        <v>1045</v>
      </c>
      <c r="D77" s="17">
        <f>'Itemized Data Entry'!C575+'Itemized Data Entry'!C639</f>
        <v>0</v>
      </c>
      <c r="E77" s="455"/>
      <c r="F77" s="455"/>
      <c r="G77" s="17">
        <f t="shared" si="6"/>
        <v>0</v>
      </c>
      <c r="H77" s="454"/>
      <c r="I77" s="454"/>
      <c r="J77" s="454"/>
    </row>
    <row r="78" spans="1:10" x14ac:dyDescent="0.2">
      <c r="C78" s="236" t="s">
        <v>1971</v>
      </c>
      <c r="D78" s="17"/>
      <c r="E78" s="455"/>
      <c r="F78" s="455"/>
      <c r="G78" s="17">
        <f t="shared" si="6"/>
        <v>0</v>
      </c>
      <c r="H78" s="454"/>
      <c r="I78" s="454"/>
      <c r="J78" s="454"/>
    </row>
    <row r="79" spans="1:10" x14ac:dyDescent="0.2">
      <c r="C79" s="236" t="s">
        <v>74</v>
      </c>
      <c r="D79" s="17">
        <f>'Itemized Data Entry'!E575+'Itemized Data Entry'!E639</f>
        <v>0</v>
      </c>
      <c r="E79" s="455"/>
      <c r="F79" s="455"/>
      <c r="G79" s="17">
        <f t="shared" si="6"/>
        <v>0</v>
      </c>
      <c r="H79" s="454"/>
      <c r="I79" s="454"/>
      <c r="J79" s="454"/>
    </row>
    <row r="80" spans="1:10" x14ac:dyDescent="0.2">
      <c r="C80" s="236" t="s">
        <v>1976</v>
      </c>
      <c r="D80" s="17">
        <f>SUM(D72:D79)</f>
        <v>2772</v>
      </c>
      <c r="E80" s="455"/>
      <c r="F80" s="455"/>
      <c r="G80" s="17">
        <f t="shared" si="6"/>
        <v>2772</v>
      </c>
      <c r="H80" s="454"/>
      <c r="I80" s="454"/>
      <c r="J80" s="454"/>
    </row>
    <row r="81" spans="1:10" ht="15.75" x14ac:dyDescent="0.3">
      <c r="A81" s="236" t="s">
        <v>2011</v>
      </c>
      <c r="B81" s="406" t="s">
        <v>1984</v>
      </c>
      <c r="D81" s="17"/>
      <c r="E81" s="17"/>
      <c r="F81" s="17"/>
      <c r="G81" s="17"/>
      <c r="H81" s="454"/>
      <c r="I81" s="454"/>
      <c r="J81" s="454"/>
    </row>
    <row r="82" spans="1:10" x14ac:dyDescent="0.2">
      <c r="B82" s="236"/>
      <c r="C82" s="236" t="s">
        <v>82</v>
      </c>
      <c r="D82" s="455"/>
      <c r="E82" s="17">
        <f>'Itemized Data Entry'!D729+'Itemized Data Entry'!D793</f>
        <v>0</v>
      </c>
      <c r="F82" s="455"/>
      <c r="G82" s="17">
        <f>E82*K6</f>
        <v>0</v>
      </c>
      <c r="H82" s="454"/>
      <c r="I82" s="454"/>
      <c r="J82" s="454"/>
    </row>
    <row r="83" spans="1:10" x14ac:dyDescent="0.2">
      <c r="C83" s="236" t="s">
        <v>322</v>
      </c>
      <c r="D83" s="455"/>
      <c r="E83" s="17"/>
      <c r="F83" s="455"/>
      <c r="G83" s="17">
        <f>E83*K6</f>
        <v>0</v>
      </c>
      <c r="H83" s="454"/>
      <c r="I83" s="454"/>
      <c r="J83" s="454"/>
    </row>
    <row r="84" spans="1:10" x14ac:dyDescent="0.2">
      <c r="C84" s="236" t="s">
        <v>1900</v>
      </c>
      <c r="D84" s="455"/>
      <c r="E84" s="17"/>
      <c r="F84" s="455"/>
      <c r="G84" s="17">
        <f>E84*K6</f>
        <v>0</v>
      </c>
      <c r="H84" s="454"/>
      <c r="I84" s="454"/>
      <c r="J84" s="454"/>
    </row>
    <row r="85" spans="1:10" x14ac:dyDescent="0.2">
      <c r="C85" s="236" t="s">
        <v>1972</v>
      </c>
      <c r="D85" s="455"/>
      <c r="E85" s="17">
        <f>'Itemized Data Entry'!G822</f>
        <v>40</v>
      </c>
      <c r="F85" s="455"/>
      <c r="G85" s="17">
        <f>E85*K6</f>
        <v>40</v>
      </c>
      <c r="H85" s="454"/>
      <c r="I85" s="454"/>
      <c r="J85" s="454"/>
    </row>
    <row r="86" spans="1:10" x14ac:dyDescent="0.2">
      <c r="C86" s="236" t="s">
        <v>1899</v>
      </c>
      <c r="D86" s="455"/>
      <c r="E86" s="17">
        <f>'Itemized Data Entry'!C724+'Itemized Data Entry'!C788</f>
        <v>2854</v>
      </c>
      <c r="F86" s="455"/>
      <c r="G86" s="17">
        <f>E86*K6</f>
        <v>2854</v>
      </c>
      <c r="H86" s="454"/>
      <c r="I86" s="454"/>
      <c r="J86" s="454"/>
    </row>
    <row r="87" spans="1:10" x14ac:dyDescent="0.2">
      <c r="C87" s="236" t="s">
        <v>1045</v>
      </c>
      <c r="D87" s="455"/>
      <c r="E87" s="17">
        <f>'Itemized Data Entry'!C729+'Itemized Data Entry'!C793</f>
        <v>0</v>
      </c>
      <c r="F87" s="455"/>
      <c r="G87" s="17">
        <f>E87*K6</f>
        <v>0</v>
      </c>
      <c r="H87" s="454"/>
      <c r="I87" s="454"/>
      <c r="J87" s="454"/>
    </row>
    <row r="88" spans="1:10" x14ac:dyDescent="0.2">
      <c r="C88" s="236" t="s">
        <v>1971</v>
      </c>
      <c r="D88" s="455"/>
      <c r="E88" s="17"/>
      <c r="F88" s="455"/>
      <c r="G88" s="17">
        <f>E88*K6</f>
        <v>0</v>
      </c>
      <c r="H88" s="454"/>
      <c r="I88" s="454"/>
      <c r="J88" s="454"/>
    </row>
    <row r="89" spans="1:10" x14ac:dyDescent="0.2">
      <c r="C89" s="236" t="s">
        <v>74</v>
      </c>
      <c r="D89" s="455"/>
      <c r="E89" s="17">
        <f>'Itemized Data Entry'!E729+'Itemized Data Entry'!E793</f>
        <v>0</v>
      </c>
      <c r="F89" s="455"/>
      <c r="G89" s="17">
        <f>E89*K6</f>
        <v>0</v>
      </c>
      <c r="H89" s="454"/>
      <c r="I89" s="454"/>
      <c r="J89" s="454"/>
    </row>
    <row r="90" spans="1:10" x14ac:dyDescent="0.2">
      <c r="C90" s="236" t="s">
        <v>1976</v>
      </c>
      <c r="D90" s="455"/>
      <c r="E90" s="17">
        <f>SUM(E82:E89)</f>
        <v>2894</v>
      </c>
      <c r="F90" s="428"/>
      <c r="G90" s="17">
        <f>E90*K6</f>
        <v>2894</v>
      </c>
      <c r="H90" s="454"/>
      <c r="I90" s="454"/>
      <c r="J90" s="454"/>
    </row>
    <row r="91" spans="1:10" ht="15.75" x14ac:dyDescent="0.3">
      <c r="A91" s="236" t="s">
        <v>1985</v>
      </c>
      <c r="B91" s="406" t="s">
        <v>1987</v>
      </c>
      <c r="D91" s="17"/>
      <c r="E91" s="17"/>
      <c r="F91" s="17"/>
      <c r="G91" s="17"/>
      <c r="H91" s="454"/>
      <c r="I91" s="454"/>
      <c r="J91" s="454"/>
    </row>
    <row r="92" spans="1:10" x14ac:dyDescent="0.2">
      <c r="B92" s="236" t="s">
        <v>1986</v>
      </c>
      <c r="C92" s="236" t="s">
        <v>82</v>
      </c>
      <c r="D92" s="455"/>
      <c r="E92" s="455"/>
      <c r="F92" s="17">
        <v>0</v>
      </c>
      <c r="G92" s="17">
        <f>F92*G1</f>
        <v>0</v>
      </c>
      <c r="H92" s="454"/>
      <c r="I92" s="454"/>
      <c r="J92" s="454"/>
    </row>
    <row r="93" spans="1:10" x14ac:dyDescent="0.2">
      <c r="C93" s="236" t="s">
        <v>322</v>
      </c>
      <c r="D93" s="455"/>
      <c r="E93" s="455"/>
      <c r="F93" s="17">
        <v>0</v>
      </c>
      <c r="G93" s="17">
        <f>F93*G1</f>
        <v>0</v>
      </c>
      <c r="H93" s="454"/>
      <c r="I93" s="454"/>
      <c r="J93" s="454"/>
    </row>
    <row r="94" spans="1:10" x14ac:dyDescent="0.2">
      <c r="C94" s="236" t="s">
        <v>1900</v>
      </c>
      <c r="D94" s="455"/>
      <c r="E94" s="455"/>
      <c r="F94" s="17">
        <v>0</v>
      </c>
      <c r="G94" s="17">
        <f>F94*G1</f>
        <v>0</v>
      </c>
      <c r="H94" s="454"/>
      <c r="I94" s="454"/>
      <c r="J94" s="454"/>
    </row>
    <row r="95" spans="1:10" x14ac:dyDescent="0.2">
      <c r="C95" s="236" t="s">
        <v>1972</v>
      </c>
      <c r="D95" s="455"/>
      <c r="E95" s="455"/>
      <c r="F95" s="17">
        <v>0</v>
      </c>
      <c r="G95" s="17">
        <f>F95*G1</f>
        <v>0</v>
      </c>
      <c r="H95" s="454"/>
      <c r="I95" s="454"/>
      <c r="J95" s="454"/>
    </row>
    <row r="96" spans="1:10" x14ac:dyDescent="0.2">
      <c r="C96" s="236" t="s">
        <v>1899</v>
      </c>
      <c r="D96" s="455"/>
      <c r="E96" s="455"/>
      <c r="F96" s="17">
        <v>0</v>
      </c>
      <c r="G96" s="17">
        <f>F96*G1</f>
        <v>0</v>
      </c>
      <c r="H96" s="454"/>
      <c r="I96" s="454"/>
      <c r="J96" s="454"/>
    </row>
    <row r="97" spans="1:10" x14ac:dyDescent="0.2">
      <c r="C97" s="236" t="s">
        <v>1045</v>
      </c>
      <c r="D97" s="455"/>
      <c r="E97" s="455"/>
      <c r="F97" s="17">
        <v>0</v>
      </c>
      <c r="G97" s="17">
        <f>F97*G1</f>
        <v>0</v>
      </c>
      <c r="H97" s="454"/>
      <c r="I97" s="454"/>
      <c r="J97" s="454"/>
    </row>
    <row r="98" spans="1:10" x14ac:dyDescent="0.2">
      <c r="C98" s="236" t="s">
        <v>1971</v>
      </c>
      <c r="D98" s="455"/>
      <c r="E98" s="455"/>
      <c r="F98" s="17">
        <v>0</v>
      </c>
      <c r="G98" s="17">
        <f>F98*G1</f>
        <v>0</v>
      </c>
      <c r="H98" s="454"/>
      <c r="I98" s="454"/>
      <c r="J98" s="454"/>
    </row>
    <row r="99" spans="1:10" x14ac:dyDescent="0.2">
      <c r="C99" s="236" t="s">
        <v>74</v>
      </c>
      <c r="D99" s="455"/>
      <c r="E99" s="455"/>
      <c r="F99" s="17">
        <f>'Itemized Data Entry'!E853</f>
        <v>0</v>
      </c>
      <c r="G99" s="17">
        <f>F99*G1</f>
        <v>0</v>
      </c>
      <c r="H99" s="454"/>
      <c r="I99" s="454"/>
      <c r="J99" s="454"/>
    </row>
    <row r="100" spans="1:10" x14ac:dyDescent="0.2">
      <c r="C100" s="236" t="s">
        <v>1976</v>
      </c>
      <c r="D100" s="428"/>
      <c r="E100" s="455"/>
      <c r="F100" s="17">
        <f>SUM(F92:F99)</f>
        <v>0</v>
      </c>
      <c r="G100" s="17">
        <f>F100*G1</f>
        <v>0</v>
      </c>
      <c r="H100" s="454"/>
      <c r="I100" s="454"/>
      <c r="J100" s="454"/>
    </row>
    <row r="101" spans="1:10" ht="27" x14ac:dyDescent="0.3">
      <c r="A101" s="236" t="s">
        <v>1989</v>
      </c>
      <c r="B101" s="406" t="s">
        <v>1988</v>
      </c>
      <c r="D101" s="17"/>
      <c r="E101" s="17"/>
      <c r="F101" s="17"/>
      <c r="G101" s="17"/>
      <c r="H101" s="454"/>
      <c r="I101" s="454"/>
      <c r="J101" s="454"/>
    </row>
    <row r="102" spans="1:10" x14ac:dyDescent="0.2">
      <c r="B102" s="236"/>
      <c r="C102" s="236" t="s">
        <v>82</v>
      </c>
      <c r="D102" s="455"/>
      <c r="E102" s="455"/>
      <c r="F102" s="17">
        <f>'Itemized Data Entry'!D899</f>
        <v>0</v>
      </c>
      <c r="G102" s="17">
        <f>F102*G1</f>
        <v>0</v>
      </c>
      <c r="H102" s="454"/>
      <c r="I102" s="454"/>
      <c r="J102" s="454"/>
    </row>
    <row r="103" spans="1:10" x14ac:dyDescent="0.2">
      <c r="C103" s="236" t="s">
        <v>322</v>
      </c>
      <c r="D103" s="455"/>
      <c r="E103" s="455"/>
      <c r="F103" s="17">
        <v>0</v>
      </c>
      <c r="G103" s="17">
        <f>F103*G1</f>
        <v>0</v>
      </c>
      <c r="H103" s="454"/>
      <c r="I103" s="454"/>
      <c r="J103" s="454"/>
    </row>
    <row r="104" spans="1:10" x14ac:dyDescent="0.2">
      <c r="C104" s="236" t="s">
        <v>1900</v>
      </c>
      <c r="D104" s="455"/>
      <c r="E104" s="455"/>
      <c r="F104" s="17">
        <v>0</v>
      </c>
      <c r="G104" s="17">
        <f>F104*G1</f>
        <v>0</v>
      </c>
      <c r="H104" s="454"/>
      <c r="I104" s="454"/>
      <c r="J104" s="454"/>
    </row>
    <row r="105" spans="1:10" x14ac:dyDescent="0.2">
      <c r="C105" s="236" t="s">
        <v>1972</v>
      </c>
      <c r="D105" s="455"/>
      <c r="E105" s="455"/>
      <c r="F105" s="17">
        <v>0</v>
      </c>
      <c r="G105" s="17">
        <f>F105*G1</f>
        <v>0</v>
      </c>
      <c r="H105" s="454"/>
      <c r="I105" s="454"/>
      <c r="J105" s="454"/>
    </row>
    <row r="106" spans="1:10" x14ac:dyDescent="0.2">
      <c r="C106" s="236" t="s">
        <v>1899</v>
      </c>
      <c r="D106" s="455"/>
      <c r="E106" s="455"/>
      <c r="F106" s="17">
        <f>'Itemized Data Entry'!C889+'Itemized Data Entry'!D889+'Itemized Data Entry'!E889+'Itemized Data Entry'!F889+'Itemized Data Entry'!G889</f>
        <v>2565</v>
      </c>
      <c r="G106" s="17">
        <f>F106*G1</f>
        <v>17955</v>
      </c>
      <c r="H106" s="454"/>
      <c r="I106" s="454"/>
      <c r="J106" s="454"/>
    </row>
    <row r="107" spans="1:10" x14ac:dyDescent="0.2">
      <c r="C107" s="236" t="s">
        <v>1045</v>
      </c>
      <c r="D107" s="455"/>
      <c r="E107" s="455"/>
      <c r="F107" s="17">
        <f>'Itemized Data Entry'!C899</f>
        <v>0</v>
      </c>
      <c r="G107" s="17">
        <f>F107*G1</f>
        <v>0</v>
      </c>
      <c r="H107" s="454"/>
      <c r="I107" s="454"/>
      <c r="J107" s="454"/>
    </row>
    <row r="108" spans="1:10" x14ac:dyDescent="0.2">
      <c r="C108" s="236" t="s">
        <v>1971</v>
      </c>
      <c r="D108" s="455"/>
      <c r="E108" s="455"/>
      <c r="F108" s="17">
        <f>'Itemized Data Entry'!C895+'Itemized Data Entry'!D895+'Itemized Data Entry'!E895</f>
        <v>1155.0000000000002</v>
      </c>
      <c r="G108" s="17">
        <f>F108*G1</f>
        <v>8085.0000000000018</v>
      </c>
      <c r="H108" s="454"/>
      <c r="I108" s="454"/>
      <c r="J108" s="454"/>
    </row>
    <row r="109" spans="1:10" x14ac:dyDescent="0.2">
      <c r="C109" s="236" t="s">
        <v>74</v>
      </c>
      <c r="D109" s="455"/>
      <c r="E109" s="455"/>
      <c r="F109" s="17">
        <f>'Itemized Data Entry'!E899</f>
        <v>246</v>
      </c>
      <c r="G109" s="17">
        <f>F109*G1</f>
        <v>1722</v>
      </c>
      <c r="H109" s="454"/>
      <c r="I109" s="454"/>
      <c r="J109" s="454"/>
    </row>
    <row r="110" spans="1:10" x14ac:dyDescent="0.2">
      <c r="C110" s="236" t="s">
        <v>1976</v>
      </c>
      <c r="D110" s="428"/>
      <c r="E110" s="455"/>
      <c r="F110" s="17">
        <f>SUM(F102:F109)</f>
        <v>3966</v>
      </c>
      <c r="G110" s="17">
        <f>F110*G1</f>
        <v>27762</v>
      </c>
      <c r="H110" s="454"/>
      <c r="I110" s="454"/>
      <c r="J110" s="454"/>
    </row>
    <row r="111" spans="1:10" ht="15.75" x14ac:dyDescent="0.3">
      <c r="A111" s="236" t="s">
        <v>1990</v>
      </c>
      <c r="B111" s="406" t="s">
        <v>1991</v>
      </c>
      <c r="D111" s="17"/>
      <c r="E111" s="17"/>
      <c r="F111" s="17"/>
      <c r="G111" s="17"/>
      <c r="H111" s="454"/>
      <c r="I111" s="454"/>
      <c r="J111" s="454"/>
    </row>
    <row r="112" spans="1:10" x14ac:dyDescent="0.2">
      <c r="B112" s="236"/>
      <c r="C112" s="236" t="s">
        <v>82</v>
      </c>
      <c r="D112" s="455"/>
      <c r="E112" s="455"/>
      <c r="F112" s="17">
        <v>0</v>
      </c>
      <c r="G112" s="17">
        <f>F112*G1</f>
        <v>0</v>
      </c>
      <c r="H112" s="454"/>
      <c r="I112" s="454"/>
      <c r="J112" s="454"/>
    </row>
    <row r="113" spans="1:10" x14ac:dyDescent="0.2">
      <c r="C113" s="236" t="s">
        <v>322</v>
      </c>
      <c r="D113" s="455"/>
      <c r="E113" s="455"/>
      <c r="F113" s="17">
        <v>0</v>
      </c>
      <c r="G113" s="17">
        <f>F113*G1</f>
        <v>0</v>
      </c>
      <c r="H113" s="454"/>
      <c r="I113" s="454"/>
      <c r="J113" s="454"/>
    </row>
    <row r="114" spans="1:10" x14ac:dyDescent="0.2">
      <c r="C114" s="236" t="s">
        <v>1900</v>
      </c>
      <c r="D114" s="455"/>
      <c r="E114" s="455"/>
      <c r="F114" s="17">
        <v>0</v>
      </c>
      <c r="G114" s="17">
        <f>F114*G1</f>
        <v>0</v>
      </c>
      <c r="H114" s="454"/>
      <c r="I114" s="454"/>
      <c r="J114" s="454"/>
    </row>
    <row r="115" spans="1:10" x14ac:dyDescent="0.2">
      <c r="C115" s="236" t="s">
        <v>1972</v>
      </c>
      <c r="D115" s="455"/>
      <c r="E115" s="455"/>
      <c r="F115" s="17">
        <v>0</v>
      </c>
      <c r="G115" s="17">
        <f>F115*G11</f>
        <v>0</v>
      </c>
      <c r="H115" s="454"/>
      <c r="I115" s="454"/>
      <c r="J115" s="454"/>
    </row>
    <row r="116" spans="1:10" x14ac:dyDescent="0.2">
      <c r="C116" s="236" t="s">
        <v>1899</v>
      </c>
      <c r="D116" s="455"/>
      <c r="E116" s="455"/>
      <c r="F116" s="17">
        <f>'Itemized Data Entry'!D938</f>
        <v>0</v>
      </c>
      <c r="G116" s="17">
        <f>F116*G1</f>
        <v>0</v>
      </c>
      <c r="H116" s="454"/>
      <c r="I116" s="454"/>
      <c r="J116" s="454"/>
    </row>
    <row r="117" spans="1:10" x14ac:dyDescent="0.2">
      <c r="C117" s="236" t="s">
        <v>1045</v>
      </c>
      <c r="D117" s="455"/>
      <c r="E117" s="455"/>
      <c r="F117" s="17">
        <f>'Itemized Data Entry'!D974</f>
        <v>0</v>
      </c>
      <c r="G117" s="17">
        <f>F117*G1</f>
        <v>0</v>
      </c>
      <c r="H117" s="454"/>
      <c r="I117" s="454"/>
      <c r="J117" s="454"/>
    </row>
    <row r="118" spans="1:10" x14ac:dyDescent="0.2">
      <c r="C118" s="236" t="s">
        <v>1971</v>
      </c>
      <c r="D118" s="455"/>
      <c r="E118" s="455"/>
      <c r="F118" s="17">
        <f>'Itemized Data Entry'!D962</f>
        <v>0</v>
      </c>
      <c r="G118" s="17">
        <f>F118*G1</f>
        <v>0</v>
      </c>
      <c r="H118" s="454"/>
      <c r="I118" s="454"/>
      <c r="J118" s="454"/>
    </row>
    <row r="119" spans="1:10" x14ac:dyDescent="0.2">
      <c r="C119" s="236" t="s">
        <v>74</v>
      </c>
      <c r="D119" s="455"/>
      <c r="E119" s="455"/>
      <c r="F119" s="17">
        <v>0</v>
      </c>
      <c r="G119" s="17">
        <f>F119*G1</f>
        <v>0</v>
      </c>
      <c r="H119" s="454"/>
      <c r="I119" s="454"/>
      <c r="J119" s="454"/>
    </row>
    <row r="120" spans="1:10" x14ac:dyDescent="0.2">
      <c r="C120" s="236" t="s">
        <v>1976</v>
      </c>
      <c r="D120" s="428"/>
      <c r="E120" s="455"/>
      <c r="F120" s="17">
        <f>SUM(F112:F119)</f>
        <v>0</v>
      </c>
      <c r="G120" s="17">
        <f>F120*G1</f>
        <v>0</v>
      </c>
      <c r="H120" s="454"/>
      <c r="I120" s="454"/>
      <c r="J120" s="454"/>
    </row>
    <row r="121" spans="1:10" ht="15.75" x14ac:dyDescent="0.3">
      <c r="A121" s="236" t="s">
        <v>1993</v>
      </c>
      <c r="B121" s="406" t="s">
        <v>1992</v>
      </c>
      <c r="D121" s="17"/>
      <c r="E121" s="17"/>
      <c r="F121" s="17"/>
      <c r="G121" s="17"/>
      <c r="H121" s="454"/>
      <c r="I121" s="454"/>
      <c r="J121" s="454"/>
    </row>
    <row r="122" spans="1:10" x14ac:dyDescent="0.2">
      <c r="B122" s="236"/>
      <c r="C122" s="236" t="s">
        <v>82</v>
      </c>
      <c r="D122" s="455"/>
      <c r="E122" s="455"/>
      <c r="F122" s="17">
        <f>'Itemized Data Entry'!D1038</f>
        <v>0</v>
      </c>
      <c r="G122" s="17">
        <f>F122*G1</f>
        <v>0</v>
      </c>
      <c r="H122" s="454"/>
      <c r="I122" s="454"/>
      <c r="J122" s="454"/>
    </row>
    <row r="123" spans="1:10" x14ac:dyDescent="0.2">
      <c r="C123" s="236" t="s">
        <v>322</v>
      </c>
      <c r="D123" s="455"/>
      <c r="E123" s="455"/>
      <c r="F123" s="17">
        <f>'Itemized Data Entry'!P1020</f>
        <v>858</v>
      </c>
      <c r="G123" s="17">
        <f>F123*G1</f>
        <v>6006</v>
      </c>
      <c r="H123" s="454"/>
      <c r="I123" s="454"/>
      <c r="J123" s="454"/>
    </row>
    <row r="124" spans="1:10" x14ac:dyDescent="0.2">
      <c r="C124" s="236" t="s">
        <v>1900</v>
      </c>
      <c r="D124" s="455"/>
      <c r="E124" s="455"/>
      <c r="F124" s="17">
        <v>0</v>
      </c>
      <c r="G124" s="17">
        <f>F124*G1</f>
        <v>0</v>
      </c>
      <c r="H124" s="454"/>
      <c r="I124" s="454"/>
      <c r="J124" s="454"/>
    </row>
    <row r="125" spans="1:10" x14ac:dyDescent="0.2">
      <c r="C125" s="236" t="s">
        <v>1972</v>
      </c>
      <c r="D125" s="455"/>
      <c r="E125" s="455"/>
      <c r="F125" s="17">
        <v>0</v>
      </c>
      <c r="G125" s="17">
        <f>F125*G1</f>
        <v>0</v>
      </c>
      <c r="H125" s="454"/>
      <c r="I125" s="454"/>
      <c r="J125" s="454"/>
    </row>
    <row r="126" spans="1:10" x14ac:dyDescent="0.2">
      <c r="C126" s="236" t="s">
        <v>1899</v>
      </c>
      <c r="D126" s="455"/>
      <c r="E126" s="455"/>
      <c r="F126" s="17">
        <f>'Itemized Data Entry'!C1028+'Itemized Data Entry'!D1028+'Itemized Data Entry'!E1028+'Itemized Data Entry'!F1028+'Itemized Data Entry'!G1028</f>
        <v>0</v>
      </c>
      <c r="G126" s="17">
        <f>F126*G1</f>
        <v>0</v>
      </c>
      <c r="H126" s="454"/>
      <c r="I126" s="454"/>
      <c r="J126" s="454"/>
    </row>
    <row r="127" spans="1:10" x14ac:dyDescent="0.2">
      <c r="C127" s="236" t="s">
        <v>1045</v>
      </c>
      <c r="D127" s="455"/>
      <c r="E127" s="455"/>
      <c r="F127" s="17">
        <f>'Itemized Data Entry'!C1038</f>
        <v>0</v>
      </c>
      <c r="G127" s="17">
        <f>F127*G1</f>
        <v>0</v>
      </c>
      <c r="H127" s="454"/>
      <c r="I127" s="454"/>
      <c r="J127" s="454"/>
    </row>
    <row r="128" spans="1:10" x14ac:dyDescent="0.2">
      <c r="C128" s="236" t="s">
        <v>1971</v>
      </c>
      <c r="D128" s="455"/>
      <c r="E128" s="455"/>
      <c r="F128" s="17">
        <f>'Itemized Data Entry'!C1034+'Itemized Data Entry'!D1034+'Itemized Data Entry'!E1034</f>
        <v>0</v>
      </c>
      <c r="G128" s="17">
        <f>F128*G1</f>
        <v>0</v>
      </c>
      <c r="H128" s="454"/>
      <c r="I128" s="454"/>
      <c r="J128" s="454"/>
    </row>
    <row r="129" spans="1:10" x14ac:dyDescent="0.2">
      <c r="C129" s="236" t="s">
        <v>74</v>
      </c>
      <c r="D129" s="455"/>
      <c r="E129" s="455"/>
      <c r="F129" s="17">
        <f>'Itemized Data Entry'!E1038</f>
        <v>0</v>
      </c>
      <c r="G129" s="17">
        <f>F129*G1</f>
        <v>0</v>
      </c>
      <c r="H129" s="454"/>
      <c r="I129" s="454"/>
      <c r="J129" s="454"/>
    </row>
    <row r="130" spans="1:10" x14ac:dyDescent="0.2">
      <c r="C130" s="236" t="s">
        <v>1976</v>
      </c>
      <c r="D130" s="428"/>
      <c r="E130" s="455"/>
      <c r="F130" s="17">
        <f>SUM(F122:F129)</f>
        <v>858</v>
      </c>
      <c r="G130" s="17">
        <f>F130*G1</f>
        <v>6006</v>
      </c>
      <c r="H130" s="454"/>
      <c r="I130" s="454"/>
      <c r="J130" s="454"/>
    </row>
    <row r="131" spans="1:10" ht="15.75" x14ac:dyDescent="0.3">
      <c r="A131" s="236" t="s">
        <v>1994</v>
      </c>
      <c r="B131" s="406" t="s">
        <v>1995</v>
      </c>
      <c r="D131" s="17"/>
      <c r="E131" s="17"/>
      <c r="F131" s="17"/>
      <c r="G131" s="17"/>
      <c r="H131" s="454"/>
      <c r="I131" s="454"/>
      <c r="J131" s="454"/>
    </row>
    <row r="132" spans="1:10" x14ac:dyDescent="0.2">
      <c r="B132" s="236"/>
      <c r="C132" s="236" t="s">
        <v>82</v>
      </c>
      <c r="D132" s="455"/>
      <c r="E132" s="455"/>
      <c r="F132" s="17">
        <f>'Itemized Data Entry'!D1107</f>
        <v>0</v>
      </c>
      <c r="G132" s="17">
        <f>(G1-(1+K6))*F132</f>
        <v>0</v>
      </c>
      <c r="H132" s="454"/>
      <c r="I132" s="454"/>
      <c r="J132" s="454"/>
    </row>
    <row r="133" spans="1:10" x14ac:dyDescent="0.2">
      <c r="C133" s="236" t="s">
        <v>322</v>
      </c>
      <c r="D133" s="455"/>
      <c r="E133" s="455"/>
      <c r="F133" s="17">
        <v>0</v>
      </c>
      <c r="G133" s="17">
        <f>(G1-(1+K6))*F133</f>
        <v>0</v>
      </c>
      <c r="H133" s="454"/>
      <c r="I133" s="454"/>
      <c r="J133" s="454"/>
    </row>
    <row r="134" spans="1:10" x14ac:dyDescent="0.2">
      <c r="C134" s="236" t="s">
        <v>1900</v>
      </c>
      <c r="D134" s="455"/>
      <c r="E134" s="455"/>
      <c r="F134" s="17">
        <v>0</v>
      </c>
      <c r="G134" s="17">
        <f>(G1-(1+K6))*F134</f>
        <v>0</v>
      </c>
      <c r="H134" s="454"/>
      <c r="I134" s="454"/>
      <c r="J134" s="454"/>
    </row>
    <row r="135" spans="1:10" x14ac:dyDescent="0.2">
      <c r="C135" s="236" t="s">
        <v>1972</v>
      </c>
      <c r="D135" s="455"/>
      <c r="E135" s="455"/>
      <c r="F135" s="17">
        <v>0</v>
      </c>
      <c r="G135" s="17">
        <f>(G1-(1+K6))*F135</f>
        <v>0</v>
      </c>
      <c r="H135" s="454"/>
      <c r="I135" s="454"/>
      <c r="J135" s="454"/>
    </row>
    <row r="136" spans="1:10" x14ac:dyDescent="0.2">
      <c r="C136" s="236" t="s">
        <v>1899</v>
      </c>
      <c r="D136" s="455"/>
      <c r="E136" s="455"/>
      <c r="F136" s="17">
        <f>'Itemized Data Entry'!C1096+'Itemized Data Entry'!D1096+'Itemized Data Entry'!E1096+'Itemized Data Entry'!C1101+'Itemized Data Entry'!D1101+'Itemized Data Entry'!E1101</f>
        <v>1198</v>
      </c>
      <c r="G136" s="17">
        <f>(G1-(1+K6))*F136</f>
        <v>5990</v>
      </c>
      <c r="H136" s="454"/>
      <c r="I136" s="454"/>
      <c r="J136" s="454"/>
    </row>
    <row r="137" spans="1:10" x14ac:dyDescent="0.2">
      <c r="C137" s="236" t="s">
        <v>1045</v>
      </c>
      <c r="D137" s="455"/>
      <c r="E137" s="455"/>
      <c r="F137" s="17">
        <f>'Itemized Data Entry'!C1107</f>
        <v>0</v>
      </c>
      <c r="G137" s="17">
        <f>(G1-(1+K6))*F137</f>
        <v>0</v>
      </c>
      <c r="H137" s="454"/>
      <c r="I137" s="454"/>
      <c r="J137" s="454"/>
    </row>
    <row r="138" spans="1:10" x14ac:dyDescent="0.2">
      <c r="C138" s="236" t="s">
        <v>1971</v>
      </c>
      <c r="D138" s="455"/>
      <c r="E138" s="455"/>
      <c r="F138" s="17">
        <v>0</v>
      </c>
      <c r="G138" s="17">
        <f>(G1-(1+K6))*F138</f>
        <v>0</v>
      </c>
      <c r="H138" s="454"/>
      <c r="I138" s="454"/>
      <c r="J138" s="454"/>
    </row>
    <row r="139" spans="1:10" x14ac:dyDescent="0.2">
      <c r="C139" s="236" t="s">
        <v>74</v>
      </c>
      <c r="D139" s="455"/>
      <c r="E139" s="455"/>
      <c r="F139" s="17">
        <f>'Itemized Data Entry'!E1107</f>
        <v>0</v>
      </c>
      <c r="G139" s="17">
        <f>(G1-(1+K6))*F139</f>
        <v>0</v>
      </c>
      <c r="H139" s="454"/>
      <c r="I139" s="454"/>
      <c r="J139" s="454"/>
    </row>
    <row r="140" spans="1:10" x14ac:dyDescent="0.2">
      <c r="C140" s="236" t="s">
        <v>1976</v>
      </c>
      <c r="D140" s="428"/>
      <c r="E140" s="455"/>
      <c r="F140" s="17">
        <f>SUM(F132:F139)</f>
        <v>1198</v>
      </c>
      <c r="G140" s="17">
        <f>(G1-(1+K6))*F140</f>
        <v>5990</v>
      </c>
      <c r="H140" s="454"/>
      <c r="I140" s="454"/>
      <c r="J140" s="454"/>
    </row>
    <row r="141" spans="1:10" ht="15.75" x14ac:dyDescent="0.3">
      <c r="A141" s="236" t="s">
        <v>1997</v>
      </c>
      <c r="B141" s="406" t="s">
        <v>1996</v>
      </c>
      <c r="D141" s="17"/>
      <c r="E141" s="17"/>
      <c r="F141" s="17"/>
      <c r="G141" s="17"/>
      <c r="H141" s="454"/>
      <c r="I141" s="454"/>
      <c r="J141" s="454"/>
    </row>
    <row r="142" spans="1:10" x14ac:dyDescent="0.2">
      <c r="B142" s="236"/>
      <c r="C142" s="236" t="s">
        <v>82</v>
      </c>
      <c r="D142" s="455"/>
      <c r="E142" s="455"/>
      <c r="F142" s="17">
        <f>'Itemized Data Entry'!D1174</f>
        <v>0</v>
      </c>
      <c r="G142" s="17">
        <f>(G1-(1+K6))*F142</f>
        <v>0</v>
      </c>
      <c r="H142" s="454"/>
      <c r="I142" s="454"/>
      <c r="J142" s="454"/>
    </row>
    <row r="143" spans="1:10" x14ac:dyDescent="0.2">
      <c r="C143" s="236" t="s">
        <v>322</v>
      </c>
      <c r="D143" s="455"/>
      <c r="E143" s="455"/>
      <c r="F143" s="17">
        <v>0</v>
      </c>
      <c r="G143" s="17">
        <f>(G1-(1+K6))*F143</f>
        <v>0</v>
      </c>
      <c r="H143" s="454"/>
      <c r="I143" s="454"/>
      <c r="J143" s="454"/>
    </row>
    <row r="144" spans="1:10" x14ac:dyDescent="0.2">
      <c r="C144" s="236" t="s">
        <v>1900</v>
      </c>
      <c r="D144" s="455"/>
      <c r="E144" s="455"/>
      <c r="F144" s="17">
        <v>0</v>
      </c>
      <c r="G144" s="17">
        <f>(G1-(1+K6))*F144</f>
        <v>0</v>
      </c>
      <c r="H144" s="454"/>
      <c r="I144" s="454"/>
      <c r="J144" s="454"/>
    </row>
    <row r="145" spans="1:10" x14ac:dyDescent="0.2">
      <c r="C145" s="236" t="s">
        <v>1972</v>
      </c>
      <c r="D145" s="455"/>
      <c r="E145" s="455"/>
      <c r="F145" s="17">
        <f>'Itemized Data Entry'!G1203</f>
        <v>20</v>
      </c>
      <c r="G145" s="17">
        <f>(G1-(1+K6))*F145</f>
        <v>100</v>
      </c>
      <c r="H145" s="454"/>
      <c r="I145" s="454"/>
      <c r="J145" s="454"/>
    </row>
    <row r="146" spans="1:10" x14ac:dyDescent="0.2">
      <c r="C146" s="236" t="s">
        <v>1899</v>
      </c>
      <c r="D146" s="455"/>
      <c r="E146" s="455"/>
      <c r="F146" s="17">
        <f>'Itemized Data Entry'!C1169</f>
        <v>908</v>
      </c>
      <c r="G146" s="17">
        <f>(G1-(1+K6))*F146</f>
        <v>4540</v>
      </c>
      <c r="H146" s="454"/>
      <c r="I146" s="454"/>
      <c r="J146" s="454"/>
    </row>
    <row r="147" spans="1:10" x14ac:dyDescent="0.2">
      <c r="C147" s="236" t="s">
        <v>1045</v>
      </c>
      <c r="D147" s="455"/>
      <c r="E147" s="455"/>
      <c r="F147" s="17">
        <f>'Itemized Data Entry'!C1174</f>
        <v>0</v>
      </c>
      <c r="G147" s="17">
        <f>(G1-(1+K6))*F147</f>
        <v>0</v>
      </c>
      <c r="H147" s="454"/>
      <c r="I147" s="454"/>
      <c r="J147" s="454"/>
    </row>
    <row r="148" spans="1:10" x14ac:dyDescent="0.2">
      <c r="C148" s="236" t="s">
        <v>1971</v>
      </c>
      <c r="D148" s="455"/>
      <c r="E148" s="455"/>
      <c r="F148" s="17">
        <v>0</v>
      </c>
      <c r="G148" s="17">
        <f>(G1-(1+K6))*F148</f>
        <v>0</v>
      </c>
      <c r="H148" s="454"/>
      <c r="I148" s="454"/>
      <c r="J148" s="454"/>
    </row>
    <row r="149" spans="1:10" x14ac:dyDescent="0.2">
      <c r="C149" s="236" t="s">
        <v>74</v>
      </c>
      <c r="D149" s="455"/>
      <c r="E149" s="455"/>
      <c r="F149" s="17">
        <f>'Itemized Data Entry'!E1174</f>
        <v>0</v>
      </c>
      <c r="G149" s="17">
        <f>(G1-(1+K6))*F149</f>
        <v>0</v>
      </c>
      <c r="H149" s="454"/>
      <c r="I149" s="454"/>
      <c r="J149" s="454"/>
    </row>
    <row r="150" spans="1:10" x14ac:dyDescent="0.2">
      <c r="C150" s="236" t="s">
        <v>1976</v>
      </c>
      <c r="D150" s="428"/>
      <c r="E150" s="455"/>
      <c r="F150" s="17">
        <f>SUM(F142:F149)</f>
        <v>928</v>
      </c>
      <c r="G150" s="17">
        <f>(G1-(1+K6))*F150</f>
        <v>4640</v>
      </c>
      <c r="H150" s="454"/>
      <c r="I150" s="454"/>
      <c r="J150" s="454"/>
    </row>
    <row r="151" spans="1:10" ht="27" x14ac:dyDescent="0.3">
      <c r="A151" s="236" t="s">
        <v>2000</v>
      </c>
      <c r="B151" s="406" t="s">
        <v>1998</v>
      </c>
      <c r="D151" s="17"/>
      <c r="E151" s="17"/>
      <c r="F151" s="17"/>
      <c r="G151" s="17"/>
      <c r="H151" s="454"/>
      <c r="I151" s="454"/>
      <c r="J151" s="454"/>
    </row>
    <row r="152" spans="1:10" x14ac:dyDescent="0.2">
      <c r="B152" s="236"/>
      <c r="C152" s="236" t="s">
        <v>82</v>
      </c>
      <c r="D152" s="455"/>
      <c r="E152" s="455"/>
      <c r="F152" s="17">
        <v>0</v>
      </c>
      <c r="G152" s="17">
        <f>F152*G1</f>
        <v>0</v>
      </c>
      <c r="H152" s="454"/>
      <c r="I152" s="454"/>
      <c r="J152" s="454"/>
    </row>
    <row r="153" spans="1:10" x14ac:dyDescent="0.2">
      <c r="C153" s="236" t="s">
        <v>322</v>
      </c>
      <c r="D153" s="455"/>
      <c r="E153" s="455"/>
      <c r="F153" s="17">
        <v>0</v>
      </c>
      <c r="G153" s="17">
        <f>F153*G1</f>
        <v>0</v>
      </c>
      <c r="H153" s="454"/>
      <c r="I153" s="454"/>
      <c r="J153" s="454"/>
    </row>
    <row r="154" spans="1:10" x14ac:dyDescent="0.2">
      <c r="C154" s="236" t="s">
        <v>1900</v>
      </c>
      <c r="D154" s="455"/>
      <c r="E154" s="455"/>
      <c r="F154" s="17">
        <v>0</v>
      </c>
      <c r="G154" s="17">
        <f>F154*G1</f>
        <v>0</v>
      </c>
      <c r="H154" s="454"/>
      <c r="I154" s="454"/>
      <c r="J154" s="454"/>
    </row>
    <row r="155" spans="1:10" x14ac:dyDescent="0.2">
      <c r="C155" s="236" t="s">
        <v>1972</v>
      </c>
      <c r="D155" s="455"/>
      <c r="E155" s="455"/>
      <c r="F155" s="17">
        <v>0</v>
      </c>
      <c r="G155" s="17">
        <f>F155*G1</f>
        <v>0</v>
      </c>
      <c r="H155" s="454"/>
      <c r="I155" s="454"/>
      <c r="J155" s="454"/>
    </row>
    <row r="156" spans="1:10" x14ac:dyDescent="0.2">
      <c r="C156" s="236" t="s">
        <v>1899</v>
      </c>
      <c r="D156" s="455"/>
      <c r="E156" s="455"/>
      <c r="F156" s="17">
        <f>'Itemized Data Entry'!G1242*('Itemized Data Entry'!C1235+'Itemized Data Entry'!D1235+'Itemized Data Entry'!E1235+'Itemized Data Entry'!F1235+'Itemized Data Entry'!G1235)</f>
        <v>0</v>
      </c>
      <c r="G156" s="17">
        <f>F156*G1</f>
        <v>0</v>
      </c>
      <c r="H156" s="454"/>
      <c r="I156" s="454"/>
      <c r="J156" s="454"/>
    </row>
    <row r="157" spans="1:10" x14ac:dyDescent="0.2">
      <c r="B157" s="236" t="s">
        <v>2001</v>
      </c>
      <c r="C157" s="236" t="s">
        <v>1045</v>
      </c>
      <c r="D157" s="455"/>
      <c r="E157" s="455"/>
      <c r="F157" s="17">
        <f>'Itemized Data Entry'!C1246+'Itemized Data Entry'!D1246+'Itemized Data Entry'!E1246</f>
        <v>0</v>
      </c>
      <c r="G157" s="17">
        <f>F157*G1</f>
        <v>0</v>
      </c>
      <c r="H157" s="454"/>
      <c r="I157" s="454"/>
      <c r="J157" s="454"/>
    </row>
    <row r="158" spans="1:10" x14ac:dyDescent="0.2">
      <c r="C158" s="236" t="s">
        <v>1971</v>
      </c>
      <c r="D158" s="455"/>
      <c r="E158" s="455"/>
      <c r="F158" s="17">
        <f>'Itemized Data Entry'!G1242*('Itemized Data Entry'!C1240+'Itemized Data Entry'!D1240+'Itemized Data Entry'!E1240)</f>
        <v>0</v>
      </c>
      <c r="G158" s="17">
        <f>F158*G1</f>
        <v>0</v>
      </c>
      <c r="H158" s="454"/>
      <c r="I158" s="454"/>
      <c r="J158" s="454"/>
    </row>
    <row r="159" spans="1:10" x14ac:dyDescent="0.2">
      <c r="C159" s="236" t="s">
        <v>74</v>
      </c>
      <c r="D159" s="455"/>
      <c r="E159" s="455"/>
      <c r="F159" s="17">
        <f>'Itemized Data Entry'!F1246</f>
        <v>0</v>
      </c>
      <c r="G159" s="17">
        <f>F159*G1</f>
        <v>0</v>
      </c>
      <c r="H159" s="454"/>
      <c r="I159" s="454"/>
      <c r="J159" s="454"/>
    </row>
    <row r="160" spans="1:10" x14ac:dyDescent="0.2">
      <c r="C160" s="236" t="s">
        <v>1976</v>
      </c>
      <c r="D160" s="428"/>
      <c r="E160" s="455"/>
      <c r="F160" s="17">
        <f>SUM(F152:F159)</f>
        <v>0</v>
      </c>
      <c r="G160" s="17">
        <f>F160*G1</f>
        <v>0</v>
      </c>
      <c r="H160" s="454"/>
      <c r="I160" s="454"/>
      <c r="J160" s="454"/>
    </row>
    <row r="161" spans="1:10" ht="27" x14ac:dyDescent="0.3">
      <c r="A161" s="236" t="s">
        <v>2009</v>
      </c>
      <c r="B161" s="406" t="s">
        <v>2002</v>
      </c>
      <c r="D161" s="17"/>
      <c r="E161" s="17"/>
      <c r="F161" s="17"/>
      <c r="G161" s="17"/>
      <c r="H161" s="454"/>
      <c r="I161" s="454"/>
      <c r="J161" s="454"/>
    </row>
    <row r="162" spans="1:10" x14ac:dyDescent="0.2">
      <c r="B162" s="236"/>
      <c r="C162" s="236" t="s">
        <v>82</v>
      </c>
      <c r="D162" s="455"/>
      <c r="E162" s="455"/>
      <c r="F162" s="17">
        <f>'Itemized Data Entry'!P1280+'Itemized Data Entry'!P1300</f>
        <v>0</v>
      </c>
      <c r="G162" s="17">
        <f>F162*G1</f>
        <v>0</v>
      </c>
      <c r="H162" s="454"/>
      <c r="I162" s="454"/>
      <c r="J162" s="454"/>
    </row>
    <row r="163" spans="1:10" x14ac:dyDescent="0.2">
      <c r="C163" s="236" t="s">
        <v>322</v>
      </c>
      <c r="D163" s="455"/>
      <c r="E163" s="455"/>
      <c r="F163" s="17">
        <v>0</v>
      </c>
      <c r="G163" s="17">
        <f>F163*G1</f>
        <v>0</v>
      </c>
      <c r="H163" s="454"/>
      <c r="I163" s="454"/>
      <c r="J163" s="454"/>
    </row>
    <row r="164" spans="1:10" x14ac:dyDescent="0.2">
      <c r="C164" s="236" t="s">
        <v>1900</v>
      </c>
      <c r="D164" s="455"/>
      <c r="E164" s="455"/>
      <c r="F164" s="17">
        <v>0</v>
      </c>
      <c r="G164" s="17">
        <f>F164*G1</f>
        <v>0</v>
      </c>
      <c r="H164" s="454"/>
      <c r="I164" s="454"/>
      <c r="J164" s="454"/>
    </row>
    <row r="165" spans="1:10" x14ac:dyDescent="0.2">
      <c r="C165" s="236" t="s">
        <v>1972</v>
      </c>
      <c r="D165" s="455"/>
      <c r="E165" s="455"/>
      <c r="F165" s="17">
        <v>0</v>
      </c>
      <c r="G165" s="17">
        <f>F165*G1</f>
        <v>0</v>
      </c>
      <c r="H165" s="454"/>
      <c r="I165" s="454"/>
      <c r="J165" s="454"/>
    </row>
    <row r="166" spans="1:10" x14ac:dyDescent="0.2">
      <c r="C166" s="236" t="s">
        <v>1899</v>
      </c>
      <c r="D166" s="455"/>
      <c r="E166" s="455"/>
      <c r="F166" s="17">
        <v>0</v>
      </c>
      <c r="G166" s="17">
        <f>F166*G1</f>
        <v>0</v>
      </c>
      <c r="H166" s="454"/>
      <c r="I166" s="454"/>
      <c r="J166" s="454"/>
    </row>
    <row r="167" spans="1:10" x14ac:dyDescent="0.2">
      <c r="B167" s="236"/>
      <c r="C167" s="236" t="s">
        <v>1045</v>
      </c>
      <c r="D167" s="455"/>
      <c r="E167" s="455"/>
      <c r="F167" s="17">
        <f>'Itemized Data Entry'!P1288+'Itemized Data Entry'!P1314+'Itemized Data Entry'!P1328</f>
        <v>0</v>
      </c>
      <c r="G167" s="17">
        <f>F167*G1</f>
        <v>0</v>
      </c>
      <c r="H167" s="454"/>
      <c r="I167" s="454"/>
      <c r="J167" s="454"/>
    </row>
    <row r="168" spans="1:10" x14ac:dyDescent="0.2">
      <c r="C168" s="236" t="s">
        <v>1971</v>
      </c>
      <c r="D168" s="455"/>
      <c r="E168" s="455"/>
      <c r="F168" s="17">
        <v>0</v>
      </c>
      <c r="G168" s="17">
        <f>F168*G1</f>
        <v>0</v>
      </c>
      <c r="H168" s="454"/>
      <c r="I168" s="454"/>
      <c r="J168" s="454"/>
    </row>
    <row r="169" spans="1:10" x14ac:dyDescent="0.2">
      <c r="C169" s="236" t="s">
        <v>74</v>
      </c>
      <c r="D169" s="455"/>
      <c r="E169" s="455"/>
      <c r="F169" s="17">
        <v>0</v>
      </c>
      <c r="G169" s="17">
        <f>F169*G1</f>
        <v>0</v>
      </c>
      <c r="H169" s="454"/>
      <c r="I169" s="454"/>
      <c r="J169" s="454"/>
    </row>
    <row r="170" spans="1:10" x14ac:dyDescent="0.2">
      <c r="C170" s="236" t="s">
        <v>1976</v>
      </c>
      <c r="D170" s="428"/>
      <c r="E170" s="455"/>
      <c r="F170" s="17">
        <f>SUM(F162:F169)</f>
        <v>0</v>
      </c>
      <c r="G170" s="17">
        <f>F170*G1</f>
        <v>0</v>
      </c>
      <c r="H170" s="454"/>
      <c r="I170" s="454"/>
      <c r="J170" s="454"/>
    </row>
    <row r="171" spans="1:10" ht="15.75" x14ac:dyDescent="0.3">
      <c r="A171" s="236" t="s">
        <v>2004</v>
      </c>
      <c r="B171" s="406" t="s">
        <v>2003</v>
      </c>
      <c r="D171" s="17"/>
      <c r="E171" s="17"/>
      <c r="F171" s="17"/>
      <c r="G171" s="17"/>
      <c r="H171" s="454"/>
      <c r="I171" s="454"/>
      <c r="J171" s="454"/>
    </row>
    <row r="172" spans="1:10" x14ac:dyDescent="0.2">
      <c r="B172" s="236"/>
      <c r="C172" s="236" t="s">
        <v>82</v>
      </c>
      <c r="D172" s="455"/>
      <c r="E172" s="455"/>
      <c r="F172" s="17">
        <f>'Itemized Data Entry'!D1391</f>
        <v>0</v>
      </c>
      <c r="G172" s="17">
        <f>F172*G1</f>
        <v>0</v>
      </c>
      <c r="H172" s="454"/>
      <c r="I172" s="454"/>
      <c r="J172" s="454"/>
    </row>
    <row r="173" spans="1:10" x14ac:dyDescent="0.2">
      <c r="C173" s="236" t="s">
        <v>322</v>
      </c>
      <c r="D173" s="455"/>
      <c r="E173" s="455"/>
      <c r="F173" s="17">
        <v>0</v>
      </c>
      <c r="G173" s="17">
        <f>F173*G1</f>
        <v>0</v>
      </c>
      <c r="H173" s="454"/>
      <c r="I173" s="454"/>
      <c r="J173" s="454"/>
    </row>
    <row r="174" spans="1:10" x14ac:dyDescent="0.2">
      <c r="C174" s="236" t="s">
        <v>1900</v>
      </c>
      <c r="D174" s="455"/>
      <c r="E174" s="455"/>
      <c r="F174" s="17">
        <v>0</v>
      </c>
      <c r="G174" s="17">
        <f>F174*G1</f>
        <v>0</v>
      </c>
      <c r="H174" s="454"/>
      <c r="I174" s="454"/>
      <c r="J174" s="454"/>
    </row>
    <row r="175" spans="1:10" x14ac:dyDescent="0.2">
      <c r="C175" s="236" t="s">
        <v>1972</v>
      </c>
      <c r="D175" s="455"/>
      <c r="E175" s="455"/>
      <c r="F175" s="17">
        <v>0</v>
      </c>
      <c r="G175" s="17">
        <f>F175*G1</f>
        <v>0</v>
      </c>
      <c r="H175" s="454"/>
      <c r="I175" s="454"/>
      <c r="J175" s="454"/>
    </row>
    <row r="176" spans="1:10" x14ac:dyDescent="0.2">
      <c r="C176" s="236" t="s">
        <v>1899</v>
      </c>
      <c r="D176" s="455"/>
      <c r="E176" s="455"/>
      <c r="F176" s="17">
        <f>'Itemized Data Entry'!C1377</f>
        <v>0</v>
      </c>
      <c r="G176" s="17">
        <f>F176*G1</f>
        <v>0</v>
      </c>
      <c r="H176" s="454"/>
      <c r="I176" s="454"/>
      <c r="J176" s="454"/>
    </row>
    <row r="177" spans="1:12" x14ac:dyDescent="0.2">
      <c r="B177" s="236"/>
      <c r="C177" s="236" t="s">
        <v>1045</v>
      </c>
      <c r="D177" s="455"/>
      <c r="E177" s="455"/>
      <c r="F177" s="17">
        <f>'Itemized Data Entry'!C1391</f>
        <v>0</v>
      </c>
      <c r="G177" s="17">
        <f>F177*G1</f>
        <v>0</v>
      </c>
      <c r="H177" s="454"/>
      <c r="I177" s="454"/>
      <c r="J177" s="454"/>
    </row>
    <row r="178" spans="1:12" x14ac:dyDescent="0.2">
      <c r="C178" s="236" t="s">
        <v>1971</v>
      </c>
      <c r="D178" s="455"/>
      <c r="E178" s="455"/>
      <c r="F178" s="17">
        <f>'Itemized Data Entry'!C1385</f>
        <v>0</v>
      </c>
      <c r="G178" s="17">
        <f>F178*G1</f>
        <v>0</v>
      </c>
      <c r="H178" s="454"/>
      <c r="I178" s="454"/>
      <c r="J178" s="454"/>
    </row>
    <row r="179" spans="1:12" ht="25.5" x14ac:dyDescent="0.2">
      <c r="B179" s="406" t="s">
        <v>2006</v>
      </c>
      <c r="C179" s="236" t="s">
        <v>74</v>
      </c>
      <c r="D179" s="455"/>
      <c r="E179" s="455"/>
      <c r="F179" s="17">
        <f>'Itemized Data Entry'!Q1347+'Itemized Data Entry'!E1391</f>
        <v>0</v>
      </c>
      <c r="G179" s="17">
        <f>F179*G1</f>
        <v>0</v>
      </c>
      <c r="H179" s="454"/>
      <c r="I179" s="454"/>
      <c r="J179" s="454"/>
    </row>
    <row r="180" spans="1:12" x14ac:dyDescent="0.2">
      <c r="C180" s="236" t="s">
        <v>1976</v>
      </c>
      <c r="D180" s="428"/>
      <c r="E180" s="455"/>
      <c r="F180" s="17">
        <f>SUM(F172:F179)</f>
        <v>0</v>
      </c>
      <c r="G180" s="17">
        <f>F180*G1</f>
        <v>0</v>
      </c>
      <c r="H180" s="454"/>
      <c r="I180" s="454"/>
      <c r="J180" s="454"/>
    </row>
    <row r="181" spans="1:12" x14ac:dyDescent="0.2">
      <c r="D181" s="17"/>
      <c r="E181" s="17"/>
      <c r="F181" s="17"/>
      <c r="G181" s="17"/>
      <c r="H181" s="463" t="s">
        <v>1906</v>
      </c>
      <c r="I181" s="454"/>
      <c r="J181" s="454"/>
    </row>
    <row r="182" spans="1:12" x14ac:dyDescent="0.2">
      <c r="D182" s="17"/>
      <c r="E182" s="17"/>
      <c r="F182" s="363" t="s">
        <v>1053</v>
      </c>
      <c r="G182" s="17">
        <f>G20+G30+G40+G50+G60+G70+G80+G90+G100+G110+G120+G130+G140+G150+G160+G170+G180</f>
        <v>55430</v>
      </c>
      <c r="H182" s="454" t="str">
        <f>IF(G182=H3,"OK","ERROR")</f>
        <v>OK</v>
      </c>
      <c r="I182" s="454"/>
      <c r="J182" s="454"/>
    </row>
    <row r="183" spans="1:12" x14ac:dyDescent="0.2">
      <c r="D183" s="17"/>
      <c r="E183" s="17"/>
      <c r="F183" s="17"/>
      <c r="G183" s="17"/>
      <c r="H183" s="454"/>
      <c r="I183" s="454"/>
      <c r="J183" s="454"/>
    </row>
    <row r="184" spans="1:12" x14ac:dyDescent="0.2">
      <c r="D184" s="17"/>
      <c r="E184" s="17"/>
      <c r="F184" s="17"/>
      <c r="G184" s="17"/>
      <c r="H184" s="454"/>
      <c r="I184" s="454"/>
      <c r="J184" s="454"/>
    </row>
    <row r="185" spans="1:12" x14ac:dyDescent="0.2">
      <c r="D185" s="17"/>
      <c r="E185" s="17"/>
      <c r="F185" s="17"/>
      <c r="G185" s="17"/>
      <c r="H185" s="454"/>
      <c r="I185" s="454"/>
      <c r="J185" s="454"/>
    </row>
    <row r="186" spans="1:12" x14ac:dyDescent="0.2">
      <c r="D186" s="17"/>
      <c r="E186" s="17"/>
      <c r="F186" s="17"/>
      <c r="G186" s="17"/>
      <c r="H186" s="454"/>
      <c r="I186" s="454"/>
      <c r="J186" s="454"/>
    </row>
    <row r="187" spans="1:12" x14ac:dyDescent="0.2">
      <c r="D187" s="17"/>
      <c r="E187" s="17"/>
      <c r="F187" s="17"/>
      <c r="G187" s="17"/>
      <c r="H187" s="454"/>
      <c r="I187" s="454"/>
      <c r="J187" s="454"/>
    </row>
    <row r="188" spans="1:12" ht="15.75" x14ac:dyDescent="0.25">
      <c r="A188" s="454"/>
      <c r="B188" s="467" t="s">
        <v>1965</v>
      </c>
      <c r="C188" s="5"/>
      <c r="D188" s="5"/>
      <c r="G188" s="17"/>
      <c r="H188" s="454"/>
      <c r="I188" s="467" t="s">
        <v>2184</v>
      </c>
      <c r="J188" s="454"/>
      <c r="K188" s="503">
        <f>'Itemized Data Entry'!E838</f>
        <v>7</v>
      </c>
      <c r="L188" s="5" t="s">
        <v>2185</v>
      </c>
    </row>
    <row r="189" spans="1:12" x14ac:dyDescent="0.2">
      <c r="A189" s="454"/>
      <c r="B189" s="467" t="s">
        <v>2018</v>
      </c>
      <c r="C189" s="5"/>
      <c r="D189" s="5"/>
      <c r="G189" s="17"/>
      <c r="H189" s="454"/>
      <c r="I189" s="454"/>
      <c r="J189" s="454"/>
    </row>
    <row r="190" spans="1:12" x14ac:dyDescent="0.2">
      <c r="A190" s="454"/>
      <c r="B190" s="467"/>
      <c r="C190" s="5" t="s">
        <v>2019</v>
      </c>
      <c r="D190" s="5" t="s">
        <v>2020</v>
      </c>
      <c r="G190" s="17"/>
      <c r="H190" s="454"/>
      <c r="I190" s="454"/>
      <c r="J190" s="454"/>
    </row>
    <row r="191" spans="1:12" ht="15.75" x14ac:dyDescent="0.3">
      <c r="A191" s="236" t="s">
        <v>1974</v>
      </c>
      <c r="B191" s="236" t="s">
        <v>1970</v>
      </c>
      <c r="C191" s="17">
        <f>G20</f>
        <v>1400</v>
      </c>
      <c r="D191" s="101">
        <f>100*(C191/C208)</f>
        <v>2.5257081003066935</v>
      </c>
      <c r="G191" s="17"/>
      <c r="H191" s="454"/>
      <c r="I191" s="454"/>
      <c r="J191" s="454"/>
    </row>
    <row r="192" spans="1:12" ht="15.75" x14ac:dyDescent="0.3">
      <c r="A192" s="236" t="s">
        <v>1975</v>
      </c>
      <c r="B192" s="236" t="s">
        <v>1707</v>
      </c>
      <c r="C192" s="17">
        <f>G30</f>
        <v>0</v>
      </c>
      <c r="D192" s="101">
        <f>100*(C192/C208)</f>
        <v>0</v>
      </c>
      <c r="G192" s="17"/>
      <c r="H192" s="454"/>
      <c r="I192" s="454"/>
      <c r="J192" s="454"/>
    </row>
    <row r="193" spans="1:10" ht="15.75" x14ac:dyDescent="0.3">
      <c r="A193" s="236" t="s">
        <v>1977</v>
      </c>
      <c r="B193" s="236" t="s">
        <v>834</v>
      </c>
      <c r="C193" s="17">
        <f>G40</f>
        <v>3720</v>
      </c>
      <c r="D193" s="101">
        <f>100*(C193/C208)</f>
        <v>6.7111672379577856</v>
      </c>
      <c r="G193" s="17"/>
      <c r="H193" s="454"/>
      <c r="I193" s="454"/>
      <c r="J193" s="454"/>
    </row>
    <row r="194" spans="1:10" ht="39.75" x14ac:dyDescent="0.3">
      <c r="A194" s="236" t="s">
        <v>1978</v>
      </c>
      <c r="B194" s="406" t="s">
        <v>330</v>
      </c>
      <c r="C194" s="17">
        <f>G50</f>
        <v>246</v>
      </c>
      <c r="D194" s="101">
        <f>100*(C194/C208)</f>
        <v>0.44380299476817608</v>
      </c>
      <c r="G194" s="17"/>
      <c r="H194" s="454"/>
      <c r="I194" s="454"/>
      <c r="J194" s="454"/>
    </row>
    <row r="195" spans="1:10" ht="27" x14ac:dyDescent="0.3">
      <c r="A195" s="236" t="s">
        <v>2010</v>
      </c>
      <c r="B195" s="406" t="s">
        <v>1979</v>
      </c>
      <c r="C195" s="17">
        <f>G60</f>
        <v>0</v>
      </c>
      <c r="D195" s="101">
        <f>100*(C195/C208)</f>
        <v>0</v>
      </c>
      <c r="G195" s="17"/>
      <c r="H195" s="454"/>
      <c r="I195" s="454"/>
      <c r="J195" s="454"/>
    </row>
    <row r="196" spans="1:10" ht="27" x14ac:dyDescent="0.3">
      <c r="A196" s="236" t="s">
        <v>1980</v>
      </c>
      <c r="B196" s="406" t="s">
        <v>1981</v>
      </c>
      <c r="C196" s="17">
        <f>G70</f>
        <v>0</v>
      </c>
      <c r="D196" s="101">
        <f>100*(C196/C208)</f>
        <v>0</v>
      </c>
      <c r="G196" s="17"/>
      <c r="H196" s="454"/>
      <c r="I196" s="454"/>
      <c r="J196" s="454"/>
    </row>
    <row r="197" spans="1:10" ht="15.75" x14ac:dyDescent="0.3">
      <c r="A197" s="236" t="s">
        <v>1982</v>
      </c>
      <c r="B197" s="406" t="s">
        <v>1983</v>
      </c>
      <c r="C197" s="17">
        <f>G80</f>
        <v>2772</v>
      </c>
      <c r="D197" s="101">
        <f>100*(C197/C208)</f>
        <v>5.0009020386072525</v>
      </c>
      <c r="G197" s="17"/>
      <c r="H197" s="454"/>
      <c r="I197" s="454"/>
      <c r="J197" s="454"/>
    </row>
    <row r="198" spans="1:10" ht="15.75" x14ac:dyDescent="0.3">
      <c r="A198" s="236" t="s">
        <v>2011</v>
      </c>
      <c r="B198" s="406" t="s">
        <v>1984</v>
      </c>
      <c r="C198" s="17">
        <f>G90</f>
        <v>2894</v>
      </c>
      <c r="D198" s="101">
        <f>100*(C198/C208)</f>
        <v>5.220999458776836</v>
      </c>
      <c r="G198" s="17"/>
      <c r="H198" s="454"/>
      <c r="I198" s="454"/>
      <c r="J198" s="454"/>
    </row>
    <row r="199" spans="1:10" ht="15.75" x14ac:dyDescent="0.3">
      <c r="A199" s="236" t="s">
        <v>1985</v>
      </c>
      <c r="B199" s="406" t="s">
        <v>1987</v>
      </c>
      <c r="C199" s="17">
        <f>G100</f>
        <v>0</v>
      </c>
      <c r="D199" s="101">
        <f>100*(C199/C208)</f>
        <v>0</v>
      </c>
      <c r="G199" s="17"/>
      <c r="H199" s="454"/>
      <c r="I199" s="454"/>
      <c r="J199" s="454"/>
    </row>
    <row r="200" spans="1:10" ht="27" x14ac:dyDescent="0.3">
      <c r="A200" s="236" t="s">
        <v>1989</v>
      </c>
      <c r="B200" s="406" t="s">
        <v>1988</v>
      </c>
      <c r="C200" s="17">
        <f>G110</f>
        <v>27762</v>
      </c>
      <c r="D200" s="101">
        <f>100*(C200/C208)</f>
        <v>50.084791629081728</v>
      </c>
      <c r="G200" s="17"/>
      <c r="H200" s="454"/>
      <c r="I200" s="454"/>
      <c r="J200" s="454"/>
    </row>
    <row r="201" spans="1:10" ht="15.75" x14ac:dyDescent="0.3">
      <c r="A201" s="236" t="s">
        <v>1990</v>
      </c>
      <c r="B201" s="406" t="s">
        <v>1991</v>
      </c>
      <c r="C201" s="17">
        <f>G120</f>
        <v>0</v>
      </c>
      <c r="D201" s="101">
        <f>100*(C201/C208)</f>
        <v>0</v>
      </c>
      <c r="G201" s="17"/>
      <c r="H201" s="454"/>
      <c r="I201" s="454"/>
      <c r="J201" s="454"/>
    </row>
    <row r="202" spans="1:10" ht="15.75" x14ac:dyDescent="0.3">
      <c r="A202" s="236" t="s">
        <v>1993</v>
      </c>
      <c r="B202" s="406" t="s">
        <v>1992</v>
      </c>
      <c r="C202" s="17">
        <f>G130</f>
        <v>6006</v>
      </c>
      <c r="D202" s="101">
        <f>100*(C202/C208)</f>
        <v>10.835287750315715</v>
      </c>
      <c r="G202" s="17"/>
      <c r="H202" s="454"/>
      <c r="I202" s="454"/>
      <c r="J202" s="454"/>
    </row>
    <row r="203" spans="1:10" ht="15.75" x14ac:dyDescent="0.3">
      <c r="A203" s="236" t="s">
        <v>1994</v>
      </c>
      <c r="B203" s="406" t="s">
        <v>1995</v>
      </c>
      <c r="C203" s="17">
        <f>G140</f>
        <v>5990</v>
      </c>
      <c r="D203" s="101">
        <f>100*(C203/C208)</f>
        <v>10.806422514883637</v>
      </c>
      <c r="G203" s="17"/>
      <c r="H203" s="454"/>
      <c r="I203" s="454"/>
      <c r="J203" s="454"/>
    </row>
    <row r="204" spans="1:10" ht="15.75" x14ac:dyDescent="0.3">
      <c r="A204" s="236" t="s">
        <v>1997</v>
      </c>
      <c r="B204" s="406" t="s">
        <v>1996</v>
      </c>
      <c r="C204" s="17">
        <f>G150</f>
        <v>4640</v>
      </c>
      <c r="D204" s="101">
        <f>100*(C204/C208)</f>
        <v>8.3709182753021825</v>
      </c>
      <c r="G204" s="17"/>
      <c r="H204" s="454"/>
      <c r="I204" s="454"/>
      <c r="J204" s="454"/>
    </row>
    <row r="205" spans="1:10" ht="27" x14ac:dyDescent="0.3">
      <c r="A205" s="236" t="s">
        <v>2000</v>
      </c>
      <c r="B205" s="406" t="s">
        <v>1998</v>
      </c>
      <c r="C205" s="17">
        <f>G160</f>
        <v>0</v>
      </c>
      <c r="D205" s="101">
        <f>100*(C205/C208)</f>
        <v>0</v>
      </c>
      <c r="E205" s="454"/>
      <c r="F205" s="454"/>
      <c r="G205" s="454"/>
      <c r="H205" s="454"/>
      <c r="I205" s="454"/>
      <c r="J205" s="454"/>
    </row>
    <row r="206" spans="1:10" ht="27" x14ac:dyDescent="0.3">
      <c r="A206" s="236" t="s">
        <v>2009</v>
      </c>
      <c r="B206" s="406" t="s">
        <v>2002</v>
      </c>
      <c r="C206" s="17">
        <f>G170</f>
        <v>0</v>
      </c>
      <c r="D206" s="101">
        <f>100*(C206/C208)</f>
        <v>0</v>
      </c>
      <c r="E206" s="454"/>
      <c r="F206" s="454"/>
      <c r="G206" s="454"/>
      <c r="H206" s="454"/>
      <c r="I206" s="454"/>
      <c r="J206" s="454"/>
    </row>
    <row r="207" spans="1:10" ht="15.75" x14ac:dyDescent="0.3">
      <c r="A207" s="236" t="s">
        <v>2004</v>
      </c>
      <c r="B207" s="406" t="s">
        <v>2003</v>
      </c>
      <c r="C207" s="17">
        <f>G180</f>
        <v>0</v>
      </c>
      <c r="D207" s="101">
        <f>100*(C207/C208)</f>
        <v>0</v>
      </c>
      <c r="E207" s="454"/>
      <c r="F207" s="454"/>
      <c r="G207" s="454"/>
      <c r="H207" s="454"/>
      <c r="I207" s="454"/>
      <c r="J207" s="454"/>
    </row>
    <row r="208" spans="1:10" x14ac:dyDescent="0.2">
      <c r="B208" s="468" t="s">
        <v>1053</v>
      </c>
      <c r="C208" s="72">
        <f>SUM(C191:C207)</f>
        <v>55430</v>
      </c>
      <c r="D208" s="467">
        <f>SUM(D191:D207)</f>
        <v>100.00000000000001</v>
      </c>
      <c r="E208" s="454">
        <f>'Itemized Data Entry'!E838</f>
        <v>7</v>
      </c>
      <c r="F208" s="463" t="s">
        <v>2183</v>
      </c>
      <c r="G208" s="454"/>
      <c r="H208" s="454"/>
      <c r="I208" s="454"/>
      <c r="J208" s="454"/>
    </row>
    <row r="209" spans="1:10" x14ac:dyDescent="0.2">
      <c r="D209" s="454"/>
      <c r="E209" s="454"/>
      <c r="F209" s="454"/>
      <c r="G209" s="454"/>
      <c r="H209" s="454"/>
      <c r="I209" s="454"/>
      <c r="J209" s="454"/>
    </row>
    <row r="210" spans="1:10" x14ac:dyDescent="0.2">
      <c r="B210" s="236"/>
      <c r="D210" s="454"/>
      <c r="E210" s="454"/>
      <c r="F210" s="454"/>
      <c r="G210" s="454"/>
      <c r="H210" s="454"/>
      <c r="I210" s="454"/>
      <c r="J210" s="454"/>
    </row>
    <row r="211" spans="1:10" x14ac:dyDescent="0.2">
      <c r="A211" s="454"/>
      <c r="B211" s="467" t="s">
        <v>1965</v>
      </c>
      <c r="C211" s="5"/>
      <c r="D211" s="5"/>
      <c r="E211" s="454"/>
      <c r="F211" s="454"/>
      <c r="G211" s="454"/>
      <c r="H211" s="454"/>
      <c r="I211" s="454"/>
      <c r="J211" s="454"/>
    </row>
    <row r="212" spans="1:10" x14ac:dyDescent="0.2">
      <c r="A212" s="454"/>
      <c r="B212" s="467" t="s">
        <v>2056</v>
      </c>
      <c r="C212" s="5"/>
      <c r="D212" s="5"/>
      <c r="E212" s="454"/>
      <c r="F212" s="454"/>
      <c r="G212" s="454"/>
      <c r="H212" s="454"/>
      <c r="I212" s="454"/>
      <c r="J212" s="454"/>
    </row>
    <row r="213" spans="1:10" x14ac:dyDescent="0.2">
      <c r="A213" s="454"/>
      <c r="B213" s="467"/>
      <c r="C213" s="5" t="s">
        <v>2019</v>
      </c>
      <c r="D213" s="5" t="s">
        <v>2020</v>
      </c>
      <c r="E213" s="454"/>
      <c r="F213" s="454"/>
      <c r="G213" s="454"/>
      <c r="H213" s="454"/>
      <c r="I213" s="454"/>
      <c r="J213" s="454"/>
    </row>
    <row r="214" spans="1:10" x14ac:dyDescent="0.2">
      <c r="B214" s="236" t="s">
        <v>2071</v>
      </c>
      <c r="C214" s="17">
        <f>G12+G22+G32+G42+G52+G62+G72+G82+G92+G102+G112+G122+G132+G142+G152+G162+G172</f>
        <v>194</v>
      </c>
      <c r="D214" s="101">
        <f>100*(C214/C222)</f>
        <v>0.34999097961392744</v>
      </c>
      <c r="E214" s="454"/>
      <c r="F214" s="454"/>
      <c r="G214" s="454"/>
      <c r="H214" s="454"/>
      <c r="I214" s="454"/>
      <c r="J214" s="454"/>
    </row>
    <row r="215" spans="1:10" x14ac:dyDescent="0.2">
      <c r="B215" s="236" t="s">
        <v>322</v>
      </c>
      <c r="C215" s="17">
        <f t="shared" ref="C215:C221" si="7">G13+G23+G33+G43+G53+G63+G73+G83+G93+G103+G113+G123+G133+G143+G153+G163+G173</f>
        <v>6006</v>
      </c>
      <c r="D215" s="101">
        <f>100*(C215/C222)</f>
        <v>10.835287750315715</v>
      </c>
      <c r="E215" s="454"/>
      <c r="F215" s="454"/>
      <c r="G215" s="454"/>
      <c r="H215" s="454"/>
      <c r="I215" s="454"/>
      <c r="J215" s="454"/>
    </row>
    <row r="216" spans="1:10" x14ac:dyDescent="0.2">
      <c r="B216" s="236" t="s">
        <v>1900</v>
      </c>
      <c r="C216" s="17">
        <f t="shared" si="7"/>
        <v>0</v>
      </c>
      <c r="D216" s="101">
        <f>100*(C216/C222)</f>
        <v>0</v>
      </c>
      <c r="E216" s="454"/>
      <c r="F216" s="454"/>
      <c r="G216" s="454"/>
      <c r="H216" s="454"/>
      <c r="I216" s="454"/>
      <c r="J216" s="454"/>
    </row>
    <row r="217" spans="1:10" x14ac:dyDescent="0.2">
      <c r="B217" s="236" t="s">
        <v>1972</v>
      </c>
      <c r="C217" s="17">
        <f t="shared" si="7"/>
        <v>168</v>
      </c>
      <c r="D217" s="101">
        <f>100*(C217/C222)</f>
        <v>0.30308497203680318</v>
      </c>
      <c r="E217" s="454"/>
      <c r="F217" s="454"/>
      <c r="G217" s="454"/>
      <c r="H217" s="454"/>
      <c r="I217" s="454"/>
      <c r="J217" s="454"/>
    </row>
    <row r="218" spans="1:10" x14ac:dyDescent="0.2">
      <c r="B218" s="236" t="s">
        <v>1899</v>
      </c>
      <c r="C218" s="17">
        <f t="shared" si="7"/>
        <v>39203</v>
      </c>
      <c r="D218" s="101">
        <f>100*(C218/C222)</f>
        <v>70.725239040230932</v>
      </c>
      <c r="E218" s="454"/>
      <c r="F218" s="454"/>
      <c r="G218" s="454"/>
      <c r="H218" s="454"/>
      <c r="I218" s="454"/>
      <c r="J218" s="454"/>
    </row>
    <row r="219" spans="1:10" x14ac:dyDescent="0.2">
      <c r="B219" s="236" t="s">
        <v>2068</v>
      </c>
      <c r="C219" s="17">
        <f t="shared" si="7"/>
        <v>52</v>
      </c>
      <c r="D219" s="101">
        <f>100*(C219/C222)</f>
        <v>9.3812015154248599E-2</v>
      </c>
      <c r="E219" s="454"/>
      <c r="F219" s="454"/>
      <c r="G219" s="454"/>
      <c r="H219" s="454"/>
      <c r="I219" s="454"/>
      <c r="J219" s="454"/>
    </row>
    <row r="220" spans="1:10" x14ac:dyDescent="0.2">
      <c r="B220" s="236" t="s">
        <v>1971</v>
      </c>
      <c r="C220" s="17">
        <f t="shared" si="7"/>
        <v>8085.0000000000018</v>
      </c>
      <c r="D220" s="101">
        <f>100*(C220/C222)</f>
        <v>14.585964279271158</v>
      </c>
      <c r="E220" s="454"/>
      <c r="F220" s="454"/>
      <c r="G220" s="454"/>
      <c r="H220" s="454"/>
      <c r="I220" s="454"/>
      <c r="J220" s="454"/>
    </row>
    <row r="221" spans="1:10" x14ac:dyDescent="0.2">
      <c r="B221" s="236" t="s">
        <v>74</v>
      </c>
      <c r="C221" s="17">
        <f t="shared" si="7"/>
        <v>1722</v>
      </c>
      <c r="D221" s="101">
        <f>100*(C221/C222)</f>
        <v>3.1066209633772326</v>
      </c>
      <c r="E221" s="454"/>
      <c r="F221" s="454"/>
      <c r="G221" s="454"/>
      <c r="H221" s="454"/>
      <c r="I221" s="454"/>
      <c r="J221" s="454"/>
    </row>
    <row r="222" spans="1:10" x14ac:dyDescent="0.2">
      <c r="B222" s="469" t="s">
        <v>1053</v>
      </c>
      <c r="C222" s="72">
        <f>SUM(C214:C221)</f>
        <v>55430</v>
      </c>
      <c r="D222" s="467">
        <f>SUM(D214:D221)</f>
        <v>100.00000000000001</v>
      </c>
      <c r="E222" s="454">
        <f>'Itemized Data Entry'!E838</f>
        <v>7</v>
      </c>
      <c r="F222" s="463" t="s">
        <v>2183</v>
      </c>
      <c r="G222" s="454"/>
      <c r="H222" s="454"/>
      <c r="I222" s="454"/>
      <c r="J222" s="454"/>
    </row>
    <row r="223" spans="1:10" x14ac:dyDescent="0.2">
      <c r="D223" s="17"/>
      <c r="E223" s="17"/>
      <c r="F223" s="17"/>
      <c r="G223" s="17"/>
      <c r="H223" s="454"/>
      <c r="I223" s="454"/>
      <c r="J223" s="454"/>
    </row>
    <row r="224" spans="1:10" ht="15.75" x14ac:dyDescent="0.3">
      <c r="A224" s="236" t="s">
        <v>2038</v>
      </c>
      <c r="B224" s="236" t="s">
        <v>2069</v>
      </c>
      <c r="D224" s="17"/>
      <c r="E224" s="17"/>
      <c r="F224" s="17"/>
      <c r="G224" s="17"/>
      <c r="H224" s="454"/>
      <c r="I224" s="454"/>
      <c r="J224" s="454"/>
    </row>
    <row r="225" spans="1:10" x14ac:dyDescent="0.2">
      <c r="B225" s="236" t="s">
        <v>2070</v>
      </c>
      <c r="D225" s="17"/>
      <c r="E225" s="17"/>
      <c r="F225" s="17"/>
      <c r="G225" s="17"/>
      <c r="H225" s="454"/>
      <c r="I225" s="454"/>
      <c r="J225" s="454"/>
    </row>
    <row r="226" spans="1:10" ht="15.75" x14ac:dyDescent="0.3">
      <c r="B226" s="236" t="s">
        <v>2072</v>
      </c>
      <c r="D226" s="17"/>
      <c r="E226" s="17"/>
      <c r="F226" s="17"/>
      <c r="G226" s="17"/>
      <c r="H226" s="454"/>
      <c r="I226" s="454"/>
      <c r="J226" s="454"/>
    </row>
    <row r="227" spans="1:10" ht="15.75" x14ac:dyDescent="0.3">
      <c r="A227" s="236" t="s">
        <v>2038</v>
      </c>
      <c r="B227" s="236" t="s">
        <v>2073</v>
      </c>
      <c r="D227" s="17"/>
      <c r="E227" s="17"/>
      <c r="F227" s="17"/>
      <c r="G227" s="17"/>
      <c r="H227" s="454"/>
      <c r="I227" s="454"/>
      <c r="J227" s="454"/>
    </row>
    <row r="228" spans="1:10" x14ac:dyDescent="0.2">
      <c r="B228" s="236" t="s">
        <v>2074</v>
      </c>
      <c r="D228" s="17"/>
      <c r="E228" s="17"/>
      <c r="F228" s="17"/>
      <c r="G228" s="17"/>
      <c r="H228" s="454"/>
      <c r="I228" s="454"/>
      <c r="J228" s="454"/>
    </row>
    <row r="229" spans="1:10" x14ac:dyDescent="0.2">
      <c r="B229" s="236"/>
      <c r="D229" s="17"/>
      <c r="E229" s="17"/>
      <c r="F229" s="17"/>
      <c r="G229" s="17"/>
      <c r="H229" s="454"/>
      <c r="I229" s="454"/>
      <c r="J229" s="454"/>
    </row>
    <row r="230" spans="1:10" x14ac:dyDescent="0.2">
      <c r="D230" s="17"/>
      <c r="E230" s="17"/>
      <c r="F230" s="17"/>
      <c r="G230" s="17"/>
      <c r="H230" s="454"/>
      <c r="I230" s="454"/>
      <c r="J230" s="454"/>
    </row>
    <row r="231" spans="1:10" x14ac:dyDescent="0.2">
      <c r="D231" s="17"/>
      <c r="E231" s="17"/>
      <c r="F231" s="17"/>
      <c r="G231" s="17"/>
      <c r="H231" s="454"/>
      <c r="I231" s="454"/>
      <c r="J231" s="454"/>
    </row>
    <row r="232" spans="1:10" x14ac:dyDescent="0.2">
      <c r="D232" s="17"/>
      <c r="E232" s="17"/>
      <c r="F232" s="17"/>
      <c r="G232" s="17"/>
      <c r="H232" s="454"/>
      <c r="I232" s="454"/>
      <c r="J232" s="454"/>
    </row>
    <row r="233" spans="1:10" x14ac:dyDescent="0.2">
      <c r="D233" s="17"/>
      <c r="E233" s="17"/>
      <c r="F233" s="17"/>
      <c r="G233" s="17"/>
      <c r="H233" s="454"/>
      <c r="I233" s="454"/>
      <c r="J233" s="454"/>
    </row>
    <row r="234" spans="1:10" x14ac:dyDescent="0.2">
      <c r="D234" s="17"/>
      <c r="E234" s="17"/>
      <c r="F234" s="17"/>
      <c r="G234" s="17"/>
      <c r="H234" s="454"/>
      <c r="I234" s="454"/>
      <c r="J234" s="454"/>
    </row>
    <row r="235" spans="1:10" x14ac:dyDescent="0.2">
      <c r="D235" s="17"/>
      <c r="E235" s="17"/>
      <c r="F235" s="17"/>
      <c r="G235" s="17"/>
      <c r="H235" s="454"/>
      <c r="I235" s="454"/>
      <c r="J235" s="454"/>
    </row>
    <row r="236" spans="1:10" x14ac:dyDescent="0.2">
      <c r="D236" s="17"/>
      <c r="E236" s="17"/>
      <c r="F236" s="17"/>
      <c r="G236" s="17"/>
      <c r="H236" s="454"/>
      <c r="I236" s="454"/>
      <c r="J236" s="454"/>
    </row>
    <row r="237" spans="1:10" x14ac:dyDescent="0.2">
      <c r="D237" s="17"/>
      <c r="E237" s="17"/>
      <c r="F237" s="17"/>
      <c r="G237" s="17"/>
      <c r="H237" s="454"/>
      <c r="I237" s="454"/>
      <c r="J237" s="454"/>
    </row>
    <row r="238" spans="1:10" x14ac:dyDescent="0.2">
      <c r="D238" s="17"/>
      <c r="E238" s="17"/>
      <c r="F238" s="17"/>
      <c r="G238" s="17"/>
      <c r="H238" s="454"/>
      <c r="I238" s="454"/>
      <c r="J238" s="454"/>
    </row>
    <row r="239" spans="1:10" x14ac:dyDescent="0.2">
      <c r="D239" s="17"/>
      <c r="E239" s="17"/>
      <c r="F239" s="17"/>
      <c r="G239" s="17"/>
      <c r="H239" s="454"/>
      <c r="I239" s="454"/>
      <c r="J239" s="454"/>
    </row>
    <row r="240" spans="1:10" x14ac:dyDescent="0.2">
      <c r="D240" s="17"/>
      <c r="E240" s="17"/>
      <c r="F240" s="17"/>
      <c r="G240" s="17"/>
      <c r="H240" s="454"/>
      <c r="I240" s="454"/>
      <c r="J240" s="454"/>
    </row>
    <row r="241" spans="4:10" x14ac:dyDescent="0.2">
      <c r="D241" s="17"/>
      <c r="E241" s="17"/>
      <c r="F241" s="17"/>
      <c r="G241" s="17"/>
      <c r="H241" s="454"/>
      <c r="I241" s="454"/>
      <c r="J241" s="454"/>
    </row>
    <row r="242" spans="4:10" x14ac:dyDescent="0.2">
      <c r="D242" s="17"/>
      <c r="E242" s="17"/>
      <c r="F242" s="17"/>
      <c r="G242" s="17"/>
      <c r="H242" s="454"/>
      <c r="I242" s="454"/>
      <c r="J242" s="454"/>
    </row>
    <row r="243" spans="4:10" x14ac:dyDescent="0.2">
      <c r="D243" s="17"/>
      <c r="E243" s="17"/>
      <c r="F243" s="17"/>
      <c r="G243" s="17"/>
      <c r="H243" s="454"/>
      <c r="I243" s="454"/>
      <c r="J243" s="454"/>
    </row>
    <row r="244" spans="4:10" x14ac:dyDescent="0.2">
      <c r="D244" s="17"/>
      <c r="E244" s="17"/>
      <c r="F244" s="17"/>
      <c r="G244" s="17"/>
      <c r="H244" s="454"/>
      <c r="I244" s="454"/>
      <c r="J244" s="454"/>
    </row>
    <row r="245" spans="4:10" x14ac:dyDescent="0.2">
      <c r="D245" s="17"/>
      <c r="E245" s="17"/>
      <c r="F245" s="17"/>
      <c r="G245" s="17"/>
      <c r="H245" s="454"/>
      <c r="I245" s="454"/>
      <c r="J245" s="454"/>
    </row>
    <row r="246" spans="4:10" x14ac:dyDescent="0.2">
      <c r="D246" s="17"/>
      <c r="E246" s="17"/>
      <c r="F246" s="17"/>
      <c r="G246" s="17"/>
      <c r="H246" s="454"/>
      <c r="I246" s="454"/>
      <c r="J246" s="454"/>
    </row>
    <row r="247" spans="4:10" x14ac:dyDescent="0.2">
      <c r="D247" s="17"/>
      <c r="E247" s="17"/>
      <c r="F247" s="17"/>
      <c r="G247" s="17"/>
      <c r="H247" s="454"/>
      <c r="I247" s="454"/>
      <c r="J247" s="454"/>
    </row>
    <row r="248" spans="4:10" x14ac:dyDescent="0.2">
      <c r="D248" s="17"/>
      <c r="E248" s="17"/>
      <c r="F248" s="17"/>
      <c r="G248" s="17"/>
      <c r="H248" s="454"/>
      <c r="I248" s="454"/>
      <c r="J248" s="454"/>
    </row>
    <row r="249" spans="4:10" x14ac:dyDescent="0.2">
      <c r="D249" s="17"/>
      <c r="E249" s="17"/>
      <c r="F249" s="17"/>
      <c r="G249" s="17"/>
      <c r="H249" s="454"/>
      <c r="I249" s="454"/>
      <c r="J249" s="454"/>
    </row>
    <row r="250" spans="4:10" x14ac:dyDescent="0.2">
      <c r="D250" s="17"/>
      <c r="E250" s="17"/>
      <c r="F250" s="17"/>
      <c r="G250" s="17"/>
      <c r="H250" s="454"/>
      <c r="I250" s="454"/>
      <c r="J250" s="454"/>
    </row>
    <row r="251" spans="4:10" x14ac:dyDescent="0.2">
      <c r="D251" s="17"/>
      <c r="E251" s="17"/>
      <c r="F251" s="17"/>
      <c r="G251" s="17"/>
      <c r="H251" s="454"/>
      <c r="I251" s="454"/>
      <c r="J251" s="454"/>
    </row>
    <row r="252" spans="4:10" x14ac:dyDescent="0.2">
      <c r="D252" s="17"/>
      <c r="E252" s="17"/>
      <c r="F252" s="17"/>
      <c r="G252" s="17"/>
      <c r="H252" s="454"/>
      <c r="I252" s="454"/>
      <c r="J252" s="454"/>
    </row>
    <row r="253" spans="4:10" x14ac:dyDescent="0.2">
      <c r="D253" s="17"/>
      <c r="E253" s="17"/>
      <c r="F253" s="17"/>
      <c r="G253" s="17"/>
      <c r="H253" s="454"/>
      <c r="I253" s="454"/>
      <c r="J253" s="454"/>
    </row>
    <row r="254" spans="4:10" x14ac:dyDescent="0.2">
      <c r="D254" s="17"/>
      <c r="E254" s="17"/>
      <c r="F254" s="17"/>
      <c r="G254" s="17"/>
      <c r="H254" s="454"/>
      <c r="I254" s="454"/>
      <c r="J254" s="454"/>
    </row>
    <row r="255" spans="4:10" x14ac:dyDescent="0.2">
      <c r="D255" s="17"/>
      <c r="E255" s="17"/>
      <c r="F255" s="17"/>
      <c r="G255" s="17"/>
      <c r="H255" s="454"/>
      <c r="I255" s="454"/>
      <c r="J255" s="454"/>
    </row>
    <row r="256" spans="4:10" x14ac:dyDescent="0.2">
      <c r="D256" s="17"/>
      <c r="E256" s="17"/>
      <c r="F256" s="17"/>
      <c r="G256" s="17"/>
      <c r="H256" s="454"/>
      <c r="I256" s="454"/>
      <c r="J256" s="454"/>
    </row>
    <row r="257" spans="4:10" x14ac:dyDescent="0.2">
      <c r="D257" s="17"/>
      <c r="E257" s="17"/>
      <c r="F257" s="17"/>
      <c r="G257" s="17"/>
      <c r="H257" s="454"/>
      <c r="I257" s="454"/>
      <c r="J257" s="454"/>
    </row>
    <row r="258" spans="4:10" x14ac:dyDescent="0.2">
      <c r="D258" s="17"/>
      <c r="E258" s="17"/>
      <c r="F258" s="17"/>
      <c r="G258" s="17"/>
      <c r="H258" s="454"/>
      <c r="I258" s="454"/>
      <c r="J258" s="454"/>
    </row>
    <row r="259" spans="4:10" x14ac:dyDescent="0.2">
      <c r="D259" s="17"/>
      <c r="E259" s="17"/>
      <c r="F259" s="17"/>
      <c r="G259" s="17"/>
      <c r="H259" s="454"/>
      <c r="I259" s="454"/>
      <c r="J259" s="454"/>
    </row>
    <row r="260" spans="4:10" x14ac:dyDescent="0.2">
      <c r="D260" s="17"/>
      <c r="E260" s="17"/>
      <c r="F260" s="17"/>
      <c r="G260" s="17"/>
      <c r="H260" s="454"/>
      <c r="I260" s="454"/>
      <c r="J260" s="454"/>
    </row>
    <row r="261" spans="4:10" x14ac:dyDescent="0.2">
      <c r="D261" s="17"/>
      <c r="E261" s="17"/>
      <c r="F261" s="17"/>
      <c r="G261" s="17"/>
      <c r="H261" s="454"/>
      <c r="I261" s="454"/>
      <c r="J261" s="454"/>
    </row>
    <row r="262" spans="4:10" x14ac:dyDescent="0.2">
      <c r="D262" s="17"/>
      <c r="E262" s="17"/>
      <c r="F262" s="17"/>
      <c r="G262" s="17"/>
      <c r="H262" s="454"/>
      <c r="I262" s="454"/>
      <c r="J262" s="454"/>
    </row>
    <row r="263" spans="4:10" x14ac:dyDescent="0.2">
      <c r="D263" s="17"/>
      <c r="E263" s="17"/>
      <c r="F263" s="17"/>
      <c r="G263" s="17"/>
      <c r="H263" s="454"/>
      <c r="I263" s="454"/>
      <c r="J263" s="454"/>
    </row>
    <row r="264" spans="4:10" x14ac:dyDescent="0.2">
      <c r="D264" s="17"/>
      <c r="E264" s="17"/>
      <c r="F264" s="17"/>
      <c r="G264" s="17"/>
      <c r="H264" s="454"/>
      <c r="I264" s="454"/>
      <c r="J264" s="454"/>
    </row>
    <row r="265" spans="4:10" x14ac:dyDescent="0.2">
      <c r="D265" s="17"/>
      <c r="E265" s="17"/>
      <c r="F265" s="17"/>
      <c r="G265" s="17"/>
      <c r="H265" s="454"/>
      <c r="I265" s="454"/>
      <c r="J265" s="454"/>
    </row>
    <row r="266" spans="4:10" x14ac:dyDescent="0.2">
      <c r="D266" s="17"/>
      <c r="E266" s="17"/>
      <c r="F266" s="17"/>
      <c r="G266" s="17"/>
      <c r="H266" s="454"/>
      <c r="I266" s="454"/>
      <c r="J266" s="454"/>
    </row>
    <row r="267" spans="4:10" x14ac:dyDescent="0.2">
      <c r="D267" s="17"/>
      <c r="E267" s="17"/>
      <c r="F267" s="17"/>
      <c r="G267" s="17"/>
      <c r="H267" s="454"/>
      <c r="I267" s="454"/>
      <c r="J267" s="454"/>
    </row>
    <row r="268" spans="4:10" x14ac:dyDescent="0.2">
      <c r="D268" s="17"/>
      <c r="E268" s="17"/>
      <c r="F268" s="17"/>
      <c r="G268" s="17"/>
      <c r="H268" s="454"/>
      <c r="I268" s="454"/>
      <c r="J268" s="454"/>
    </row>
    <row r="269" spans="4:10" x14ac:dyDescent="0.2">
      <c r="D269" s="17"/>
      <c r="E269" s="17"/>
      <c r="F269" s="17"/>
      <c r="G269" s="17"/>
      <c r="H269" s="454"/>
      <c r="I269" s="454"/>
      <c r="J269" s="454"/>
    </row>
    <row r="270" spans="4:10" x14ac:dyDescent="0.2">
      <c r="D270" s="17"/>
      <c r="E270" s="17"/>
      <c r="F270" s="17"/>
      <c r="G270" s="17"/>
      <c r="H270" s="454"/>
      <c r="I270" s="454"/>
      <c r="J270" s="454"/>
    </row>
    <row r="271" spans="4:10" x14ac:dyDescent="0.2">
      <c r="D271" s="17"/>
      <c r="E271" s="17"/>
      <c r="F271" s="17"/>
      <c r="G271" s="17"/>
      <c r="H271" s="454"/>
      <c r="I271" s="454"/>
      <c r="J271" s="454"/>
    </row>
    <row r="272" spans="4:10" x14ac:dyDescent="0.2">
      <c r="D272" s="17"/>
      <c r="E272" s="17"/>
      <c r="F272" s="17"/>
      <c r="G272" s="17"/>
      <c r="H272" s="454"/>
      <c r="I272" s="454"/>
      <c r="J272" s="454"/>
    </row>
    <row r="273" spans="4:10" x14ac:dyDescent="0.2">
      <c r="D273" s="17"/>
      <c r="E273" s="17"/>
      <c r="F273" s="17"/>
      <c r="G273" s="17"/>
      <c r="H273" s="454"/>
      <c r="I273" s="454"/>
      <c r="J273" s="454"/>
    </row>
    <row r="274" spans="4:10" x14ac:dyDescent="0.2">
      <c r="D274" s="17"/>
      <c r="E274" s="17"/>
      <c r="F274" s="17"/>
      <c r="G274" s="17"/>
      <c r="H274" s="454"/>
      <c r="I274" s="454"/>
      <c r="J274" s="454"/>
    </row>
    <row r="275" spans="4:10" x14ac:dyDescent="0.2">
      <c r="D275" s="17"/>
      <c r="E275" s="17"/>
      <c r="F275" s="17"/>
      <c r="G275" s="17"/>
      <c r="H275" s="454"/>
      <c r="I275" s="454"/>
      <c r="J275" s="454"/>
    </row>
    <row r="276" spans="4:10" x14ac:dyDescent="0.2">
      <c r="D276" s="17"/>
      <c r="E276" s="17"/>
      <c r="F276" s="17"/>
      <c r="G276" s="17"/>
      <c r="H276" s="454"/>
      <c r="I276" s="454"/>
      <c r="J276" s="454"/>
    </row>
    <row r="277" spans="4:10" x14ac:dyDescent="0.2">
      <c r="D277" s="17"/>
      <c r="E277" s="17"/>
      <c r="F277" s="17"/>
      <c r="G277" s="17"/>
      <c r="H277" s="454"/>
      <c r="I277" s="454"/>
      <c r="J277" s="454"/>
    </row>
    <row r="278" spans="4:10" x14ac:dyDescent="0.2">
      <c r="D278" s="17"/>
      <c r="E278" s="17"/>
      <c r="F278" s="17"/>
      <c r="G278" s="17"/>
      <c r="H278" s="454"/>
      <c r="I278" s="454"/>
      <c r="J278" s="454"/>
    </row>
    <row r="279" spans="4:10" x14ac:dyDescent="0.2">
      <c r="D279" s="17"/>
      <c r="E279" s="17"/>
      <c r="F279" s="17"/>
      <c r="G279" s="17"/>
      <c r="H279" s="454"/>
      <c r="I279" s="454"/>
      <c r="J279" s="454"/>
    </row>
    <row r="280" spans="4:10" x14ac:dyDescent="0.2">
      <c r="D280" s="17"/>
      <c r="E280" s="17"/>
      <c r="F280" s="17"/>
      <c r="G280" s="17"/>
      <c r="H280" s="454"/>
      <c r="I280" s="454"/>
      <c r="J280" s="454"/>
    </row>
    <row r="281" spans="4:10" x14ac:dyDescent="0.2">
      <c r="D281" s="17"/>
      <c r="E281" s="17"/>
      <c r="F281" s="17"/>
      <c r="G281" s="17"/>
      <c r="H281" s="454"/>
      <c r="I281" s="454"/>
      <c r="J281" s="454"/>
    </row>
    <row r="282" spans="4:10" x14ac:dyDescent="0.2">
      <c r="D282" s="17"/>
      <c r="E282" s="17"/>
      <c r="F282" s="17"/>
      <c r="G282" s="17"/>
      <c r="H282" s="454"/>
      <c r="I282" s="454"/>
      <c r="J282" s="454"/>
    </row>
    <row r="283" spans="4:10" x14ac:dyDescent="0.2">
      <c r="D283" s="17"/>
      <c r="E283" s="17"/>
      <c r="F283" s="17"/>
      <c r="G283" s="17"/>
      <c r="H283" s="454"/>
      <c r="I283" s="454"/>
      <c r="J283" s="454"/>
    </row>
    <row r="284" spans="4:10" x14ac:dyDescent="0.2">
      <c r="D284" s="17"/>
      <c r="E284" s="17"/>
      <c r="F284" s="17"/>
      <c r="G284" s="17"/>
      <c r="H284" s="454"/>
      <c r="I284" s="454"/>
      <c r="J284" s="454"/>
    </row>
    <row r="285" spans="4:10" x14ac:dyDescent="0.2">
      <c r="D285" s="17"/>
      <c r="E285" s="17"/>
      <c r="F285" s="17"/>
      <c r="G285" s="17"/>
      <c r="H285" s="454"/>
      <c r="I285" s="454"/>
      <c r="J285" s="454"/>
    </row>
    <row r="286" spans="4:10" x14ac:dyDescent="0.2">
      <c r="D286" s="17"/>
      <c r="E286" s="17"/>
      <c r="F286" s="17"/>
      <c r="G286" s="17"/>
      <c r="H286" s="454"/>
      <c r="I286" s="454"/>
      <c r="J286" s="454"/>
    </row>
    <row r="287" spans="4:10" x14ac:dyDescent="0.2">
      <c r="D287" s="17"/>
      <c r="E287" s="17"/>
      <c r="F287" s="17"/>
      <c r="G287" s="17"/>
      <c r="H287" s="454"/>
      <c r="I287" s="454"/>
      <c r="J287" s="454"/>
    </row>
    <row r="288" spans="4:10" x14ac:dyDescent="0.2">
      <c r="D288" s="17"/>
      <c r="E288" s="17"/>
      <c r="F288" s="17"/>
      <c r="G288" s="17"/>
      <c r="H288" s="454"/>
      <c r="I288" s="454"/>
      <c r="J288" s="454"/>
    </row>
    <row r="289" spans="4:10" x14ac:dyDescent="0.2">
      <c r="D289" s="17"/>
      <c r="E289" s="17"/>
      <c r="F289" s="17"/>
      <c r="G289" s="17"/>
      <c r="H289" s="454"/>
      <c r="I289" s="454"/>
      <c r="J289" s="454"/>
    </row>
    <row r="290" spans="4:10" x14ac:dyDescent="0.2">
      <c r="D290" s="17"/>
      <c r="E290" s="17"/>
      <c r="F290" s="17"/>
      <c r="G290" s="17"/>
      <c r="H290" s="454"/>
      <c r="I290" s="454"/>
      <c r="J290" s="454"/>
    </row>
    <row r="291" spans="4:10" x14ac:dyDescent="0.2">
      <c r="D291" s="17"/>
      <c r="E291" s="17"/>
      <c r="F291" s="17"/>
      <c r="G291" s="17"/>
      <c r="H291" s="454"/>
      <c r="I291" s="454"/>
      <c r="J291" s="454"/>
    </row>
    <row r="292" spans="4:10" x14ac:dyDescent="0.2">
      <c r="D292" s="17"/>
      <c r="E292" s="17"/>
      <c r="F292" s="17"/>
      <c r="G292" s="17"/>
      <c r="H292" s="454"/>
      <c r="I292" s="454"/>
      <c r="J292" s="454"/>
    </row>
    <row r="293" spans="4:10" x14ac:dyDescent="0.2">
      <c r="D293" s="17"/>
      <c r="E293" s="17"/>
      <c r="F293" s="17"/>
      <c r="G293" s="17"/>
      <c r="H293" s="454"/>
      <c r="I293" s="454"/>
      <c r="J293" s="454"/>
    </row>
    <row r="294" spans="4:10" x14ac:dyDescent="0.2">
      <c r="D294" s="17"/>
      <c r="E294" s="17"/>
      <c r="F294" s="17"/>
      <c r="G294" s="17"/>
      <c r="H294" s="454"/>
      <c r="I294" s="454"/>
      <c r="J294" s="454"/>
    </row>
    <row r="295" spans="4:10" x14ac:dyDescent="0.2">
      <c r="D295" s="17"/>
      <c r="E295" s="17"/>
      <c r="F295" s="17"/>
      <c r="G295" s="17"/>
      <c r="H295" s="454"/>
      <c r="I295" s="454"/>
      <c r="J295" s="454"/>
    </row>
    <row r="296" spans="4:10" x14ac:dyDescent="0.2">
      <c r="D296" s="17"/>
      <c r="E296" s="17"/>
      <c r="F296" s="17"/>
      <c r="G296" s="17"/>
      <c r="H296" s="454"/>
      <c r="I296" s="454"/>
      <c r="J296" s="454"/>
    </row>
    <row r="297" spans="4:10" x14ac:dyDescent="0.2">
      <c r="D297" s="17"/>
      <c r="E297" s="17"/>
      <c r="F297" s="17"/>
      <c r="G297" s="17"/>
      <c r="H297" s="454"/>
      <c r="I297" s="454"/>
      <c r="J297" s="454"/>
    </row>
    <row r="298" spans="4:10" x14ac:dyDescent="0.2">
      <c r="D298" s="17"/>
      <c r="E298" s="17"/>
      <c r="F298" s="17"/>
      <c r="G298" s="17"/>
      <c r="H298" s="454"/>
      <c r="I298" s="454"/>
      <c r="J298" s="454"/>
    </row>
    <row r="299" spans="4:10" x14ac:dyDescent="0.2">
      <c r="D299" s="17"/>
      <c r="E299" s="17"/>
      <c r="F299" s="17"/>
      <c r="G299" s="17"/>
      <c r="H299" s="454"/>
      <c r="I299" s="454"/>
      <c r="J299" s="454"/>
    </row>
    <row r="300" spans="4:10" x14ac:dyDescent="0.2">
      <c r="D300" s="17"/>
      <c r="E300" s="17"/>
      <c r="F300" s="17"/>
      <c r="G300" s="17"/>
      <c r="H300" s="454"/>
      <c r="I300" s="454"/>
      <c r="J300" s="454"/>
    </row>
    <row r="301" spans="4:10" x14ac:dyDescent="0.2">
      <c r="D301" s="17"/>
      <c r="E301" s="17"/>
      <c r="F301" s="17"/>
      <c r="G301" s="17"/>
      <c r="H301" s="454"/>
      <c r="I301" s="454"/>
      <c r="J301" s="454"/>
    </row>
    <row r="302" spans="4:10" x14ac:dyDescent="0.2">
      <c r="D302" s="17"/>
      <c r="E302" s="17"/>
      <c r="F302" s="17"/>
      <c r="G302" s="17"/>
      <c r="H302" s="454"/>
      <c r="I302" s="454"/>
      <c r="J302" s="454"/>
    </row>
    <row r="303" spans="4:10" x14ac:dyDescent="0.2">
      <c r="D303" s="17"/>
      <c r="E303" s="17"/>
      <c r="F303" s="17"/>
      <c r="G303" s="17"/>
      <c r="H303" s="454"/>
      <c r="I303" s="454"/>
      <c r="J303" s="454"/>
    </row>
    <row r="304" spans="4:10" x14ac:dyDescent="0.2">
      <c r="D304" s="17"/>
      <c r="E304" s="17"/>
      <c r="F304" s="17"/>
      <c r="G304" s="17"/>
      <c r="H304" s="454"/>
      <c r="I304" s="454"/>
      <c r="J304" s="454"/>
    </row>
    <row r="305" spans="4:10" x14ac:dyDescent="0.2">
      <c r="D305" s="17"/>
      <c r="E305" s="17"/>
      <c r="F305" s="17"/>
      <c r="G305" s="17"/>
      <c r="H305" s="454"/>
      <c r="I305" s="454"/>
      <c r="J305" s="454"/>
    </row>
    <row r="306" spans="4:10" x14ac:dyDescent="0.2">
      <c r="D306" s="17"/>
      <c r="E306" s="17"/>
      <c r="F306" s="17"/>
      <c r="G306" s="17"/>
      <c r="H306" s="454"/>
      <c r="I306" s="454"/>
      <c r="J306" s="454"/>
    </row>
    <row r="307" spans="4:10" x14ac:dyDescent="0.2">
      <c r="D307" s="17"/>
      <c r="E307" s="17"/>
      <c r="F307" s="17"/>
      <c r="G307" s="17"/>
      <c r="H307" s="454"/>
      <c r="I307" s="454"/>
      <c r="J307" s="454"/>
    </row>
    <row r="308" spans="4:10" x14ac:dyDescent="0.2">
      <c r="D308" s="454"/>
      <c r="E308" s="454"/>
      <c r="F308" s="454"/>
      <c r="G308" s="454"/>
      <c r="H308" s="454"/>
      <c r="I308" s="454"/>
      <c r="J308" s="454"/>
    </row>
    <row r="309" spans="4:10" x14ac:dyDescent="0.2">
      <c r="D309" s="454"/>
      <c r="E309" s="454"/>
      <c r="F309" s="454"/>
      <c r="G309" s="454"/>
      <c r="H309" s="454"/>
      <c r="I309" s="454"/>
      <c r="J309" s="454"/>
    </row>
    <row r="310" spans="4:10" x14ac:dyDescent="0.2">
      <c r="D310" s="454"/>
      <c r="E310" s="454"/>
      <c r="F310" s="454"/>
      <c r="G310" s="454"/>
      <c r="H310" s="454"/>
      <c r="I310" s="454"/>
      <c r="J310" s="454"/>
    </row>
    <row r="311" spans="4:10" x14ac:dyDescent="0.2">
      <c r="D311" s="454"/>
      <c r="E311" s="454"/>
      <c r="F311" s="454"/>
      <c r="G311" s="454"/>
      <c r="H311" s="454"/>
      <c r="I311" s="454"/>
      <c r="J311" s="454"/>
    </row>
    <row r="312" spans="4:10" x14ac:dyDescent="0.2">
      <c r="D312" s="454"/>
      <c r="E312" s="454"/>
      <c r="F312" s="454"/>
      <c r="G312" s="454"/>
      <c r="H312" s="454"/>
      <c r="I312" s="454"/>
      <c r="J312" s="454"/>
    </row>
    <row r="313" spans="4:10" x14ac:dyDescent="0.2">
      <c r="D313" s="454"/>
      <c r="E313" s="454"/>
      <c r="F313" s="454"/>
      <c r="G313" s="454"/>
      <c r="H313" s="454"/>
      <c r="I313" s="454"/>
      <c r="J313" s="454"/>
    </row>
    <row r="314" spans="4:10" x14ac:dyDescent="0.2">
      <c r="D314" s="454"/>
      <c r="E314" s="454"/>
      <c r="F314" s="454"/>
      <c r="G314" s="454"/>
      <c r="H314" s="454"/>
      <c r="I314" s="454"/>
      <c r="J314" s="454"/>
    </row>
    <row r="315" spans="4:10" x14ac:dyDescent="0.2">
      <c r="D315" s="454"/>
      <c r="E315" s="454"/>
      <c r="F315" s="454"/>
      <c r="G315" s="454"/>
      <c r="H315" s="454"/>
      <c r="I315" s="454"/>
      <c r="J315" s="454"/>
    </row>
    <row r="316" spans="4:10" x14ac:dyDescent="0.2">
      <c r="D316" s="454"/>
      <c r="E316" s="454"/>
      <c r="F316" s="454"/>
      <c r="G316" s="454"/>
      <c r="H316" s="454"/>
      <c r="I316" s="454"/>
      <c r="J316" s="454"/>
    </row>
    <row r="317" spans="4:10" x14ac:dyDescent="0.2">
      <c r="D317" s="454"/>
      <c r="E317" s="454"/>
      <c r="F317" s="454"/>
      <c r="G317" s="454"/>
      <c r="H317" s="454"/>
      <c r="I317" s="454"/>
      <c r="J317" s="454"/>
    </row>
    <row r="318" spans="4:10" x14ac:dyDescent="0.2">
      <c r="D318" s="454"/>
      <c r="E318" s="454"/>
      <c r="F318" s="454"/>
      <c r="G318" s="454"/>
      <c r="H318" s="454"/>
      <c r="I318" s="454"/>
      <c r="J318" s="454"/>
    </row>
    <row r="319" spans="4:10" x14ac:dyDescent="0.2">
      <c r="D319" s="454"/>
      <c r="E319" s="454"/>
      <c r="F319" s="454"/>
      <c r="G319" s="454"/>
      <c r="H319" s="454"/>
      <c r="I319" s="454"/>
      <c r="J319" s="454"/>
    </row>
    <row r="320" spans="4:10" x14ac:dyDescent="0.2">
      <c r="D320" s="454"/>
      <c r="E320" s="454"/>
      <c r="F320" s="454"/>
      <c r="G320" s="454"/>
      <c r="H320" s="454"/>
      <c r="I320" s="454"/>
      <c r="J320" s="454"/>
    </row>
    <row r="321" spans="4:10" x14ac:dyDescent="0.2">
      <c r="D321" s="454"/>
      <c r="E321" s="454"/>
      <c r="F321" s="454"/>
      <c r="G321" s="454"/>
      <c r="H321" s="454"/>
      <c r="I321" s="454"/>
      <c r="J321" s="454"/>
    </row>
    <row r="322" spans="4:10" x14ac:dyDescent="0.2">
      <c r="D322" s="454"/>
      <c r="E322" s="454"/>
      <c r="F322" s="454"/>
      <c r="G322" s="454"/>
      <c r="H322" s="454"/>
      <c r="I322" s="454"/>
      <c r="J322" s="454"/>
    </row>
    <row r="323" spans="4:10" x14ac:dyDescent="0.2">
      <c r="D323" s="454"/>
      <c r="E323" s="454"/>
      <c r="F323" s="454"/>
      <c r="G323" s="454"/>
      <c r="H323" s="454"/>
      <c r="I323" s="454"/>
      <c r="J323" s="454"/>
    </row>
    <row r="324" spans="4:10" x14ac:dyDescent="0.2">
      <c r="D324" s="454"/>
      <c r="E324" s="454"/>
      <c r="F324" s="454"/>
      <c r="G324" s="454"/>
      <c r="H324" s="454"/>
      <c r="I324" s="454"/>
      <c r="J324" s="454"/>
    </row>
    <row r="325" spans="4:10" x14ac:dyDescent="0.2">
      <c r="D325" s="454"/>
      <c r="E325" s="454"/>
      <c r="F325" s="454"/>
      <c r="G325" s="454"/>
      <c r="H325" s="454"/>
      <c r="I325" s="454"/>
      <c r="J325" s="454"/>
    </row>
    <row r="326" spans="4:10" x14ac:dyDescent="0.2">
      <c r="D326" s="454"/>
      <c r="E326" s="454"/>
      <c r="F326" s="454"/>
      <c r="G326" s="454"/>
      <c r="H326" s="454"/>
      <c r="I326" s="454"/>
      <c r="J326" s="454"/>
    </row>
    <row r="327" spans="4:10" x14ac:dyDescent="0.2">
      <c r="D327" s="454"/>
      <c r="E327" s="454"/>
      <c r="F327" s="454"/>
      <c r="G327" s="454"/>
      <c r="H327" s="454"/>
      <c r="I327" s="454"/>
      <c r="J327" s="454"/>
    </row>
    <row r="328" spans="4:10" x14ac:dyDescent="0.2">
      <c r="D328" s="454"/>
      <c r="E328" s="454"/>
      <c r="F328" s="454"/>
      <c r="G328" s="454"/>
      <c r="H328" s="454"/>
      <c r="I328" s="454"/>
      <c r="J328" s="454"/>
    </row>
    <row r="329" spans="4:10" x14ac:dyDescent="0.2">
      <c r="D329" s="454"/>
      <c r="E329" s="454"/>
      <c r="F329" s="454"/>
      <c r="G329" s="454"/>
      <c r="H329" s="454"/>
      <c r="I329" s="454"/>
      <c r="J329" s="454"/>
    </row>
    <row r="330" spans="4:10" x14ac:dyDescent="0.2">
      <c r="D330" s="454"/>
      <c r="E330" s="454"/>
      <c r="F330" s="454"/>
      <c r="G330" s="454"/>
      <c r="H330" s="454"/>
      <c r="I330" s="454"/>
      <c r="J330" s="454"/>
    </row>
    <row r="331" spans="4:10" x14ac:dyDescent="0.2">
      <c r="D331" s="454"/>
      <c r="E331" s="454"/>
      <c r="F331" s="454"/>
      <c r="G331" s="454"/>
      <c r="H331" s="454"/>
      <c r="I331" s="454"/>
      <c r="J331" s="454"/>
    </row>
    <row r="332" spans="4:10" x14ac:dyDescent="0.2">
      <c r="D332" s="454"/>
      <c r="E332" s="454"/>
      <c r="F332" s="454"/>
      <c r="G332" s="454"/>
      <c r="H332" s="454"/>
      <c r="I332" s="454"/>
      <c r="J332" s="454"/>
    </row>
    <row r="333" spans="4:10" x14ac:dyDescent="0.2">
      <c r="D333" s="454"/>
      <c r="E333" s="454"/>
      <c r="F333" s="454"/>
      <c r="G333" s="454"/>
      <c r="H333" s="454"/>
      <c r="I333" s="454"/>
      <c r="J333" s="454"/>
    </row>
    <row r="334" spans="4:10" x14ac:dyDescent="0.2">
      <c r="D334" s="454"/>
      <c r="E334" s="454"/>
      <c r="F334" s="454"/>
      <c r="G334" s="454"/>
      <c r="H334" s="454"/>
      <c r="I334" s="454"/>
      <c r="J334" s="454"/>
    </row>
    <row r="335" spans="4:10" x14ac:dyDescent="0.2">
      <c r="D335" s="454"/>
      <c r="E335" s="454"/>
      <c r="F335" s="454"/>
      <c r="G335" s="454"/>
      <c r="H335" s="454"/>
      <c r="I335" s="454"/>
      <c r="J335" s="454"/>
    </row>
    <row r="336" spans="4:10" x14ac:dyDescent="0.2">
      <c r="D336" s="454"/>
      <c r="E336" s="454"/>
      <c r="F336" s="454"/>
      <c r="G336" s="454"/>
      <c r="H336" s="454"/>
      <c r="I336" s="454"/>
      <c r="J336" s="454"/>
    </row>
    <row r="337" spans="4:10" x14ac:dyDescent="0.2">
      <c r="D337" s="454"/>
      <c r="E337" s="454"/>
      <c r="F337" s="454"/>
      <c r="G337" s="454"/>
      <c r="H337" s="454"/>
      <c r="I337" s="454"/>
      <c r="J337" s="454"/>
    </row>
    <row r="338" spans="4:10" x14ac:dyDescent="0.2">
      <c r="D338" s="454"/>
      <c r="E338" s="454"/>
      <c r="F338" s="454"/>
      <c r="G338" s="454"/>
      <c r="H338" s="454"/>
      <c r="I338" s="454"/>
      <c r="J338" s="454"/>
    </row>
    <row r="339" spans="4:10" x14ac:dyDescent="0.2">
      <c r="D339" s="454"/>
      <c r="E339" s="454"/>
      <c r="F339" s="454"/>
      <c r="G339" s="454"/>
      <c r="H339" s="454"/>
      <c r="I339" s="454"/>
      <c r="J339" s="454"/>
    </row>
    <row r="340" spans="4:10" x14ac:dyDescent="0.2">
      <c r="D340" s="454"/>
      <c r="E340" s="454"/>
      <c r="F340" s="454"/>
      <c r="G340" s="454"/>
      <c r="H340" s="454"/>
      <c r="I340" s="454"/>
      <c r="J340" s="454"/>
    </row>
    <row r="341" spans="4:10" x14ac:dyDescent="0.2">
      <c r="D341" s="454"/>
      <c r="E341" s="454"/>
      <c r="F341" s="454"/>
      <c r="G341" s="454"/>
      <c r="H341" s="454"/>
      <c r="I341" s="454"/>
      <c r="J341" s="454"/>
    </row>
    <row r="342" spans="4:10" x14ac:dyDescent="0.2">
      <c r="D342" s="454"/>
      <c r="E342" s="454"/>
      <c r="F342" s="454"/>
      <c r="G342" s="454"/>
      <c r="H342" s="454"/>
      <c r="I342" s="454"/>
      <c r="J342" s="454"/>
    </row>
    <row r="343" spans="4:10" x14ac:dyDescent="0.2">
      <c r="D343" s="454"/>
      <c r="E343" s="454"/>
      <c r="F343" s="454"/>
      <c r="G343" s="454"/>
      <c r="H343" s="454"/>
      <c r="I343" s="454"/>
      <c r="J343" s="454"/>
    </row>
    <row r="344" spans="4:10" x14ac:dyDescent="0.2">
      <c r="D344" s="454"/>
      <c r="E344" s="454"/>
      <c r="F344" s="454"/>
      <c r="G344" s="454"/>
      <c r="H344" s="454"/>
      <c r="I344" s="454"/>
      <c r="J344" s="454"/>
    </row>
    <row r="345" spans="4:10" x14ac:dyDescent="0.2">
      <c r="D345" s="454"/>
      <c r="E345" s="454"/>
      <c r="F345" s="454"/>
      <c r="G345" s="454"/>
      <c r="H345" s="454"/>
      <c r="I345" s="454"/>
      <c r="J345" s="454"/>
    </row>
    <row r="346" spans="4:10" x14ac:dyDescent="0.2">
      <c r="D346" s="454"/>
      <c r="E346" s="454"/>
      <c r="F346" s="454"/>
      <c r="G346" s="454"/>
      <c r="H346" s="454"/>
      <c r="I346" s="454"/>
      <c r="J346" s="454"/>
    </row>
    <row r="347" spans="4:10" x14ac:dyDescent="0.2">
      <c r="D347" s="454"/>
      <c r="E347" s="454"/>
      <c r="F347" s="454"/>
      <c r="G347" s="454"/>
      <c r="H347" s="454"/>
      <c r="I347" s="454"/>
      <c r="J347" s="454"/>
    </row>
    <row r="348" spans="4:10" x14ac:dyDescent="0.2">
      <c r="D348" s="454"/>
      <c r="E348" s="454"/>
      <c r="F348" s="454"/>
      <c r="G348" s="454"/>
      <c r="H348" s="454"/>
      <c r="I348" s="454"/>
      <c r="J348" s="454"/>
    </row>
    <row r="349" spans="4:10" x14ac:dyDescent="0.2">
      <c r="D349" s="454"/>
      <c r="E349" s="454"/>
      <c r="F349" s="454"/>
      <c r="G349" s="454"/>
      <c r="H349" s="454"/>
      <c r="I349" s="454"/>
      <c r="J349" s="454"/>
    </row>
    <row r="350" spans="4:10" x14ac:dyDescent="0.2">
      <c r="D350" s="454"/>
      <c r="E350" s="454"/>
      <c r="F350" s="454"/>
      <c r="G350" s="454"/>
      <c r="H350" s="454"/>
      <c r="I350" s="454"/>
      <c r="J350" s="454"/>
    </row>
    <row r="351" spans="4:10" x14ac:dyDescent="0.2">
      <c r="D351" s="454"/>
      <c r="E351" s="454"/>
      <c r="F351" s="454"/>
      <c r="G351" s="454"/>
      <c r="H351" s="454"/>
      <c r="I351" s="454"/>
      <c r="J351" s="454"/>
    </row>
    <row r="352" spans="4:10" x14ac:dyDescent="0.2">
      <c r="D352" s="454"/>
      <c r="E352" s="454"/>
      <c r="F352" s="454"/>
      <c r="G352" s="454"/>
      <c r="H352" s="454"/>
      <c r="I352" s="454"/>
      <c r="J352" s="454"/>
    </row>
    <row r="353" spans="4:10" x14ac:dyDescent="0.2">
      <c r="D353" s="454"/>
      <c r="E353" s="454"/>
      <c r="F353" s="454"/>
      <c r="G353" s="454"/>
      <c r="H353" s="454"/>
      <c r="I353" s="454"/>
      <c r="J353" s="454"/>
    </row>
    <row r="354" spans="4:10" x14ac:dyDescent="0.2">
      <c r="D354" s="454"/>
      <c r="E354" s="454"/>
      <c r="F354" s="454"/>
      <c r="G354" s="454"/>
      <c r="H354" s="454"/>
      <c r="I354" s="454"/>
      <c r="J354" s="454"/>
    </row>
    <row r="355" spans="4:10" x14ac:dyDescent="0.2">
      <c r="D355" s="454"/>
      <c r="E355" s="454"/>
      <c r="F355" s="454"/>
      <c r="G355" s="454"/>
      <c r="H355" s="454"/>
      <c r="I355" s="454"/>
      <c r="J355" s="454"/>
    </row>
    <row r="356" spans="4:10" x14ac:dyDescent="0.2">
      <c r="D356" s="454"/>
      <c r="E356" s="454"/>
      <c r="F356" s="454"/>
      <c r="G356" s="454"/>
      <c r="H356" s="454"/>
      <c r="I356" s="454"/>
      <c r="J356" s="454"/>
    </row>
    <row r="357" spans="4:10" x14ac:dyDescent="0.2">
      <c r="D357" s="454"/>
      <c r="E357" s="454"/>
      <c r="F357" s="454"/>
      <c r="G357" s="454"/>
      <c r="H357" s="454"/>
      <c r="I357" s="454"/>
      <c r="J357" s="454"/>
    </row>
    <row r="358" spans="4:10" x14ac:dyDescent="0.2">
      <c r="D358" s="454"/>
      <c r="E358" s="454"/>
      <c r="F358" s="454"/>
      <c r="G358" s="454"/>
      <c r="H358" s="454"/>
      <c r="I358" s="454"/>
      <c r="J358" s="454"/>
    </row>
    <row r="359" spans="4:10" x14ac:dyDescent="0.2">
      <c r="D359" s="454"/>
      <c r="E359" s="454"/>
      <c r="F359" s="454"/>
      <c r="G359" s="454"/>
      <c r="H359" s="454"/>
      <c r="I359" s="454"/>
      <c r="J359" s="454"/>
    </row>
    <row r="360" spans="4:10" x14ac:dyDescent="0.2">
      <c r="D360" s="454"/>
      <c r="E360" s="454"/>
      <c r="F360" s="454"/>
      <c r="G360" s="454"/>
      <c r="H360" s="454"/>
      <c r="I360" s="454"/>
      <c r="J360" s="454"/>
    </row>
    <row r="361" spans="4:10" x14ac:dyDescent="0.2">
      <c r="D361" s="454"/>
      <c r="E361" s="454"/>
      <c r="F361" s="454"/>
      <c r="G361" s="454"/>
      <c r="H361" s="454"/>
      <c r="I361" s="454"/>
      <c r="J361" s="454"/>
    </row>
    <row r="362" spans="4:10" x14ac:dyDescent="0.2">
      <c r="D362" s="454"/>
      <c r="E362" s="454"/>
      <c r="F362" s="454"/>
      <c r="G362" s="454"/>
      <c r="H362" s="454"/>
      <c r="I362" s="454"/>
      <c r="J362" s="454"/>
    </row>
    <row r="363" spans="4:10" x14ac:dyDescent="0.2">
      <c r="D363" s="454"/>
      <c r="E363" s="454"/>
      <c r="F363" s="454"/>
      <c r="G363" s="454"/>
      <c r="H363" s="454"/>
      <c r="I363" s="454"/>
      <c r="J363" s="454"/>
    </row>
    <row r="364" spans="4:10" x14ac:dyDescent="0.2">
      <c r="D364" s="454"/>
      <c r="E364" s="454"/>
      <c r="F364" s="454"/>
      <c r="G364" s="454"/>
      <c r="H364" s="454"/>
      <c r="I364" s="454"/>
      <c r="J364" s="454"/>
    </row>
    <row r="365" spans="4:10" x14ac:dyDescent="0.2">
      <c r="D365" s="454"/>
      <c r="E365" s="454"/>
      <c r="F365" s="454"/>
      <c r="G365" s="454"/>
      <c r="H365" s="454"/>
      <c r="I365" s="454"/>
      <c r="J365" s="454"/>
    </row>
    <row r="366" spans="4:10" x14ac:dyDescent="0.2">
      <c r="D366" s="454"/>
      <c r="E366" s="454"/>
      <c r="F366" s="454"/>
      <c r="G366" s="454"/>
      <c r="H366" s="454"/>
      <c r="I366" s="454"/>
      <c r="J366" s="454"/>
    </row>
    <row r="367" spans="4:10" x14ac:dyDescent="0.2">
      <c r="D367" s="454"/>
      <c r="E367" s="454"/>
      <c r="F367" s="454"/>
      <c r="G367" s="454"/>
      <c r="H367" s="454"/>
      <c r="I367" s="454"/>
      <c r="J367" s="454"/>
    </row>
    <row r="368" spans="4:10" x14ac:dyDescent="0.2">
      <c r="D368" s="454"/>
      <c r="E368" s="454"/>
      <c r="F368" s="454"/>
      <c r="G368" s="454"/>
      <c r="H368" s="454"/>
      <c r="I368" s="454"/>
      <c r="J368" s="454"/>
    </row>
    <row r="369" spans="4:10" x14ac:dyDescent="0.2">
      <c r="D369" s="454"/>
      <c r="E369" s="454"/>
      <c r="F369" s="454"/>
      <c r="G369" s="454"/>
      <c r="H369" s="454"/>
      <c r="I369" s="454"/>
      <c r="J369" s="454"/>
    </row>
    <row r="370" spans="4:10" x14ac:dyDescent="0.2">
      <c r="D370" s="454"/>
      <c r="E370" s="454"/>
      <c r="F370" s="454"/>
      <c r="G370" s="454"/>
      <c r="H370" s="454"/>
      <c r="I370" s="454"/>
      <c r="J370" s="454"/>
    </row>
    <row r="371" spans="4:10" x14ac:dyDescent="0.2">
      <c r="D371" s="454"/>
      <c r="E371" s="454"/>
      <c r="F371" s="454"/>
      <c r="G371" s="454"/>
      <c r="H371" s="454"/>
      <c r="I371" s="454"/>
      <c r="J371" s="454"/>
    </row>
    <row r="372" spans="4:10" x14ac:dyDescent="0.2">
      <c r="D372" s="454"/>
      <c r="E372" s="454"/>
      <c r="F372" s="454"/>
      <c r="G372" s="454"/>
      <c r="H372" s="454"/>
      <c r="I372" s="454"/>
      <c r="J372" s="454"/>
    </row>
    <row r="373" spans="4:10" x14ac:dyDescent="0.2">
      <c r="D373" s="454"/>
      <c r="E373" s="454"/>
      <c r="F373" s="454"/>
      <c r="G373" s="454"/>
      <c r="H373" s="454"/>
      <c r="I373" s="454"/>
      <c r="J373" s="454"/>
    </row>
    <row r="374" spans="4:10" x14ac:dyDescent="0.2">
      <c r="D374" s="454"/>
      <c r="E374" s="454"/>
      <c r="F374" s="454"/>
      <c r="G374" s="454"/>
      <c r="H374" s="454"/>
      <c r="I374" s="454"/>
      <c r="J374" s="454"/>
    </row>
    <row r="375" spans="4:10" x14ac:dyDescent="0.2">
      <c r="D375" s="454"/>
      <c r="E375" s="454"/>
      <c r="F375" s="454"/>
      <c r="G375" s="454"/>
      <c r="H375" s="454"/>
      <c r="I375" s="454"/>
      <c r="J375" s="454"/>
    </row>
    <row r="376" spans="4:10" x14ac:dyDescent="0.2">
      <c r="D376" s="454"/>
      <c r="E376" s="454"/>
      <c r="F376" s="454"/>
      <c r="G376" s="454"/>
      <c r="H376" s="454"/>
      <c r="I376" s="454"/>
      <c r="J376" s="454"/>
    </row>
    <row r="377" spans="4:10" x14ac:dyDescent="0.2">
      <c r="D377" s="454"/>
      <c r="E377" s="454"/>
      <c r="F377" s="454"/>
      <c r="G377" s="454"/>
      <c r="H377" s="454"/>
      <c r="I377" s="454"/>
      <c r="J377" s="454"/>
    </row>
    <row r="378" spans="4:10" x14ac:dyDescent="0.2">
      <c r="D378" s="454"/>
      <c r="E378" s="454"/>
      <c r="F378" s="454"/>
      <c r="G378" s="454"/>
      <c r="H378" s="454"/>
      <c r="I378" s="454"/>
      <c r="J378" s="454"/>
    </row>
    <row r="379" spans="4:10" x14ac:dyDescent="0.2">
      <c r="D379" s="454"/>
      <c r="E379" s="454"/>
      <c r="F379" s="454"/>
      <c r="G379" s="454"/>
      <c r="H379" s="454"/>
      <c r="I379" s="454"/>
      <c r="J379" s="454"/>
    </row>
    <row r="380" spans="4:10" x14ac:dyDescent="0.2">
      <c r="D380" s="454"/>
      <c r="E380" s="454"/>
      <c r="F380" s="454"/>
      <c r="G380" s="454"/>
      <c r="H380" s="454"/>
      <c r="I380" s="454"/>
      <c r="J380" s="454"/>
    </row>
    <row r="381" spans="4:10" x14ac:dyDescent="0.2">
      <c r="D381" s="454"/>
      <c r="E381" s="454"/>
      <c r="F381" s="454"/>
      <c r="G381" s="454"/>
      <c r="H381" s="454"/>
      <c r="I381" s="454"/>
      <c r="J381" s="454"/>
    </row>
    <row r="382" spans="4:10" x14ac:dyDescent="0.2">
      <c r="D382" s="454"/>
      <c r="E382" s="454"/>
      <c r="F382" s="454"/>
      <c r="G382" s="454"/>
      <c r="H382" s="454"/>
      <c r="I382" s="454"/>
      <c r="J382" s="454"/>
    </row>
    <row r="383" spans="4:10" x14ac:dyDescent="0.2">
      <c r="D383" s="454"/>
      <c r="E383" s="454"/>
      <c r="F383" s="454"/>
      <c r="G383" s="454"/>
      <c r="H383" s="454"/>
      <c r="I383" s="454"/>
      <c r="J383" s="454"/>
    </row>
    <row r="384" spans="4:10" x14ac:dyDescent="0.2">
      <c r="D384" s="454"/>
      <c r="E384" s="454"/>
      <c r="F384" s="454"/>
      <c r="G384" s="454"/>
      <c r="H384" s="454"/>
      <c r="I384" s="454"/>
      <c r="J384" s="454"/>
    </row>
    <row r="385" spans="4:10" x14ac:dyDescent="0.2">
      <c r="D385" s="454"/>
      <c r="E385" s="454"/>
      <c r="F385" s="454"/>
      <c r="G385" s="454"/>
      <c r="H385" s="454"/>
      <c r="I385" s="454"/>
      <c r="J385" s="454"/>
    </row>
    <row r="386" spans="4:10" x14ac:dyDescent="0.2">
      <c r="D386" s="454"/>
      <c r="E386" s="454"/>
      <c r="F386" s="454"/>
      <c r="G386" s="454"/>
      <c r="H386" s="454"/>
      <c r="I386" s="454"/>
      <c r="J386" s="454"/>
    </row>
    <row r="387" spans="4:10" x14ac:dyDescent="0.2">
      <c r="D387" s="454"/>
      <c r="E387" s="454"/>
      <c r="F387" s="454"/>
      <c r="G387" s="454"/>
      <c r="H387" s="454"/>
      <c r="I387" s="454"/>
      <c r="J387" s="454"/>
    </row>
    <row r="388" spans="4:10" x14ac:dyDescent="0.2">
      <c r="D388" s="454"/>
      <c r="E388" s="454"/>
      <c r="F388" s="454"/>
      <c r="G388" s="454"/>
      <c r="H388" s="454"/>
      <c r="I388" s="454"/>
      <c r="J388" s="454"/>
    </row>
    <row r="389" spans="4:10" x14ac:dyDescent="0.2">
      <c r="D389" s="454"/>
      <c r="E389" s="454"/>
      <c r="F389" s="454"/>
      <c r="G389" s="454"/>
      <c r="H389" s="454"/>
      <c r="I389" s="454"/>
      <c r="J389" s="454"/>
    </row>
    <row r="390" spans="4:10" x14ac:dyDescent="0.2">
      <c r="D390" s="454"/>
      <c r="E390" s="454"/>
      <c r="F390" s="454"/>
      <c r="G390" s="454"/>
      <c r="H390" s="454"/>
      <c r="I390" s="454"/>
      <c r="J390" s="454"/>
    </row>
    <row r="391" spans="4:10" x14ac:dyDescent="0.2">
      <c r="D391" s="454"/>
      <c r="E391" s="454"/>
      <c r="F391" s="454"/>
      <c r="G391" s="454"/>
      <c r="H391" s="454"/>
      <c r="I391" s="454"/>
      <c r="J391" s="454"/>
    </row>
    <row r="392" spans="4:10" x14ac:dyDescent="0.2">
      <c r="D392" s="454"/>
      <c r="E392" s="454"/>
      <c r="F392" s="454"/>
      <c r="G392" s="454"/>
      <c r="H392" s="454"/>
      <c r="I392" s="454"/>
      <c r="J392" s="454"/>
    </row>
    <row r="393" spans="4:10" x14ac:dyDescent="0.2">
      <c r="D393" s="454"/>
      <c r="E393" s="454"/>
      <c r="F393" s="454"/>
      <c r="G393" s="454"/>
      <c r="H393" s="454"/>
      <c r="I393" s="454"/>
      <c r="J393" s="454"/>
    </row>
    <row r="394" spans="4:10" x14ac:dyDescent="0.2">
      <c r="D394" s="454"/>
      <c r="E394" s="454"/>
      <c r="F394" s="454"/>
      <c r="G394" s="454"/>
      <c r="H394" s="454"/>
      <c r="I394" s="454"/>
      <c r="J394" s="454"/>
    </row>
    <row r="395" spans="4:10" x14ac:dyDescent="0.2">
      <c r="D395" s="454"/>
      <c r="E395" s="454"/>
      <c r="F395" s="454"/>
      <c r="G395" s="454"/>
      <c r="H395" s="454"/>
      <c r="I395" s="454"/>
      <c r="J395" s="454"/>
    </row>
    <row r="396" spans="4:10" x14ac:dyDescent="0.2">
      <c r="D396" s="454"/>
      <c r="E396" s="454"/>
      <c r="F396" s="454"/>
      <c r="G396" s="454"/>
      <c r="H396" s="454"/>
      <c r="I396" s="454"/>
      <c r="J396" s="454"/>
    </row>
    <row r="397" spans="4:10" x14ac:dyDescent="0.2">
      <c r="D397" s="454"/>
      <c r="E397" s="454"/>
      <c r="F397" s="454"/>
      <c r="G397" s="454"/>
      <c r="H397" s="454"/>
      <c r="I397" s="454"/>
      <c r="J397" s="454"/>
    </row>
    <row r="398" spans="4:10" x14ac:dyDescent="0.2">
      <c r="D398" s="454"/>
      <c r="E398" s="454"/>
      <c r="F398" s="454"/>
      <c r="G398" s="454"/>
      <c r="H398" s="454"/>
      <c r="I398" s="454"/>
      <c r="J398" s="454"/>
    </row>
    <row r="399" spans="4:10" x14ac:dyDescent="0.2">
      <c r="D399" s="454"/>
      <c r="E399" s="454"/>
      <c r="F399" s="454"/>
      <c r="G399" s="454"/>
      <c r="H399" s="454"/>
      <c r="I399" s="454"/>
      <c r="J399" s="454"/>
    </row>
    <row r="400" spans="4:10" x14ac:dyDescent="0.2">
      <c r="D400" s="454"/>
      <c r="E400" s="454"/>
      <c r="F400" s="454"/>
      <c r="G400" s="454"/>
      <c r="H400" s="454"/>
      <c r="I400" s="454"/>
      <c r="J400" s="454"/>
    </row>
    <row r="401" spans="4:10" x14ac:dyDescent="0.2">
      <c r="D401" s="454"/>
      <c r="E401" s="454"/>
      <c r="F401" s="454"/>
      <c r="G401" s="454"/>
      <c r="H401" s="454"/>
      <c r="I401" s="454"/>
      <c r="J401" s="454"/>
    </row>
    <row r="402" spans="4:10" x14ac:dyDescent="0.2">
      <c r="D402" s="454"/>
      <c r="E402" s="454"/>
      <c r="F402" s="454"/>
      <c r="G402" s="454"/>
      <c r="H402" s="454"/>
      <c r="I402" s="454"/>
      <c r="J402" s="454"/>
    </row>
    <row r="403" spans="4:10" x14ac:dyDescent="0.2">
      <c r="D403" s="454"/>
      <c r="E403" s="454"/>
      <c r="F403" s="454"/>
      <c r="G403" s="454"/>
      <c r="H403" s="454"/>
      <c r="I403" s="454"/>
      <c r="J403" s="454"/>
    </row>
    <row r="404" spans="4:10" x14ac:dyDescent="0.2">
      <c r="D404" s="454"/>
      <c r="E404" s="454"/>
      <c r="F404" s="454"/>
      <c r="G404" s="454"/>
      <c r="H404" s="454"/>
      <c r="I404" s="454"/>
      <c r="J404" s="454"/>
    </row>
    <row r="405" spans="4:10" x14ac:dyDescent="0.2">
      <c r="D405" s="454"/>
      <c r="E405" s="454"/>
      <c r="F405" s="454"/>
      <c r="G405" s="454"/>
      <c r="H405" s="454"/>
      <c r="I405" s="454"/>
      <c r="J405" s="454"/>
    </row>
    <row r="406" spans="4:10" x14ac:dyDescent="0.2">
      <c r="D406" s="454"/>
      <c r="E406" s="454"/>
      <c r="F406" s="454"/>
      <c r="G406" s="454"/>
      <c r="H406" s="454"/>
      <c r="I406" s="454"/>
      <c r="J406" s="454"/>
    </row>
    <row r="407" spans="4:10" x14ac:dyDescent="0.2">
      <c r="D407" s="454"/>
      <c r="E407" s="454"/>
      <c r="F407" s="454"/>
      <c r="G407" s="454"/>
      <c r="H407" s="454"/>
      <c r="I407" s="454"/>
      <c r="J407" s="454"/>
    </row>
    <row r="408" spans="4:10" x14ac:dyDescent="0.2">
      <c r="D408" s="454"/>
      <c r="E408" s="454"/>
      <c r="F408" s="454"/>
      <c r="G408" s="454"/>
      <c r="H408" s="454"/>
      <c r="I408" s="454"/>
      <c r="J408" s="454"/>
    </row>
    <row r="409" spans="4:10" x14ac:dyDescent="0.2">
      <c r="D409" s="454"/>
      <c r="E409" s="454"/>
      <c r="F409" s="454"/>
      <c r="G409" s="454"/>
      <c r="H409" s="454"/>
      <c r="I409" s="454"/>
      <c r="J409" s="454"/>
    </row>
    <row r="410" spans="4:10" x14ac:dyDescent="0.2">
      <c r="D410" s="454"/>
      <c r="E410" s="454"/>
      <c r="F410" s="454"/>
      <c r="G410" s="454"/>
      <c r="H410" s="454"/>
      <c r="I410" s="454"/>
      <c r="J410" s="454"/>
    </row>
    <row r="411" spans="4:10" x14ac:dyDescent="0.2">
      <c r="D411" s="454"/>
      <c r="E411" s="454"/>
      <c r="F411" s="454"/>
      <c r="G411" s="454"/>
      <c r="H411" s="454"/>
      <c r="I411" s="454"/>
      <c r="J411" s="454"/>
    </row>
    <row r="412" spans="4:10" x14ac:dyDescent="0.2">
      <c r="D412" s="454"/>
      <c r="E412" s="454"/>
      <c r="F412" s="454"/>
      <c r="G412" s="454"/>
      <c r="H412" s="454"/>
      <c r="I412" s="454"/>
      <c r="J412" s="454"/>
    </row>
    <row r="413" spans="4:10" x14ac:dyDescent="0.2">
      <c r="D413" s="454"/>
      <c r="E413" s="454"/>
      <c r="F413" s="454"/>
      <c r="G413" s="454"/>
      <c r="H413" s="454"/>
      <c r="I413" s="454"/>
      <c r="J413" s="454"/>
    </row>
    <row r="414" spans="4:10" x14ac:dyDescent="0.2">
      <c r="D414" s="454"/>
      <c r="E414" s="454"/>
      <c r="F414" s="454"/>
      <c r="G414" s="454"/>
      <c r="H414" s="454"/>
      <c r="I414" s="454"/>
      <c r="J414" s="454"/>
    </row>
    <row r="415" spans="4:10" x14ac:dyDescent="0.2">
      <c r="D415" s="454"/>
      <c r="E415" s="454"/>
      <c r="F415" s="454"/>
      <c r="G415" s="454"/>
      <c r="H415" s="454"/>
      <c r="I415" s="454"/>
      <c r="J415" s="454"/>
    </row>
    <row r="416" spans="4:10" x14ac:dyDescent="0.2">
      <c r="D416" s="454"/>
      <c r="E416" s="454"/>
      <c r="F416" s="454"/>
      <c r="G416" s="454"/>
      <c r="H416" s="454"/>
      <c r="I416" s="454"/>
      <c r="J416" s="454"/>
    </row>
    <row r="417" spans="4:10" x14ac:dyDescent="0.2">
      <c r="D417" s="454"/>
      <c r="E417" s="454"/>
      <c r="F417" s="454"/>
      <c r="G417" s="454"/>
      <c r="H417" s="454"/>
      <c r="I417" s="454"/>
      <c r="J417" s="454"/>
    </row>
    <row r="418" spans="4:10" x14ac:dyDescent="0.2">
      <c r="D418" s="454"/>
      <c r="E418" s="454"/>
      <c r="F418" s="454"/>
      <c r="G418" s="454"/>
      <c r="H418" s="454"/>
      <c r="I418" s="454"/>
      <c r="J418" s="454"/>
    </row>
    <row r="419" spans="4:10" x14ac:dyDescent="0.2">
      <c r="D419" s="454"/>
      <c r="E419" s="454"/>
      <c r="F419" s="454"/>
      <c r="G419" s="454"/>
      <c r="H419" s="454"/>
      <c r="I419" s="454"/>
      <c r="J419" s="454"/>
    </row>
    <row r="420" spans="4:10" x14ac:dyDescent="0.2">
      <c r="D420" s="454"/>
      <c r="E420" s="454"/>
      <c r="F420" s="454"/>
      <c r="G420" s="454"/>
      <c r="H420" s="454"/>
      <c r="I420" s="454"/>
      <c r="J420" s="454"/>
    </row>
    <row r="421" spans="4:10" x14ac:dyDescent="0.2">
      <c r="D421" s="454"/>
      <c r="E421" s="454"/>
      <c r="F421" s="454"/>
      <c r="G421" s="454"/>
      <c r="H421" s="454"/>
      <c r="I421" s="454"/>
      <c r="J421" s="454"/>
    </row>
    <row r="422" spans="4:10" x14ac:dyDescent="0.2">
      <c r="D422" s="454"/>
      <c r="E422" s="454"/>
      <c r="F422" s="454"/>
      <c r="G422" s="454"/>
      <c r="H422" s="454"/>
      <c r="I422" s="454"/>
      <c r="J422" s="454"/>
    </row>
    <row r="423" spans="4:10" x14ac:dyDescent="0.2">
      <c r="D423" s="454"/>
      <c r="E423" s="454"/>
      <c r="F423" s="454"/>
      <c r="G423" s="454"/>
      <c r="H423" s="454"/>
      <c r="I423" s="454"/>
      <c r="J423" s="454"/>
    </row>
    <row r="424" spans="4:10" x14ac:dyDescent="0.2">
      <c r="D424" s="454"/>
      <c r="E424" s="454"/>
      <c r="F424" s="454"/>
      <c r="G424" s="454"/>
      <c r="H424" s="454"/>
      <c r="I424" s="454"/>
      <c r="J424" s="454"/>
    </row>
    <row r="425" spans="4:10" x14ac:dyDescent="0.2">
      <c r="D425" s="454"/>
      <c r="E425" s="454"/>
      <c r="F425" s="454"/>
      <c r="G425" s="454"/>
      <c r="H425" s="454"/>
      <c r="I425" s="454"/>
      <c r="J425" s="454"/>
    </row>
    <row r="426" spans="4:10" x14ac:dyDescent="0.2">
      <c r="D426" s="454"/>
      <c r="E426" s="454"/>
      <c r="F426" s="454"/>
      <c r="G426" s="454"/>
      <c r="H426" s="454"/>
      <c r="I426" s="454"/>
      <c r="J426" s="454"/>
    </row>
    <row r="427" spans="4:10" x14ac:dyDescent="0.2">
      <c r="D427" s="454"/>
      <c r="E427" s="454"/>
      <c r="F427" s="454"/>
      <c r="G427" s="454"/>
      <c r="H427" s="454"/>
      <c r="I427" s="454"/>
      <c r="J427" s="454"/>
    </row>
    <row r="428" spans="4:10" x14ac:dyDescent="0.2">
      <c r="D428" s="454"/>
      <c r="E428" s="454"/>
      <c r="F428" s="454"/>
      <c r="G428" s="454"/>
      <c r="H428" s="454"/>
      <c r="I428" s="454"/>
      <c r="J428" s="454"/>
    </row>
    <row r="429" spans="4:10" x14ac:dyDescent="0.2">
      <c r="D429" s="454"/>
      <c r="E429" s="454"/>
      <c r="F429" s="454"/>
      <c r="G429" s="454"/>
      <c r="H429" s="454"/>
      <c r="I429" s="454"/>
      <c r="J429" s="454"/>
    </row>
    <row r="430" spans="4:10" x14ac:dyDescent="0.2">
      <c r="D430" s="454"/>
      <c r="E430" s="454"/>
      <c r="F430" s="454"/>
      <c r="G430" s="454"/>
      <c r="H430" s="454"/>
      <c r="I430" s="454"/>
      <c r="J430" s="454"/>
    </row>
    <row r="431" spans="4:10" x14ac:dyDescent="0.2">
      <c r="D431" s="454"/>
      <c r="E431" s="454"/>
      <c r="F431" s="454"/>
      <c r="G431" s="454"/>
      <c r="H431" s="454"/>
      <c r="I431" s="454"/>
      <c r="J431" s="454"/>
    </row>
    <row r="432" spans="4:10" x14ac:dyDescent="0.2">
      <c r="D432" s="454"/>
      <c r="E432" s="454"/>
      <c r="F432" s="454"/>
      <c r="G432" s="454"/>
      <c r="H432" s="454"/>
      <c r="I432" s="454"/>
      <c r="J432" s="454"/>
    </row>
    <row r="433" spans="4:10" x14ac:dyDescent="0.2">
      <c r="D433" s="454"/>
      <c r="E433" s="454"/>
      <c r="F433" s="454"/>
      <c r="G433" s="454"/>
      <c r="H433" s="454"/>
      <c r="I433" s="454"/>
      <c r="J433" s="454"/>
    </row>
    <row r="434" spans="4:10" x14ac:dyDescent="0.2">
      <c r="D434" s="454"/>
      <c r="E434" s="454"/>
      <c r="F434" s="454"/>
      <c r="G434" s="454"/>
      <c r="H434" s="454"/>
      <c r="I434" s="454"/>
      <c r="J434" s="454"/>
    </row>
    <row r="435" spans="4:10" x14ac:dyDescent="0.2">
      <c r="D435" s="454"/>
      <c r="E435" s="454"/>
      <c r="F435" s="454"/>
      <c r="G435" s="454"/>
      <c r="H435" s="454"/>
      <c r="I435" s="454"/>
      <c r="J435" s="454"/>
    </row>
    <row r="436" spans="4:10" x14ac:dyDescent="0.2">
      <c r="D436" s="454"/>
      <c r="E436" s="454"/>
      <c r="F436" s="454"/>
      <c r="G436" s="454"/>
      <c r="H436" s="454"/>
      <c r="I436" s="454"/>
      <c r="J436" s="454"/>
    </row>
    <row r="437" spans="4:10" x14ac:dyDescent="0.2">
      <c r="D437" s="454"/>
      <c r="E437" s="454"/>
      <c r="F437" s="454"/>
      <c r="G437" s="454"/>
      <c r="H437" s="454"/>
      <c r="I437" s="454"/>
      <c r="J437" s="454"/>
    </row>
    <row r="438" spans="4:10" x14ac:dyDescent="0.2">
      <c r="D438" s="454"/>
      <c r="E438" s="454"/>
      <c r="F438" s="454"/>
      <c r="G438" s="454"/>
      <c r="H438" s="454"/>
      <c r="I438" s="454"/>
      <c r="J438" s="454"/>
    </row>
    <row r="439" spans="4:10" x14ac:dyDescent="0.2">
      <c r="D439" s="454"/>
      <c r="E439" s="454"/>
      <c r="F439" s="454"/>
      <c r="G439" s="454"/>
      <c r="H439" s="454"/>
      <c r="I439" s="454"/>
      <c r="J439" s="454"/>
    </row>
    <row r="440" spans="4:10" x14ac:dyDescent="0.2">
      <c r="D440" s="454"/>
      <c r="E440" s="454"/>
      <c r="F440" s="454"/>
      <c r="G440" s="454"/>
      <c r="H440" s="454"/>
      <c r="I440" s="454"/>
      <c r="J440" s="454"/>
    </row>
    <row r="441" spans="4:10" x14ac:dyDescent="0.2">
      <c r="D441" s="454"/>
      <c r="E441" s="454"/>
      <c r="F441" s="454"/>
      <c r="G441" s="454"/>
      <c r="H441" s="454"/>
      <c r="I441" s="454"/>
      <c r="J441" s="454"/>
    </row>
    <row r="442" spans="4:10" x14ac:dyDescent="0.2">
      <c r="D442" s="454"/>
      <c r="E442" s="454"/>
      <c r="F442" s="454"/>
      <c r="G442" s="454"/>
      <c r="H442" s="454"/>
      <c r="I442" s="454"/>
      <c r="J442" s="454"/>
    </row>
    <row r="443" spans="4:10" x14ac:dyDescent="0.2">
      <c r="D443" s="454"/>
      <c r="E443" s="454"/>
      <c r="F443" s="454"/>
      <c r="G443" s="454"/>
      <c r="H443" s="454"/>
      <c r="I443" s="454"/>
      <c r="J443" s="454"/>
    </row>
    <row r="444" spans="4:10" x14ac:dyDescent="0.2">
      <c r="D444" s="454"/>
      <c r="E444" s="454"/>
      <c r="F444" s="454"/>
      <c r="G444" s="454"/>
      <c r="H444" s="454"/>
      <c r="I444" s="454"/>
      <c r="J444" s="454"/>
    </row>
    <row r="445" spans="4:10" x14ac:dyDescent="0.2">
      <c r="D445" s="454"/>
      <c r="E445" s="454"/>
      <c r="F445" s="454"/>
      <c r="G445" s="454"/>
      <c r="H445" s="454"/>
      <c r="I445" s="454"/>
      <c r="J445" s="454"/>
    </row>
    <row r="446" spans="4:10" x14ac:dyDescent="0.2">
      <c r="D446" s="454"/>
      <c r="E446" s="454"/>
      <c r="F446" s="454"/>
      <c r="G446" s="454"/>
      <c r="H446" s="454"/>
      <c r="I446" s="454"/>
      <c r="J446" s="454"/>
    </row>
    <row r="447" spans="4:10" x14ac:dyDescent="0.2">
      <c r="D447" s="454"/>
      <c r="E447" s="454"/>
      <c r="F447" s="454"/>
      <c r="G447" s="454"/>
      <c r="H447" s="454"/>
      <c r="I447" s="454"/>
      <c r="J447" s="454"/>
    </row>
    <row r="448" spans="4:10" x14ac:dyDescent="0.2">
      <c r="D448" s="454"/>
      <c r="E448" s="454"/>
      <c r="F448" s="454"/>
      <c r="G448" s="454"/>
      <c r="H448" s="454"/>
      <c r="I448" s="454"/>
      <c r="J448" s="454"/>
    </row>
    <row r="449" spans="4:10" x14ac:dyDescent="0.2">
      <c r="D449" s="454"/>
      <c r="E449" s="454"/>
      <c r="F449" s="454"/>
      <c r="G449" s="454"/>
      <c r="H449" s="454"/>
      <c r="I449" s="454"/>
      <c r="J449" s="454"/>
    </row>
    <row r="450" spans="4:10" x14ac:dyDescent="0.2">
      <c r="D450" s="454"/>
      <c r="E450" s="454"/>
      <c r="F450" s="454"/>
      <c r="G450" s="454"/>
      <c r="H450" s="454"/>
      <c r="I450" s="454"/>
      <c r="J450" s="454"/>
    </row>
    <row r="451" spans="4:10" x14ac:dyDescent="0.2">
      <c r="D451" s="454"/>
      <c r="E451" s="454"/>
      <c r="F451" s="454"/>
      <c r="G451" s="454"/>
      <c r="H451" s="454"/>
      <c r="I451" s="454"/>
      <c r="J451" s="454"/>
    </row>
    <row r="452" spans="4:10" x14ac:dyDescent="0.2">
      <c r="D452" s="454"/>
      <c r="E452" s="454"/>
      <c r="F452" s="454"/>
      <c r="G452" s="454"/>
      <c r="H452" s="454"/>
      <c r="I452" s="454"/>
      <c r="J452" s="454"/>
    </row>
    <row r="453" spans="4:10" x14ac:dyDescent="0.2">
      <c r="D453" s="454"/>
      <c r="E453" s="454"/>
      <c r="F453" s="454"/>
      <c r="G453" s="454"/>
      <c r="H453" s="454"/>
      <c r="I453" s="454"/>
      <c r="J453" s="454"/>
    </row>
    <row r="454" spans="4:10" x14ac:dyDescent="0.2">
      <c r="D454" s="454"/>
      <c r="E454" s="454"/>
      <c r="F454" s="454"/>
      <c r="G454" s="454"/>
      <c r="H454" s="454"/>
      <c r="I454" s="454"/>
      <c r="J454" s="454"/>
    </row>
    <row r="455" spans="4:10" x14ac:dyDescent="0.2">
      <c r="D455" s="454"/>
      <c r="E455" s="454"/>
      <c r="F455" s="454"/>
      <c r="G455" s="454"/>
      <c r="H455" s="454"/>
      <c r="I455" s="454"/>
      <c r="J455" s="454"/>
    </row>
    <row r="456" spans="4:10" x14ac:dyDescent="0.2">
      <c r="D456" s="454"/>
      <c r="E456" s="454"/>
      <c r="F456" s="454"/>
      <c r="G456" s="454"/>
      <c r="H456" s="454"/>
      <c r="I456" s="454"/>
      <c r="J456" s="454"/>
    </row>
    <row r="457" spans="4:10" x14ac:dyDescent="0.2">
      <c r="D457" s="454"/>
      <c r="E457" s="454"/>
      <c r="F457" s="454"/>
      <c r="G457" s="454"/>
      <c r="H457" s="454"/>
      <c r="I457" s="454"/>
      <c r="J457" s="454"/>
    </row>
    <row r="458" spans="4:10" x14ac:dyDescent="0.2">
      <c r="D458" s="454"/>
      <c r="E458" s="454"/>
      <c r="F458" s="454"/>
      <c r="G458" s="454"/>
      <c r="H458" s="454"/>
      <c r="I458" s="454"/>
      <c r="J458" s="454"/>
    </row>
    <row r="459" spans="4:10" x14ac:dyDescent="0.2">
      <c r="D459" s="454"/>
      <c r="E459" s="454"/>
      <c r="F459" s="454"/>
      <c r="G459" s="454"/>
      <c r="H459" s="454"/>
      <c r="I459" s="454"/>
      <c r="J459" s="454"/>
    </row>
    <row r="460" spans="4:10" x14ac:dyDescent="0.2">
      <c r="D460" s="454"/>
      <c r="E460" s="454"/>
      <c r="F460" s="454"/>
      <c r="G460" s="454"/>
      <c r="H460" s="454"/>
      <c r="I460" s="454"/>
      <c r="J460" s="454"/>
    </row>
    <row r="461" spans="4:10" x14ac:dyDescent="0.2">
      <c r="D461" s="454"/>
      <c r="E461" s="454"/>
      <c r="F461" s="454"/>
      <c r="G461" s="454"/>
      <c r="H461" s="454"/>
      <c r="I461" s="454"/>
      <c r="J461" s="454"/>
    </row>
    <row r="462" spans="4:10" x14ac:dyDescent="0.2">
      <c r="D462" s="454"/>
      <c r="E462" s="454"/>
      <c r="F462" s="454"/>
      <c r="G462" s="454"/>
      <c r="H462" s="454"/>
      <c r="I462" s="454"/>
      <c r="J462" s="454"/>
    </row>
    <row r="463" spans="4:10" x14ac:dyDescent="0.2">
      <c r="D463" s="454"/>
      <c r="E463" s="454"/>
      <c r="F463" s="454"/>
      <c r="G463" s="454"/>
      <c r="H463" s="454"/>
      <c r="I463" s="454"/>
      <c r="J463" s="454"/>
    </row>
    <row r="464" spans="4:10" x14ac:dyDescent="0.2">
      <c r="D464" s="454"/>
      <c r="E464" s="454"/>
      <c r="F464" s="454"/>
      <c r="G464" s="454"/>
      <c r="H464" s="454"/>
      <c r="I464" s="454"/>
      <c r="J464" s="454"/>
    </row>
    <row r="465" spans="4:10" x14ac:dyDescent="0.2">
      <c r="D465" s="454"/>
      <c r="E465" s="454"/>
      <c r="F465" s="454"/>
      <c r="G465" s="454"/>
      <c r="H465" s="454"/>
      <c r="I465" s="454"/>
      <c r="J465" s="454"/>
    </row>
    <row r="466" spans="4:10" x14ac:dyDescent="0.2">
      <c r="D466" s="454"/>
      <c r="E466" s="454"/>
      <c r="F466" s="454"/>
      <c r="G466" s="454"/>
      <c r="H466" s="454"/>
      <c r="I466" s="454"/>
      <c r="J466" s="454"/>
    </row>
    <row r="467" spans="4:10" x14ac:dyDescent="0.2">
      <c r="D467" s="454"/>
      <c r="E467" s="454"/>
      <c r="F467" s="454"/>
      <c r="G467" s="454"/>
      <c r="H467" s="454"/>
      <c r="I467" s="454"/>
      <c r="J467" s="454"/>
    </row>
    <row r="468" spans="4:10" x14ac:dyDescent="0.2">
      <c r="D468" s="454"/>
      <c r="E468" s="454"/>
      <c r="F468" s="454"/>
      <c r="G468" s="454"/>
      <c r="H468" s="454"/>
      <c r="I468" s="454"/>
      <c r="J468" s="454"/>
    </row>
    <row r="469" spans="4:10" x14ac:dyDescent="0.2">
      <c r="D469" s="454"/>
      <c r="E469" s="454"/>
      <c r="F469" s="454"/>
      <c r="G469" s="454"/>
      <c r="H469" s="454"/>
      <c r="I469" s="454"/>
      <c r="J469" s="454"/>
    </row>
    <row r="470" spans="4:10" x14ac:dyDescent="0.2">
      <c r="D470" s="454"/>
      <c r="E470" s="454"/>
      <c r="F470" s="454"/>
      <c r="G470" s="454"/>
      <c r="H470" s="454"/>
      <c r="I470" s="454"/>
      <c r="J470" s="454"/>
    </row>
    <row r="471" spans="4:10" x14ac:dyDescent="0.2">
      <c r="D471" s="454"/>
      <c r="E471" s="454"/>
      <c r="F471" s="454"/>
      <c r="G471" s="454"/>
      <c r="H471" s="454"/>
      <c r="I471" s="454"/>
      <c r="J471" s="454"/>
    </row>
    <row r="472" spans="4:10" x14ac:dyDescent="0.2">
      <c r="D472" s="454"/>
      <c r="E472" s="454"/>
      <c r="F472" s="454"/>
      <c r="G472" s="454"/>
      <c r="H472" s="454"/>
      <c r="I472" s="454"/>
      <c r="J472" s="454"/>
    </row>
    <row r="473" spans="4:10" x14ac:dyDescent="0.2">
      <c r="D473" s="454"/>
      <c r="E473" s="454"/>
      <c r="F473" s="454"/>
      <c r="G473" s="454"/>
      <c r="H473" s="454"/>
      <c r="I473" s="454"/>
      <c r="J473" s="454"/>
    </row>
    <row r="474" spans="4:10" x14ac:dyDescent="0.2">
      <c r="D474" s="454"/>
      <c r="E474" s="454"/>
      <c r="F474" s="454"/>
      <c r="G474" s="454"/>
      <c r="H474" s="454"/>
      <c r="I474" s="454"/>
      <c r="J474" s="454"/>
    </row>
    <row r="475" spans="4:10" x14ac:dyDescent="0.2">
      <c r="D475" s="454"/>
      <c r="E475" s="454"/>
      <c r="F475" s="454"/>
      <c r="G475" s="454"/>
      <c r="H475" s="454"/>
      <c r="I475" s="454"/>
      <c r="J475" s="454"/>
    </row>
    <row r="476" spans="4:10" x14ac:dyDescent="0.2">
      <c r="D476" s="454"/>
      <c r="E476" s="454"/>
      <c r="F476" s="454"/>
      <c r="G476" s="454"/>
      <c r="H476" s="454"/>
      <c r="I476" s="454"/>
      <c r="J476" s="454"/>
    </row>
    <row r="477" spans="4:10" x14ac:dyDescent="0.2">
      <c r="D477" s="454"/>
      <c r="E477" s="454"/>
      <c r="F477" s="454"/>
      <c r="G477" s="454"/>
      <c r="H477" s="454"/>
      <c r="I477" s="454"/>
      <c r="J477" s="454"/>
    </row>
    <row r="478" spans="4:10" x14ac:dyDescent="0.2">
      <c r="D478" s="454"/>
      <c r="E478" s="454"/>
      <c r="F478" s="454"/>
      <c r="G478" s="454"/>
      <c r="H478" s="454"/>
      <c r="I478" s="454"/>
      <c r="J478" s="454"/>
    </row>
    <row r="479" spans="4:10" x14ac:dyDescent="0.2">
      <c r="D479" s="454"/>
      <c r="E479" s="454"/>
      <c r="F479" s="454"/>
      <c r="G479" s="454"/>
      <c r="H479" s="454"/>
      <c r="I479" s="454"/>
      <c r="J479" s="454"/>
    </row>
    <row r="480" spans="4:10" x14ac:dyDescent="0.2">
      <c r="D480" s="454"/>
      <c r="E480" s="454"/>
      <c r="F480" s="454"/>
      <c r="G480" s="454"/>
      <c r="H480" s="454"/>
      <c r="I480" s="454"/>
      <c r="J480" s="454"/>
    </row>
    <row r="481" spans="4:10" x14ac:dyDescent="0.2">
      <c r="D481" s="454"/>
      <c r="E481" s="454"/>
      <c r="F481" s="454"/>
      <c r="G481" s="454"/>
      <c r="H481" s="454"/>
      <c r="I481" s="454"/>
      <c r="J481" s="454"/>
    </row>
    <row r="482" spans="4:10" x14ac:dyDescent="0.2">
      <c r="D482" s="454"/>
      <c r="E482" s="454"/>
      <c r="F482" s="454"/>
      <c r="G482" s="454"/>
      <c r="H482" s="454"/>
      <c r="I482" s="454"/>
      <c r="J482" s="454"/>
    </row>
    <row r="483" spans="4:10" x14ac:dyDescent="0.2">
      <c r="D483" s="454"/>
      <c r="E483" s="454"/>
      <c r="F483" s="454"/>
      <c r="G483" s="454"/>
      <c r="H483" s="454"/>
      <c r="I483" s="454"/>
      <c r="J483" s="454"/>
    </row>
    <row r="484" spans="4:10" x14ac:dyDescent="0.2">
      <c r="D484" s="454"/>
      <c r="E484" s="454"/>
      <c r="F484" s="454"/>
      <c r="G484" s="454"/>
      <c r="H484" s="454"/>
      <c r="I484" s="454"/>
      <c r="J484" s="454"/>
    </row>
    <row r="485" spans="4:10" x14ac:dyDescent="0.2">
      <c r="D485" s="454"/>
      <c r="E485" s="454"/>
      <c r="F485" s="454"/>
      <c r="G485" s="454"/>
      <c r="H485" s="454"/>
      <c r="I485" s="454"/>
      <c r="J485" s="454"/>
    </row>
    <row r="486" spans="4:10" x14ac:dyDescent="0.2">
      <c r="D486" s="454"/>
      <c r="E486" s="454"/>
      <c r="F486" s="454"/>
      <c r="G486" s="454"/>
      <c r="H486" s="454"/>
      <c r="I486" s="454"/>
      <c r="J486" s="454"/>
    </row>
    <row r="487" spans="4:10" x14ac:dyDescent="0.2">
      <c r="D487" s="454"/>
      <c r="E487" s="454"/>
      <c r="F487" s="454"/>
      <c r="G487" s="454"/>
      <c r="H487" s="454"/>
      <c r="I487" s="454"/>
      <c r="J487" s="454"/>
    </row>
    <row r="488" spans="4:10" x14ac:dyDescent="0.2">
      <c r="D488" s="454"/>
      <c r="E488" s="454"/>
      <c r="F488" s="454"/>
      <c r="G488" s="454"/>
      <c r="H488" s="454"/>
      <c r="I488" s="454"/>
      <c r="J488" s="454"/>
    </row>
    <row r="489" spans="4:10" x14ac:dyDescent="0.2">
      <c r="D489" s="454"/>
      <c r="E489" s="454"/>
      <c r="F489" s="454"/>
      <c r="G489" s="454"/>
      <c r="H489" s="454"/>
      <c r="I489" s="454"/>
      <c r="J489" s="454"/>
    </row>
    <row r="490" spans="4:10" x14ac:dyDescent="0.2">
      <c r="D490" s="454"/>
      <c r="E490" s="454"/>
      <c r="F490" s="454"/>
      <c r="G490" s="454"/>
      <c r="H490" s="454"/>
      <c r="I490" s="454"/>
      <c r="J490" s="454"/>
    </row>
    <row r="491" spans="4:10" x14ac:dyDescent="0.2">
      <c r="D491" s="454"/>
      <c r="E491" s="454"/>
      <c r="F491" s="454"/>
      <c r="G491" s="454"/>
      <c r="H491" s="454"/>
      <c r="I491" s="454"/>
      <c r="J491" s="454"/>
    </row>
    <row r="492" spans="4:10" x14ac:dyDescent="0.2">
      <c r="D492" s="454"/>
      <c r="E492" s="454"/>
      <c r="F492" s="454"/>
      <c r="G492" s="454"/>
      <c r="H492" s="454"/>
      <c r="I492" s="454"/>
      <c r="J492" s="454"/>
    </row>
    <row r="493" spans="4:10" x14ac:dyDescent="0.2">
      <c r="D493" s="454"/>
      <c r="E493" s="454"/>
      <c r="F493" s="454"/>
      <c r="G493" s="454"/>
      <c r="H493" s="454"/>
      <c r="I493" s="454"/>
      <c r="J493" s="454"/>
    </row>
    <row r="494" spans="4:10" x14ac:dyDescent="0.2">
      <c r="D494" s="454"/>
      <c r="E494" s="454"/>
      <c r="F494" s="454"/>
      <c r="G494" s="454"/>
      <c r="H494" s="454"/>
      <c r="I494" s="454"/>
      <c r="J494" s="454"/>
    </row>
    <row r="495" spans="4:10" x14ac:dyDescent="0.2">
      <c r="D495" s="454"/>
      <c r="E495" s="454"/>
      <c r="F495" s="454"/>
      <c r="G495" s="454"/>
      <c r="H495" s="454"/>
      <c r="I495" s="454"/>
      <c r="J495" s="454"/>
    </row>
    <row r="496" spans="4:10" x14ac:dyDescent="0.2">
      <c r="D496" s="454"/>
      <c r="E496" s="454"/>
      <c r="F496" s="454"/>
      <c r="G496" s="454"/>
      <c r="H496" s="454"/>
      <c r="I496" s="454"/>
      <c r="J496" s="454"/>
    </row>
    <row r="497" spans="4:10" x14ac:dyDescent="0.2">
      <c r="D497" s="454"/>
      <c r="E497" s="454"/>
      <c r="F497" s="454"/>
      <c r="G497" s="454"/>
      <c r="H497" s="454"/>
      <c r="I497" s="454"/>
      <c r="J497" s="454"/>
    </row>
    <row r="498" spans="4:10" x14ac:dyDescent="0.2">
      <c r="D498" s="454"/>
      <c r="E498" s="454"/>
      <c r="F498" s="454"/>
      <c r="G498" s="454"/>
      <c r="H498" s="454"/>
      <c r="I498" s="454"/>
      <c r="J498" s="454"/>
    </row>
    <row r="499" spans="4:10" x14ac:dyDescent="0.2">
      <c r="D499" s="454"/>
      <c r="E499" s="454"/>
      <c r="F499" s="454"/>
      <c r="G499" s="454"/>
      <c r="H499" s="454"/>
      <c r="I499" s="454"/>
      <c r="J499" s="454"/>
    </row>
    <row r="500" spans="4:10" x14ac:dyDescent="0.2">
      <c r="D500" s="454"/>
      <c r="E500" s="454"/>
      <c r="F500" s="454"/>
      <c r="G500" s="454"/>
      <c r="H500" s="454"/>
      <c r="I500" s="454"/>
      <c r="J500" s="454"/>
    </row>
    <row r="501" spans="4:10" x14ac:dyDescent="0.2">
      <c r="D501" s="454"/>
      <c r="E501" s="454"/>
      <c r="F501" s="454"/>
      <c r="G501" s="454"/>
      <c r="H501" s="454"/>
      <c r="I501" s="454"/>
      <c r="J501" s="454"/>
    </row>
    <row r="502" spans="4:10" x14ac:dyDescent="0.2">
      <c r="D502" s="454"/>
      <c r="E502" s="454"/>
      <c r="F502" s="454"/>
      <c r="G502" s="454"/>
      <c r="H502" s="454"/>
      <c r="I502" s="454"/>
      <c r="J502" s="454"/>
    </row>
    <row r="503" spans="4:10" x14ac:dyDescent="0.2">
      <c r="D503" s="454"/>
      <c r="E503" s="454"/>
      <c r="F503" s="454"/>
      <c r="G503" s="454"/>
      <c r="H503" s="454"/>
      <c r="I503" s="454"/>
      <c r="J503" s="454"/>
    </row>
    <row r="504" spans="4:10" x14ac:dyDescent="0.2">
      <c r="D504" s="454"/>
      <c r="E504" s="454"/>
      <c r="F504" s="454"/>
      <c r="G504" s="454"/>
      <c r="H504" s="454"/>
      <c r="I504" s="454"/>
      <c r="J504" s="454"/>
    </row>
    <row r="505" spans="4:10" x14ac:dyDescent="0.2">
      <c r="D505" s="454"/>
      <c r="E505" s="454"/>
      <c r="F505" s="454"/>
      <c r="G505" s="454"/>
      <c r="H505" s="454"/>
      <c r="I505" s="454"/>
      <c r="J505" s="454"/>
    </row>
    <row r="506" spans="4:10" x14ac:dyDescent="0.2">
      <c r="D506" s="454"/>
      <c r="E506" s="454"/>
      <c r="F506" s="454"/>
      <c r="G506" s="454"/>
      <c r="H506" s="454"/>
      <c r="I506" s="454"/>
      <c r="J506" s="454"/>
    </row>
    <row r="507" spans="4:10" x14ac:dyDescent="0.2">
      <c r="D507" s="454"/>
      <c r="E507" s="454"/>
      <c r="F507" s="454"/>
      <c r="G507" s="454"/>
      <c r="H507" s="454"/>
      <c r="I507" s="454"/>
      <c r="J507" s="454"/>
    </row>
    <row r="508" spans="4:10" x14ac:dyDescent="0.2">
      <c r="D508" s="454"/>
      <c r="E508" s="454"/>
      <c r="F508" s="454"/>
      <c r="G508" s="454"/>
      <c r="H508" s="454"/>
      <c r="I508" s="454"/>
      <c r="J508" s="454"/>
    </row>
    <row r="509" spans="4:10" x14ac:dyDescent="0.2">
      <c r="D509" s="454"/>
      <c r="E509" s="454"/>
      <c r="F509" s="454"/>
      <c r="G509" s="454"/>
      <c r="H509" s="454"/>
      <c r="I509" s="454"/>
      <c r="J509" s="454"/>
    </row>
    <row r="510" spans="4:10" x14ac:dyDescent="0.2">
      <c r="D510" s="454"/>
      <c r="E510" s="454"/>
      <c r="F510" s="454"/>
      <c r="G510" s="454"/>
      <c r="H510" s="454"/>
      <c r="I510" s="454"/>
      <c r="J510" s="454"/>
    </row>
    <row r="511" spans="4:10" x14ac:dyDescent="0.2">
      <c r="D511" s="454"/>
      <c r="E511" s="454"/>
      <c r="F511" s="454"/>
      <c r="G511" s="454"/>
      <c r="H511" s="454"/>
      <c r="I511" s="454"/>
      <c r="J511" s="454"/>
    </row>
    <row r="512" spans="4:10" x14ac:dyDescent="0.2">
      <c r="D512" s="454"/>
      <c r="E512" s="454"/>
      <c r="F512" s="454"/>
      <c r="G512" s="454"/>
      <c r="H512" s="454"/>
      <c r="I512" s="454"/>
      <c r="J512" s="454"/>
    </row>
    <row r="513" spans="4:10" x14ac:dyDescent="0.2">
      <c r="D513" s="454"/>
      <c r="E513" s="454"/>
      <c r="F513" s="454"/>
      <c r="G513" s="454"/>
      <c r="H513" s="454"/>
      <c r="I513" s="454"/>
      <c r="J513" s="454"/>
    </row>
    <row r="514" spans="4:10" x14ac:dyDescent="0.2">
      <c r="D514" s="454"/>
      <c r="E514" s="454"/>
      <c r="F514" s="454"/>
      <c r="G514" s="454"/>
      <c r="H514" s="454"/>
      <c r="I514" s="454"/>
      <c r="J514" s="454"/>
    </row>
    <row r="515" spans="4:10" x14ac:dyDescent="0.2">
      <c r="D515" s="454"/>
      <c r="E515" s="454"/>
      <c r="F515" s="454"/>
      <c r="G515" s="454"/>
      <c r="H515" s="454"/>
      <c r="I515" s="454"/>
      <c r="J515" s="454"/>
    </row>
    <row r="516" spans="4:10" x14ac:dyDescent="0.2">
      <c r="D516" s="454"/>
      <c r="E516" s="454"/>
      <c r="F516" s="454"/>
      <c r="G516" s="454"/>
      <c r="H516" s="454"/>
      <c r="I516" s="454"/>
      <c r="J516" s="454"/>
    </row>
    <row r="517" spans="4:10" x14ac:dyDescent="0.2">
      <c r="D517" s="454"/>
      <c r="E517" s="454"/>
      <c r="F517" s="454"/>
      <c r="G517" s="454"/>
      <c r="H517" s="454"/>
      <c r="I517" s="454"/>
      <c r="J517" s="454"/>
    </row>
    <row r="518" spans="4:10" x14ac:dyDescent="0.2">
      <c r="D518" s="454"/>
      <c r="E518" s="454"/>
      <c r="F518" s="454"/>
      <c r="G518" s="454"/>
      <c r="H518" s="454"/>
      <c r="I518" s="454"/>
      <c r="J518" s="454"/>
    </row>
    <row r="519" spans="4:10" x14ac:dyDescent="0.2">
      <c r="D519" s="454"/>
      <c r="E519" s="454"/>
      <c r="F519" s="454"/>
      <c r="G519" s="454"/>
      <c r="H519" s="454"/>
      <c r="I519" s="454"/>
      <c r="J519" s="454"/>
    </row>
    <row r="520" spans="4:10" x14ac:dyDescent="0.2">
      <c r="D520" s="454"/>
      <c r="E520" s="454"/>
      <c r="F520" s="454"/>
      <c r="G520" s="454"/>
      <c r="H520" s="454"/>
      <c r="I520" s="454"/>
      <c r="J520" s="454"/>
    </row>
    <row r="521" spans="4:10" x14ac:dyDescent="0.2">
      <c r="D521" s="454"/>
      <c r="E521" s="454"/>
      <c r="F521" s="454"/>
      <c r="G521" s="454"/>
      <c r="H521" s="454"/>
      <c r="I521" s="454"/>
      <c r="J521" s="454"/>
    </row>
    <row r="522" spans="4:10" x14ac:dyDescent="0.2">
      <c r="D522" s="454"/>
      <c r="E522" s="454"/>
      <c r="F522" s="454"/>
      <c r="G522" s="454"/>
      <c r="H522" s="454"/>
      <c r="I522" s="454"/>
      <c r="J522" s="454"/>
    </row>
    <row r="523" spans="4:10" x14ac:dyDescent="0.2">
      <c r="D523" s="454"/>
      <c r="E523" s="454"/>
      <c r="F523" s="454"/>
      <c r="G523" s="454"/>
      <c r="H523" s="454"/>
      <c r="I523" s="454"/>
      <c r="J523" s="454"/>
    </row>
    <row r="524" spans="4:10" x14ac:dyDescent="0.2">
      <c r="D524" s="454"/>
      <c r="E524" s="454"/>
      <c r="F524" s="454"/>
      <c r="G524" s="454"/>
      <c r="H524" s="454"/>
      <c r="I524" s="454"/>
      <c r="J524" s="454"/>
    </row>
    <row r="525" spans="4:10" x14ac:dyDescent="0.2">
      <c r="D525" s="454"/>
      <c r="E525" s="454"/>
      <c r="F525" s="454"/>
      <c r="G525" s="454"/>
      <c r="H525" s="454"/>
      <c r="I525" s="454"/>
      <c r="J525" s="454"/>
    </row>
    <row r="526" spans="4:10" x14ac:dyDescent="0.2">
      <c r="D526" s="454"/>
      <c r="E526" s="454"/>
      <c r="F526" s="454"/>
      <c r="G526" s="454"/>
      <c r="H526" s="454"/>
      <c r="I526" s="454"/>
      <c r="J526" s="454"/>
    </row>
    <row r="527" spans="4:10" x14ac:dyDescent="0.2">
      <c r="D527" s="454"/>
      <c r="E527" s="454"/>
      <c r="F527" s="454"/>
      <c r="G527" s="454"/>
      <c r="H527" s="454"/>
      <c r="I527" s="454"/>
      <c r="J527" s="454"/>
    </row>
    <row r="528" spans="4:10" x14ac:dyDescent="0.2">
      <c r="D528" s="454"/>
      <c r="E528" s="454"/>
      <c r="F528" s="454"/>
      <c r="G528" s="454"/>
      <c r="H528" s="454"/>
      <c r="I528" s="454"/>
      <c r="J528" s="454"/>
    </row>
    <row r="529" spans="4:10" x14ac:dyDescent="0.2">
      <c r="D529" s="454"/>
      <c r="E529" s="454"/>
      <c r="F529" s="454"/>
      <c r="G529" s="454"/>
      <c r="H529" s="454"/>
      <c r="I529" s="454"/>
      <c r="J529" s="454"/>
    </row>
    <row r="530" spans="4:10" x14ac:dyDescent="0.2">
      <c r="D530" s="454"/>
      <c r="E530" s="454"/>
      <c r="F530" s="454"/>
      <c r="G530" s="454"/>
      <c r="H530" s="454"/>
      <c r="I530" s="454"/>
      <c r="J530" s="454"/>
    </row>
    <row r="531" spans="4:10" x14ac:dyDescent="0.2">
      <c r="D531" s="454"/>
      <c r="E531" s="454"/>
      <c r="F531" s="454"/>
      <c r="G531" s="454"/>
      <c r="H531" s="454"/>
      <c r="I531" s="454"/>
      <c r="J531" s="454"/>
    </row>
    <row r="532" spans="4:10" x14ac:dyDescent="0.2">
      <c r="D532" s="454"/>
      <c r="E532" s="454"/>
      <c r="F532" s="454"/>
      <c r="G532" s="454"/>
      <c r="H532" s="454"/>
      <c r="I532" s="454"/>
      <c r="J532" s="454"/>
    </row>
    <row r="533" spans="4:10" x14ac:dyDescent="0.2">
      <c r="D533" s="454"/>
      <c r="E533" s="454"/>
      <c r="F533" s="454"/>
      <c r="G533" s="454"/>
      <c r="H533" s="454"/>
      <c r="I533" s="454"/>
      <c r="J533" s="454"/>
    </row>
    <row r="534" spans="4:10" x14ac:dyDescent="0.2">
      <c r="D534" s="454"/>
      <c r="E534" s="454"/>
      <c r="F534" s="454"/>
      <c r="G534" s="454"/>
      <c r="H534" s="454"/>
      <c r="I534" s="454"/>
      <c r="J534" s="454"/>
    </row>
    <row r="535" spans="4:10" x14ac:dyDescent="0.2">
      <c r="D535" s="454"/>
      <c r="E535" s="454"/>
      <c r="F535" s="454"/>
      <c r="G535" s="454"/>
      <c r="H535" s="454"/>
      <c r="I535" s="454"/>
      <c r="J535" s="454"/>
    </row>
    <row r="536" spans="4:10" x14ac:dyDescent="0.2">
      <c r="D536" s="454"/>
      <c r="E536" s="454"/>
      <c r="F536" s="454"/>
      <c r="G536" s="454"/>
      <c r="H536" s="454"/>
      <c r="I536" s="454"/>
      <c r="J536" s="454"/>
    </row>
    <row r="537" spans="4:10" x14ac:dyDescent="0.2">
      <c r="D537" s="454"/>
      <c r="E537" s="454"/>
      <c r="F537" s="454"/>
      <c r="G537" s="454"/>
      <c r="H537" s="454"/>
      <c r="I537" s="454"/>
      <c r="J537" s="454"/>
    </row>
    <row r="538" spans="4:10" x14ac:dyDescent="0.2">
      <c r="D538" s="454"/>
      <c r="E538" s="454"/>
      <c r="F538" s="454"/>
      <c r="G538" s="454"/>
      <c r="H538" s="454"/>
      <c r="I538" s="454"/>
      <c r="J538" s="454"/>
    </row>
    <row r="539" spans="4:10" x14ac:dyDescent="0.2">
      <c r="D539" s="454"/>
      <c r="E539" s="454"/>
      <c r="F539" s="454"/>
      <c r="G539" s="454"/>
      <c r="H539" s="454"/>
      <c r="I539" s="454"/>
      <c r="J539" s="454"/>
    </row>
    <row r="540" spans="4:10" x14ac:dyDescent="0.2">
      <c r="D540" s="454"/>
      <c r="E540" s="454"/>
      <c r="F540" s="454"/>
      <c r="G540" s="454"/>
      <c r="H540" s="454"/>
      <c r="I540" s="454"/>
      <c r="J540" s="454"/>
    </row>
    <row r="541" spans="4:10" x14ac:dyDescent="0.2">
      <c r="D541" s="454"/>
      <c r="E541" s="454"/>
      <c r="F541" s="454"/>
      <c r="G541" s="454"/>
      <c r="H541" s="454"/>
      <c r="I541" s="454"/>
      <c r="J541" s="454"/>
    </row>
    <row r="542" spans="4:10" x14ac:dyDescent="0.2">
      <c r="D542" s="454"/>
      <c r="E542" s="454"/>
      <c r="F542" s="454"/>
      <c r="G542" s="454"/>
      <c r="H542" s="454"/>
      <c r="I542" s="454"/>
      <c r="J542" s="454"/>
    </row>
    <row r="543" spans="4:10" x14ac:dyDescent="0.2">
      <c r="D543" s="454"/>
      <c r="E543" s="454"/>
      <c r="F543" s="454"/>
      <c r="G543" s="454"/>
      <c r="H543" s="454"/>
      <c r="I543" s="454"/>
      <c r="J543" s="454"/>
    </row>
    <row r="544" spans="4:10" x14ac:dyDescent="0.2">
      <c r="D544" s="454"/>
      <c r="E544" s="454"/>
      <c r="F544" s="454"/>
      <c r="G544" s="454"/>
      <c r="H544" s="454"/>
      <c r="I544" s="454"/>
      <c r="J544" s="454"/>
    </row>
    <row r="545" spans="4:10" x14ac:dyDescent="0.2">
      <c r="D545" s="454"/>
      <c r="E545" s="454"/>
      <c r="F545" s="454"/>
      <c r="G545" s="454"/>
      <c r="H545" s="454"/>
      <c r="I545" s="454"/>
      <c r="J545" s="454"/>
    </row>
    <row r="546" spans="4:10" x14ac:dyDescent="0.2">
      <c r="D546" s="454"/>
      <c r="E546" s="454"/>
      <c r="F546" s="454"/>
      <c r="G546" s="454"/>
      <c r="H546" s="454"/>
      <c r="I546" s="454"/>
      <c r="J546" s="454"/>
    </row>
    <row r="547" spans="4:10" x14ac:dyDescent="0.2">
      <c r="D547" s="454"/>
      <c r="E547" s="454"/>
      <c r="F547" s="454"/>
      <c r="G547" s="454"/>
      <c r="H547" s="454"/>
      <c r="I547" s="454"/>
      <c r="J547" s="454"/>
    </row>
    <row r="548" spans="4:10" x14ac:dyDescent="0.2">
      <c r="D548" s="454"/>
      <c r="E548" s="454"/>
      <c r="F548" s="454"/>
      <c r="G548" s="454"/>
      <c r="H548" s="454"/>
      <c r="I548" s="454"/>
      <c r="J548" s="454"/>
    </row>
    <row r="549" spans="4:10" x14ac:dyDescent="0.2">
      <c r="D549" s="454"/>
      <c r="E549" s="454"/>
      <c r="F549" s="454"/>
      <c r="G549" s="454"/>
      <c r="H549" s="454"/>
      <c r="I549" s="454"/>
      <c r="J549" s="454"/>
    </row>
    <row r="550" spans="4:10" x14ac:dyDescent="0.2">
      <c r="D550" s="454"/>
      <c r="E550" s="454"/>
      <c r="F550" s="454"/>
      <c r="G550" s="454"/>
      <c r="H550" s="454"/>
      <c r="I550" s="454"/>
      <c r="J550" s="454"/>
    </row>
    <row r="551" spans="4:10" x14ac:dyDescent="0.2">
      <c r="D551" s="454"/>
      <c r="E551" s="454"/>
      <c r="F551" s="454"/>
      <c r="G551" s="454"/>
      <c r="H551" s="454"/>
      <c r="I551" s="454"/>
      <c r="J551" s="454"/>
    </row>
    <row r="552" spans="4:10" x14ac:dyDescent="0.2">
      <c r="D552" s="454"/>
      <c r="E552" s="454"/>
      <c r="F552" s="454"/>
      <c r="G552" s="454"/>
      <c r="H552" s="454"/>
      <c r="I552" s="454"/>
      <c r="J552" s="454"/>
    </row>
    <row r="553" spans="4:10" x14ac:dyDescent="0.2">
      <c r="D553" s="454"/>
      <c r="E553" s="454"/>
      <c r="F553" s="454"/>
      <c r="G553" s="454"/>
      <c r="H553" s="454"/>
      <c r="I553" s="454"/>
      <c r="J553" s="454"/>
    </row>
    <row r="554" spans="4:10" x14ac:dyDescent="0.2">
      <c r="D554" s="454"/>
      <c r="E554" s="454"/>
      <c r="F554" s="454"/>
      <c r="G554" s="454"/>
      <c r="H554" s="454"/>
      <c r="I554" s="454"/>
      <c r="J554" s="454"/>
    </row>
    <row r="555" spans="4:10" x14ac:dyDescent="0.2">
      <c r="D555" s="454"/>
      <c r="E555" s="454"/>
      <c r="F555" s="454"/>
      <c r="G555" s="454"/>
      <c r="H555" s="454"/>
      <c r="I555" s="454"/>
      <c r="J555" s="454"/>
    </row>
    <row r="556" spans="4:10" x14ac:dyDescent="0.2">
      <c r="D556" s="454"/>
      <c r="E556" s="454"/>
      <c r="F556" s="454"/>
      <c r="G556" s="454"/>
      <c r="H556" s="454"/>
      <c r="I556" s="454"/>
      <c r="J556" s="454"/>
    </row>
    <row r="557" spans="4:10" x14ac:dyDescent="0.2">
      <c r="D557" s="454"/>
      <c r="E557" s="454"/>
      <c r="F557" s="454"/>
      <c r="G557" s="454"/>
      <c r="H557" s="454"/>
      <c r="I557" s="454"/>
      <c r="J557" s="454"/>
    </row>
    <row r="558" spans="4:10" x14ac:dyDescent="0.2">
      <c r="D558" s="454"/>
      <c r="E558" s="454"/>
      <c r="F558" s="454"/>
      <c r="G558" s="454"/>
      <c r="H558" s="454"/>
      <c r="I558" s="454"/>
      <c r="J558" s="454"/>
    </row>
    <row r="559" spans="4:10" x14ac:dyDescent="0.2">
      <c r="D559" s="454"/>
      <c r="E559" s="454"/>
      <c r="F559" s="454"/>
      <c r="G559" s="454"/>
      <c r="H559" s="454"/>
      <c r="I559" s="454"/>
      <c r="J559" s="454"/>
    </row>
    <row r="560" spans="4:10" x14ac:dyDescent="0.2">
      <c r="D560" s="454"/>
      <c r="E560" s="454"/>
      <c r="F560" s="454"/>
      <c r="G560" s="454"/>
      <c r="H560" s="454"/>
      <c r="I560" s="454"/>
      <c r="J560" s="454"/>
    </row>
    <row r="561" spans="4:10" x14ac:dyDescent="0.2">
      <c r="D561" s="454"/>
      <c r="E561" s="454"/>
      <c r="F561" s="454"/>
      <c r="G561" s="454"/>
      <c r="H561" s="454"/>
      <c r="I561" s="454"/>
      <c r="J561" s="454"/>
    </row>
    <row r="562" spans="4:10" x14ac:dyDescent="0.2">
      <c r="D562" s="454"/>
      <c r="E562" s="454"/>
      <c r="F562" s="454"/>
      <c r="G562" s="454"/>
      <c r="H562" s="454"/>
      <c r="I562" s="454"/>
      <c r="J562" s="454"/>
    </row>
    <row r="563" spans="4:10" x14ac:dyDescent="0.2">
      <c r="D563" s="454"/>
      <c r="E563" s="454"/>
      <c r="F563" s="454"/>
      <c r="G563" s="454"/>
      <c r="H563" s="454"/>
      <c r="I563" s="454"/>
      <c r="J563" s="454"/>
    </row>
    <row r="564" spans="4:10" x14ac:dyDescent="0.2">
      <c r="D564" s="454"/>
      <c r="E564" s="454"/>
      <c r="F564" s="454"/>
      <c r="G564" s="454"/>
      <c r="H564" s="454"/>
      <c r="I564" s="454"/>
      <c r="J564" s="454"/>
    </row>
    <row r="565" spans="4:10" x14ac:dyDescent="0.2">
      <c r="D565" s="454"/>
      <c r="E565" s="454"/>
      <c r="F565" s="454"/>
      <c r="G565" s="454"/>
      <c r="H565" s="454"/>
      <c r="I565" s="454"/>
      <c r="J565" s="454"/>
    </row>
    <row r="566" spans="4:10" x14ac:dyDescent="0.2">
      <c r="D566" s="454"/>
      <c r="E566" s="454"/>
      <c r="F566" s="454"/>
      <c r="G566" s="454"/>
      <c r="H566" s="454"/>
      <c r="I566" s="454"/>
      <c r="J566" s="454"/>
    </row>
    <row r="567" spans="4:10" x14ac:dyDescent="0.2">
      <c r="D567" s="454"/>
      <c r="E567" s="454"/>
      <c r="F567" s="454"/>
      <c r="G567" s="454"/>
      <c r="H567" s="454"/>
      <c r="I567" s="454"/>
      <c r="J567" s="454"/>
    </row>
    <row r="568" spans="4:10" x14ac:dyDescent="0.2">
      <c r="D568" s="454"/>
      <c r="E568" s="454"/>
      <c r="F568" s="454"/>
      <c r="G568" s="454"/>
      <c r="H568" s="454"/>
      <c r="I568" s="454"/>
      <c r="J568" s="454"/>
    </row>
    <row r="569" spans="4:10" x14ac:dyDescent="0.2">
      <c r="D569" s="454"/>
      <c r="E569" s="454"/>
      <c r="F569" s="454"/>
      <c r="G569" s="454"/>
      <c r="H569" s="454"/>
      <c r="I569" s="454"/>
      <c r="J569" s="454"/>
    </row>
    <row r="570" spans="4:10" x14ac:dyDescent="0.2">
      <c r="D570" s="454"/>
      <c r="E570" s="454"/>
      <c r="F570" s="454"/>
      <c r="G570" s="454"/>
      <c r="H570" s="454"/>
      <c r="I570" s="454"/>
      <c r="J570" s="454"/>
    </row>
    <row r="571" spans="4:10" x14ac:dyDescent="0.2">
      <c r="D571" s="454"/>
      <c r="E571" s="454"/>
      <c r="F571" s="454"/>
      <c r="G571" s="454"/>
      <c r="H571" s="454"/>
      <c r="I571" s="454"/>
      <c r="J571" s="454"/>
    </row>
    <row r="572" spans="4:10" x14ac:dyDescent="0.2">
      <c r="D572" s="454"/>
      <c r="E572" s="454"/>
      <c r="F572" s="454"/>
      <c r="G572" s="454"/>
      <c r="H572" s="454"/>
      <c r="I572" s="454"/>
      <c r="J572" s="454"/>
    </row>
    <row r="573" spans="4:10" x14ac:dyDescent="0.2">
      <c r="D573" s="454"/>
      <c r="E573" s="454"/>
      <c r="F573" s="454"/>
      <c r="G573" s="454"/>
      <c r="H573" s="454"/>
      <c r="I573" s="454"/>
      <c r="J573" s="454"/>
    </row>
    <row r="574" spans="4:10" x14ac:dyDescent="0.2">
      <c r="D574" s="454"/>
      <c r="E574" s="454"/>
      <c r="F574" s="454"/>
      <c r="G574" s="454"/>
      <c r="H574" s="454"/>
      <c r="I574" s="454"/>
      <c r="J574" s="454"/>
    </row>
    <row r="575" spans="4:10" x14ac:dyDescent="0.2">
      <c r="D575" s="454"/>
      <c r="E575" s="454"/>
      <c r="F575" s="454"/>
      <c r="G575" s="454"/>
      <c r="H575" s="454"/>
      <c r="I575" s="454"/>
      <c r="J575" s="454"/>
    </row>
    <row r="576" spans="4:10" x14ac:dyDescent="0.2">
      <c r="D576" s="454"/>
      <c r="E576" s="454"/>
      <c r="F576" s="454"/>
      <c r="G576" s="454"/>
      <c r="H576" s="454"/>
      <c r="I576" s="454"/>
      <c r="J576" s="454"/>
    </row>
    <row r="577" spans="4:10" x14ac:dyDescent="0.2">
      <c r="D577" s="454"/>
      <c r="E577" s="454"/>
      <c r="F577" s="454"/>
      <c r="G577" s="454"/>
      <c r="H577" s="454"/>
      <c r="I577" s="454"/>
      <c r="J577" s="454"/>
    </row>
    <row r="578" spans="4:10" x14ac:dyDescent="0.2">
      <c r="D578" s="454"/>
      <c r="E578" s="454"/>
      <c r="F578" s="454"/>
      <c r="G578" s="454"/>
      <c r="H578" s="454"/>
      <c r="I578" s="454"/>
      <c r="J578" s="454"/>
    </row>
    <row r="579" spans="4:10" x14ac:dyDescent="0.2">
      <c r="D579" s="454"/>
      <c r="E579" s="454"/>
      <c r="F579" s="454"/>
      <c r="G579" s="454"/>
      <c r="H579" s="454"/>
      <c r="I579" s="454"/>
      <c r="J579" s="454"/>
    </row>
    <row r="580" spans="4:10" x14ac:dyDescent="0.2">
      <c r="D580" s="454"/>
      <c r="E580" s="454"/>
      <c r="F580" s="454"/>
      <c r="G580" s="454"/>
      <c r="H580" s="454"/>
      <c r="I580" s="454"/>
      <c r="J580" s="454"/>
    </row>
    <row r="581" spans="4:10" x14ac:dyDescent="0.2">
      <c r="D581" s="454"/>
      <c r="E581" s="454"/>
      <c r="F581" s="454"/>
      <c r="G581" s="454"/>
      <c r="H581" s="454"/>
      <c r="I581" s="454"/>
      <c r="J581" s="454"/>
    </row>
    <row r="582" spans="4:10" x14ac:dyDescent="0.2">
      <c r="D582" s="454"/>
      <c r="E582" s="454"/>
      <c r="F582" s="454"/>
      <c r="G582" s="454"/>
      <c r="H582" s="454"/>
      <c r="I582" s="454"/>
      <c r="J582" s="454"/>
    </row>
    <row r="583" spans="4:10" x14ac:dyDescent="0.2">
      <c r="D583" s="454"/>
      <c r="E583" s="454"/>
      <c r="F583" s="454"/>
      <c r="G583" s="454"/>
      <c r="H583" s="454"/>
      <c r="I583" s="454"/>
      <c r="J583" s="454"/>
    </row>
    <row r="584" spans="4:10" x14ac:dyDescent="0.2">
      <c r="D584" s="454"/>
      <c r="E584" s="454"/>
      <c r="F584" s="454"/>
      <c r="G584" s="454"/>
      <c r="H584" s="454"/>
      <c r="I584" s="454"/>
      <c r="J584" s="454"/>
    </row>
    <row r="585" spans="4:10" x14ac:dyDescent="0.2">
      <c r="D585" s="454"/>
      <c r="E585" s="454"/>
      <c r="F585" s="454"/>
      <c r="G585" s="454"/>
      <c r="H585" s="454"/>
      <c r="I585" s="454"/>
      <c r="J585" s="454"/>
    </row>
    <row r="586" spans="4:10" x14ac:dyDescent="0.2">
      <c r="D586" s="454"/>
      <c r="E586" s="454"/>
      <c r="F586" s="454"/>
      <c r="G586" s="454"/>
      <c r="H586" s="454"/>
      <c r="I586" s="454"/>
      <c r="J586" s="454"/>
    </row>
    <row r="587" spans="4:10" x14ac:dyDescent="0.2">
      <c r="D587" s="454"/>
      <c r="E587" s="454"/>
      <c r="F587" s="454"/>
      <c r="G587" s="454"/>
      <c r="H587" s="454"/>
      <c r="I587" s="454"/>
      <c r="J587" s="454"/>
    </row>
    <row r="588" spans="4:10" x14ac:dyDescent="0.2">
      <c r="D588" s="454"/>
      <c r="E588" s="454"/>
      <c r="F588" s="454"/>
      <c r="G588" s="454"/>
      <c r="H588" s="454"/>
      <c r="I588" s="454"/>
      <c r="J588" s="454"/>
    </row>
    <row r="589" spans="4:10" x14ac:dyDescent="0.2">
      <c r="D589" s="454"/>
      <c r="E589" s="454"/>
      <c r="F589" s="454"/>
      <c r="G589" s="454"/>
      <c r="H589" s="454"/>
      <c r="I589" s="454"/>
      <c r="J589" s="454"/>
    </row>
    <row r="590" spans="4:10" x14ac:dyDescent="0.2">
      <c r="D590" s="454"/>
      <c r="E590" s="454"/>
      <c r="F590" s="454"/>
      <c r="G590" s="454"/>
      <c r="H590" s="454"/>
      <c r="I590" s="454"/>
      <c r="J590" s="454"/>
    </row>
    <row r="591" spans="4:10" x14ac:dyDescent="0.2">
      <c r="D591" s="454"/>
      <c r="E591" s="454"/>
      <c r="F591" s="454"/>
      <c r="G591" s="454"/>
      <c r="H591" s="454"/>
      <c r="I591" s="454"/>
      <c r="J591" s="454"/>
    </row>
    <row r="592" spans="4:10" x14ac:dyDescent="0.2">
      <c r="D592" s="454"/>
      <c r="E592" s="454"/>
      <c r="F592" s="454"/>
      <c r="G592" s="454"/>
      <c r="H592" s="454"/>
      <c r="I592" s="454"/>
      <c r="J592" s="454"/>
    </row>
    <row r="593" spans="4:10" x14ac:dyDescent="0.2">
      <c r="D593" s="454"/>
      <c r="E593" s="454"/>
      <c r="F593" s="454"/>
      <c r="G593" s="454"/>
      <c r="H593" s="454"/>
      <c r="I593" s="454"/>
      <c r="J593" s="454"/>
    </row>
    <row r="594" spans="4:10" x14ac:dyDescent="0.2">
      <c r="D594" s="454"/>
      <c r="E594" s="454"/>
      <c r="F594" s="454"/>
      <c r="G594" s="454"/>
      <c r="H594" s="454"/>
      <c r="I594" s="454"/>
      <c r="J594" s="454"/>
    </row>
    <row r="595" spans="4:10" x14ac:dyDescent="0.2">
      <c r="D595" s="454"/>
      <c r="E595" s="454"/>
      <c r="F595" s="454"/>
      <c r="G595" s="454"/>
      <c r="H595" s="454"/>
      <c r="I595" s="454"/>
      <c r="J595" s="454"/>
    </row>
    <row r="596" spans="4:10" x14ac:dyDescent="0.2">
      <c r="D596" s="454"/>
      <c r="E596" s="454"/>
      <c r="F596" s="454"/>
      <c r="G596" s="454"/>
      <c r="H596" s="454"/>
      <c r="I596" s="454"/>
      <c r="J596" s="454"/>
    </row>
    <row r="597" spans="4:10" x14ac:dyDescent="0.2">
      <c r="D597" s="454"/>
      <c r="E597" s="454"/>
      <c r="F597" s="454"/>
      <c r="G597" s="454"/>
      <c r="H597" s="454"/>
      <c r="I597" s="454"/>
      <c r="J597" s="454"/>
    </row>
    <row r="598" spans="4:10" x14ac:dyDescent="0.2">
      <c r="D598" s="454"/>
      <c r="E598" s="454"/>
      <c r="F598" s="454"/>
      <c r="G598" s="454"/>
      <c r="H598" s="454"/>
      <c r="I598" s="454"/>
      <c r="J598" s="454"/>
    </row>
    <row r="599" spans="4:10" x14ac:dyDescent="0.2">
      <c r="D599" s="454"/>
      <c r="E599" s="454"/>
      <c r="F599" s="454"/>
      <c r="G599" s="454"/>
      <c r="H599" s="454"/>
      <c r="I599" s="454"/>
      <c r="J599" s="454"/>
    </row>
    <row r="600" spans="4:10" x14ac:dyDescent="0.2">
      <c r="D600" s="454"/>
      <c r="E600" s="454"/>
      <c r="F600" s="454"/>
      <c r="G600" s="454"/>
      <c r="H600" s="454"/>
      <c r="I600" s="454"/>
      <c r="J600" s="454"/>
    </row>
    <row r="601" spans="4:10" x14ac:dyDescent="0.2">
      <c r="D601" s="454"/>
      <c r="E601" s="454"/>
      <c r="F601" s="454"/>
      <c r="G601" s="454"/>
      <c r="H601" s="454"/>
      <c r="I601" s="454"/>
      <c r="J601" s="454"/>
    </row>
    <row r="602" spans="4:10" x14ac:dyDescent="0.2">
      <c r="D602" s="454"/>
      <c r="E602" s="454"/>
      <c r="F602" s="454"/>
      <c r="G602" s="454"/>
      <c r="H602" s="454"/>
      <c r="I602" s="454"/>
      <c r="J602" s="454"/>
    </row>
    <row r="603" spans="4:10" x14ac:dyDescent="0.2">
      <c r="D603" s="454"/>
      <c r="E603" s="454"/>
      <c r="F603" s="454"/>
      <c r="G603" s="454"/>
      <c r="H603" s="454"/>
      <c r="I603" s="454"/>
      <c r="J603" s="454"/>
    </row>
    <row r="604" spans="4:10" x14ac:dyDescent="0.2">
      <c r="D604" s="454"/>
      <c r="E604" s="454"/>
      <c r="F604" s="454"/>
      <c r="G604" s="454"/>
      <c r="H604" s="454"/>
      <c r="I604" s="454"/>
      <c r="J604" s="454"/>
    </row>
    <row r="605" spans="4:10" x14ac:dyDescent="0.2">
      <c r="D605" s="454"/>
      <c r="E605" s="454"/>
      <c r="F605" s="454"/>
      <c r="G605" s="454"/>
      <c r="H605" s="454"/>
      <c r="I605" s="454"/>
      <c r="J605" s="454"/>
    </row>
    <row r="606" spans="4:10" x14ac:dyDescent="0.2">
      <c r="D606" s="454"/>
      <c r="E606" s="454"/>
      <c r="F606" s="454"/>
      <c r="G606" s="454"/>
      <c r="H606" s="454"/>
      <c r="I606" s="454"/>
      <c r="J606" s="454"/>
    </row>
    <row r="607" spans="4:10" x14ac:dyDescent="0.2">
      <c r="D607" s="454"/>
      <c r="E607" s="454"/>
      <c r="F607" s="454"/>
      <c r="G607" s="454"/>
      <c r="H607" s="454"/>
      <c r="I607" s="454"/>
      <c r="J607" s="454"/>
    </row>
    <row r="608" spans="4:10" x14ac:dyDescent="0.2">
      <c r="D608" s="454"/>
      <c r="E608" s="454"/>
      <c r="F608" s="454"/>
      <c r="G608" s="454"/>
      <c r="H608" s="454"/>
      <c r="I608" s="454"/>
      <c r="J608" s="454"/>
    </row>
    <row r="609" spans="4:10" x14ac:dyDescent="0.2">
      <c r="D609" s="454"/>
      <c r="E609" s="454"/>
      <c r="F609" s="454"/>
      <c r="G609" s="454"/>
      <c r="H609" s="454"/>
      <c r="I609" s="454"/>
      <c r="J609" s="454"/>
    </row>
    <row r="610" spans="4:10" x14ac:dyDescent="0.2">
      <c r="D610" s="454"/>
      <c r="E610" s="454"/>
      <c r="F610" s="454"/>
      <c r="G610" s="454"/>
      <c r="H610" s="454"/>
      <c r="I610" s="454"/>
      <c r="J610" s="454"/>
    </row>
    <row r="611" spans="4:10" x14ac:dyDescent="0.2">
      <c r="D611" s="454"/>
      <c r="E611" s="454"/>
      <c r="F611" s="454"/>
      <c r="G611" s="454"/>
      <c r="H611" s="454"/>
      <c r="I611" s="454"/>
      <c r="J611" s="454"/>
    </row>
    <row r="612" spans="4:10" x14ac:dyDescent="0.2">
      <c r="D612" s="454"/>
      <c r="E612" s="454"/>
      <c r="F612" s="454"/>
      <c r="G612" s="454"/>
      <c r="H612" s="454"/>
      <c r="I612" s="454"/>
      <c r="J612" s="454"/>
    </row>
    <row r="613" spans="4:10" x14ac:dyDescent="0.2">
      <c r="D613" s="454"/>
      <c r="E613" s="454"/>
      <c r="F613" s="454"/>
      <c r="G613" s="454"/>
      <c r="H613" s="454"/>
      <c r="I613" s="454"/>
      <c r="J613" s="454"/>
    </row>
    <row r="614" spans="4:10" x14ac:dyDescent="0.2">
      <c r="D614" s="454"/>
      <c r="E614" s="454"/>
      <c r="F614" s="454"/>
      <c r="G614" s="454"/>
      <c r="H614" s="454"/>
      <c r="I614" s="454"/>
      <c r="J614" s="454"/>
    </row>
    <row r="615" spans="4:10" x14ac:dyDescent="0.2">
      <c r="D615" s="454"/>
      <c r="E615" s="454"/>
      <c r="F615" s="454"/>
      <c r="G615" s="454"/>
      <c r="H615" s="454"/>
      <c r="I615" s="454"/>
      <c r="J615" s="454"/>
    </row>
    <row r="616" spans="4:10" x14ac:dyDescent="0.2">
      <c r="D616" s="454"/>
      <c r="E616" s="454"/>
      <c r="F616" s="454"/>
      <c r="G616" s="454"/>
      <c r="H616" s="454"/>
      <c r="I616" s="454"/>
      <c r="J616" s="454"/>
    </row>
    <row r="617" spans="4:10" x14ac:dyDescent="0.2">
      <c r="D617" s="454"/>
      <c r="E617" s="454"/>
      <c r="F617" s="454"/>
      <c r="G617" s="454"/>
      <c r="H617" s="454"/>
      <c r="I617" s="454"/>
      <c r="J617" s="454"/>
    </row>
    <row r="618" spans="4:10" x14ac:dyDescent="0.2">
      <c r="D618" s="454"/>
      <c r="E618" s="454"/>
      <c r="F618" s="454"/>
      <c r="G618" s="454"/>
      <c r="H618" s="454"/>
      <c r="I618" s="454"/>
      <c r="J618" s="454"/>
    </row>
    <row r="619" spans="4:10" x14ac:dyDescent="0.2">
      <c r="D619" s="454"/>
      <c r="E619" s="454"/>
      <c r="F619" s="454"/>
      <c r="G619" s="454"/>
      <c r="H619" s="454"/>
      <c r="I619" s="454"/>
      <c r="J619" s="454"/>
    </row>
    <row r="620" spans="4:10" x14ac:dyDescent="0.2">
      <c r="D620" s="454"/>
      <c r="E620" s="454"/>
      <c r="F620" s="454"/>
      <c r="G620" s="454"/>
      <c r="H620" s="454"/>
      <c r="I620" s="454"/>
      <c r="J620" s="454"/>
    </row>
    <row r="621" spans="4:10" x14ac:dyDescent="0.2">
      <c r="D621" s="454"/>
      <c r="E621" s="454"/>
      <c r="F621" s="454"/>
      <c r="G621" s="454"/>
      <c r="H621" s="454"/>
      <c r="I621" s="454"/>
      <c r="J621" s="454"/>
    </row>
    <row r="622" spans="4:10" x14ac:dyDescent="0.2">
      <c r="D622" s="454"/>
      <c r="E622" s="454"/>
      <c r="F622" s="454"/>
      <c r="G622" s="454"/>
      <c r="H622" s="454"/>
      <c r="I622" s="454"/>
      <c r="J622" s="454"/>
    </row>
    <row r="623" spans="4:10" x14ac:dyDescent="0.2">
      <c r="D623" s="454"/>
      <c r="E623" s="454"/>
      <c r="F623" s="454"/>
      <c r="G623" s="454"/>
      <c r="H623" s="454"/>
      <c r="I623" s="454"/>
      <c r="J623" s="454"/>
    </row>
    <row r="624" spans="4:10" x14ac:dyDescent="0.2">
      <c r="D624" s="454"/>
      <c r="E624" s="454"/>
      <c r="F624" s="454"/>
      <c r="G624" s="454"/>
      <c r="H624" s="454"/>
      <c r="I624" s="454"/>
      <c r="J624" s="454"/>
    </row>
    <row r="625" spans="4:10" x14ac:dyDescent="0.2">
      <c r="D625" s="454"/>
      <c r="E625" s="454"/>
      <c r="F625" s="454"/>
      <c r="G625" s="454"/>
      <c r="H625" s="454"/>
      <c r="I625" s="454"/>
      <c r="J625" s="454"/>
    </row>
    <row r="626" spans="4:10" x14ac:dyDescent="0.2">
      <c r="D626" s="454"/>
      <c r="E626" s="454"/>
      <c r="F626" s="454"/>
      <c r="G626" s="454"/>
      <c r="H626" s="454"/>
      <c r="I626" s="454"/>
      <c r="J626" s="454"/>
    </row>
    <row r="627" spans="4:10" x14ac:dyDescent="0.2">
      <c r="D627" s="454"/>
      <c r="E627" s="454"/>
      <c r="F627" s="454"/>
      <c r="G627" s="454"/>
      <c r="H627" s="454"/>
      <c r="I627" s="454"/>
      <c r="J627" s="454"/>
    </row>
    <row r="628" spans="4:10" x14ac:dyDescent="0.2">
      <c r="D628" s="454"/>
      <c r="E628" s="454"/>
      <c r="F628" s="454"/>
      <c r="G628" s="454"/>
      <c r="H628" s="454"/>
      <c r="I628" s="454"/>
      <c r="J628" s="454"/>
    </row>
    <row r="629" spans="4:10" x14ac:dyDescent="0.2">
      <c r="D629" s="454"/>
      <c r="E629" s="454"/>
      <c r="F629" s="454"/>
      <c r="G629" s="454"/>
      <c r="H629" s="454"/>
      <c r="I629" s="454"/>
      <c r="J629" s="454"/>
    </row>
    <row r="630" spans="4:10" x14ac:dyDescent="0.2">
      <c r="D630" s="454"/>
      <c r="E630" s="454"/>
      <c r="F630" s="454"/>
      <c r="G630" s="454"/>
      <c r="H630" s="454"/>
      <c r="I630" s="454"/>
      <c r="J630" s="454"/>
    </row>
    <row r="631" spans="4:10" x14ac:dyDescent="0.2">
      <c r="D631" s="454"/>
      <c r="E631" s="454"/>
      <c r="F631" s="454"/>
      <c r="G631" s="454"/>
      <c r="H631" s="454"/>
      <c r="I631" s="454"/>
      <c r="J631" s="454"/>
    </row>
    <row r="632" spans="4:10" x14ac:dyDescent="0.2">
      <c r="D632" s="454"/>
      <c r="E632" s="454"/>
      <c r="F632" s="454"/>
      <c r="G632" s="454"/>
      <c r="H632" s="454"/>
      <c r="I632" s="454"/>
      <c r="J632" s="454"/>
    </row>
    <row r="633" spans="4:10" x14ac:dyDescent="0.2">
      <c r="D633" s="454"/>
      <c r="E633" s="454"/>
      <c r="F633" s="454"/>
      <c r="G633" s="454"/>
      <c r="H633" s="454"/>
      <c r="I633" s="454"/>
      <c r="J633" s="454"/>
    </row>
    <row r="634" spans="4:10" x14ac:dyDescent="0.2">
      <c r="D634" s="454"/>
      <c r="E634" s="454"/>
      <c r="F634" s="454"/>
      <c r="G634" s="454"/>
      <c r="H634" s="454"/>
      <c r="I634" s="454"/>
      <c r="J634" s="454"/>
    </row>
    <row r="635" spans="4:10" x14ac:dyDescent="0.2">
      <c r="D635" s="454"/>
      <c r="E635" s="454"/>
      <c r="F635" s="454"/>
      <c r="G635" s="454"/>
      <c r="H635" s="454"/>
      <c r="I635" s="454"/>
      <c r="J635" s="454"/>
    </row>
    <row r="636" spans="4:10" x14ac:dyDescent="0.2">
      <c r="D636" s="454"/>
      <c r="E636" s="454"/>
      <c r="F636" s="454"/>
      <c r="G636" s="454"/>
      <c r="H636" s="454"/>
      <c r="I636" s="454"/>
      <c r="J636" s="454"/>
    </row>
    <row r="637" spans="4:10" x14ac:dyDescent="0.2">
      <c r="D637" s="454"/>
      <c r="E637" s="454"/>
      <c r="F637" s="454"/>
      <c r="G637" s="454"/>
      <c r="H637" s="454"/>
      <c r="I637" s="454"/>
      <c r="J637" s="454"/>
    </row>
    <row r="638" spans="4:10" x14ac:dyDescent="0.2">
      <c r="D638" s="454"/>
      <c r="E638" s="454"/>
      <c r="F638" s="454"/>
      <c r="G638" s="454"/>
      <c r="H638" s="454"/>
      <c r="I638" s="454"/>
      <c r="J638" s="454"/>
    </row>
    <row r="639" spans="4:10" x14ac:dyDescent="0.2">
      <c r="D639" s="454"/>
      <c r="E639" s="454"/>
      <c r="F639" s="454"/>
      <c r="G639" s="454"/>
      <c r="H639" s="454"/>
      <c r="I639" s="454"/>
      <c r="J639" s="454"/>
    </row>
    <row r="640" spans="4:10" x14ac:dyDescent="0.2">
      <c r="D640" s="454"/>
      <c r="E640" s="454"/>
      <c r="F640" s="454"/>
      <c r="G640" s="454"/>
      <c r="H640" s="454"/>
      <c r="I640" s="454"/>
      <c r="J640" s="454"/>
    </row>
    <row r="641" spans="4:10" x14ac:dyDescent="0.2">
      <c r="D641" s="454"/>
      <c r="E641" s="454"/>
      <c r="F641" s="454"/>
      <c r="G641" s="454"/>
      <c r="H641" s="454"/>
      <c r="I641" s="454"/>
      <c r="J641" s="454"/>
    </row>
    <row r="642" spans="4:10" x14ac:dyDescent="0.2">
      <c r="D642" s="454"/>
      <c r="E642" s="454"/>
      <c r="F642" s="454"/>
      <c r="G642" s="454"/>
      <c r="H642" s="454"/>
      <c r="I642" s="454"/>
      <c r="J642" s="454"/>
    </row>
    <row r="643" spans="4:10" x14ac:dyDescent="0.2">
      <c r="D643" s="454"/>
      <c r="E643" s="454"/>
      <c r="F643" s="454"/>
      <c r="G643" s="454"/>
      <c r="H643" s="454"/>
      <c r="I643" s="454"/>
      <c r="J643" s="454"/>
    </row>
    <row r="644" spans="4:10" x14ac:dyDescent="0.2">
      <c r="D644" s="454"/>
      <c r="E644" s="454"/>
      <c r="F644" s="454"/>
      <c r="G644" s="454"/>
      <c r="H644" s="454"/>
      <c r="I644" s="454"/>
      <c r="J644" s="454"/>
    </row>
    <row r="645" spans="4:10" x14ac:dyDescent="0.2">
      <c r="D645" s="454"/>
      <c r="E645" s="454"/>
      <c r="F645" s="454"/>
      <c r="G645" s="454"/>
      <c r="H645" s="454"/>
      <c r="I645" s="454"/>
      <c r="J645" s="454"/>
    </row>
    <row r="646" spans="4:10" x14ac:dyDescent="0.2">
      <c r="D646" s="454"/>
      <c r="E646" s="454"/>
      <c r="F646" s="454"/>
      <c r="G646" s="454"/>
      <c r="H646" s="454"/>
      <c r="I646" s="454"/>
      <c r="J646" s="454"/>
    </row>
    <row r="647" spans="4:10" x14ac:dyDescent="0.2">
      <c r="D647" s="454"/>
      <c r="E647" s="454"/>
      <c r="F647" s="454"/>
      <c r="G647" s="454"/>
      <c r="H647" s="454"/>
      <c r="I647" s="454"/>
      <c r="J647" s="454"/>
    </row>
    <row r="648" spans="4:10" x14ac:dyDescent="0.2">
      <c r="D648" s="454"/>
      <c r="E648" s="454"/>
      <c r="F648" s="454"/>
      <c r="G648" s="454"/>
      <c r="H648" s="454"/>
      <c r="I648" s="454"/>
      <c r="J648" s="454"/>
    </row>
    <row r="649" spans="4:10" x14ac:dyDescent="0.2">
      <c r="D649" s="454"/>
      <c r="E649" s="454"/>
      <c r="F649" s="454"/>
      <c r="G649" s="454"/>
      <c r="H649" s="454"/>
      <c r="I649" s="454"/>
      <c r="J649" s="454"/>
    </row>
    <row r="650" spans="4:10" x14ac:dyDescent="0.2">
      <c r="D650" s="454"/>
      <c r="E650" s="454"/>
      <c r="F650" s="454"/>
      <c r="G650" s="454"/>
      <c r="H650" s="454"/>
      <c r="I650" s="454"/>
      <c r="J650" s="454"/>
    </row>
    <row r="651" spans="4:10" x14ac:dyDescent="0.2">
      <c r="D651" s="454"/>
      <c r="E651" s="454"/>
      <c r="F651" s="454"/>
      <c r="G651" s="454"/>
      <c r="H651" s="454"/>
      <c r="I651" s="454"/>
      <c r="J651" s="454"/>
    </row>
    <row r="652" spans="4:10" x14ac:dyDescent="0.2">
      <c r="D652" s="454"/>
      <c r="E652" s="454"/>
      <c r="F652" s="454"/>
      <c r="G652" s="454"/>
      <c r="H652" s="454"/>
      <c r="I652" s="454"/>
      <c r="J652" s="454"/>
    </row>
    <row r="653" spans="4:10" x14ac:dyDescent="0.2">
      <c r="D653" s="454"/>
      <c r="E653" s="454"/>
      <c r="F653" s="454"/>
      <c r="G653" s="454"/>
      <c r="H653" s="454"/>
      <c r="I653" s="454"/>
      <c r="J653" s="454"/>
    </row>
    <row r="654" spans="4:10" x14ac:dyDescent="0.2">
      <c r="D654" s="454"/>
      <c r="E654" s="454"/>
      <c r="F654" s="454"/>
      <c r="G654" s="454"/>
      <c r="H654" s="454"/>
      <c r="I654" s="454"/>
      <c r="J654" s="454"/>
    </row>
    <row r="655" spans="4:10" x14ac:dyDescent="0.2">
      <c r="D655" s="454"/>
      <c r="E655" s="454"/>
      <c r="F655" s="454"/>
      <c r="G655" s="454"/>
      <c r="H655" s="454"/>
      <c r="I655" s="454"/>
      <c r="J655" s="454"/>
    </row>
    <row r="656" spans="4:10" x14ac:dyDescent="0.2">
      <c r="D656" s="454"/>
      <c r="E656" s="454"/>
      <c r="F656" s="454"/>
      <c r="G656" s="454"/>
      <c r="H656" s="454"/>
      <c r="I656" s="454"/>
      <c r="J656" s="454"/>
    </row>
    <row r="657" spans="4:10" x14ac:dyDescent="0.2">
      <c r="D657" s="454"/>
      <c r="E657" s="454"/>
      <c r="F657" s="454"/>
      <c r="G657" s="454"/>
      <c r="H657" s="454"/>
      <c r="I657" s="454"/>
      <c r="J657" s="454"/>
    </row>
    <row r="658" spans="4:10" x14ac:dyDescent="0.2">
      <c r="D658" s="454"/>
      <c r="E658" s="454"/>
      <c r="F658" s="454"/>
      <c r="G658" s="454"/>
      <c r="H658" s="454"/>
      <c r="I658" s="454"/>
      <c r="J658" s="454"/>
    </row>
    <row r="659" spans="4:10" x14ac:dyDescent="0.2">
      <c r="D659" s="454"/>
      <c r="E659" s="454"/>
      <c r="F659" s="454"/>
      <c r="G659" s="454"/>
      <c r="H659" s="454"/>
      <c r="I659" s="454"/>
      <c r="J659" s="454"/>
    </row>
    <row r="660" spans="4:10" x14ac:dyDescent="0.2">
      <c r="D660" s="454"/>
      <c r="E660" s="454"/>
      <c r="F660" s="454"/>
      <c r="G660" s="454"/>
      <c r="H660" s="454"/>
      <c r="I660" s="454"/>
      <c r="J660" s="454"/>
    </row>
    <row r="661" spans="4:10" x14ac:dyDescent="0.2">
      <c r="D661" s="454"/>
      <c r="E661" s="454"/>
      <c r="F661" s="454"/>
      <c r="G661" s="454"/>
      <c r="H661" s="454"/>
      <c r="I661" s="454"/>
      <c r="J661" s="454"/>
    </row>
    <row r="662" spans="4:10" x14ac:dyDescent="0.2">
      <c r="D662" s="454"/>
      <c r="E662" s="454"/>
      <c r="F662" s="454"/>
      <c r="G662" s="454"/>
      <c r="H662" s="454"/>
      <c r="I662" s="454"/>
      <c r="J662" s="454"/>
    </row>
    <row r="663" spans="4:10" x14ac:dyDescent="0.2">
      <c r="D663" s="454"/>
      <c r="E663" s="454"/>
      <c r="F663" s="454"/>
      <c r="G663" s="454"/>
      <c r="H663" s="454"/>
      <c r="I663" s="454"/>
      <c r="J663" s="454"/>
    </row>
    <row r="664" spans="4:10" x14ac:dyDescent="0.2">
      <c r="D664" s="454"/>
      <c r="E664" s="454"/>
      <c r="F664" s="454"/>
      <c r="G664" s="454"/>
      <c r="H664" s="454"/>
      <c r="I664" s="454"/>
      <c r="J664" s="454"/>
    </row>
    <row r="665" spans="4:10" x14ac:dyDescent="0.2">
      <c r="D665" s="454"/>
      <c r="E665" s="454"/>
      <c r="F665" s="454"/>
      <c r="G665" s="454"/>
      <c r="H665" s="454"/>
      <c r="I665" s="454"/>
      <c r="J665" s="454"/>
    </row>
    <row r="666" spans="4:10" x14ac:dyDescent="0.2">
      <c r="D666" s="454"/>
      <c r="E666" s="454"/>
      <c r="F666" s="454"/>
      <c r="G666" s="454"/>
      <c r="H666" s="454"/>
      <c r="I666" s="454"/>
      <c r="J666" s="454"/>
    </row>
    <row r="667" spans="4:10" x14ac:dyDescent="0.2">
      <c r="D667" s="454"/>
      <c r="E667" s="454"/>
      <c r="F667" s="454"/>
      <c r="G667" s="454"/>
      <c r="H667" s="454"/>
      <c r="I667" s="454"/>
      <c r="J667" s="454"/>
    </row>
    <row r="668" spans="4:10" x14ac:dyDescent="0.2">
      <c r="D668" s="454"/>
      <c r="E668" s="454"/>
      <c r="F668" s="454"/>
      <c r="G668" s="454"/>
      <c r="H668" s="454"/>
      <c r="I668" s="454"/>
      <c r="J668" s="454"/>
    </row>
    <row r="669" spans="4:10" x14ac:dyDescent="0.2">
      <c r="D669" s="454"/>
      <c r="E669" s="454"/>
      <c r="F669" s="454"/>
      <c r="G669" s="454"/>
      <c r="H669" s="454"/>
      <c r="I669" s="454"/>
      <c r="J669" s="454"/>
    </row>
    <row r="670" spans="4:10" x14ac:dyDescent="0.2">
      <c r="D670" s="454"/>
      <c r="E670" s="454"/>
      <c r="F670" s="454"/>
      <c r="G670" s="454"/>
      <c r="H670" s="454"/>
      <c r="I670" s="454"/>
      <c r="J670" s="454"/>
    </row>
    <row r="671" spans="4:10" x14ac:dyDescent="0.2">
      <c r="D671" s="454"/>
      <c r="E671" s="454"/>
      <c r="F671" s="454"/>
      <c r="G671" s="454"/>
      <c r="H671" s="454"/>
      <c r="I671" s="454"/>
      <c r="J671" s="454"/>
    </row>
    <row r="672" spans="4:10" x14ac:dyDescent="0.2">
      <c r="D672" s="454"/>
      <c r="E672" s="454"/>
      <c r="F672" s="454"/>
      <c r="G672" s="454"/>
      <c r="H672" s="454"/>
      <c r="I672" s="454"/>
      <c r="J672" s="454"/>
    </row>
    <row r="673" spans="4:10" x14ac:dyDescent="0.2">
      <c r="D673" s="454"/>
      <c r="E673" s="454"/>
      <c r="F673" s="454"/>
      <c r="G673" s="454"/>
      <c r="H673" s="454"/>
      <c r="I673" s="454"/>
      <c r="J673" s="454"/>
    </row>
    <row r="674" spans="4:10" x14ac:dyDescent="0.2">
      <c r="D674" s="454"/>
      <c r="E674" s="454"/>
      <c r="F674" s="454"/>
      <c r="G674" s="454"/>
      <c r="H674" s="454"/>
      <c r="I674" s="454"/>
      <c r="J674" s="454"/>
    </row>
    <row r="675" spans="4:10" x14ac:dyDescent="0.2">
      <c r="D675" s="454"/>
      <c r="E675" s="454"/>
      <c r="F675" s="454"/>
      <c r="G675" s="454"/>
      <c r="H675" s="454"/>
      <c r="I675" s="454"/>
      <c r="J675" s="454"/>
    </row>
    <row r="676" spans="4:10" x14ac:dyDescent="0.2">
      <c r="D676" s="454"/>
      <c r="E676" s="454"/>
      <c r="F676" s="454"/>
      <c r="G676" s="454"/>
      <c r="H676" s="454"/>
      <c r="I676" s="454"/>
      <c r="J676" s="454"/>
    </row>
    <row r="677" spans="4:10" x14ac:dyDescent="0.2">
      <c r="D677" s="454"/>
      <c r="E677" s="454"/>
      <c r="F677" s="454"/>
      <c r="G677" s="454"/>
      <c r="H677" s="454"/>
      <c r="I677" s="454"/>
      <c r="J677" s="454"/>
    </row>
    <row r="678" spans="4:10" x14ac:dyDescent="0.2">
      <c r="D678" s="454"/>
      <c r="E678" s="454"/>
      <c r="F678" s="454"/>
      <c r="G678" s="454"/>
      <c r="H678" s="454"/>
      <c r="I678" s="454"/>
      <c r="J678" s="454"/>
    </row>
    <row r="679" spans="4:10" x14ac:dyDescent="0.2">
      <c r="D679" s="454"/>
      <c r="E679" s="454"/>
      <c r="F679" s="454"/>
      <c r="G679" s="454"/>
      <c r="H679" s="454"/>
      <c r="I679" s="454"/>
      <c r="J679" s="454"/>
    </row>
    <row r="680" spans="4:10" x14ac:dyDescent="0.2">
      <c r="D680" s="454"/>
      <c r="E680" s="454"/>
      <c r="F680" s="454"/>
      <c r="G680" s="454"/>
      <c r="H680" s="454"/>
      <c r="I680" s="454"/>
      <c r="J680" s="454"/>
    </row>
    <row r="681" spans="4:10" x14ac:dyDescent="0.2">
      <c r="D681" s="454"/>
      <c r="E681" s="454"/>
      <c r="F681" s="454"/>
      <c r="G681" s="454"/>
      <c r="H681" s="454"/>
      <c r="I681" s="454"/>
      <c r="J681" s="454"/>
    </row>
    <row r="682" spans="4:10" x14ac:dyDescent="0.2">
      <c r="D682" s="454"/>
      <c r="E682" s="454"/>
      <c r="F682" s="454"/>
      <c r="G682" s="454"/>
      <c r="H682" s="454"/>
      <c r="I682" s="454"/>
      <c r="J682" s="454"/>
    </row>
    <row r="683" spans="4:10" x14ac:dyDescent="0.2">
      <c r="D683" s="454"/>
      <c r="E683" s="454"/>
      <c r="F683" s="454"/>
      <c r="G683" s="454"/>
      <c r="H683" s="454"/>
      <c r="I683" s="454"/>
      <c r="J683" s="454"/>
    </row>
    <row r="684" spans="4:10" x14ac:dyDescent="0.2">
      <c r="D684" s="454"/>
      <c r="E684" s="454"/>
      <c r="F684" s="454"/>
      <c r="G684" s="454"/>
      <c r="H684" s="454"/>
      <c r="I684" s="454"/>
      <c r="J684" s="454"/>
    </row>
    <row r="685" spans="4:10" x14ac:dyDescent="0.2">
      <c r="D685" s="454"/>
      <c r="E685" s="454"/>
      <c r="F685" s="454"/>
      <c r="G685" s="454"/>
      <c r="H685" s="454"/>
      <c r="I685" s="454"/>
      <c r="J685" s="454"/>
    </row>
    <row r="686" spans="4:10" x14ac:dyDescent="0.2">
      <c r="D686" s="454"/>
      <c r="E686" s="454"/>
      <c r="F686" s="454"/>
      <c r="G686" s="454"/>
      <c r="H686" s="454"/>
      <c r="I686" s="454"/>
      <c r="J686" s="454"/>
    </row>
    <row r="687" spans="4:10" x14ac:dyDescent="0.2">
      <c r="D687" s="454"/>
      <c r="E687" s="454"/>
      <c r="F687" s="454"/>
      <c r="G687" s="454"/>
      <c r="H687" s="454"/>
      <c r="I687" s="454"/>
      <c r="J687" s="454"/>
    </row>
    <row r="688" spans="4:10" x14ac:dyDescent="0.2">
      <c r="D688" s="454"/>
      <c r="E688" s="454"/>
      <c r="F688" s="454"/>
      <c r="G688" s="454"/>
      <c r="H688" s="454"/>
      <c r="I688" s="454"/>
      <c r="J688" s="454"/>
    </row>
    <row r="689" spans="4:10" x14ac:dyDescent="0.2">
      <c r="D689" s="454"/>
      <c r="E689" s="454"/>
      <c r="F689" s="454"/>
      <c r="G689" s="454"/>
      <c r="H689" s="454"/>
      <c r="I689" s="454"/>
      <c r="J689" s="454"/>
    </row>
    <row r="690" spans="4:10" x14ac:dyDescent="0.2">
      <c r="D690" s="454"/>
      <c r="E690" s="454"/>
      <c r="F690" s="454"/>
      <c r="G690" s="454"/>
      <c r="H690" s="454"/>
      <c r="I690" s="454"/>
      <c r="J690" s="454"/>
    </row>
    <row r="691" spans="4:10" x14ac:dyDescent="0.2">
      <c r="D691" s="454"/>
      <c r="E691" s="454"/>
      <c r="F691" s="454"/>
      <c r="G691" s="454"/>
      <c r="H691" s="454"/>
      <c r="I691" s="454"/>
      <c r="J691" s="454"/>
    </row>
    <row r="692" spans="4:10" x14ac:dyDescent="0.2">
      <c r="D692" s="454"/>
      <c r="E692" s="454"/>
      <c r="F692" s="454"/>
      <c r="G692" s="454"/>
      <c r="H692" s="454"/>
      <c r="I692" s="454"/>
      <c r="J692" s="454"/>
    </row>
    <row r="693" spans="4:10" x14ac:dyDescent="0.2">
      <c r="D693" s="454"/>
      <c r="E693" s="454"/>
      <c r="F693" s="454"/>
      <c r="G693" s="454"/>
      <c r="H693" s="454"/>
      <c r="I693" s="454"/>
      <c r="J693" s="454"/>
    </row>
    <row r="694" spans="4:10" x14ac:dyDescent="0.2">
      <c r="D694" s="454"/>
      <c r="E694" s="454"/>
      <c r="F694" s="454"/>
      <c r="G694" s="454"/>
      <c r="H694" s="454"/>
      <c r="I694" s="454"/>
      <c r="J694" s="454"/>
    </row>
    <row r="695" spans="4:10" x14ac:dyDescent="0.2">
      <c r="D695" s="454"/>
      <c r="E695" s="454"/>
      <c r="F695" s="454"/>
      <c r="G695" s="454"/>
      <c r="H695" s="454"/>
      <c r="I695" s="454"/>
      <c r="J695" s="454"/>
    </row>
    <row r="696" spans="4:10" x14ac:dyDescent="0.2">
      <c r="D696" s="454"/>
      <c r="E696" s="454"/>
      <c r="F696" s="454"/>
      <c r="G696" s="454"/>
      <c r="H696" s="454"/>
      <c r="I696" s="454"/>
      <c r="J696" s="454"/>
    </row>
    <row r="697" spans="4:10" x14ac:dyDescent="0.2">
      <c r="D697" s="454"/>
      <c r="E697" s="454"/>
      <c r="F697" s="454"/>
      <c r="G697" s="454"/>
      <c r="H697" s="454"/>
      <c r="I697" s="454"/>
      <c r="J697" s="454"/>
    </row>
    <row r="698" spans="4:10" x14ac:dyDescent="0.2">
      <c r="D698" s="454"/>
      <c r="E698" s="454"/>
      <c r="F698" s="454"/>
      <c r="G698" s="454"/>
      <c r="H698" s="454"/>
      <c r="I698" s="454"/>
      <c r="J698" s="454"/>
    </row>
    <row r="699" spans="4:10" x14ac:dyDescent="0.2">
      <c r="D699" s="454"/>
      <c r="E699" s="454"/>
      <c r="F699" s="454"/>
      <c r="G699" s="454"/>
      <c r="H699" s="454"/>
      <c r="I699" s="454"/>
      <c r="J699" s="454"/>
    </row>
    <row r="700" spans="4:10" x14ac:dyDescent="0.2">
      <c r="D700" s="454"/>
      <c r="E700" s="454"/>
      <c r="F700" s="454"/>
      <c r="G700" s="454"/>
      <c r="H700" s="454"/>
      <c r="I700" s="454"/>
      <c r="J700" s="454"/>
    </row>
    <row r="701" spans="4:10" x14ac:dyDescent="0.2">
      <c r="D701" s="454"/>
      <c r="E701" s="454"/>
      <c r="F701" s="454"/>
      <c r="G701" s="454"/>
      <c r="H701" s="454"/>
      <c r="I701" s="454"/>
      <c r="J701" s="454"/>
    </row>
    <row r="702" spans="4:10" x14ac:dyDescent="0.2">
      <c r="D702" s="454"/>
      <c r="E702" s="454"/>
      <c r="F702" s="454"/>
      <c r="G702" s="454"/>
      <c r="H702" s="454"/>
      <c r="I702" s="454"/>
      <c r="J702" s="454"/>
    </row>
    <row r="703" spans="4:10" x14ac:dyDescent="0.2">
      <c r="D703" s="454"/>
      <c r="E703" s="454"/>
      <c r="F703" s="454"/>
      <c r="G703" s="454"/>
      <c r="H703" s="454"/>
      <c r="I703" s="454"/>
      <c r="J703" s="454"/>
    </row>
    <row r="704" spans="4:10" x14ac:dyDescent="0.2">
      <c r="D704" s="454"/>
      <c r="E704" s="454"/>
      <c r="F704" s="454"/>
      <c r="G704" s="454"/>
      <c r="H704" s="454"/>
      <c r="I704" s="454"/>
      <c r="J704" s="454"/>
    </row>
    <row r="705" spans="4:10" x14ac:dyDescent="0.2">
      <c r="D705" s="454"/>
      <c r="E705" s="454"/>
      <c r="F705" s="454"/>
      <c r="G705" s="454"/>
      <c r="H705" s="454"/>
      <c r="I705" s="454"/>
      <c r="J705" s="454"/>
    </row>
    <row r="706" spans="4:10" x14ac:dyDescent="0.2">
      <c r="D706" s="454"/>
      <c r="E706" s="454"/>
      <c r="F706" s="454"/>
      <c r="G706" s="454"/>
      <c r="H706" s="454"/>
      <c r="I706" s="454"/>
      <c r="J706" s="454"/>
    </row>
    <row r="707" spans="4:10" x14ac:dyDescent="0.2">
      <c r="D707" s="454"/>
      <c r="E707" s="454"/>
      <c r="F707" s="454"/>
      <c r="G707" s="454"/>
      <c r="H707" s="454"/>
      <c r="I707" s="454"/>
      <c r="J707" s="454"/>
    </row>
    <row r="708" spans="4:10" x14ac:dyDescent="0.2">
      <c r="D708" s="454"/>
      <c r="E708" s="454"/>
      <c r="F708" s="454"/>
      <c r="G708" s="454"/>
      <c r="H708" s="454"/>
      <c r="I708" s="454"/>
      <c r="J708" s="454"/>
    </row>
    <row r="709" spans="4:10" x14ac:dyDescent="0.2">
      <c r="D709" s="454"/>
      <c r="E709" s="454"/>
      <c r="F709" s="454"/>
      <c r="G709" s="454"/>
      <c r="H709" s="454"/>
      <c r="I709" s="454"/>
      <c r="J709" s="454"/>
    </row>
    <row r="710" spans="4:10" x14ac:dyDescent="0.2">
      <c r="D710" s="454"/>
      <c r="E710" s="454"/>
      <c r="F710" s="454"/>
      <c r="G710" s="454"/>
      <c r="H710" s="454"/>
      <c r="I710" s="454"/>
      <c r="J710" s="454"/>
    </row>
    <row r="711" spans="4:10" x14ac:dyDescent="0.2">
      <c r="D711" s="454"/>
      <c r="E711" s="454"/>
      <c r="F711" s="454"/>
      <c r="G711" s="454"/>
      <c r="H711" s="454"/>
      <c r="I711" s="454"/>
      <c r="J711" s="454"/>
    </row>
    <row r="712" spans="4:10" x14ac:dyDescent="0.2">
      <c r="D712" s="454"/>
      <c r="E712" s="454"/>
      <c r="F712" s="454"/>
      <c r="G712" s="454"/>
      <c r="H712" s="454"/>
      <c r="I712" s="454"/>
      <c r="J712" s="454"/>
    </row>
    <row r="713" spans="4:10" x14ac:dyDescent="0.2">
      <c r="D713" s="454"/>
      <c r="E713" s="454"/>
      <c r="F713" s="454"/>
      <c r="G713" s="454"/>
      <c r="H713" s="454"/>
      <c r="I713" s="454"/>
      <c r="J713" s="454"/>
    </row>
    <row r="714" spans="4:10" x14ac:dyDescent="0.2">
      <c r="D714" s="454"/>
      <c r="E714" s="454"/>
      <c r="F714" s="454"/>
      <c r="G714" s="454"/>
      <c r="H714" s="454"/>
      <c r="I714" s="454"/>
      <c r="J714" s="454"/>
    </row>
    <row r="715" spans="4:10" x14ac:dyDescent="0.2">
      <c r="D715" s="454"/>
      <c r="E715" s="454"/>
      <c r="F715" s="454"/>
      <c r="G715" s="454"/>
      <c r="H715" s="454"/>
      <c r="I715" s="454"/>
      <c r="J715" s="454"/>
    </row>
    <row r="716" spans="4:10" x14ac:dyDescent="0.2">
      <c r="D716" s="454"/>
      <c r="E716" s="454"/>
      <c r="F716" s="454"/>
      <c r="G716" s="454"/>
      <c r="H716" s="454"/>
      <c r="I716" s="454"/>
      <c r="J716" s="454"/>
    </row>
    <row r="717" spans="4:10" x14ac:dyDescent="0.2">
      <c r="D717" s="454"/>
      <c r="E717" s="454"/>
      <c r="F717" s="454"/>
      <c r="G717" s="454"/>
      <c r="H717" s="454"/>
      <c r="I717" s="454"/>
      <c r="J717" s="454"/>
    </row>
    <row r="718" spans="4:10" x14ac:dyDescent="0.2">
      <c r="D718" s="454"/>
      <c r="E718" s="454"/>
      <c r="F718" s="454"/>
      <c r="G718" s="454"/>
      <c r="H718" s="454"/>
      <c r="I718" s="454"/>
      <c r="J718" s="454"/>
    </row>
    <row r="719" spans="4:10" x14ac:dyDescent="0.2">
      <c r="D719" s="454"/>
      <c r="E719" s="454"/>
      <c r="F719" s="454"/>
      <c r="G719" s="454"/>
      <c r="H719" s="454"/>
      <c r="I719" s="454"/>
      <c r="J719" s="454"/>
    </row>
    <row r="720" spans="4:10" x14ac:dyDescent="0.2">
      <c r="D720" s="454"/>
      <c r="E720" s="454"/>
      <c r="F720" s="454"/>
      <c r="G720" s="454"/>
      <c r="H720" s="454"/>
      <c r="I720" s="454"/>
      <c r="J720" s="454"/>
    </row>
    <row r="721" spans="4:10" x14ac:dyDescent="0.2">
      <c r="D721" s="454"/>
      <c r="E721" s="454"/>
      <c r="F721" s="454"/>
      <c r="G721" s="454"/>
      <c r="H721" s="454"/>
      <c r="I721" s="454"/>
      <c r="J721" s="454"/>
    </row>
    <row r="722" spans="4:10" x14ac:dyDescent="0.2">
      <c r="D722" s="454"/>
      <c r="E722" s="454"/>
      <c r="F722" s="454"/>
      <c r="G722" s="454"/>
      <c r="H722" s="454"/>
      <c r="I722" s="454"/>
      <c r="J722" s="454"/>
    </row>
    <row r="723" spans="4:10" x14ac:dyDescent="0.2">
      <c r="D723" s="454"/>
      <c r="E723" s="454"/>
      <c r="F723" s="454"/>
      <c r="G723" s="454"/>
      <c r="H723" s="454"/>
      <c r="I723" s="454"/>
      <c r="J723" s="454"/>
    </row>
    <row r="724" spans="4:10" x14ac:dyDescent="0.2">
      <c r="D724" s="454"/>
      <c r="E724" s="454"/>
      <c r="F724" s="454"/>
      <c r="G724" s="454"/>
      <c r="H724" s="454"/>
      <c r="I724" s="454"/>
      <c r="J724" s="454"/>
    </row>
    <row r="725" spans="4:10" x14ac:dyDescent="0.2">
      <c r="D725" s="454"/>
      <c r="E725" s="454"/>
      <c r="F725" s="454"/>
      <c r="G725" s="454"/>
      <c r="H725" s="454"/>
      <c r="I725" s="454"/>
      <c r="J725" s="454"/>
    </row>
    <row r="726" spans="4:10" x14ac:dyDescent="0.2">
      <c r="D726" s="454"/>
      <c r="E726" s="454"/>
      <c r="F726" s="454"/>
      <c r="G726" s="454"/>
      <c r="H726" s="454"/>
      <c r="I726" s="454"/>
      <c r="J726" s="454"/>
    </row>
    <row r="727" spans="4:10" x14ac:dyDescent="0.2">
      <c r="D727" s="454"/>
      <c r="E727" s="454"/>
      <c r="F727" s="454"/>
      <c r="G727" s="454"/>
      <c r="H727" s="454"/>
      <c r="I727" s="454"/>
      <c r="J727" s="454"/>
    </row>
    <row r="728" spans="4:10" x14ac:dyDescent="0.2">
      <c r="D728" s="454"/>
      <c r="E728" s="454"/>
      <c r="F728" s="454"/>
      <c r="G728" s="454"/>
      <c r="H728" s="454"/>
      <c r="I728" s="454"/>
      <c r="J728" s="454"/>
    </row>
    <row r="729" spans="4:10" x14ac:dyDescent="0.2">
      <c r="D729" s="454"/>
      <c r="E729" s="454"/>
      <c r="F729" s="454"/>
      <c r="G729" s="454"/>
      <c r="H729" s="454"/>
      <c r="I729" s="454"/>
      <c r="J729" s="454"/>
    </row>
    <row r="730" spans="4:10" x14ac:dyDescent="0.2">
      <c r="D730" s="454"/>
      <c r="E730" s="454"/>
      <c r="F730" s="454"/>
      <c r="G730" s="454"/>
      <c r="H730" s="454"/>
      <c r="I730" s="454"/>
      <c r="J730" s="454"/>
    </row>
    <row r="731" spans="4:10" x14ac:dyDescent="0.2">
      <c r="D731" s="454"/>
      <c r="E731" s="454"/>
      <c r="F731" s="454"/>
      <c r="G731" s="454"/>
      <c r="H731" s="454"/>
      <c r="I731" s="454"/>
      <c r="J731" s="454"/>
    </row>
    <row r="732" spans="4:10" x14ac:dyDescent="0.2">
      <c r="D732" s="454"/>
      <c r="E732" s="454"/>
      <c r="F732" s="454"/>
      <c r="G732" s="454"/>
      <c r="H732" s="454"/>
      <c r="I732" s="454"/>
      <c r="J732" s="454"/>
    </row>
    <row r="733" spans="4:10" x14ac:dyDescent="0.2">
      <c r="D733" s="454"/>
      <c r="E733" s="454"/>
      <c r="F733" s="454"/>
      <c r="G733" s="454"/>
      <c r="H733" s="454"/>
      <c r="I733" s="454"/>
      <c r="J733" s="454"/>
    </row>
    <row r="734" spans="4:10" x14ac:dyDescent="0.2">
      <c r="D734" s="454"/>
      <c r="E734" s="454"/>
      <c r="F734" s="454"/>
      <c r="G734" s="454"/>
      <c r="H734" s="454"/>
      <c r="I734" s="454"/>
      <c r="J734" s="454"/>
    </row>
    <row r="735" spans="4:10" x14ac:dyDescent="0.2">
      <c r="D735" s="454"/>
      <c r="E735" s="454"/>
      <c r="F735" s="454"/>
      <c r="G735" s="454"/>
      <c r="H735" s="454"/>
      <c r="I735" s="454"/>
      <c r="J735" s="454"/>
    </row>
    <row r="736" spans="4:10" x14ac:dyDescent="0.2">
      <c r="D736" s="454"/>
      <c r="E736" s="454"/>
      <c r="F736" s="454"/>
      <c r="G736" s="454"/>
      <c r="H736" s="454"/>
      <c r="I736" s="454"/>
      <c r="J736" s="454"/>
    </row>
    <row r="737" spans="4:10" x14ac:dyDescent="0.2">
      <c r="D737" s="454"/>
      <c r="E737" s="454"/>
      <c r="F737" s="454"/>
      <c r="G737" s="454"/>
      <c r="H737" s="454"/>
      <c r="I737" s="454"/>
      <c r="J737" s="454"/>
    </row>
    <row r="738" spans="4:10" x14ac:dyDescent="0.2">
      <c r="D738" s="454"/>
      <c r="E738" s="454"/>
      <c r="F738" s="454"/>
      <c r="G738" s="454"/>
      <c r="H738" s="454"/>
      <c r="I738" s="454"/>
      <c r="J738" s="454"/>
    </row>
    <row r="739" spans="4:10" x14ac:dyDescent="0.2">
      <c r="D739" s="454"/>
      <c r="E739" s="454"/>
      <c r="F739" s="454"/>
      <c r="G739" s="454"/>
      <c r="H739" s="454"/>
      <c r="I739" s="454"/>
      <c r="J739" s="454"/>
    </row>
    <row r="740" spans="4:10" x14ac:dyDescent="0.2">
      <c r="D740" s="454"/>
      <c r="E740" s="454"/>
      <c r="F740" s="454"/>
      <c r="G740" s="454"/>
      <c r="H740" s="454"/>
      <c r="I740" s="454"/>
      <c r="J740" s="454"/>
    </row>
    <row r="741" spans="4:10" x14ac:dyDescent="0.2">
      <c r="D741" s="454"/>
      <c r="E741" s="454"/>
      <c r="F741" s="454"/>
      <c r="G741" s="454"/>
      <c r="H741" s="454"/>
      <c r="I741" s="454"/>
      <c r="J741" s="454"/>
    </row>
    <row r="742" spans="4:10" x14ac:dyDescent="0.2">
      <c r="D742" s="454"/>
      <c r="E742" s="454"/>
      <c r="F742" s="454"/>
      <c r="G742" s="454"/>
      <c r="H742" s="454"/>
      <c r="I742" s="454"/>
      <c r="J742" s="454"/>
    </row>
    <row r="743" spans="4:10" x14ac:dyDescent="0.2">
      <c r="D743" s="454"/>
      <c r="E743" s="454"/>
      <c r="F743" s="454"/>
      <c r="G743" s="454"/>
      <c r="H743" s="454"/>
      <c r="I743" s="454"/>
      <c r="J743" s="454"/>
    </row>
    <row r="744" spans="4:10" x14ac:dyDescent="0.2">
      <c r="D744" s="454"/>
      <c r="E744" s="454"/>
      <c r="F744" s="454"/>
      <c r="G744" s="454"/>
      <c r="H744" s="454"/>
      <c r="I744" s="454"/>
      <c r="J744" s="454"/>
    </row>
    <row r="745" spans="4:10" x14ac:dyDescent="0.2">
      <c r="D745" s="454"/>
      <c r="E745" s="454"/>
      <c r="F745" s="454"/>
      <c r="G745" s="454"/>
      <c r="H745" s="454"/>
      <c r="I745" s="454"/>
      <c r="J745" s="454"/>
    </row>
    <row r="746" spans="4:10" x14ac:dyDescent="0.2">
      <c r="D746" s="454"/>
      <c r="E746" s="454"/>
      <c r="F746" s="454"/>
      <c r="G746" s="454"/>
      <c r="H746" s="454"/>
      <c r="I746" s="454"/>
      <c r="J746" s="454"/>
    </row>
    <row r="747" spans="4:10" x14ac:dyDescent="0.2">
      <c r="D747" s="454"/>
      <c r="E747" s="454"/>
      <c r="F747" s="454"/>
      <c r="G747" s="454"/>
      <c r="H747" s="454"/>
      <c r="I747" s="454"/>
      <c r="J747" s="454"/>
    </row>
    <row r="748" spans="4:10" x14ac:dyDescent="0.2">
      <c r="D748" s="454"/>
      <c r="E748" s="454"/>
      <c r="F748" s="454"/>
      <c r="G748" s="454"/>
      <c r="H748" s="454"/>
      <c r="I748" s="454"/>
      <c r="J748" s="454"/>
    </row>
    <row r="749" spans="4:10" x14ac:dyDescent="0.2">
      <c r="D749" s="454"/>
      <c r="E749" s="454"/>
      <c r="F749" s="454"/>
      <c r="G749" s="454"/>
      <c r="H749" s="454"/>
      <c r="I749" s="454"/>
      <c r="J749" s="454"/>
    </row>
    <row r="750" spans="4:10" x14ac:dyDescent="0.2">
      <c r="D750" s="454"/>
      <c r="E750" s="454"/>
      <c r="F750" s="454"/>
      <c r="G750" s="454"/>
      <c r="H750" s="454"/>
      <c r="I750" s="454"/>
      <c r="J750" s="454"/>
    </row>
    <row r="751" spans="4:10" x14ac:dyDescent="0.2">
      <c r="D751" s="454"/>
      <c r="E751" s="454"/>
      <c r="F751" s="454"/>
      <c r="G751" s="454"/>
      <c r="H751" s="454"/>
      <c r="I751" s="454"/>
      <c r="J751" s="454"/>
    </row>
    <row r="752" spans="4:10" x14ac:dyDescent="0.2">
      <c r="D752" s="454"/>
      <c r="E752" s="454"/>
      <c r="F752" s="454"/>
      <c r="G752" s="454"/>
      <c r="H752" s="454"/>
      <c r="I752" s="454"/>
      <c r="J752" s="454"/>
    </row>
    <row r="753" spans="4:10" x14ac:dyDescent="0.2">
      <c r="D753" s="454"/>
      <c r="E753" s="454"/>
      <c r="F753" s="454"/>
      <c r="G753" s="454"/>
      <c r="H753" s="454"/>
      <c r="I753" s="454"/>
      <c r="J753" s="454"/>
    </row>
    <row r="754" spans="4:10" x14ac:dyDescent="0.2">
      <c r="D754" s="454"/>
      <c r="E754" s="454"/>
      <c r="F754" s="454"/>
      <c r="G754" s="454"/>
      <c r="H754" s="454"/>
      <c r="I754" s="454"/>
      <c r="J754" s="454"/>
    </row>
    <row r="755" spans="4:10" x14ac:dyDescent="0.2">
      <c r="D755" s="454"/>
      <c r="E755" s="454"/>
      <c r="F755" s="454"/>
      <c r="G755" s="454"/>
      <c r="H755" s="454"/>
      <c r="I755" s="454"/>
      <c r="J755" s="454"/>
    </row>
    <row r="756" spans="4:10" x14ac:dyDescent="0.2">
      <c r="D756" s="454"/>
      <c r="E756" s="454"/>
      <c r="F756" s="454"/>
      <c r="G756" s="454"/>
      <c r="H756" s="454"/>
      <c r="I756" s="454"/>
      <c r="J756" s="454"/>
    </row>
    <row r="757" spans="4:10" x14ac:dyDescent="0.2">
      <c r="D757" s="454"/>
      <c r="E757" s="454"/>
      <c r="F757" s="454"/>
      <c r="G757" s="454"/>
      <c r="H757" s="454"/>
      <c r="I757" s="454"/>
      <c r="J757" s="454"/>
    </row>
    <row r="758" spans="4:10" x14ac:dyDescent="0.2">
      <c r="D758" s="454"/>
      <c r="E758" s="454"/>
      <c r="F758" s="454"/>
      <c r="G758" s="454"/>
      <c r="H758" s="454"/>
      <c r="I758" s="454"/>
      <c r="J758" s="454"/>
    </row>
    <row r="759" spans="4:10" x14ac:dyDescent="0.2">
      <c r="D759" s="454"/>
      <c r="E759" s="454"/>
      <c r="F759" s="454"/>
      <c r="G759" s="454"/>
      <c r="H759" s="454"/>
      <c r="I759" s="454"/>
      <c r="J759" s="454"/>
    </row>
    <row r="760" spans="4:10" x14ac:dyDescent="0.2">
      <c r="D760" s="454"/>
      <c r="E760" s="454"/>
      <c r="F760" s="454"/>
      <c r="G760" s="454"/>
      <c r="H760" s="454"/>
      <c r="I760" s="454"/>
      <c r="J760" s="454"/>
    </row>
    <row r="761" spans="4:10" x14ac:dyDescent="0.2">
      <c r="D761" s="454"/>
      <c r="E761" s="454"/>
      <c r="F761" s="454"/>
      <c r="G761" s="454"/>
      <c r="H761" s="454"/>
      <c r="I761" s="454"/>
      <c r="J761" s="454"/>
    </row>
    <row r="762" spans="4:10" x14ac:dyDescent="0.2">
      <c r="D762" s="454"/>
      <c r="E762" s="454"/>
      <c r="F762" s="454"/>
      <c r="G762" s="454"/>
      <c r="H762" s="454"/>
      <c r="I762" s="454"/>
      <c r="J762" s="454"/>
    </row>
    <row r="763" spans="4:10" x14ac:dyDescent="0.2">
      <c r="D763" s="454"/>
      <c r="E763" s="454"/>
      <c r="F763" s="454"/>
      <c r="G763" s="454"/>
      <c r="H763" s="454"/>
      <c r="I763" s="454"/>
      <c r="J763" s="454"/>
    </row>
    <row r="764" spans="4:10" x14ac:dyDescent="0.2">
      <c r="D764" s="454"/>
      <c r="E764" s="454"/>
      <c r="F764" s="454"/>
      <c r="G764" s="454"/>
      <c r="H764" s="454"/>
      <c r="I764" s="454"/>
      <c r="J764" s="454"/>
    </row>
    <row r="765" spans="4:10" x14ac:dyDescent="0.2">
      <c r="D765" s="454"/>
      <c r="E765" s="454"/>
      <c r="F765" s="454"/>
      <c r="G765" s="454"/>
      <c r="H765" s="454"/>
      <c r="I765" s="454"/>
      <c r="J765" s="454"/>
    </row>
    <row r="766" spans="4:10" x14ac:dyDescent="0.2">
      <c r="D766" s="454"/>
      <c r="E766" s="454"/>
      <c r="F766" s="454"/>
      <c r="G766" s="454"/>
      <c r="H766" s="454"/>
      <c r="I766" s="454"/>
      <c r="J766" s="454"/>
    </row>
    <row r="767" spans="4:10" x14ac:dyDescent="0.2">
      <c r="D767" s="454"/>
      <c r="E767" s="454"/>
      <c r="F767" s="454"/>
      <c r="G767" s="454"/>
      <c r="H767" s="454"/>
      <c r="I767" s="454"/>
      <c r="J767" s="454"/>
    </row>
    <row r="768" spans="4:10" x14ac:dyDescent="0.2">
      <c r="D768" s="454"/>
      <c r="E768" s="454"/>
      <c r="F768" s="454"/>
      <c r="G768" s="454"/>
      <c r="H768" s="454"/>
      <c r="I768" s="454"/>
      <c r="J768" s="454"/>
    </row>
    <row r="769" spans="4:10" x14ac:dyDescent="0.2">
      <c r="D769" s="454"/>
      <c r="E769" s="454"/>
      <c r="F769" s="454"/>
      <c r="G769" s="454"/>
      <c r="H769" s="454"/>
      <c r="I769" s="454"/>
      <c r="J769" s="454"/>
    </row>
    <row r="770" spans="4:10" x14ac:dyDescent="0.2">
      <c r="D770" s="454"/>
      <c r="E770" s="454"/>
      <c r="F770" s="454"/>
      <c r="G770" s="454"/>
      <c r="H770" s="454"/>
      <c r="I770" s="454"/>
      <c r="J770" s="454"/>
    </row>
    <row r="771" spans="4:10" x14ac:dyDescent="0.2">
      <c r="D771" s="454"/>
      <c r="E771" s="454"/>
      <c r="F771" s="454"/>
      <c r="G771" s="454"/>
      <c r="H771" s="454"/>
      <c r="I771" s="454"/>
      <c r="J771" s="454"/>
    </row>
    <row r="772" spans="4:10" x14ac:dyDescent="0.2">
      <c r="D772" s="454"/>
      <c r="E772" s="454"/>
      <c r="F772" s="454"/>
      <c r="G772" s="454"/>
      <c r="H772" s="454"/>
      <c r="I772" s="454"/>
      <c r="J772" s="454"/>
    </row>
    <row r="773" spans="4:10" x14ac:dyDescent="0.2">
      <c r="D773" s="454"/>
      <c r="E773" s="454"/>
      <c r="F773" s="454"/>
      <c r="G773" s="454"/>
      <c r="H773" s="454"/>
      <c r="I773" s="454"/>
      <c r="J773" s="454"/>
    </row>
    <row r="774" spans="4:10" x14ac:dyDescent="0.2">
      <c r="D774" s="454"/>
      <c r="E774" s="454"/>
      <c r="F774" s="454"/>
      <c r="G774" s="454"/>
      <c r="H774" s="454"/>
      <c r="I774" s="454"/>
      <c r="J774" s="454"/>
    </row>
    <row r="775" spans="4:10" x14ac:dyDescent="0.2">
      <c r="D775" s="454"/>
      <c r="E775" s="454"/>
      <c r="F775" s="454"/>
      <c r="G775" s="454"/>
      <c r="H775" s="454"/>
      <c r="I775" s="454"/>
      <c r="J775" s="454"/>
    </row>
    <row r="776" spans="4:10" x14ac:dyDescent="0.2">
      <c r="D776" s="454"/>
      <c r="E776" s="454"/>
      <c r="F776" s="454"/>
      <c r="G776" s="454"/>
      <c r="H776" s="454"/>
      <c r="I776" s="454"/>
      <c r="J776" s="454"/>
    </row>
    <row r="777" spans="4:10" x14ac:dyDescent="0.2">
      <c r="D777" s="454"/>
      <c r="E777" s="454"/>
      <c r="F777" s="454"/>
      <c r="G777" s="454"/>
      <c r="H777" s="454"/>
      <c r="I777" s="454"/>
      <c r="J777" s="454"/>
    </row>
    <row r="778" spans="4:10" x14ac:dyDescent="0.2">
      <c r="D778" s="454"/>
      <c r="E778" s="454"/>
      <c r="F778" s="454"/>
      <c r="G778" s="454"/>
      <c r="H778" s="454"/>
      <c r="I778" s="454"/>
      <c r="J778" s="454"/>
    </row>
    <row r="779" spans="4:10" x14ac:dyDescent="0.2">
      <c r="D779" s="454"/>
      <c r="E779" s="454"/>
      <c r="F779" s="454"/>
      <c r="G779" s="454"/>
      <c r="H779" s="454"/>
      <c r="I779" s="454"/>
      <c r="J779" s="454"/>
    </row>
    <row r="780" spans="4:10" x14ac:dyDescent="0.2">
      <c r="D780" s="454"/>
      <c r="E780" s="454"/>
      <c r="F780" s="454"/>
      <c r="G780" s="454"/>
      <c r="H780" s="454"/>
      <c r="I780" s="454"/>
      <c r="J780" s="454"/>
    </row>
    <row r="781" spans="4:10" x14ac:dyDescent="0.2">
      <c r="D781" s="454"/>
      <c r="E781" s="454"/>
      <c r="F781" s="454"/>
      <c r="G781" s="454"/>
      <c r="H781" s="454"/>
      <c r="I781" s="454"/>
      <c r="J781" s="454"/>
    </row>
    <row r="782" spans="4:10" x14ac:dyDescent="0.2">
      <c r="D782" s="454"/>
      <c r="E782" s="454"/>
      <c r="F782" s="454"/>
      <c r="G782" s="454"/>
      <c r="H782" s="454"/>
      <c r="I782" s="454"/>
      <c r="J782" s="454"/>
    </row>
    <row r="783" spans="4:10" x14ac:dyDescent="0.2">
      <c r="D783" s="454"/>
      <c r="E783" s="454"/>
      <c r="F783" s="454"/>
      <c r="G783" s="454"/>
      <c r="H783" s="454"/>
      <c r="I783" s="454"/>
      <c r="J783" s="454"/>
    </row>
    <row r="784" spans="4:10" x14ac:dyDescent="0.2">
      <c r="D784" s="454"/>
      <c r="E784" s="454"/>
      <c r="F784" s="454"/>
      <c r="G784" s="454"/>
      <c r="H784" s="454"/>
      <c r="I784" s="454"/>
      <c r="J784" s="454"/>
    </row>
    <row r="785" spans="4:10" x14ac:dyDescent="0.2">
      <c r="D785" s="454"/>
      <c r="E785" s="454"/>
      <c r="F785" s="454"/>
      <c r="G785" s="454"/>
      <c r="H785" s="454"/>
      <c r="I785" s="454"/>
      <c r="J785" s="454"/>
    </row>
    <row r="786" spans="4:10" x14ac:dyDescent="0.2">
      <c r="D786" s="454"/>
      <c r="E786" s="454"/>
      <c r="F786" s="454"/>
      <c r="G786" s="454"/>
      <c r="H786" s="454"/>
      <c r="I786" s="454"/>
      <c r="J786" s="454"/>
    </row>
    <row r="787" spans="4:10" x14ac:dyDescent="0.2">
      <c r="D787" s="454"/>
      <c r="E787" s="454"/>
      <c r="F787" s="454"/>
      <c r="G787" s="454"/>
      <c r="H787" s="454"/>
      <c r="I787" s="454"/>
      <c r="J787" s="454"/>
    </row>
    <row r="788" spans="4:10" x14ac:dyDescent="0.2">
      <c r="D788" s="454"/>
      <c r="E788" s="454"/>
      <c r="F788" s="454"/>
      <c r="G788" s="454"/>
      <c r="H788" s="454"/>
      <c r="I788" s="454"/>
      <c r="J788" s="454"/>
    </row>
    <row r="789" spans="4:10" x14ac:dyDescent="0.2">
      <c r="D789" s="454"/>
      <c r="E789" s="454"/>
      <c r="F789" s="454"/>
      <c r="G789" s="454"/>
      <c r="H789" s="454"/>
      <c r="I789" s="454"/>
      <c r="J789" s="454"/>
    </row>
    <row r="790" spans="4:10" x14ac:dyDescent="0.2">
      <c r="D790" s="454"/>
      <c r="E790" s="454"/>
      <c r="F790" s="454"/>
      <c r="G790" s="454"/>
      <c r="H790" s="454"/>
      <c r="I790" s="454"/>
      <c r="J790" s="454"/>
    </row>
    <row r="791" spans="4:10" x14ac:dyDescent="0.2">
      <c r="D791" s="454"/>
      <c r="E791" s="454"/>
      <c r="F791" s="454"/>
      <c r="G791" s="454"/>
      <c r="H791" s="454"/>
      <c r="I791" s="454"/>
      <c r="J791" s="454"/>
    </row>
    <row r="792" spans="4:10" x14ac:dyDescent="0.2">
      <c r="D792" s="454"/>
      <c r="E792" s="454"/>
      <c r="F792" s="454"/>
      <c r="G792" s="454"/>
      <c r="H792" s="454"/>
      <c r="I792" s="454"/>
      <c r="J792" s="454"/>
    </row>
    <row r="793" spans="4:10" x14ac:dyDescent="0.2">
      <c r="D793" s="454"/>
      <c r="E793" s="454"/>
      <c r="F793" s="454"/>
      <c r="G793" s="454"/>
      <c r="H793" s="454"/>
      <c r="I793" s="454"/>
      <c r="J793" s="454"/>
    </row>
    <row r="794" spans="4:10" x14ac:dyDescent="0.2">
      <c r="D794" s="454"/>
      <c r="E794" s="454"/>
      <c r="F794" s="454"/>
      <c r="G794" s="454"/>
      <c r="H794" s="454"/>
      <c r="I794" s="454"/>
      <c r="J794" s="454"/>
    </row>
    <row r="795" spans="4:10" x14ac:dyDescent="0.2">
      <c r="D795" s="454"/>
      <c r="E795" s="454"/>
      <c r="F795" s="454"/>
      <c r="G795" s="454"/>
      <c r="H795" s="454"/>
      <c r="I795" s="454"/>
      <c r="J795" s="454"/>
    </row>
    <row r="796" spans="4:10" x14ac:dyDescent="0.2">
      <c r="D796" s="454"/>
      <c r="E796" s="454"/>
      <c r="F796" s="454"/>
      <c r="G796" s="454"/>
      <c r="H796" s="454"/>
      <c r="I796" s="454"/>
      <c r="J796" s="454"/>
    </row>
    <row r="797" spans="4:10" x14ac:dyDescent="0.2">
      <c r="D797" s="454"/>
      <c r="E797" s="454"/>
      <c r="F797" s="454"/>
      <c r="G797" s="454"/>
      <c r="H797" s="454"/>
      <c r="I797" s="454"/>
      <c r="J797" s="454"/>
    </row>
    <row r="798" spans="4:10" x14ac:dyDescent="0.2">
      <c r="D798" s="454"/>
      <c r="E798" s="454"/>
      <c r="F798" s="454"/>
      <c r="G798" s="454"/>
      <c r="H798" s="454"/>
      <c r="I798" s="454"/>
      <c r="J798" s="454"/>
    </row>
    <row r="799" spans="4:10" x14ac:dyDescent="0.2">
      <c r="D799" s="454"/>
      <c r="E799" s="454"/>
      <c r="F799" s="454"/>
      <c r="G799" s="454"/>
      <c r="H799" s="454"/>
      <c r="I799" s="454"/>
      <c r="J799" s="454"/>
    </row>
    <row r="800" spans="4:10" x14ac:dyDescent="0.2">
      <c r="D800" s="454"/>
      <c r="E800" s="454"/>
      <c r="F800" s="454"/>
      <c r="G800" s="454"/>
      <c r="H800" s="454"/>
      <c r="I800" s="454"/>
      <c r="J800" s="454"/>
    </row>
    <row r="801" spans="4:10" x14ac:dyDescent="0.2">
      <c r="D801" s="454"/>
      <c r="E801" s="454"/>
      <c r="F801" s="454"/>
      <c r="G801" s="454"/>
      <c r="H801" s="454"/>
      <c r="I801" s="454"/>
      <c r="J801" s="454"/>
    </row>
    <row r="802" spans="4:10" x14ac:dyDescent="0.2">
      <c r="D802" s="454"/>
      <c r="E802" s="454"/>
      <c r="F802" s="454"/>
      <c r="G802" s="454"/>
      <c r="H802" s="454"/>
      <c r="I802" s="454"/>
      <c r="J802" s="454"/>
    </row>
    <row r="803" spans="4:10" x14ac:dyDescent="0.2">
      <c r="D803" s="454"/>
      <c r="E803" s="454"/>
      <c r="F803" s="454"/>
      <c r="G803" s="454"/>
      <c r="H803" s="454"/>
      <c r="I803" s="454"/>
      <c r="J803" s="454"/>
    </row>
    <row r="804" spans="4:10" x14ac:dyDescent="0.2">
      <c r="D804" s="454"/>
      <c r="E804" s="454"/>
      <c r="F804" s="454"/>
      <c r="G804" s="454"/>
      <c r="H804" s="454"/>
      <c r="I804" s="454"/>
      <c r="J804" s="454"/>
    </row>
    <row r="805" spans="4:10" x14ac:dyDescent="0.2">
      <c r="D805" s="454"/>
      <c r="E805" s="454"/>
      <c r="F805" s="454"/>
      <c r="G805" s="454"/>
      <c r="H805" s="454"/>
      <c r="I805" s="454"/>
      <c r="J805" s="454"/>
    </row>
    <row r="806" spans="4:10" x14ac:dyDescent="0.2">
      <c r="D806" s="454"/>
      <c r="E806" s="454"/>
      <c r="F806" s="454"/>
      <c r="G806" s="454"/>
      <c r="H806" s="454"/>
      <c r="I806" s="454"/>
      <c r="J806" s="454"/>
    </row>
    <row r="807" spans="4:10" x14ac:dyDescent="0.2">
      <c r="D807" s="454"/>
      <c r="E807" s="454"/>
      <c r="F807" s="454"/>
      <c r="G807" s="454"/>
      <c r="H807" s="454"/>
      <c r="I807" s="454"/>
      <c r="J807" s="454"/>
    </row>
    <row r="808" spans="4:10" x14ac:dyDescent="0.2">
      <c r="D808" s="454"/>
      <c r="E808" s="454"/>
      <c r="F808" s="454"/>
      <c r="G808" s="454"/>
      <c r="H808" s="454"/>
      <c r="I808" s="454"/>
      <c r="J808" s="454"/>
    </row>
    <row r="809" spans="4:10" x14ac:dyDescent="0.2">
      <c r="D809" s="454"/>
      <c r="E809" s="454"/>
      <c r="F809" s="454"/>
      <c r="G809" s="454"/>
      <c r="H809" s="454"/>
      <c r="I809" s="454"/>
      <c r="J809" s="454"/>
    </row>
    <row r="810" spans="4:10" x14ac:dyDescent="0.2">
      <c r="D810" s="454"/>
      <c r="E810" s="454"/>
      <c r="F810" s="454"/>
      <c r="G810" s="454"/>
      <c r="H810" s="454"/>
      <c r="I810" s="454"/>
      <c r="J810" s="454"/>
    </row>
    <row r="811" spans="4:10" x14ac:dyDescent="0.2">
      <c r="D811" s="454"/>
      <c r="E811" s="454"/>
      <c r="F811" s="454"/>
      <c r="G811" s="454"/>
      <c r="H811" s="454"/>
      <c r="I811" s="454"/>
      <c r="J811" s="454"/>
    </row>
    <row r="812" spans="4:10" x14ac:dyDescent="0.2">
      <c r="D812" s="454"/>
      <c r="E812" s="454"/>
      <c r="F812" s="454"/>
      <c r="G812" s="454"/>
      <c r="H812" s="454"/>
      <c r="I812" s="454"/>
      <c r="J812" s="454"/>
    </row>
    <row r="813" spans="4:10" x14ac:dyDescent="0.2">
      <c r="D813" s="454"/>
      <c r="E813" s="454"/>
      <c r="F813" s="454"/>
      <c r="G813" s="454"/>
      <c r="H813" s="454"/>
      <c r="I813" s="454"/>
      <c r="J813" s="454"/>
    </row>
    <row r="814" spans="4:10" x14ac:dyDescent="0.2">
      <c r="D814" s="454"/>
      <c r="E814" s="454"/>
      <c r="F814" s="454"/>
      <c r="G814" s="454"/>
      <c r="H814" s="454"/>
      <c r="I814" s="454"/>
      <c r="J814" s="454"/>
    </row>
    <row r="815" spans="4:10" x14ac:dyDescent="0.2">
      <c r="D815" s="454"/>
      <c r="E815" s="454"/>
      <c r="F815" s="454"/>
      <c r="G815" s="454"/>
      <c r="H815" s="454"/>
      <c r="I815" s="454"/>
      <c r="J815" s="454"/>
    </row>
    <row r="816" spans="4:10" x14ac:dyDescent="0.2">
      <c r="D816" s="454"/>
      <c r="E816" s="454"/>
      <c r="F816" s="454"/>
      <c r="G816" s="454"/>
      <c r="H816" s="454"/>
      <c r="I816" s="454"/>
      <c r="J816" s="454"/>
    </row>
    <row r="817" spans="4:10" x14ac:dyDescent="0.2">
      <c r="D817" s="454"/>
      <c r="E817" s="454"/>
      <c r="F817" s="454"/>
      <c r="G817" s="454"/>
      <c r="H817" s="454"/>
      <c r="I817" s="454"/>
      <c r="J817" s="454"/>
    </row>
    <row r="818" spans="4:10" x14ac:dyDescent="0.2">
      <c r="D818" s="454"/>
      <c r="E818" s="454"/>
      <c r="F818" s="454"/>
      <c r="G818" s="454"/>
      <c r="H818" s="454"/>
      <c r="I818" s="454"/>
      <c r="J818" s="454"/>
    </row>
    <row r="819" spans="4:10" x14ac:dyDescent="0.2">
      <c r="D819" s="454"/>
      <c r="E819" s="454"/>
      <c r="F819" s="454"/>
      <c r="G819" s="454"/>
      <c r="H819" s="454"/>
      <c r="I819" s="454"/>
      <c r="J819" s="454"/>
    </row>
    <row r="820" spans="4:10" x14ac:dyDescent="0.2">
      <c r="D820" s="454"/>
      <c r="E820" s="454"/>
      <c r="F820" s="454"/>
      <c r="G820" s="454"/>
      <c r="H820" s="454"/>
      <c r="I820" s="454"/>
      <c r="J820" s="454"/>
    </row>
    <row r="821" spans="4:10" x14ac:dyDescent="0.2">
      <c r="D821" s="454"/>
      <c r="E821" s="454"/>
      <c r="F821" s="454"/>
      <c r="G821" s="454"/>
      <c r="H821" s="454"/>
      <c r="I821" s="454"/>
      <c r="J821" s="454"/>
    </row>
    <row r="822" spans="4:10" x14ac:dyDescent="0.2">
      <c r="D822" s="454"/>
      <c r="E822" s="454"/>
      <c r="F822" s="454"/>
      <c r="G822" s="454"/>
      <c r="H822" s="454"/>
      <c r="I822" s="454"/>
      <c r="J822" s="454"/>
    </row>
    <row r="823" spans="4:10" x14ac:dyDescent="0.2">
      <c r="D823" s="454"/>
      <c r="E823" s="454"/>
      <c r="F823" s="454"/>
      <c r="G823" s="454"/>
      <c r="H823" s="454"/>
      <c r="I823" s="454"/>
      <c r="J823" s="454"/>
    </row>
    <row r="824" spans="4:10" x14ac:dyDescent="0.2">
      <c r="D824" s="454"/>
      <c r="E824" s="454"/>
      <c r="F824" s="454"/>
      <c r="G824" s="454"/>
      <c r="H824" s="454"/>
      <c r="I824" s="454"/>
      <c r="J824" s="454"/>
    </row>
    <row r="825" spans="4:10" x14ac:dyDescent="0.2">
      <c r="D825" s="454"/>
      <c r="E825" s="454"/>
      <c r="F825" s="454"/>
      <c r="G825" s="454"/>
      <c r="H825" s="454"/>
      <c r="I825" s="454"/>
      <c r="J825" s="454"/>
    </row>
    <row r="826" spans="4:10" x14ac:dyDescent="0.2">
      <c r="D826" s="454"/>
      <c r="E826" s="454"/>
      <c r="F826" s="454"/>
      <c r="G826" s="454"/>
      <c r="H826" s="454"/>
      <c r="I826" s="454"/>
      <c r="J826" s="454"/>
    </row>
    <row r="827" spans="4:10" x14ac:dyDescent="0.2">
      <c r="D827" s="454"/>
      <c r="E827" s="454"/>
      <c r="F827" s="454"/>
      <c r="G827" s="454"/>
      <c r="H827" s="454"/>
      <c r="I827" s="454"/>
      <c r="J827" s="454"/>
    </row>
    <row r="828" spans="4:10" x14ac:dyDescent="0.2">
      <c r="D828" s="454"/>
      <c r="E828" s="454"/>
      <c r="F828" s="454"/>
      <c r="G828" s="454"/>
      <c r="H828" s="454"/>
      <c r="I828" s="454"/>
      <c r="J828" s="454"/>
    </row>
    <row r="829" spans="4:10" x14ac:dyDescent="0.2">
      <c r="D829" s="454"/>
      <c r="E829" s="454"/>
      <c r="F829" s="454"/>
      <c r="G829" s="454"/>
      <c r="H829" s="454"/>
      <c r="I829" s="454"/>
      <c r="J829" s="454"/>
    </row>
    <row r="830" spans="4:10" x14ac:dyDescent="0.2">
      <c r="D830" s="454"/>
      <c r="E830" s="454"/>
      <c r="F830" s="454"/>
      <c r="G830" s="454"/>
      <c r="H830" s="454"/>
      <c r="I830" s="454"/>
      <c r="J830" s="454"/>
    </row>
    <row r="831" spans="4:10" x14ac:dyDescent="0.2">
      <c r="D831" s="454"/>
      <c r="E831" s="454"/>
      <c r="F831" s="454"/>
      <c r="G831" s="454"/>
      <c r="H831" s="454"/>
      <c r="I831" s="454"/>
      <c r="J831" s="454"/>
    </row>
    <row r="832" spans="4:10" x14ac:dyDescent="0.2">
      <c r="D832" s="454"/>
      <c r="E832" s="454"/>
      <c r="F832" s="454"/>
      <c r="G832" s="454"/>
      <c r="H832" s="454"/>
      <c r="I832" s="454"/>
      <c r="J832" s="454"/>
    </row>
    <row r="833" spans="4:10" x14ac:dyDescent="0.2">
      <c r="D833" s="454"/>
      <c r="E833" s="454"/>
      <c r="F833" s="454"/>
      <c r="G833" s="454"/>
      <c r="H833" s="454"/>
      <c r="I833" s="454"/>
      <c r="J833" s="454"/>
    </row>
    <row r="834" spans="4:10" x14ac:dyDescent="0.2">
      <c r="D834" s="454"/>
      <c r="E834" s="454"/>
      <c r="F834" s="454"/>
      <c r="G834" s="454"/>
      <c r="H834" s="454"/>
      <c r="I834" s="454"/>
      <c r="J834" s="454"/>
    </row>
    <row r="835" spans="4:10" x14ac:dyDescent="0.2">
      <c r="D835" s="454"/>
      <c r="E835" s="454"/>
      <c r="F835" s="454"/>
      <c r="G835" s="454"/>
      <c r="H835" s="454"/>
      <c r="I835" s="454"/>
      <c r="J835" s="454"/>
    </row>
    <row r="836" spans="4:10" x14ac:dyDescent="0.2">
      <c r="D836" s="454"/>
      <c r="E836" s="454"/>
      <c r="F836" s="454"/>
      <c r="G836" s="454"/>
      <c r="H836" s="454"/>
      <c r="I836" s="454"/>
      <c r="J836" s="454"/>
    </row>
    <row r="837" spans="4:10" x14ac:dyDescent="0.2">
      <c r="D837" s="454"/>
      <c r="E837" s="454"/>
      <c r="F837" s="454"/>
      <c r="G837" s="454"/>
      <c r="H837" s="454"/>
      <c r="I837" s="454"/>
      <c r="J837" s="454"/>
    </row>
    <row r="838" spans="4:10" x14ac:dyDescent="0.2">
      <c r="D838" s="454"/>
      <c r="E838" s="454"/>
      <c r="F838" s="454"/>
      <c r="G838" s="454"/>
      <c r="H838" s="454"/>
      <c r="I838" s="454"/>
      <c r="J838" s="454"/>
    </row>
    <row r="839" spans="4:10" x14ac:dyDescent="0.2">
      <c r="D839" s="454"/>
      <c r="E839" s="454"/>
      <c r="F839" s="454"/>
      <c r="G839" s="454"/>
      <c r="H839" s="454"/>
      <c r="I839" s="454"/>
      <c r="J839" s="454"/>
    </row>
    <row r="840" spans="4:10" x14ac:dyDescent="0.2">
      <c r="D840" s="454"/>
      <c r="E840" s="454"/>
      <c r="F840" s="454"/>
      <c r="G840" s="454"/>
      <c r="H840" s="454"/>
      <c r="I840" s="454"/>
      <c r="J840" s="454"/>
    </row>
    <row r="841" spans="4:10" x14ac:dyDescent="0.2">
      <c r="D841" s="454"/>
      <c r="E841" s="454"/>
      <c r="F841" s="454"/>
      <c r="G841" s="454"/>
      <c r="H841" s="454"/>
      <c r="I841" s="454"/>
      <c r="J841" s="454"/>
    </row>
    <row r="842" spans="4:10" x14ac:dyDescent="0.2">
      <c r="D842" s="454"/>
      <c r="E842" s="454"/>
      <c r="F842" s="454"/>
      <c r="G842" s="454"/>
      <c r="H842" s="454"/>
      <c r="I842" s="454"/>
      <c r="J842" s="454"/>
    </row>
    <row r="843" spans="4:10" x14ac:dyDescent="0.2">
      <c r="D843" s="454"/>
      <c r="E843" s="454"/>
      <c r="F843" s="454"/>
      <c r="G843" s="454"/>
      <c r="H843" s="454"/>
      <c r="I843" s="454"/>
      <c r="J843" s="454"/>
    </row>
    <row r="844" spans="4:10" x14ac:dyDescent="0.2">
      <c r="D844" s="454"/>
      <c r="E844" s="454"/>
      <c r="F844" s="454"/>
      <c r="G844" s="454"/>
      <c r="H844" s="454"/>
      <c r="I844" s="454"/>
      <c r="J844" s="454"/>
    </row>
    <row r="845" spans="4:10" x14ac:dyDescent="0.2">
      <c r="D845" s="454"/>
      <c r="E845" s="454"/>
      <c r="F845" s="454"/>
      <c r="G845" s="454"/>
      <c r="H845" s="454"/>
      <c r="I845" s="454"/>
      <c r="J845" s="454"/>
    </row>
    <row r="846" spans="4:10" x14ac:dyDescent="0.2">
      <c r="D846" s="454"/>
      <c r="E846" s="454"/>
      <c r="F846" s="454"/>
      <c r="G846" s="454"/>
      <c r="H846" s="454"/>
      <c r="I846" s="454"/>
      <c r="J846" s="454"/>
    </row>
    <row r="847" spans="4:10" x14ac:dyDescent="0.2">
      <c r="D847" s="454"/>
      <c r="E847" s="454"/>
      <c r="F847" s="454"/>
      <c r="G847" s="454"/>
      <c r="H847" s="454"/>
      <c r="I847" s="454"/>
      <c r="J847" s="454"/>
    </row>
    <row r="848" spans="4:10" x14ac:dyDescent="0.2">
      <c r="D848" s="454"/>
      <c r="E848" s="454"/>
      <c r="F848" s="454"/>
      <c r="G848" s="454"/>
      <c r="H848" s="454"/>
      <c r="I848" s="454"/>
      <c r="J848" s="454"/>
    </row>
    <row r="849" spans="4:10" x14ac:dyDescent="0.2">
      <c r="D849" s="454"/>
      <c r="E849" s="454"/>
      <c r="F849" s="454"/>
      <c r="G849" s="454"/>
      <c r="H849" s="454"/>
      <c r="I849" s="454"/>
      <c r="J849" s="454"/>
    </row>
    <row r="850" spans="4:10" x14ac:dyDescent="0.2">
      <c r="D850" s="454"/>
      <c r="E850" s="454"/>
      <c r="F850" s="454"/>
      <c r="G850" s="454"/>
      <c r="H850" s="454"/>
      <c r="I850" s="454"/>
      <c r="J850" s="454"/>
    </row>
    <row r="851" spans="4:10" x14ac:dyDescent="0.2">
      <c r="D851" s="454"/>
      <c r="E851" s="454"/>
      <c r="F851" s="454"/>
      <c r="G851" s="454"/>
      <c r="H851" s="454"/>
      <c r="I851" s="454"/>
      <c r="J851" s="454"/>
    </row>
    <row r="852" spans="4:10" x14ac:dyDescent="0.2">
      <c r="D852" s="454"/>
      <c r="E852" s="454"/>
      <c r="F852" s="454"/>
      <c r="G852" s="454"/>
      <c r="H852" s="454"/>
      <c r="I852" s="454"/>
      <c r="J852" s="454"/>
    </row>
    <row r="853" spans="4:10" x14ac:dyDescent="0.2">
      <c r="D853" s="454"/>
      <c r="E853" s="454"/>
      <c r="F853" s="454"/>
      <c r="G853" s="454"/>
      <c r="H853" s="454"/>
      <c r="I853" s="454"/>
      <c r="J853" s="454"/>
    </row>
    <row r="854" spans="4:10" x14ac:dyDescent="0.2">
      <c r="D854" s="454"/>
      <c r="E854" s="454"/>
      <c r="F854" s="454"/>
      <c r="G854" s="454"/>
      <c r="H854" s="454"/>
      <c r="I854" s="454"/>
      <c r="J854" s="454"/>
    </row>
    <row r="855" spans="4:10" x14ac:dyDescent="0.2">
      <c r="D855" s="454"/>
      <c r="E855" s="454"/>
      <c r="F855" s="454"/>
      <c r="G855" s="454"/>
      <c r="H855" s="454"/>
      <c r="I855" s="454"/>
      <c r="J855" s="454"/>
    </row>
    <row r="856" spans="4:10" x14ac:dyDescent="0.2">
      <c r="D856" s="454"/>
      <c r="E856" s="454"/>
      <c r="F856" s="454"/>
      <c r="G856" s="454"/>
      <c r="H856" s="454"/>
      <c r="I856" s="454"/>
      <c r="J856" s="454"/>
    </row>
    <row r="857" spans="4:10" x14ac:dyDescent="0.2">
      <c r="D857" s="454"/>
      <c r="E857" s="454"/>
      <c r="F857" s="454"/>
      <c r="G857" s="454"/>
      <c r="H857" s="454"/>
      <c r="I857" s="454"/>
      <c r="J857" s="454"/>
    </row>
    <row r="858" spans="4:10" x14ac:dyDescent="0.2">
      <c r="D858" s="454"/>
      <c r="E858" s="454"/>
      <c r="F858" s="454"/>
      <c r="G858" s="454"/>
      <c r="H858" s="454"/>
      <c r="I858" s="454"/>
      <c r="J858" s="454"/>
    </row>
    <row r="859" spans="4:10" x14ac:dyDescent="0.2">
      <c r="D859" s="454"/>
      <c r="E859" s="454"/>
      <c r="F859" s="454"/>
      <c r="G859" s="454"/>
      <c r="H859" s="454"/>
      <c r="I859" s="454"/>
      <c r="J859" s="454"/>
    </row>
    <row r="860" spans="4:10" x14ac:dyDescent="0.2">
      <c r="D860" s="454"/>
      <c r="E860" s="454"/>
      <c r="F860" s="454"/>
      <c r="G860" s="454"/>
      <c r="H860" s="454"/>
      <c r="I860" s="454"/>
      <c r="J860" s="454"/>
    </row>
    <row r="861" spans="4:10" x14ac:dyDescent="0.2">
      <c r="D861" s="454"/>
      <c r="E861" s="454"/>
      <c r="F861" s="454"/>
      <c r="G861" s="454"/>
      <c r="H861" s="454"/>
      <c r="I861" s="454"/>
      <c r="J861" s="454"/>
    </row>
    <row r="862" spans="4:10" x14ac:dyDescent="0.2">
      <c r="D862" s="454"/>
      <c r="E862" s="454"/>
      <c r="F862" s="454"/>
      <c r="G862" s="454"/>
      <c r="H862" s="454"/>
      <c r="I862" s="454"/>
      <c r="J862" s="454"/>
    </row>
    <row r="863" spans="4:10" x14ac:dyDescent="0.2">
      <c r="D863" s="454"/>
      <c r="E863" s="454"/>
      <c r="F863" s="454"/>
      <c r="G863" s="454"/>
      <c r="H863" s="454"/>
      <c r="I863" s="454"/>
      <c r="J863" s="454"/>
    </row>
    <row r="864" spans="4:10" x14ac:dyDescent="0.2">
      <c r="D864" s="454"/>
      <c r="E864" s="454"/>
      <c r="F864" s="454"/>
      <c r="G864" s="454"/>
      <c r="H864" s="454"/>
      <c r="I864" s="454"/>
      <c r="J864" s="454"/>
    </row>
    <row r="865" spans="4:10" x14ac:dyDescent="0.2">
      <c r="D865" s="454"/>
      <c r="E865" s="454"/>
      <c r="F865" s="454"/>
      <c r="G865" s="454"/>
      <c r="H865" s="454"/>
      <c r="I865" s="454"/>
      <c r="J865" s="454"/>
    </row>
    <row r="866" spans="4:10" x14ac:dyDescent="0.2">
      <c r="D866" s="454"/>
      <c r="E866" s="454"/>
      <c r="F866" s="454"/>
      <c r="G866" s="454"/>
      <c r="H866" s="454"/>
      <c r="I866" s="454"/>
      <c r="J866" s="454"/>
    </row>
    <row r="867" spans="4:10" x14ac:dyDescent="0.2">
      <c r="D867" s="454"/>
      <c r="E867" s="454"/>
      <c r="F867" s="454"/>
      <c r="G867" s="454"/>
      <c r="H867" s="454"/>
      <c r="I867" s="454"/>
      <c r="J867" s="454"/>
    </row>
    <row r="868" spans="4:10" x14ac:dyDescent="0.2">
      <c r="D868" s="454"/>
      <c r="E868" s="454"/>
      <c r="F868" s="454"/>
      <c r="G868" s="454"/>
      <c r="H868" s="454"/>
      <c r="I868" s="454"/>
      <c r="J868" s="454"/>
    </row>
    <row r="869" spans="4:10" x14ac:dyDescent="0.2">
      <c r="D869" s="454"/>
      <c r="E869" s="454"/>
      <c r="F869" s="454"/>
      <c r="G869" s="454"/>
      <c r="H869" s="454"/>
      <c r="I869" s="454"/>
      <c r="J869" s="454"/>
    </row>
    <row r="870" spans="4:10" x14ac:dyDescent="0.2">
      <c r="D870" s="454"/>
      <c r="E870" s="454"/>
      <c r="F870" s="454"/>
      <c r="G870" s="454"/>
      <c r="H870" s="454"/>
      <c r="I870" s="454"/>
      <c r="J870" s="454"/>
    </row>
    <row r="871" spans="4:10" x14ac:dyDescent="0.2">
      <c r="D871" s="454"/>
      <c r="E871" s="454"/>
      <c r="F871" s="454"/>
      <c r="G871" s="454"/>
      <c r="H871" s="454"/>
      <c r="I871" s="454"/>
      <c r="J871" s="454"/>
    </row>
    <row r="872" spans="4:10" x14ac:dyDescent="0.2">
      <c r="D872" s="454"/>
      <c r="E872" s="454"/>
      <c r="F872" s="454"/>
      <c r="G872" s="454"/>
      <c r="H872" s="454"/>
      <c r="I872" s="454"/>
      <c r="J872" s="454"/>
    </row>
    <row r="873" spans="4:10" x14ac:dyDescent="0.2">
      <c r="D873" s="454"/>
      <c r="E873" s="454"/>
      <c r="F873" s="454"/>
      <c r="G873" s="454"/>
      <c r="H873" s="454"/>
      <c r="I873" s="454"/>
      <c r="J873" s="454"/>
    </row>
    <row r="874" spans="4:10" x14ac:dyDescent="0.2">
      <c r="D874" s="454"/>
      <c r="E874" s="454"/>
      <c r="F874" s="454"/>
      <c r="G874" s="454"/>
      <c r="H874" s="454"/>
      <c r="I874" s="454"/>
      <c r="J874" s="454"/>
    </row>
    <row r="875" spans="4:10" x14ac:dyDescent="0.2">
      <c r="D875" s="454"/>
      <c r="E875" s="454"/>
      <c r="F875" s="454"/>
      <c r="G875" s="454"/>
      <c r="H875" s="454"/>
      <c r="I875" s="454"/>
      <c r="J875" s="454"/>
    </row>
    <row r="876" spans="4:10" x14ac:dyDescent="0.2">
      <c r="D876" s="454"/>
      <c r="E876" s="454"/>
      <c r="F876" s="454"/>
      <c r="G876" s="454"/>
      <c r="H876" s="454"/>
      <c r="I876" s="454"/>
      <c r="J876" s="454"/>
    </row>
    <row r="877" spans="4:10" x14ac:dyDescent="0.2">
      <c r="D877" s="454"/>
      <c r="E877" s="454"/>
      <c r="F877" s="454"/>
      <c r="G877" s="454"/>
      <c r="H877" s="454"/>
      <c r="I877" s="454"/>
      <c r="J877" s="454"/>
    </row>
    <row r="878" spans="4:10" x14ac:dyDescent="0.2">
      <c r="D878" s="454"/>
      <c r="E878" s="454"/>
      <c r="F878" s="454"/>
      <c r="G878" s="454"/>
      <c r="H878" s="454"/>
      <c r="I878" s="454"/>
      <c r="J878" s="454"/>
    </row>
    <row r="879" spans="4:10" x14ac:dyDescent="0.2">
      <c r="D879" s="454"/>
      <c r="E879" s="454"/>
      <c r="F879" s="454"/>
      <c r="G879" s="454"/>
      <c r="H879" s="454"/>
      <c r="I879" s="454"/>
      <c r="J879" s="454"/>
    </row>
    <row r="880" spans="4:10" x14ac:dyDescent="0.2">
      <c r="D880" s="454"/>
      <c r="E880" s="454"/>
      <c r="F880" s="454"/>
      <c r="G880" s="454"/>
      <c r="H880" s="454"/>
      <c r="I880" s="454"/>
      <c r="J880" s="454"/>
    </row>
    <row r="881" spans="4:10" x14ac:dyDescent="0.2">
      <c r="D881" s="454"/>
      <c r="E881" s="454"/>
      <c r="F881" s="454"/>
      <c r="G881" s="454"/>
      <c r="H881" s="454"/>
      <c r="I881" s="454"/>
      <c r="J881" s="454"/>
    </row>
    <row r="882" spans="4:10" x14ac:dyDescent="0.2">
      <c r="D882" s="454"/>
      <c r="E882" s="454"/>
      <c r="F882" s="454"/>
      <c r="G882" s="454"/>
      <c r="H882" s="454"/>
      <c r="I882" s="454"/>
      <c r="J882" s="454"/>
    </row>
    <row r="883" spans="4:10" x14ac:dyDescent="0.2">
      <c r="D883" s="454"/>
      <c r="E883" s="454"/>
      <c r="F883" s="454"/>
      <c r="G883" s="454"/>
      <c r="H883" s="454"/>
      <c r="I883" s="454"/>
      <c r="J883" s="454"/>
    </row>
    <row r="884" spans="4:10" x14ac:dyDescent="0.2">
      <c r="D884" s="454"/>
      <c r="E884" s="454"/>
      <c r="F884" s="454"/>
      <c r="G884" s="454"/>
      <c r="H884" s="454"/>
      <c r="I884" s="454"/>
      <c r="J884" s="454"/>
    </row>
    <row r="885" spans="4:10" x14ac:dyDescent="0.2">
      <c r="D885" s="454"/>
      <c r="E885" s="454"/>
      <c r="F885" s="454"/>
      <c r="G885" s="454"/>
      <c r="H885" s="454"/>
      <c r="I885" s="454"/>
      <c r="J885" s="454"/>
    </row>
    <row r="886" spans="4:10" x14ac:dyDescent="0.2">
      <c r="D886" s="454"/>
      <c r="E886" s="454"/>
      <c r="F886" s="454"/>
      <c r="G886" s="454"/>
      <c r="H886" s="454"/>
      <c r="I886" s="454"/>
      <c r="J886" s="454"/>
    </row>
    <row r="887" spans="4:10" x14ac:dyDescent="0.2">
      <c r="D887" s="454"/>
      <c r="E887" s="454"/>
      <c r="F887" s="454"/>
      <c r="G887" s="454"/>
      <c r="H887" s="454"/>
      <c r="I887" s="454"/>
      <c r="J887" s="454"/>
    </row>
    <row r="888" spans="4:10" x14ac:dyDescent="0.2">
      <c r="D888" s="454"/>
      <c r="E888" s="454"/>
      <c r="F888" s="454"/>
      <c r="G888" s="454"/>
      <c r="H888" s="454"/>
      <c r="I888" s="454"/>
      <c r="J888" s="454"/>
    </row>
    <row r="889" spans="4:10" x14ac:dyDescent="0.2">
      <c r="D889" s="454"/>
      <c r="E889" s="454"/>
      <c r="F889" s="454"/>
      <c r="G889" s="454"/>
      <c r="H889" s="454"/>
      <c r="I889" s="454"/>
      <c r="J889" s="454"/>
    </row>
    <row r="890" spans="4:10" x14ac:dyDescent="0.2">
      <c r="D890" s="454"/>
      <c r="E890" s="454"/>
      <c r="F890" s="454"/>
      <c r="G890" s="454"/>
      <c r="H890" s="454"/>
      <c r="I890" s="454"/>
      <c r="J890" s="454"/>
    </row>
    <row r="891" spans="4:10" x14ac:dyDescent="0.2">
      <c r="D891" s="454"/>
      <c r="E891" s="454"/>
      <c r="F891" s="454"/>
      <c r="G891" s="454"/>
      <c r="H891" s="454"/>
      <c r="I891" s="454"/>
      <c r="J891" s="454"/>
    </row>
    <row r="892" spans="4:10" x14ac:dyDescent="0.2">
      <c r="D892" s="454"/>
      <c r="E892" s="454"/>
      <c r="F892" s="454"/>
      <c r="G892" s="454"/>
      <c r="H892" s="454"/>
      <c r="I892" s="454"/>
      <c r="J892" s="454"/>
    </row>
    <row r="893" spans="4:10" x14ac:dyDescent="0.2">
      <c r="D893" s="454"/>
      <c r="E893" s="454"/>
      <c r="F893" s="454"/>
      <c r="G893" s="454"/>
      <c r="H893" s="454"/>
      <c r="I893" s="454"/>
      <c r="J893" s="454"/>
    </row>
    <row r="894" spans="4:10" x14ac:dyDescent="0.2">
      <c r="D894" s="454"/>
      <c r="E894" s="454"/>
      <c r="F894" s="454"/>
      <c r="G894" s="454"/>
      <c r="H894" s="454"/>
      <c r="I894" s="454"/>
      <c r="J894" s="454"/>
    </row>
    <row r="895" spans="4:10" x14ac:dyDescent="0.2">
      <c r="D895" s="454"/>
      <c r="E895" s="454"/>
      <c r="F895" s="454"/>
      <c r="G895" s="454"/>
      <c r="H895" s="454"/>
      <c r="I895" s="454"/>
      <c r="J895" s="454"/>
    </row>
    <row r="896" spans="4:10" x14ac:dyDescent="0.2">
      <c r="D896" s="454"/>
      <c r="E896" s="454"/>
      <c r="F896" s="454"/>
      <c r="G896" s="454"/>
      <c r="H896" s="454"/>
      <c r="I896" s="454"/>
      <c r="J896" s="454"/>
    </row>
    <row r="897" spans="4:10" x14ac:dyDescent="0.2">
      <c r="D897" s="454"/>
      <c r="E897" s="454"/>
      <c r="F897" s="454"/>
      <c r="G897" s="454"/>
      <c r="H897" s="454"/>
      <c r="I897" s="454"/>
      <c r="J897" s="454"/>
    </row>
    <row r="898" spans="4:10" x14ac:dyDescent="0.2">
      <c r="D898" s="454"/>
      <c r="E898" s="454"/>
      <c r="F898" s="454"/>
      <c r="G898" s="454"/>
      <c r="H898" s="454"/>
      <c r="I898" s="454"/>
      <c r="J898" s="454"/>
    </row>
    <row r="899" spans="4:10" x14ac:dyDescent="0.2">
      <c r="D899" s="454"/>
      <c r="E899" s="454"/>
      <c r="F899" s="454"/>
      <c r="G899" s="454"/>
      <c r="H899" s="454"/>
      <c r="I899" s="454"/>
      <c r="J899" s="454"/>
    </row>
    <row r="900" spans="4:10" x14ac:dyDescent="0.2">
      <c r="D900" s="454"/>
      <c r="E900" s="454"/>
      <c r="F900" s="454"/>
      <c r="G900" s="454"/>
      <c r="H900" s="454"/>
      <c r="I900" s="454"/>
      <c r="J900" s="454"/>
    </row>
    <row r="901" spans="4:10" x14ac:dyDescent="0.2">
      <c r="D901" s="454"/>
      <c r="E901" s="454"/>
      <c r="F901" s="454"/>
      <c r="G901" s="454"/>
      <c r="H901" s="454"/>
      <c r="I901" s="454"/>
      <c r="J901" s="454"/>
    </row>
    <row r="902" spans="4:10" x14ac:dyDescent="0.2">
      <c r="D902" s="454"/>
      <c r="E902" s="454"/>
      <c r="F902" s="454"/>
      <c r="G902" s="454"/>
      <c r="H902" s="454"/>
      <c r="I902" s="454"/>
      <c r="J902" s="454"/>
    </row>
    <row r="903" spans="4:10" x14ac:dyDescent="0.2">
      <c r="D903" s="454"/>
      <c r="E903" s="454"/>
      <c r="F903" s="454"/>
      <c r="G903" s="454"/>
      <c r="H903" s="454"/>
      <c r="I903" s="454"/>
      <c r="J903" s="454"/>
    </row>
    <row r="904" spans="4:10" x14ac:dyDescent="0.2">
      <c r="D904" s="454"/>
      <c r="E904" s="454"/>
      <c r="F904" s="454"/>
      <c r="G904" s="454"/>
      <c r="H904" s="454"/>
      <c r="I904" s="454"/>
      <c r="J904" s="454"/>
    </row>
    <row r="905" spans="4:10" x14ac:dyDescent="0.2">
      <c r="D905" s="454"/>
      <c r="E905" s="454"/>
      <c r="F905" s="454"/>
      <c r="G905" s="454"/>
      <c r="H905" s="454"/>
      <c r="I905" s="454"/>
      <c r="J905" s="454"/>
    </row>
    <row r="906" spans="4:10" x14ac:dyDescent="0.2">
      <c r="D906" s="454"/>
      <c r="E906" s="454"/>
      <c r="F906" s="454"/>
      <c r="G906" s="454"/>
      <c r="H906" s="454"/>
      <c r="I906" s="454"/>
      <c r="J906" s="454"/>
    </row>
    <row r="907" spans="4:10" x14ac:dyDescent="0.2">
      <c r="D907" s="454"/>
      <c r="E907" s="454"/>
      <c r="F907" s="454"/>
      <c r="G907" s="454"/>
      <c r="H907" s="454"/>
      <c r="I907" s="454"/>
      <c r="J907" s="454"/>
    </row>
    <row r="908" spans="4:10" x14ac:dyDescent="0.2">
      <c r="D908" s="454"/>
      <c r="E908" s="454"/>
      <c r="F908" s="454"/>
      <c r="G908" s="454"/>
      <c r="H908" s="454"/>
      <c r="I908" s="454"/>
      <c r="J908" s="454"/>
    </row>
    <row r="909" spans="4:10" x14ac:dyDescent="0.2">
      <c r="D909" s="454"/>
      <c r="E909" s="454"/>
      <c r="F909" s="454"/>
      <c r="G909" s="454"/>
      <c r="H909" s="454"/>
      <c r="I909" s="454"/>
      <c r="J909" s="454"/>
    </row>
    <row r="910" spans="4:10" x14ac:dyDescent="0.2">
      <c r="D910" s="454"/>
      <c r="E910" s="454"/>
      <c r="F910" s="454"/>
      <c r="G910" s="454"/>
      <c r="H910" s="454"/>
      <c r="I910" s="454"/>
      <c r="J910" s="454"/>
    </row>
    <row r="911" spans="4:10" x14ac:dyDescent="0.2">
      <c r="D911" s="454"/>
      <c r="E911" s="454"/>
      <c r="F911" s="454"/>
      <c r="G911" s="454"/>
      <c r="H911" s="454"/>
      <c r="I911" s="454"/>
      <c r="J911" s="454"/>
    </row>
    <row r="912" spans="4:10" x14ac:dyDescent="0.2">
      <c r="D912" s="454"/>
      <c r="E912" s="454"/>
      <c r="F912" s="454"/>
      <c r="G912" s="454"/>
      <c r="H912" s="454"/>
      <c r="I912" s="454"/>
      <c r="J912" s="454"/>
    </row>
    <row r="913" spans="4:10" x14ac:dyDescent="0.2">
      <c r="D913" s="454"/>
      <c r="E913" s="454"/>
      <c r="F913" s="454"/>
      <c r="G913" s="454"/>
      <c r="H913" s="454"/>
      <c r="I913" s="454"/>
      <c r="J913" s="454"/>
    </row>
    <row r="914" spans="4:10" x14ac:dyDescent="0.2">
      <c r="D914" s="454"/>
      <c r="E914" s="454"/>
      <c r="F914" s="454"/>
      <c r="G914" s="454"/>
      <c r="H914" s="454"/>
      <c r="I914" s="454"/>
      <c r="J914" s="454"/>
    </row>
    <row r="915" spans="4:10" x14ac:dyDescent="0.2">
      <c r="D915" s="454"/>
      <c r="E915" s="454"/>
      <c r="F915" s="454"/>
      <c r="G915" s="454"/>
      <c r="H915" s="454"/>
      <c r="I915" s="454"/>
      <c r="J915" s="454"/>
    </row>
    <row r="916" spans="4:10" x14ac:dyDescent="0.2">
      <c r="D916" s="454"/>
      <c r="E916" s="454"/>
      <c r="F916" s="454"/>
      <c r="G916" s="454"/>
      <c r="H916" s="454"/>
      <c r="I916" s="454"/>
      <c r="J916" s="454"/>
    </row>
    <row r="917" spans="4:10" x14ac:dyDescent="0.2">
      <c r="D917" s="454"/>
      <c r="E917" s="454"/>
      <c r="F917" s="454"/>
      <c r="G917" s="454"/>
      <c r="H917" s="454"/>
      <c r="I917" s="454"/>
      <c r="J917" s="454"/>
    </row>
    <row r="918" spans="4:10" x14ac:dyDescent="0.2">
      <c r="D918" s="454"/>
      <c r="E918" s="454"/>
      <c r="F918" s="454"/>
      <c r="G918" s="454"/>
      <c r="H918" s="454"/>
      <c r="I918" s="454"/>
      <c r="J918" s="454"/>
    </row>
    <row r="919" spans="4:10" x14ac:dyDescent="0.2">
      <c r="D919" s="454"/>
      <c r="E919" s="454"/>
      <c r="F919" s="454"/>
      <c r="G919" s="454"/>
      <c r="H919" s="454"/>
      <c r="I919" s="454"/>
      <c r="J919" s="454"/>
    </row>
    <row r="920" spans="4:10" x14ac:dyDescent="0.2">
      <c r="D920" s="454"/>
      <c r="E920" s="454"/>
      <c r="F920" s="454"/>
      <c r="G920" s="454"/>
      <c r="H920" s="454"/>
      <c r="I920" s="454"/>
      <c r="J920" s="454"/>
    </row>
    <row r="921" spans="4:10" x14ac:dyDescent="0.2">
      <c r="D921" s="454"/>
      <c r="E921" s="454"/>
      <c r="F921" s="454"/>
      <c r="G921" s="454"/>
      <c r="H921" s="454"/>
      <c r="I921" s="454"/>
      <c r="J921" s="454"/>
    </row>
    <row r="922" spans="4:10" x14ac:dyDescent="0.2">
      <c r="D922" s="454"/>
      <c r="E922" s="454"/>
      <c r="F922" s="454"/>
      <c r="G922" s="454"/>
      <c r="H922" s="454"/>
      <c r="I922" s="454"/>
      <c r="J922" s="454"/>
    </row>
    <row r="923" spans="4:10" x14ac:dyDescent="0.2">
      <c r="D923" s="454"/>
      <c r="E923" s="454"/>
      <c r="F923" s="454"/>
      <c r="G923" s="454"/>
      <c r="H923" s="454"/>
      <c r="I923" s="454"/>
      <c r="J923" s="454"/>
    </row>
    <row r="924" spans="4:10" x14ac:dyDescent="0.2">
      <c r="D924" s="454"/>
      <c r="E924" s="454"/>
      <c r="F924" s="454"/>
      <c r="G924" s="454"/>
      <c r="H924" s="454"/>
      <c r="I924" s="454"/>
      <c r="J924" s="454"/>
    </row>
    <row r="925" spans="4:10" x14ac:dyDescent="0.2">
      <c r="D925" s="454"/>
      <c r="E925" s="454"/>
      <c r="F925" s="454"/>
      <c r="G925" s="454"/>
      <c r="H925" s="454"/>
      <c r="I925" s="454"/>
      <c r="J925" s="454"/>
    </row>
    <row r="926" spans="4:10" x14ac:dyDescent="0.2">
      <c r="D926" s="454"/>
      <c r="E926" s="454"/>
      <c r="F926" s="454"/>
      <c r="G926" s="454"/>
      <c r="H926" s="454"/>
      <c r="I926" s="454"/>
      <c r="J926" s="454"/>
    </row>
    <row r="927" spans="4:10" x14ac:dyDescent="0.2">
      <c r="D927" s="454"/>
      <c r="E927" s="454"/>
      <c r="F927" s="454"/>
      <c r="G927" s="454"/>
      <c r="H927" s="454"/>
      <c r="I927" s="454"/>
      <c r="J927" s="454"/>
    </row>
    <row r="928" spans="4:10" x14ac:dyDescent="0.2">
      <c r="D928" s="454"/>
      <c r="E928" s="454"/>
      <c r="F928" s="454"/>
      <c r="G928" s="454"/>
      <c r="H928" s="454"/>
      <c r="I928" s="454"/>
      <c r="J928" s="454"/>
    </row>
    <row r="929" spans="4:10" x14ac:dyDescent="0.2">
      <c r="D929" s="454"/>
      <c r="E929" s="454"/>
      <c r="F929" s="454"/>
      <c r="G929" s="454"/>
      <c r="H929" s="454"/>
      <c r="I929" s="454"/>
      <c r="J929" s="454"/>
    </row>
    <row r="930" spans="4:10" x14ac:dyDescent="0.2">
      <c r="D930" s="454"/>
      <c r="E930" s="454"/>
      <c r="F930" s="454"/>
      <c r="G930" s="454"/>
      <c r="H930" s="454"/>
      <c r="I930" s="454"/>
      <c r="J930" s="454"/>
    </row>
  </sheetData>
  <sortState ref="C4:C11">
    <sortCondition ref="C4"/>
  </sortState>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Basic Information</vt:lpstr>
      <vt:lpstr>Variable Descriptions</vt:lpstr>
      <vt:lpstr>Total and Annual Costs</vt:lpstr>
      <vt:lpstr>Itemized Data Entry</vt:lpstr>
      <vt:lpstr>Budget Summary</vt:lpstr>
      <vt:lpstr>Equipment and Services Costs</vt:lpstr>
      <vt:lpstr>Variable Analysis Costs</vt:lpstr>
      <vt:lpstr>Preservation and Holding Times</vt:lpstr>
      <vt:lpstr>Contracts Budget</vt:lpstr>
      <vt:lpstr>Grants Budget</vt:lpstr>
      <vt:lpstr>In-House Budget</vt:lpstr>
      <vt:lpstr>Overall Budget</vt:lpstr>
      <vt:lpstr>Monitoring Designs</vt:lpstr>
      <vt:lpstr>MonDesign Lookup</vt:lpstr>
      <vt:lpstr>Salaries</vt:lpstr>
      <vt:lpstr>'Budget Summary'!Print_Area</vt:lpstr>
      <vt:lpstr>'Itemized Data Entry'!Print_Area</vt:lpstr>
      <vt:lpstr>'Total and Annual Costs'!Print_Area</vt:lpstr>
      <vt:lpstr>'Variable Descriptions'!Print_Area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A. Dressing</dc:creator>
  <cp:lastModifiedBy>SD</cp:lastModifiedBy>
  <cp:lastPrinted>2012-05-22T16:01:03Z</cp:lastPrinted>
  <dcterms:created xsi:type="dcterms:W3CDTF">2006-12-14T21:37:55Z</dcterms:created>
  <dcterms:modified xsi:type="dcterms:W3CDTF">2016-04-04T14:24:30Z</dcterms:modified>
</cp:coreProperties>
</file>