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0" windowWidth="16755" windowHeight="10470" activeTab="1"/>
  </bookViews>
  <sheets>
    <sheet name="README" sheetId="2" r:id="rId1"/>
    <sheet name="Fig 5-25 Plume in SJ at Farm" sheetId="1" r:id="rId2"/>
    <sheet name="Fig 6-5 Mass at Confluence" sheetId="3" r:id="rId3"/>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 i="3" l="1"/>
  <c r="I4" i="3"/>
  <c r="AC5" i="1" l="1"/>
  <c r="AC4" i="1"/>
  <c r="AC9" i="1"/>
  <c r="AC8" i="1"/>
  <c r="AC7" i="1"/>
  <c r="AC6" i="1"/>
  <c r="AC10" i="1"/>
  <c r="AC11" i="1"/>
  <c r="AB11" i="1"/>
  <c r="AB4" i="1"/>
  <c r="AB10" i="1"/>
  <c r="AB6" i="1"/>
  <c r="AB7" i="1"/>
  <c r="AB8" i="1"/>
  <c r="AB9" i="1"/>
  <c r="AB5" i="1"/>
  <c r="I26" i="3"/>
  <c r="I25" i="3"/>
  <c r="I24" i="3"/>
  <c r="I22" i="3"/>
  <c r="I20" i="3"/>
  <c r="I19" i="3"/>
  <c r="I18" i="3"/>
  <c r="I17" i="3"/>
  <c r="I16" i="3"/>
  <c r="I12" i="3"/>
  <c r="I11" i="3"/>
  <c r="I10" i="3"/>
  <c r="I9" i="3"/>
  <c r="J8" i="3"/>
  <c r="I7" i="3"/>
  <c r="I6" i="3"/>
  <c r="I5" i="3"/>
  <c r="I8" i="3" l="1"/>
</calcChain>
</file>

<file path=xl/sharedStrings.xml><?xml version="1.0" encoding="utf-8"?>
<sst xmlns="http://schemas.openxmlformats.org/spreadsheetml/2006/main" count="87" uniqueCount="63">
  <si>
    <t>Site</t>
  </si>
  <si>
    <t>Lead</t>
  </si>
  <si>
    <t>Aluminum</t>
  </si>
  <si>
    <t>Antimony</t>
  </si>
  <si>
    <t>Arsenic</t>
  </si>
  <si>
    <t>Barium</t>
  </si>
  <si>
    <t>Beryllium</t>
  </si>
  <si>
    <t>Cadmium</t>
  </si>
  <si>
    <t>Calcium</t>
  </si>
  <si>
    <t>Chromium</t>
  </si>
  <si>
    <t>Cobalt</t>
  </si>
  <si>
    <t>Copper</t>
  </si>
  <si>
    <t>Iron</t>
  </si>
  <si>
    <t>Magnesium</t>
  </si>
  <si>
    <t>Manganese</t>
  </si>
  <si>
    <t>Molybdenum</t>
  </si>
  <si>
    <t>Nickel</t>
  </si>
  <si>
    <t>Potassium</t>
  </si>
  <si>
    <t>Selenium</t>
  </si>
  <si>
    <t>Silver</t>
  </si>
  <si>
    <t>Sodium</t>
  </si>
  <si>
    <t>Thallium</t>
  </si>
  <si>
    <t>Vanadium</t>
  </si>
  <si>
    <t>Zinc</t>
  </si>
  <si>
    <t>67SanJua088.1</t>
  </si>
  <si>
    <t>SJLP</t>
  </si>
  <si>
    <t>LVW030</t>
  </si>
  <si>
    <t>LLVW020</t>
  </si>
  <si>
    <t>distance 8.4 km</t>
  </si>
  <si>
    <t>Analysis of Metals Mass at Junction of Animas and San Juan</t>
  </si>
  <si>
    <t>Empirical Model</t>
  </si>
  <si>
    <t>Total Load</t>
  </si>
  <si>
    <t>Metal</t>
  </si>
  <si>
    <t>Plume Load (kg)</t>
  </si>
  <si>
    <t>Load During Plume (kg)</t>
  </si>
  <si>
    <t>*Trace</t>
  </si>
  <si>
    <t>Trace Metals</t>
  </si>
  <si>
    <t>Add in an estimate of iron (30,000), you get a baseline of about 89 and rise of 34</t>
  </si>
  <si>
    <t>This number is not Empirical Plume Model but total during 48-hour inteval</t>
  </si>
  <si>
    <t>Animas River at RK 190.2</t>
  </si>
  <si>
    <t>San Juan River at RK 196.1</t>
  </si>
  <si>
    <t xml:space="preserve">San Juan River above Animas Confluence </t>
  </si>
  <si>
    <t>Numbers in Column H are rounded off from Total Load Calculations file</t>
  </si>
  <si>
    <t>Total Summed w/o Cations</t>
  </si>
  <si>
    <t>Guide to This File</t>
  </si>
  <si>
    <t>Worksheets that contain Figure or Table from Final Report are identified by this tab color</t>
  </si>
  <si>
    <t>Guide to Location of Final Report Figures and Tables Found in this File</t>
  </si>
  <si>
    <t>Report Figure Or Table</t>
  </si>
  <si>
    <t>Worksheet</t>
  </si>
  <si>
    <t>Figure 5-25</t>
  </si>
  <si>
    <t>Figure 6-5</t>
  </si>
  <si>
    <t>Fig 5-25 Plume in SJ at Farm</t>
  </si>
  <si>
    <t>Fig 6-5 Mass at Confluence</t>
  </si>
  <si>
    <t>travel time = 2.6 hrs</t>
  </si>
  <si>
    <t xml:space="preserve">Metal Concentrations During Plume in the San Juan River in the Farmington Area    </t>
  </si>
  <si>
    <r>
      <rPr>
        <b/>
        <sz val="12"/>
        <color theme="1"/>
        <rFont val="Calibri"/>
        <family val="2"/>
        <scheme val="minor"/>
      </rPr>
      <t>Total Metal Concentration (</t>
    </r>
    <r>
      <rPr>
        <b/>
        <sz val="12"/>
        <color theme="1"/>
        <rFont val="Calibri"/>
        <family val="2"/>
      </rPr>
      <t>µ</t>
    </r>
    <r>
      <rPr>
        <b/>
        <sz val="12"/>
        <color theme="1"/>
        <rFont val="Calibri"/>
        <family val="2"/>
        <scheme val="minor"/>
      </rPr>
      <t>/L)</t>
    </r>
  </si>
  <si>
    <t xml:space="preserve">Figure 5-25. </t>
  </si>
  <si>
    <t>Distance From Gold King Mine --RK (km)</t>
  </si>
  <si>
    <t>plume speed = 3.2 kph</t>
  </si>
  <si>
    <t>Date:Time</t>
  </si>
  <si>
    <t>Adjusted Date:Time to 196.1</t>
  </si>
  <si>
    <t>The file may also contain other worksheets with data or figures, or additional figures that did not make it into the report, for informational purposes.</t>
  </si>
  <si>
    <t>This file showcases the transition of the Gold King Plume from the Animas River to the San Juan River at their confluence in Farmington, NM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</si>
</sst>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d/yy\ h:mm;@"/>
    <numFmt numFmtId="165" formatCode="0.0000"/>
    <numFmt numFmtId="166" formatCode="#,##0.0"/>
  </numFmts>
  <fonts count="16" x14ac:knownFonts="1">
    <font>
      <sz val="10"/>
      <color theme="1"/>
      <name val="Calibri"/>
      <family val="2"/>
      <scheme val="minor"/>
    </font>
    <font>
      <sz val="10"/>
      <color theme="1"/>
      <name val="Calibri"/>
      <family val="2"/>
      <scheme val="minor"/>
    </font>
    <font>
      <sz val="10"/>
      <color rgb="FF000000"/>
      <name val="Calibri"/>
      <family val="2"/>
    </font>
    <font>
      <sz val="9"/>
      <color theme="1"/>
      <name val="Calibri"/>
      <family val="2"/>
      <scheme val="minor"/>
    </font>
    <font>
      <sz val="9"/>
      <color rgb="FF000000"/>
      <name val="Calibri"/>
      <family val="2"/>
    </font>
    <font>
      <b/>
      <sz val="10"/>
      <color theme="1"/>
      <name val="Calibri"/>
      <family val="2"/>
      <scheme val="minor"/>
    </font>
    <font>
      <b/>
      <sz val="12"/>
      <color theme="1"/>
      <name val="Calibri"/>
      <family val="2"/>
      <scheme val="minor"/>
    </font>
    <font>
      <b/>
      <sz val="18"/>
      <color theme="1"/>
      <name val="Calibri"/>
      <family val="2"/>
      <scheme val="minor"/>
    </font>
    <font>
      <b/>
      <sz val="12"/>
      <color rgb="FFFF0000"/>
      <name val="Calibri"/>
      <family val="2"/>
      <scheme val="minor"/>
    </font>
    <font>
      <b/>
      <sz val="16"/>
      <color rgb="FFFF0000"/>
      <name val="Calibri"/>
      <family val="2"/>
      <scheme val="minor"/>
    </font>
    <font>
      <sz val="10"/>
      <color rgb="FFFF0000"/>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b/>
      <sz val="12"/>
      <color theme="1"/>
      <name val="Calibri"/>
      <family val="2"/>
    </font>
    <font>
      <b/>
      <sz val="12"/>
      <color rgb="FF0033CC"/>
      <name val="Calibri"/>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5" tint="-0.249977111117893"/>
        <bgColor indexed="64"/>
      </patternFill>
    </fill>
  </fills>
  <borders count="5">
    <border>
      <left/>
      <right/>
      <top/>
      <bottom/>
      <diagonal/>
    </border>
    <border>
      <left style="thin">
        <color rgb="FFD0D7E5"/>
      </left>
      <right style="thin">
        <color rgb="FFD0D7E5"/>
      </right>
      <top style="thin">
        <color rgb="FFD0D7E5"/>
      </top>
      <bottom style="thin">
        <color rgb="FFD0D7E5"/>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67">
    <xf numFmtId="0" fontId="0" fillId="0" borderId="0" xfId="0"/>
    <xf numFmtId="0" fontId="0" fillId="0" borderId="0" xfId="0" applyAlignment="1">
      <alignment horizontal="center"/>
    </xf>
    <xf numFmtId="164" fontId="2" fillId="0" borderId="0" xfId="0" applyNumberFormat="1" applyFont="1" applyFill="1" applyBorder="1" applyAlignment="1">
      <alignment horizontal="center" vertical="center" wrapText="1" readingOrder="1"/>
    </xf>
    <xf numFmtId="164" fontId="0" fillId="0" borderId="0" xfId="0" applyNumberFormat="1"/>
    <xf numFmtId="0" fontId="2" fillId="0" borderId="0" xfId="0" applyFont="1" applyFill="1" applyBorder="1" applyAlignment="1">
      <alignment horizontal="center"/>
    </xf>
    <xf numFmtId="164" fontId="2" fillId="0" borderId="0" xfId="0" applyNumberFormat="1" applyFont="1" applyFill="1" applyBorder="1" applyAlignment="1">
      <alignment horizontal="center" vertical="center" wrapText="1"/>
    </xf>
    <xf numFmtId="3" fontId="0" fillId="0" borderId="0" xfId="0" applyNumberFormat="1" applyAlignment="1">
      <alignment horizontal="center"/>
    </xf>
    <xf numFmtId="3" fontId="1" fillId="0" borderId="0" xfId="0" applyNumberFormat="1" applyFont="1" applyAlignment="1">
      <alignment horizontal="center"/>
    </xf>
    <xf numFmtId="3" fontId="4" fillId="0" borderId="0" xfId="0" applyNumberFormat="1" applyFont="1" applyFill="1" applyBorder="1" applyAlignment="1" applyProtection="1">
      <alignment horizontal="center" vertical="center"/>
    </xf>
    <xf numFmtId="3" fontId="3" fillId="0" borderId="0" xfId="0" applyNumberFormat="1" applyFont="1" applyBorder="1" applyAlignment="1">
      <alignment horizontal="center"/>
    </xf>
    <xf numFmtId="3" fontId="3" fillId="0" borderId="0" xfId="0" applyNumberFormat="1" applyFont="1" applyAlignment="1">
      <alignment horizontal="center"/>
    </xf>
    <xf numFmtId="3" fontId="0" fillId="0" borderId="1" xfId="0" applyNumberFormat="1" applyBorder="1" applyAlignment="1">
      <alignment horizontal="center"/>
    </xf>
    <xf numFmtId="3" fontId="0" fillId="0" borderId="0" xfId="0" applyNumberFormat="1" applyBorder="1" applyAlignment="1">
      <alignment horizontal="center"/>
    </xf>
    <xf numFmtId="0" fontId="5" fillId="0" borderId="0" xfId="0" applyFont="1"/>
    <xf numFmtId="0" fontId="6" fillId="0" borderId="0" xfId="0" applyFont="1"/>
    <xf numFmtId="0" fontId="5" fillId="0" borderId="0" xfId="0" applyFont="1" applyAlignment="1">
      <alignment horizontal="center"/>
    </xf>
    <xf numFmtId="0" fontId="5" fillId="0" borderId="0" xfId="0" applyFont="1" applyAlignment="1">
      <alignment horizontal="center" wrapText="1"/>
    </xf>
    <xf numFmtId="0" fontId="7" fillId="0" borderId="0" xfId="0" applyFont="1" applyAlignment="1">
      <alignment horizontal="left"/>
    </xf>
    <xf numFmtId="0" fontId="8" fillId="0" borderId="0" xfId="0" applyFont="1"/>
    <xf numFmtId="0" fontId="9" fillId="0" borderId="0" xfId="0" applyFont="1"/>
    <xf numFmtId="0" fontId="0" fillId="0" borderId="2" xfId="0" applyBorder="1" applyAlignment="1">
      <alignment horizontal="center"/>
    </xf>
    <xf numFmtId="0" fontId="5" fillId="0" borderId="2" xfId="0" applyFont="1" applyBorder="1" applyAlignment="1">
      <alignment horizontal="center" wrapText="1"/>
    </xf>
    <xf numFmtId="3" fontId="0" fillId="0" borderId="2" xfId="0" applyNumberFormat="1" applyFont="1" applyBorder="1" applyAlignment="1">
      <alignment horizontal="center"/>
    </xf>
    <xf numFmtId="3" fontId="0" fillId="0" borderId="2" xfId="0" applyNumberFormat="1" applyBorder="1" applyAlignment="1">
      <alignment horizontal="center"/>
    </xf>
    <xf numFmtId="0" fontId="0" fillId="3" borderId="2" xfId="0" applyFill="1" applyBorder="1" applyAlignment="1">
      <alignment horizontal="center"/>
    </xf>
    <xf numFmtId="3" fontId="0" fillId="3" borderId="2" xfId="0" applyNumberFormat="1" applyFill="1" applyBorder="1" applyAlignment="1">
      <alignment horizontal="center"/>
    </xf>
    <xf numFmtId="0" fontId="0" fillId="0" borderId="2" xfId="0" applyFill="1" applyBorder="1" applyAlignment="1">
      <alignment horizontal="center"/>
    </xf>
    <xf numFmtId="3" fontId="0" fillId="0" borderId="2" xfId="0" applyNumberFormat="1" applyFill="1" applyBorder="1" applyAlignment="1">
      <alignment horizontal="center"/>
    </xf>
    <xf numFmtId="2" fontId="0" fillId="0" borderId="0" xfId="0" applyNumberFormat="1" applyAlignment="1">
      <alignment horizontal="center"/>
    </xf>
    <xf numFmtId="0" fontId="0" fillId="2" borderId="2" xfId="0" applyFill="1" applyBorder="1" applyAlignment="1">
      <alignment horizontal="center"/>
    </xf>
    <xf numFmtId="2" fontId="0" fillId="2" borderId="2" xfId="0" applyNumberFormat="1" applyFill="1" applyBorder="1" applyAlignment="1">
      <alignment horizontal="center"/>
    </xf>
    <xf numFmtId="1" fontId="0" fillId="0" borderId="0" xfId="0" applyNumberFormat="1" applyAlignment="1">
      <alignment horizontal="center"/>
    </xf>
    <xf numFmtId="0" fontId="5" fillId="0" borderId="3" xfId="0" applyFont="1" applyBorder="1" applyAlignment="1">
      <alignment horizontal="center"/>
    </xf>
    <xf numFmtId="0" fontId="5" fillId="0" borderId="3" xfId="0" applyFont="1" applyBorder="1" applyAlignment="1">
      <alignment horizontal="center" wrapText="1"/>
    </xf>
    <xf numFmtId="0" fontId="5" fillId="0" borderId="3" xfId="0" applyFont="1" applyFill="1" applyBorder="1" applyAlignment="1">
      <alignment horizontal="center"/>
    </xf>
    <xf numFmtId="165" fontId="0" fillId="2" borderId="2" xfId="0" applyNumberFormat="1" applyFill="1" applyBorder="1" applyAlignment="1">
      <alignment horizontal="center"/>
    </xf>
    <xf numFmtId="3" fontId="10" fillId="0" borderId="0" xfId="0" applyNumberFormat="1" applyFont="1" applyAlignment="1">
      <alignment horizontal="center"/>
    </xf>
    <xf numFmtId="0" fontId="0" fillId="2" borderId="4" xfId="0" applyFill="1" applyBorder="1" applyAlignment="1">
      <alignment horizontal="center"/>
    </xf>
    <xf numFmtId="2" fontId="0" fillId="2" borderId="4" xfId="0" applyNumberFormat="1" applyFill="1" applyBorder="1" applyAlignment="1">
      <alignment horizontal="center"/>
    </xf>
    <xf numFmtId="0" fontId="0" fillId="0" borderId="0" xfId="0" applyFill="1" applyBorder="1" applyAlignment="1">
      <alignment horizontal="center"/>
    </xf>
    <xf numFmtId="2" fontId="0" fillId="0" borderId="0" xfId="0" applyNumberFormat="1" applyFill="1" applyBorder="1" applyAlignment="1">
      <alignment horizontal="center"/>
    </xf>
    <xf numFmtId="0" fontId="0" fillId="0" borderId="0" xfId="0" applyFill="1" applyBorder="1"/>
    <xf numFmtId="0" fontId="0" fillId="0" borderId="0" xfId="0" applyAlignment="1">
      <alignment horizontal="left"/>
    </xf>
    <xf numFmtId="166" fontId="4" fillId="0" borderId="0" xfId="0" applyNumberFormat="1" applyFont="1" applyFill="1" applyBorder="1" applyAlignment="1" applyProtection="1">
      <alignment horizontal="center" vertical="center"/>
    </xf>
    <xf numFmtId="166" fontId="3" fillId="0" borderId="0" xfId="0" applyNumberFormat="1" applyFont="1" applyAlignment="1">
      <alignment horizontal="center"/>
    </xf>
    <xf numFmtId="4" fontId="4" fillId="0" borderId="0" xfId="0" applyNumberFormat="1" applyFont="1" applyFill="1" applyBorder="1" applyAlignment="1" applyProtection="1">
      <alignment horizontal="center" vertical="center"/>
    </xf>
    <xf numFmtId="4" fontId="3" fillId="0" borderId="0" xfId="0" applyNumberFormat="1" applyFont="1" applyAlignment="1">
      <alignment horizontal="center"/>
    </xf>
    <xf numFmtId="0" fontId="0" fillId="0" borderId="0" xfId="0" applyAlignment="1">
      <alignment horizontal="center" vertical="center" wrapText="1"/>
    </xf>
    <xf numFmtId="2" fontId="0" fillId="0" borderId="0" xfId="0" applyNumberFormat="1" applyAlignment="1">
      <alignment horizontal="center" vertical="center"/>
    </xf>
    <xf numFmtId="0" fontId="5" fillId="0" borderId="0" xfId="0" applyFont="1" applyAlignment="1">
      <alignment horizontal="center" vertical="center" wrapText="1"/>
    </xf>
    <xf numFmtId="0" fontId="6" fillId="0" borderId="0" xfId="0" applyFont="1" applyAlignment="1">
      <alignment horizontal="center" vertical="center"/>
    </xf>
    <xf numFmtId="0" fontId="0" fillId="0" borderId="0" xfId="0" applyAlignment="1">
      <alignment vertical="center" wrapText="1"/>
    </xf>
    <xf numFmtId="166" fontId="1" fillId="0" borderId="0" xfId="0" applyNumberFormat="1" applyFont="1" applyAlignment="1">
      <alignment horizontal="center"/>
    </xf>
    <xf numFmtId="166" fontId="3" fillId="0" borderId="0" xfId="0" applyNumberFormat="1" applyFont="1" applyBorder="1" applyAlignment="1">
      <alignment horizontal="center"/>
    </xf>
    <xf numFmtId="166" fontId="0" fillId="0" borderId="0" xfId="0" applyNumberFormat="1" applyAlignment="1">
      <alignment horizontal="center"/>
    </xf>
    <xf numFmtId="166" fontId="0" fillId="0" borderId="1" xfId="0" applyNumberFormat="1" applyBorder="1" applyAlignment="1">
      <alignment horizontal="center"/>
    </xf>
    <xf numFmtId="166" fontId="0" fillId="0" borderId="0" xfId="0" applyNumberFormat="1" applyBorder="1" applyAlignment="1">
      <alignment horizontal="center"/>
    </xf>
    <xf numFmtId="0" fontId="13" fillId="0" borderId="0" xfId="0" applyFont="1" applyAlignment="1">
      <alignment vertical="center" wrapText="1"/>
    </xf>
    <xf numFmtId="0" fontId="12" fillId="4" borderId="0" xfId="0" applyFont="1" applyFill="1" applyAlignment="1">
      <alignment wrapText="1"/>
    </xf>
    <xf numFmtId="0" fontId="0" fillId="0" borderId="0" xfId="0" applyAlignment="1"/>
    <xf numFmtId="0" fontId="11" fillId="0" borderId="3" xfId="0" applyFont="1" applyBorder="1" applyAlignment="1">
      <alignment horizontal="center"/>
    </xf>
    <xf numFmtId="0" fontId="15" fillId="0" borderId="0" xfId="0" applyFont="1"/>
    <xf numFmtId="0" fontId="0" fillId="0" borderId="0" xfId="0" applyAlignment="1">
      <alignment wrapText="1"/>
    </xf>
    <xf numFmtId="0" fontId="15" fillId="0" borderId="0" xfId="0" applyFont="1" applyAlignment="1">
      <alignment horizontal="center"/>
    </xf>
    <xf numFmtId="0" fontId="11" fillId="0" borderId="0" xfId="0" applyFont="1" applyAlignment="1">
      <alignment horizontal="center" vertical="center" wrapText="1"/>
    </xf>
    <xf numFmtId="0" fontId="6" fillId="0" borderId="0" xfId="0" applyFont="1" applyAlignment="1">
      <alignment horizontal="center"/>
    </xf>
    <xf numFmtId="0" fontId="0" fillId="0" borderId="0" xfId="0" applyAlignment="1">
      <alignment horizontal="center"/>
    </xf>
  </cellXfs>
  <cellStyles count="1">
    <cellStyle name="Normal" xfId="0" builtinId="0"/>
  </cellStyles>
  <dxfs count="0"/>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Total Aluminum in</a:t>
            </a:r>
            <a:r>
              <a:rPr lang="en-US" sz="1100" baseline="0"/>
              <a:t> San Juan River at RK 196.1</a:t>
            </a:r>
            <a:endParaRPr lang="en-US" sz="1100"/>
          </a:p>
        </c:rich>
      </c:tx>
      <c:layout>
        <c:manualLayout>
          <c:xMode val="edge"/>
          <c:yMode val="edge"/>
          <c:x val="0.21114107709565372"/>
          <c:y val="1.1157601115760111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8862699855053719"/>
          <c:y val="0.13014035087719297"/>
          <c:w val="0.78306390569680617"/>
          <c:h val="0.62705870976654232"/>
        </c:manualLayout>
      </c:layout>
      <c:scatterChart>
        <c:scatterStyle val="smoothMarker"/>
        <c:varyColors val="0"/>
        <c:ser>
          <c:idx val="0"/>
          <c:order val="0"/>
          <c:spPr>
            <a:ln w="12700" cap="rnd">
              <a:solidFill>
                <a:schemeClr val="tx1">
                  <a:lumMod val="50000"/>
                  <a:lumOff val="50000"/>
                </a:schemeClr>
              </a:solidFill>
              <a:round/>
            </a:ln>
            <a:effectLst/>
          </c:spPr>
          <c:marker>
            <c:symbol val="circle"/>
            <c:size val="7"/>
            <c:spPr>
              <a:solidFill>
                <a:schemeClr val="tx2">
                  <a:lumMod val="40000"/>
                  <a:lumOff val="60000"/>
                </a:schemeClr>
              </a:solidFill>
              <a:ln w="9525">
                <a:solidFill>
                  <a:schemeClr val="tx1">
                    <a:lumMod val="50000"/>
                    <a:lumOff val="50000"/>
                  </a:schemeClr>
                </a:solidFill>
              </a:ln>
              <a:effectLst/>
            </c:spPr>
          </c:marker>
          <c:xVal>
            <c:numRef>
              <c:f>'Fig 5-25 Plume in SJ at Farm'!$D$4:$D$11</c:f>
              <c:numCache>
                <c:formatCode>m/d/yy\ h:mm;@</c:formatCode>
                <c:ptCount val="8"/>
                <c:pt idx="0">
                  <c:v>42224.239583333336</c:v>
                </c:pt>
                <c:pt idx="1">
                  <c:v>42224.46875</c:v>
                </c:pt>
                <c:pt idx="2">
                  <c:v>42224.541666666664</c:v>
                </c:pt>
                <c:pt idx="3">
                  <c:v>42224.597222222219</c:v>
                </c:pt>
                <c:pt idx="4">
                  <c:v>42224.647222222222</c:v>
                </c:pt>
                <c:pt idx="5">
                  <c:v>42224.708333333336</c:v>
                </c:pt>
                <c:pt idx="6">
                  <c:v>42224.875</c:v>
                </c:pt>
                <c:pt idx="7">
                  <c:v>42225.208333333336</c:v>
                </c:pt>
              </c:numCache>
            </c:numRef>
          </c:xVal>
          <c:yVal>
            <c:numRef>
              <c:f>'Fig 5-25 Plume in SJ at Farm'!$E$4:$E$11</c:f>
              <c:numCache>
                <c:formatCode>#,##0</c:formatCode>
                <c:ptCount val="8"/>
                <c:pt idx="0">
                  <c:v>31000</c:v>
                </c:pt>
                <c:pt idx="1">
                  <c:v>24000</c:v>
                </c:pt>
                <c:pt idx="2">
                  <c:v>22000</c:v>
                </c:pt>
                <c:pt idx="3">
                  <c:v>29000</c:v>
                </c:pt>
                <c:pt idx="4">
                  <c:v>28000</c:v>
                </c:pt>
                <c:pt idx="5">
                  <c:v>18600</c:v>
                </c:pt>
                <c:pt idx="6">
                  <c:v>17950</c:v>
                </c:pt>
                <c:pt idx="7">
                  <c:v>37400</c:v>
                </c:pt>
              </c:numCache>
            </c:numRef>
          </c:yVal>
          <c:smooth val="1"/>
          <c:extLst>
            <c:ext xmlns:c16="http://schemas.microsoft.com/office/drawing/2014/chart" uri="{C3380CC4-5D6E-409C-BE32-E72D297353CC}">
              <c16:uniqueId val="{00000000-6B62-405C-9235-00B88DB9661F}"/>
            </c:ext>
          </c:extLst>
        </c:ser>
        <c:dLbls>
          <c:showLegendKey val="0"/>
          <c:showVal val="0"/>
          <c:showCatName val="0"/>
          <c:showSerName val="0"/>
          <c:showPercent val="0"/>
          <c:showBubbleSize val="0"/>
        </c:dLbls>
        <c:axId val="744370232"/>
        <c:axId val="610047384"/>
      </c:scatterChart>
      <c:valAx>
        <c:axId val="744370232"/>
        <c:scaling>
          <c:orientation val="minMax"/>
          <c:min val="42224"/>
        </c:scaling>
        <c:delete val="0"/>
        <c:axPos val="b"/>
        <c:majorGridlines>
          <c:spPr>
            <a:ln w="3175" cap="flat" cmpd="sng" algn="ctr">
              <a:solidFill>
                <a:schemeClr val="bg1">
                  <a:lumMod val="85000"/>
                </a:schemeClr>
              </a:solidFill>
              <a:round/>
            </a:ln>
            <a:effectLst/>
          </c:spPr>
        </c:majorGridlines>
        <c:numFmt formatCode="m/d\ h:mm;@" sourceLinked="0"/>
        <c:majorTickMark val="out"/>
        <c:minorTickMark val="out"/>
        <c:tickLblPos val="nextTo"/>
        <c:spPr>
          <a:noFill/>
          <a:ln w="9525" cap="flat" cmpd="sng" algn="ctr">
            <a:solidFill>
              <a:schemeClr val="bg1">
                <a:lumMod val="65000"/>
              </a:schemeClr>
            </a:solidFill>
            <a:round/>
          </a:ln>
          <a:effectLst/>
        </c:spPr>
        <c:txPr>
          <a:bodyPr rot="-54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610047384"/>
        <c:crosses val="autoZero"/>
        <c:crossBetween val="midCat"/>
        <c:majorUnit val="0.20833300000000002"/>
        <c:minorUnit val="4.1666000000000009E-2"/>
      </c:valAx>
      <c:valAx>
        <c:axId val="610047384"/>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1.4887266008113492E-2"/>
              <c:y val="0.14111729757629668"/>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44370232"/>
        <c:crosses val="autoZero"/>
        <c:crossBetween val="midCat"/>
        <c:majorUnit val="10000"/>
        <c:minorUnit val="5000"/>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Molybdenum</a:t>
            </a:r>
          </a:p>
        </c:rich>
      </c:tx>
      <c:layout>
        <c:manualLayout>
          <c:xMode val="edge"/>
          <c:yMode val="edge"/>
          <c:x val="0.41007765678596436"/>
          <c:y val="2.2315202231520222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572311602040274"/>
          <c:y val="0.13014035087719297"/>
          <c:w val="0.8059677882269406"/>
          <c:h val="0.62705870976654232"/>
        </c:manualLayout>
      </c:layout>
      <c:scatterChart>
        <c:scatterStyle val="smoothMarker"/>
        <c:varyColors val="0"/>
        <c:ser>
          <c:idx val="0"/>
          <c:order val="0"/>
          <c:spPr>
            <a:ln w="12700" cap="rnd">
              <a:solidFill>
                <a:schemeClr val="tx1">
                  <a:lumMod val="50000"/>
                  <a:lumOff val="50000"/>
                </a:schemeClr>
              </a:solidFill>
              <a:round/>
            </a:ln>
            <a:effectLst/>
          </c:spPr>
          <c:marker>
            <c:symbol val="circle"/>
            <c:size val="7"/>
            <c:spPr>
              <a:solidFill>
                <a:schemeClr val="tx2">
                  <a:lumMod val="40000"/>
                  <a:lumOff val="60000"/>
                </a:schemeClr>
              </a:solidFill>
              <a:ln w="9525">
                <a:solidFill>
                  <a:schemeClr val="tx1">
                    <a:lumMod val="50000"/>
                    <a:lumOff val="50000"/>
                  </a:schemeClr>
                </a:solidFill>
              </a:ln>
              <a:effectLst/>
            </c:spPr>
          </c:marker>
          <c:xVal>
            <c:numRef>
              <c:f>'Fig 5-25 Plume in SJ at Farm'!$D$4:$D$11</c:f>
              <c:numCache>
                <c:formatCode>m/d/yy\ h:mm;@</c:formatCode>
                <c:ptCount val="8"/>
                <c:pt idx="0">
                  <c:v>42224.239583333336</c:v>
                </c:pt>
                <c:pt idx="1">
                  <c:v>42224.46875</c:v>
                </c:pt>
                <c:pt idx="2">
                  <c:v>42224.541666666664</c:v>
                </c:pt>
                <c:pt idx="3">
                  <c:v>42224.597222222219</c:v>
                </c:pt>
                <c:pt idx="4">
                  <c:v>42224.647222222222</c:v>
                </c:pt>
                <c:pt idx="5">
                  <c:v>42224.708333333336</c:v>
                </c:pt>
                <c:pt idx="6">
                  <c:v>42224.875</c:v>
                </c:pt>
                <c:pt idx="7">
                  <c:v>42225.208333333336</c:v>
                </c:pt>
              </c:numCache>
            </c:numRef>
          </c:xVal>
          <c:yVal>
            <c:numRef>
              <c:f>'Fig 5-25 Plume in SJ at Farm'!$S$4:$S$11</c:f>
              <c:numCache>
                <c:formatCode>#,##0.0</c:formatCode>
                <c:ptCount val="8"/>
                <c:pt idx="0">
                  <c:v>2</c:v>
                </c:pt>
                <c:pt idx="1">
                  <c:v>4</c:v>
                </c:pt>
                <c:pt idx="2">
                  <c:v>3.4</c:v>
                </c:pt>
                <c:pt idx="3">
                  <c:v>4.4000000000000004</c:v>
                </c:pt>
                <c:pt idx="4">
                  <c:v>2.4</c:v>
                </c:pt>
                <c:pt idx="5">
                  <c:v>2</c:v>
                </c:pt>
                <c:pt idx="6">
                  <c:v>2</c:v>
                </c:pt>
                <c:pt idx="7">
                  <c:v>2</c:v>
                </c:pt>
              </c:numCache>
            </c:numRef>
          </c:yVal>
          <c:smooth val="1"/>
          <c:extLst>
            <c:ext xmlns:c16="http://schemas.microsoft.com/office/drawing/2014/chart" uri="{C3380CC4-5D6E-409C-BE32-E72D297353CC}">
              <c16:uniqueId val="{00000001-423B-420A-ADE9-228A7AA75B04}"/>
            </c:ext>
          </c:extLst>
        </c:ser>
        <c:dLbls>
          <c:showLegendKey val="0"/>
          <c:showVal val="0"/>
          <c:showCatName val="0"/>
          <c:showSerName val="0"/>
          <c:showPercent val="0"/>
          <c:showBubbleSize val="0"/>
        </c:dLbls>
        <c:axId val="744370232"/>
        <c:axId val="610047384"/>
      </c:scatterChart>
      <c:valAx>
        <c:axId val="744370232"/>
        <c:scaling>
          <c:orientation val="minMax"/>
          <c:min val="42224"/>
        </c:scaling>
        <c:delete val="0"/>
        <c:axPos val="b"/>
        <c:majorGridlines>
          <c:spPr>
            <a:ln w="3175" cap="flat" cmpd="sng" algn="ctr">
              <a:solidFill>
                <a:schemeClr val="bg1">
                  <a:lumMod val="85000"/>
                </a:schemeClr>
              </a:solidFill>
              <a:round/>
            </a:ln>
            <a:effectLst/>
          </c:spPr>
        </c:majorGridlines>
        <c:numFmt formatCode="m/d\ h:mm;@" sourceLinked="0"/>
        <c:majorTickMark val="out"/>
        <c:minorTickMark val="out"/>
        <c:tickLblPos val="nextTo"/>
        <c:spPr>
          <a:noFill/>
          <a:ln w="9525" cap="flat" cmpd="sng" algn="ctr">
            <a:solidFill>
              <a:schemeClr val="bg1">
                <a:lumMod val="65000"/>
              </a:schemeClr>
            </a:solidFill>
            <a:round/>
          </a:ln>
          <a:effectLst/>
        </c:spPr>
        <c:txPr>
          <a:bodyPr rot="-54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610047384"/>
        <c:crosses val="autoZero"/>
        <c:crossBetween val="midCat"/>
        <c:majorUnit val="0.20833300000000002"/>
        <c:minorUnit val="4.1666000000000009E-2"/>
      </c:valAx>
      <c:valAx>
        <c:axId val="610047384"/>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3.4519165319657305E-2"/>
              <c:y val="0.16901130036569698"/>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44370232"/>
        <c:crosses val="autoZero"/>
        <c:crossBetween val="midCat"/>
        <c:majorUnit val="1"/>
        <c:minorUnit val="0.5"/>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Total</a:t>
            </a:r>
            <a:r>
              <a:rPr lang="en-US" sz="1100" baseline="0"/>
              <a:t> </a:t>
            </a:r>
            <a:r>
              <a:rPr lang="en-US" sz="1100"/>
              <a:t>Summed Metals in San Juan river at RK 196.1</a:t>
            </a:r>
          </a:p>
        </c:rich>
      </c:tx>
      <c:layout>
        <c:manualLayout>
          <c:xMode val="edge"/>
          <c:yMode val="edge"/>
          <c:x val="0.18156234879959435"/>
          <c:y val="3.9051603905160388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8862699855053719"/>
          <c:y val="0.13014035087719297"/>
          <c:w val="0.78306390569680617"/>
          <c:h val="0.62705870976654232"/>
        </c:manualLayout>
      </c:layout>
      <c:scatterChart>
        <c:scatterStyle val="smoothMarker"/>
        <c:varyColors val="0"/>
        <c:ser>
          <c:idx val="0"/>
          <c:order val="0"/>
          <c:spPr>
            <a:ln w="19050" cap="rnd">
              <a:solidFill>
                <a:schemeClr val="tx2">
                  <a:lumMod val="75000"/>
                </a:schemeClr>
              </a:solidFill>
              <a:round/>
            </a:ln>
            <a:effectLst/>
          </c:spPr>
          <c:marker>
            <c:symbol val="circle"/>
            <c:size val="7"/>
            <c:spPr>
              <a:solidFill>
                <a:srgbClr val="0033CC"/>
              </a:solidFill>
              <a:ln w="9525">
                <a:solidFill>
                  <a:schemeClr val="tx1">
                    <a:lumMod val="50000"/>
                    <a:lumOff val="50000"/>
                  </a:schemeClr>
                </a:solidFill>
              </a:ln>
              <a:effectLst/>
            </c:spPr>
          </c:marker>
          <c:dLbls>
            <c:dLbl>
              <c:idx val="3"/>
              <c:layout>
                <c:manualLayout>
                  <c:x val="4.9079748278859539E-2"/>
                  <c:y val="1.6736401673640166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6EF-4FBB-B57C-A970925926BC}"/>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'Fig 5-25 Plume in SJ at Farm'!$D$4:$D$11</c:f>
              <c:numCache>
                <c:formatCode>m/d/yy\ h:mm;@</c:formatCode>
                <c:ptCount val="8"/>
                <c:pt idx="0">
                  <c:v>42224.239583333336</c:v>
                </c:pt>
                <c:pt idx="1">
                  <c:v>42224.46875</c:v>
                </c:pt>
                <c:pt idx="2">
                  <c:v>42224.541666666664</c:v>
                </c:pt>
                <c:pt idx="3">
                  <c:v>42224.597222222219</c:v>
                </c:pt>
                <c:pt idx="4">
                  <c:v>42224.647222222222</c:v>
                </c:pt>
                <c:pt idx="5">
                  <c:v>42224.708333333336</c:v>
                </c:pt>
                <c:pt idx="6">
                  <c:v>42224.875</c:v>
                </c:pt>
                <c:pt idx="7">
                  <c:v>42225.208333333336</c:v>
                </c:pt>
              </c:numCache>
            </c:numRef>
          </c:xVal>
          <c:yVal>
            <c:numRef>
              <c:f>'Fig 5-25 Plume in SJ at Farm'!$AC$4:$AC$11</c:f>
              <c:numCache>
                <c:formatCode>#,##0</c:formatCode>
                <c:ptCount val="8"/>
                <c:pt idx="0">
                  <c:v>62683</c:v>
                </c:pt>
                <c:pt idx="1">
                  <c:v>56050</c:v>
                </c:pt>
                <c:pt idx="2">
                  <c:v>82444.170000000013</c:v>
                </c:pt>
                <c:pt idx="3">
                  <c:v>96000.419999999984</c:v>
                </c:pt>
                <c:pt idx="4">
                  <c:v>87571.049999999959</c:v>
                </c:pt>
                <c:pt idx="5">
                  <c:v>49884</c:v>
                </c:pt>
                <c:pt idx="6">
                  <c:v>49136</c:v>
                </c:pt>
                <c:pt idx="7">
                  <c:v>69061</c:v>
                </c:pt>
              </c:numCache>
            </c:numRef>
          </c:yVal>
          <c:smooth val="1"/>
          <c:extLst>
            <c:ext xmlns:c16="http://schemas.microsoft.com/office/drawing/2014/chart" uri="{C3380CC4-5D6E-409C-BE32-E72D297353CC}">
              <c16:uniqueId val="{00000000-56EF-4FBB-B57C-A970925926BC}"/>
            </c:ext>
          </c:extLst>
        </c:ser>
        <c:dLbls>
          <c:showLegendKey val="0"/>
          <c:showVal val="0"/>
          <c:showCatName val="0"/>
          <c:showSerName val="0"/>
          <c:showPercent val="0"/>
          <c:showBubbleSize val="0"/>
        </c:dLbls>
        <c:axId val="744370232"/>
        <c:axId val="610047384"/>
      </c:scatterChart>
      <c:valAx>
        <c:axId val="744370232"/>
        <c:scaling>
          <c:orientation val="minMax"/>
          <c:min val="42224"/>
        </c:scaling>
        <c:delete val="0"/>
        <c:axPos val="b"/>
        <c:majorGridlines>
          <c:spPr>
            <a:ln w="3175" cap="flat" cmpd="sng" algn="ctr">
              <a:solidFill>
                <a:schemeClr val="bg1">
                  <a:lumMod val="85000"/>
                </a:schemeClr>
              </a:solidFill>
              <a:round/>
            </a:ln>
            <a:effectLst/>
          </c:spPr>
        </c:majorGridlines>
        <c:numFmt formatCode="m/d\ h:mm;@" sourceLinked="0"/>
        <c:majorTickMark val="out"/>
        <c:minorTickMark val="out"/>
        <c:tickLblPos val="nextTo"/>
        <c:spPr>
          <a:noFill/>
          <a:ln w="9525" cap="flat" cmpd="sng" algn="ctr">
            <a:solidFill>
              <a:schemeClr val="bg1">
                <a:lumMod val="65000"/>
              </a:schemeClr>
            </a:solidFill>
            <a:round/>
          </a:ln>
          <a:effectLst/>
        </c:spPr>
        <c:txPr>
          <a:bodyPr rot="-54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610047384"/>
        <c:crosses val="autoZero"/>
        <c:crossBetween val="midCat"/>
        <c:majorUnit val="0.20833300000000002"/>
        <c:minorUnit val="4.1666000000000009E-2"/>
      </c:valAx>
      <c:valAx>
        <c:axId val="610047384"/>
        <c:scaling>
          <c:orientation val="minMax"/>
          <c:min val="40000"/>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1.4887266008113487E-2"/>
              <c:y val="0.19690530315509727"/>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44370232"/>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Total Molybdenum San</a:t>
            </a:r>
            <a:r>
              <a:rPr lang="en-US" sz="1100" baseline="0"/>
              <a:t> Juan River at RK 196.1</a:t>
            </a:r>
            <a:endParaRPr lang="en-US" sz="1100"/>
          </a:p>
        </c:rich>
      </c:tx>
      <c:layout>
        <c:manualLayout>
          <c:xMode val="edge"/>
          <c:yMode val="edge"/>
          <c:x val="0.27677706046058187"/>
          <c:y val="1.6736401673640166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572311602040274"/>
          <c:y val="0.13014035087719297"/>
          <c:w val="0.8059677882269406"/>
          <c:h val="0.62705870976654232"/>
        </c:manualLayout>
      </c:layout>
      <c:scatterChart>
        <c:scatterStyle val="smoothMarker"/>
        <c:varyColors val="0"/>
        <c:ser>
          <c:idx val="0"/>
          <c:order val="0"/>
          <c:spPr>
            <a:ln w="12700" cap="rnd">
              <a:solidFill>
                <a:schemeClr val="bg1">
                  <a:lumMod val="50000"/>
                </a:schemeClr>
              </a:solidFill>
              <a:round/>
            </a:ln>
            <a:effectLst/>
          </c:spPr>
          <c:marker>
            <c:symbol val="circle"/>
            <c:size val="7"/>
            <c:spPr>
              <a:solidFill>
                <a:schemeClr val="tx2">
                  <a:lumMod val="40000"/>
                  <a:lumOff val="60000"/>
                </a:schemeClr>
              </a:solidFill>
              <a:ln w="9525">
                <a:solidFill>
                  <a:schemeClr val="tx1">
                    <a:lumMod val="50000"/>
                    <a:lumOff val="50000"/>
                  </a:schemeClr>
                </a:solidFill>
              </a:ln>
              <a:effectLst/>
            </c:spPr>
          </c:marker>
          <c:xVal>
            <c:numRef>
              <c:f>'Fig 5-25 Plume in SJ at Farm'!$D$4:$D$11</c:f>
              <c:numCache>
                <c:formatCode>m/d/yy\ h:mm;@</c:formatCode>
                <c:ptCount val="8"/>
                <c:pt idx="0">
                  <c:v>42224.239583333336</c:v>
                </c:pt>
                <c:pt idx="1">
                  <c:v>42224.46875</c:v>
                </c:pt>
                <c:pt idx="2">
                  <c:v>42224.541666666664</c:v>
                </c:pt>
                <c:pt idx="3">
                  <c:v>42224.597222222219</c:v>
                </c:pt>
                <c:pt idx="4">
                  <c:v>42224.647222222222</c:v>
                </c:pt>
                <c:pt idx="5">
                  <c:v>42224.708333333336</c:v>
                </c:pt>
                <c:pt idx="6">
                  <c:v>42224.875</c:v>
                </c:pt>
                <c:pt idx="7">
                  <c:v>42225.208333333336</c:v>
                </c:pt>
              </c:numCache>
            </c:numRef>
          </c:xVal>
          <c:yVal>
            <c:numRef>
              <c:f>'Fig 5-25 Plume in SJ at Farm'!$S$4:$S$11</c:f>
              <c:numCache>
                <c:formatCode>#,##0.0</c:formatCode>
                <c:ptCount val="8"/>
                <c:pt idx="0">
                  <c:v>2</c:v>
                </c:pt>
                <c:pt idx="1">
                  <c:v>4</c:v>
                </c:pt>
                <c:pt idx="2">
                  <c:v>3.4</c:v>
                </c:pt>
                <c:pt idx="3">
                  <c:v>4.4000000000000004</c:v>
                </c:pt>
                <c:pt idx="4">
                  <c:v>2.4</c:v>
                </c:pt>
                <c:pt idx="5">
                  <c:v>2</c:v>
                </c:pt>
                <c:pt idx="6">
                  <c:v>2</c:v>
                </c:pt>
                <c:pt idx="7">
                  <c:v>2</c:v>
                </c:pt>
              </c:numCache>
            </c:numRef>
          </c:yVal>
          <c:smooth val="1"/>
          <c:extLst>
            <c:ext xmlns:c16="http://schemas.microsoft.com/office/drawing/2014/chart" uri="{C3380CC4-5D6E-409C-BE32-E72D297353CC}">
              <c16:uniqueId val="{00000000-F5B9-45F5-95AC-C0D45CB1C5F0}"/>
            </c:ext>
          </c:extLst>
        </c:ser>
        <c:dLbls>
          <c:showLegendKey val="0"/>
          <c:showVal val="0"/>
          <c:showCatName val="0"/>
          <c:showSerName val="0"/>
          <c:showPercent val="0"/>
          <c:showBubbleSize val="0"/>
        </c:dLbls>
        <c:axId val="744370232"/>
        <c:axId val="610047384"/>
      </c:scatterChart>
      <c:valAx>
        <c:axId val="744370232"/>
        <c:scaling>
          <c:orientation val="minMax"/>
        </c:scaling>
        <c:delete val="0"/>
        <c:axPos val="b"/>
        <c:majorGridlines>
          <c:spPr>
            <a:ln w="3175" cap="flat" cmpd="sng" algn="ctr">
              <a:solidFill>
                <a:schemeClr val="bg1">
                  <a:lumMod val="85000"/>
                </a:schemeClr>
              </a:solidFill>
              <a:round/>
            </a:ln>
            <a:effectLst/>
          </c:spPr>
        </c:majorGridlines>
        <c:numFmt formatCode="m/d\ h:mm;@" sourceLinked="0"/>
        <c:majorTickMark val="out"/>
        <c:minorTickMark val="out"/>
        <c:tickLblPos val="nextTo"/>
        <c:spPr>
          <a:noFill/>
          <a:ln w="9525" cap="flat" cmpd="sng" algn="ctr">
            <a:solidFill>
              <a:schemeClr val="bg1">
                <a:lumMod val="65000"/>
              </a:schemeClr>
            </a:solidFill>
            <a:round/>
          </a:ln>
          <a:effectLst/>
        </c:spPr>
        <c:txPr>
          <a:bodyPr rot="-54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610047384"/>
        <c:crosses val="autoZero"/>
        <c:crossBetween val="midCat"/>
        <c:majorUnit val="0.20833300000000002"/>
        <c:minorUnit val="4.1666000000000009E-2"/>
      </c:valAx>
      <c:valAx>
        <c:axId val="610047384"/>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2.1431232445294764E-2"/>
              <c:y val="0.15785369924993686"/>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44370232"/>
        <c:crosses val="autoZero"/>
        <c:crossBetween val="midCat"/>
        <c:majorUnit val="1"/>
        <c:minorUnit val="0.5"/>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Metal Mass During GKM</a:t>
            </a:r>
            <a:r>
              <a:rPr lang="en-US" baseline="0"/>
              <a:t> </a:t>
            </a:r>
            <a:r>
              <a:rPr lang="en-US"/>
              <a:t>Plume Passage</a:t>
            </a:r>
          </a:p>
        </c:rich>
      </c:tx>
      <c:layout>
        <c:manualLayout>
          <c:xMode val="edge"/>
          <c:yMode val="edge"/>
          <c:x val="0.31820006456412198"/>
          <c:y val="2.5366222814825489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3164582368380423"/>
          <c:y val="0.15054853841210356"/>
          <c:w val="0.85893974483136137"/>
          <c:h val="0.58272449353441802"/>
        </c:manualLayout>
      </c:layout>
      <c:barChart>
        <c:barDir val="col"/>
        <c:grouping val="clustered"/>
        <c:varyColors val="0"/>
        <c:ser>
          <c:idx val="0"/>
          <c:order val="0"/>
          <c:tx>
            <c:strRef>
              <c:f>'Fig 6-5 Mass at Confluence'!$H$2</c:f>
              <c:strCache>
                <c:ptCount val="1"/>
                <c:pt idx="0">
                  <c:v>Animas River at RK 190.2</c:v>
                </c:pt>
              </c:strCache>
            </c:strRef>
          </c:tx>
          <c:spPr>
            <a:solidFill>
              <a:schemeClr val="accent4">
                <a:lumMod val="60000"/>
                <a:lumOff val="40000"/>
              </a:schemeClr>
            </a:solidFill>
            <a:ln>
              <a:solidFill>
                <a:schemeClr val="accent1"/>
              </a:solidFill>
            </a:ln>
            <a:effectLst/>
          </c:spPr>
          <c:invertIfNegative val="0"/>
          <c:dLbls>
            <c:dLbl>
              <c:idx val="9"/>
              <c:numFmt formatCode="#,##0.0" sourceLinked="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0-A89B-4A28-9AE7-B36D04351F1D}"/>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6-5 Mass at Confluence'!$G$16:$G$26</c:f>
              <c:strCache>
                <c:ptCount val="11"/>
                <c:pt idx="0">
                  <c:v>Antimony</c:v>
                </c:pt>
                <c:pt idx="1">
                  <c:v>Beryllium</c:v>
                </c:pt>
                <c:pt idx="2">
                  <c:v>Cadmium</c:v>
                </c:pt>
                <c:pt idx="3">
                  <c:v>Chromium</c:v>
                </c:pt>
                <c:pt idx="4">
                  <c:v>Cobalt</c:v>
                </c:pt>
                <c:pt idx="5">
                  <c:v>Molybdenum</c:v>
                </c:pt>
                <c:pt idx="6">
                  <c:v>Nickel</c:v>
                </c:pt>
                <c:pt idx="7">
                  <c:v>Selenium</c:v>
                </c:pt>
                <c:pt idx="8">
                  <c:v>Silver</c:v>
                </c:pt>
                <c:pt idx="9">
                  <c:v>Thallium</c:v>
                </c:pt>
                <c:pt idx="10">
                  <c:v>Vanadium</c:v>
                </c:pt>
              </c:strCache>
            </c:strRef>
          </c:cat>
          <c:val>
            <c:numRef>
              <c:f>'Fig 6-5 Mass at Confluence'!$H$16:$H$26</c:f>
              <c:numCache>
                <c:formatCode>0.00</c:formatCode>
                <c:ptCount val="11"/>
                <c:pt idx="0">
                  <c:v>4</c:v>
                </c:pt>
                <c:pt idx="1">
                  <c:v>1</c:v>
                </c:pt>
                <c:pt idx="2">
                  <c:v>1.5</c:v>
                </c:pt>
                <c:pt idx="3">
                  <c:v>7</c:v>
                </c:pt>
                <c:pt idx="4">
                  <c:v>4.5</c:v>
                </c:pt>
                <c:pt idx="5">
                  <c:v>10.5</c:v>
                </c:pt>
                <c:pt idx="6">
                  <c:v>7.5</c:v>
                </c:pt>
                <c:pt idx="7">
                  <c:v>5.5</c:v>
                </c:pt>
                <c:pt idx="8">
                  <c:v>4</c:v>
                </c:pt>
                <c:pt idx="9">
                  <c:v>0.5</c:v>
                </c:pt>
                <c:pt idx="10">
                  <c:v>27</c:v>
                </c:pt>
              </c:numCache>
            </c:numRef>
          </c:val>
          <c:extLst>
            <c:ext xmlns:c16="http://schemas.microsoft.com/office/drawing/2014/chart" uri="{C3380CC4-5D6E-409C-BE32-E72D297353CC}">
              <c16:uniqueId val="{00000000-FB13-4F8D-8EA6-8BE8E86F52A6}"/>
            </c:ext>
          </c:extLst>
        </c:ser>
        <c:ser>
          <c:idx val="1"/>
          <c:order val="1"/>
          <c:tx>
            <c:strRef>
              <c:f>'Fig 6-5 Mass at Confluence'!$I$2</c:f>
              <c:strCache>
                <c:ptCount val="1"/>
                <c:pt idx="0">
                  <c:v>San Juan River above Animas Confluence </c:v>
                </c:pt>
              </c:strCache>
            </c:strRef>
          </c:tx>
          <c:spPr>
            <a:solidFill>
              <a:schemeClr val="tx1">
                <a:lumMod val="50000"/>
                <a:lumOff val="50000"/>
              </a:schemeClr>
            </a:solidFill>
            <a:ln>
              <a:noFill/>
            </a:ln>
            <a:effectLst/>
          </c:spPr>
          <c:invertIfNegative val="0"/>
          <c:dLbls>
            <c:dLbl>
              <c:idx val="8"/>
              <c:layout>
                <c:manualLayout>
                  <c:x val="2.1390374331550801E-2"/>
                  <c:y val="-9.153318077803259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B13-4F8D-8EA6-8BE8E86F52A6}"/>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6-5 Mass at Confluence'!$G$16:$G$26</c:f>
              <c:strCache>
                <c:ptCount val="11"/>
                <c:pt idx="0">
                  <c:v>Antimony</c:v>
                </c:pt>
                <c:pt idx="1">
                  <c:v>Beryllium</c:v>
                </c:pt>
                <c:pt idx="2">
                  <c:v>Cadmium</c:v>
                </c:pt>
                <c:pt idx="3">
                  <c:v>Chromium</c:v>
                </c:pt>
                <c:pt idx="4">
                  <c:v>Cobalt</c:v>
                </c:pt>
                <c:pt idx="5">
                  <c:v>Molybdenum</c:v>
                </c:pt>
                <c:pt idx="6">
                  <c:v>Nickel</c:v>
                </c:pt>
                <c:pt idx="7">
                  <c:v>Selenium</c:v>
                </c:pt>
                <c:pt idx="8">
                  <c:v>Silver</c:v>
                </c:pt>
                <c:pt idx="9">
                  <c:v>Thallium</c:v>
                </c:pt>
                <c:pt idx="10">
                  <c:v>Vanadium</c:v>
                </c:pt>
              </c:strCache>
            </c:strRef>
          </c:cat>
          <c:val>
            <c:numRef>
              <c:f>'Fig 6-5 Mass at Confluence'!$I$16:$I$26</c:f>
              <c:numCache>
                <c:formatCode>0.00</c:formatCode>
                <c:ptCount val="11"/>
                <c:pt idx="0">
                  <c:v>2</c:v>
                </c:pt>
                <c:pt idx="1">
                  <c:v>11</c:v>
                </c:pt>
                <c:pt idx="2">
                  <c:v>5.5</c:v>
                </c:pt>
                <c:pt idx="3">
                  <c:v>66</c:v>
                </c:pt>
                <c:pt idx="4">
                  <c:v>51.5</c:v>
                </c:pt>
                <c:pt idx="5">
                  <c:v>2.71</c:v>
                </c:pt>
                <c:pt idx="6">
                  <c:v>146.5</c:v>
                </c:pt>
                <c:pt idx="7" formatCode="0.0000">
                  <c:v>1.1399999999999999</c:v>
                </c:pt>
                <c:pt idx="8">
                  <c:v>2</c:v>
                </c:pt>
                <c:pt idx="9">
                  <c:v>1.5</c:v>
                </c:pt>
                <c:pt idx="10">
                  <c:v>249</c:v>
                </c:pt>
              </c:numCache>
            </c:numRef>
          </c:val>
          <c:extLst>
            <c:ext xmlns:c16="http://schemas.microsoft.com/office/drawing/2014/chart" uri="{C3380CC4-5D6E-409C-BE32-E72D297353CC}">
              <c16:uniqueId val="{00000002-FB13-4F8D-8EA6-8BE8E86F52A6}"/>
            </c:ext>
          </c:extLst>
        </c:ser>
        <c:dLbls>
          <c:showLegendKey val="0"/>
          <c:showVal val="0"/>
          <c:showCatName val="0"/>
          <c:showSerName val="0"/>
          <c:showPercent val="0"/>
          <c:showBubbleSize val="0"/>
        </c:dLbls>
        <c:gapWidth val="219"/>
        <c:overlap val="-27"/>
        <c:axId val="956295896"/>
        <c:axId val="956296288"/>
      </c:barChart>
      <c:catAx>
        <c:axId val="956295896"/>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956296288"/>
        <c:crossesAt val="0.1"/>
        <c:auto val="1"/>
        <c:lblAlgn val="ctr"/>
        <c:lblOffset val="100"/>
        <c:noMultiLvlLbl val="0"/>
      </c:catAx>
      <c:valAx>
        <c:axId val="956296288"/>
        <c:scaling>
          <c:logBase val="10"/>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US" sz="1400"/>
                  <a:t>Mass (kg)</a:t>
                </a:r>
              </a:p>
            </c:rich>
          </c:tx>
          <c:layout>
            <c:manualLayout>
              <c:xMode val="edge"/>
              <c:yMode val="edge"/>
              <c:x val="2.054219826799725E-2"/>
              <c:y val="0.3710618209337105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956295896"/>
        <c:crosses val="autoZero"/>
        <c:crossBetween val="between"/>
      </c:valAx>
      <c:spPr>
        <a:noFill/>
        <a:ln>
          <a:solidFill>
            <a:schemeClr val="bg1">
              <a:lumMod val="50000"/>
            </a:schemeClr>
          </a:solidFill>
        </a:ln>
        <a:effectLst/>
      </c:spPr>
    </c:plotArea>
    <c:legend>
      <c:legendPos val="t"/>
      <c:layout>
        <c:manualLayout>
          <c:xMode val="edge"/>
          <c:yMode val="edge"/>
          <c:x val="0.14474265583112272"/>
          <c:y val="7.8682018294623929E-2"/>
          <c:w val="0.78568571308265611"/>
          <c:h val="9.6739280587638213E-2"/>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latin typeface="+mn-lt"/>
        </a:defRPr>
      </a:pPr>
      <a:endParaRPr lang="en-US"/>
    </a:p>
  </c:txPr>
  <c:printSettings>
    <c:headerFooter/>
    <c:pageMargins b="0.75" l="0.7" r="0.7" t="0.75" header="0.3" footer="0.3"/>
    <c:pageSetup orientation="portrait"/>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Metal Mass During GKM Plume Passage</a:t>
            </a:r>
          </a:p>
        </c:rich>
      </c:tx>
      <c:layout>
        <c:manualLayout>
          <c:xMode val="edge"/>
          <c:yMode val="edge"/>
          <c:x val="0.23200471062835523"/>
          <c:y val="2.975359861868332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4203383884890281"/>
          <c:y val="0.24847329775591687"/>
          <c:w val="0.73250872280583068"/>
          <c:h val="0.64795342976115411"/>
        </c:manualLayout>
      </c:layout>
      <c:barChart>
        <c:barDir val="col"/>
        <c:grouping val="clustered"/>
        <c:varyColors val="0"/>
        <c:ser>
          <c:idx val="0"/>
          <c:order val="0"/>
          <c:tx>
            <c:strRef>
              <c:f>'Fig 6-5 Mass at Confluence'!$H$2</c:f>
              <c:strCache>
                <c:ptCount val="1"/>
                <c:pt idx="0">
                  <c:v>Animas River at RK 190.2</c:v>
                </c:pt>
              </c:strCache>
            </c:strRef>
          </c:tx>
          <c:spPr>
            <a:solidFill>
              <a:schemeClr val="accent4">
                <a:lumMod val="60000"/>
                <a:lumOff val="40000"/>
              </a:schemeClr>
            </a:solidFill>
            <a:ln>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6-5 Mass at Confluence'!$G$4:$G$5</c:f>
              <c:strCache>
                <c:ptCount val="2"/>
                <c:pt idx="0">
                  <c:v>Iron</c:v>
                </c:pt>
                <c:pt idx="1">
                  <c:v>Aluminum</c:v>
                </c:pt>
              </c:strCache>
            </c:strRef>
          </c:cat>
          <c:val>
            <c:numRef>
              <c:f>'Fig 6-5 Mass at Confluence'!$H$4:$H$5</c:f>
              <c:numCache>
                <c:formatCode>#,##0</c:formatCode>
                <c:ptCount val="2"/>
                <c:pt idx="0">
                  <c:v>40800</c:v>
                </c:pt>
                <c:pt idx="1">
                  <c:v>9500</c:v>
                </c:pt>
              </c:numCache>
            </c:numRef>
          </c:val>
          <c:extLst>
            <c:ext xmlns:c16="http://schemas.microsoft.com/office/drawing/2014/chart" uri="{C3380CC4-5D6E-409C-BE32-E72D297353CC}">
              <c16:uniqueId val="{00000000-EB80-48D8-A20F-A6952EE91881}"/>
            </c:ext>
          </c:extLst>
        </c:ser>
        <c:ser>
          <c:idx val="1"/>
          <c:order val="1"/>
          <c:tx>
            <c:strRef>
              <c:f>'Fig 6-5 Mass at Confluence'!$I$2</c:f>
              <c:strCache>
                <c:ptCount val="1"/>
                <c:pt idx="0">
                  <c:v>San Juan River above Animas Confluence </c:v>
                </c:pt>
              </c:strCache>
            </c:strRef>
          </c:tx>
          <c:spPr>
            <a:solidFill>
              <a:schemeClr val="tx1">
                <a:lumMod val="50000"/>
                <a:lumOff val="5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6-5 Mass at Confluence'!$G$4:$G$5</c:f>
              <c:strCache>
                <c:ptCount val="2"/>
                <c:pt idx="0">
                  <c:v>Iron</c:v>
                </c:pt>
                <c:pt idx="1">
                  <c:v>Aluminum</c:v>
                </c:pt>
              </c:strCache>
            </c:strRef>
          </c:cat>
          <c:val>
            <c:numRef>
              <c:f>'Fig 6-5 Mass at Confluence'!$I$4:$I$5</c:f>
              <c:numCache>
                <c:formatCode>#,##0</c:formatCode>
                <c:ptCount val="2"/>
                <c:pt idx="0">
                  <c:v>139200</c:v>
                </c:pt>
                <c:pt idx="1">
                  <c:v>181500</c:v>
                </c:pt>
              </c:numCache>
            </c:numRef>
          </c:val>
          <c:extLst>
            <c:ext xmlns:c16="http://schemas.microsoft.com/office/drawing/2014/chart" uri="{C3380CC4-5D6E-409C-BE32-E72D297353CC}">
              <c16:uniqueId val="{00000001-EB80-48D8-A20F-A6952EE91881}"/>
            </c:ext>
          </c:extLst>
        </c:ser>
        <c:dLbls>
          <c:showLegendKey val="0"/>
          <c:showVal val="0"/>
          <c:showCatName val="0"/>
          <c:showSerName val="0"/>
          <c:showPercent val="0"/>
          <c:showBubbleSize val="0"/>
        </c:dLbls>
        <c:gapWidth val="219"/>
        <c:overlap val="-27"/>
        <c:axId val="956284920"/>
        <c:axId val="956284136"/>
      </c:barChart>
      <c:catAx>
        <c:axId val="956284920"/>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956284136"/>
        <c:crosses val="autoZero"/>
        <c:auto val="1"/>
        <c:lblAlgn val="ctr"/>
        <c:lblOffset val="100"/>
        <c:noMultiLvlLbl val="0"/>
      </c:catAx>
      <c:valAx>
        <c:axId val="956284136"/>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Mass (kg)</a:t>
                </a:r>
              </a:p>
            </c:rich>
          </c:tx>
          <c:layout>
            <c:manualLayout>
              <c:xMode val="edge"/>
              <c:yMode val="edge"/>
              <c:x val="3.379474940334129E-2"/>
              <c:y val="0.4312784119778148"/>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956284920"/>
        <c:crosses val="autoZero"/>
        <c:crossBetween val="between"/>
        <c:majorUnit val="40000"/>
        <c:minorUnit val="20000"/>
      </c:valAx>
      <c:spPr>
        <a:noFill/>
        <a:ln>
          <a:solidFill>
            <a:schemeClr val="bg1">
              <a:lumMod val="50000"/>
            </a:schemeClr>
          </a:solidFill>
        </a:ln>
        <a:effectLst/>
      </c:spPr>
    </c:plotArea>
    <c:legend>
      <c:legendPos val="t"/>
      <c:layout>
        <c:manualLayout>
          <c:xMode val="edge"/>
          <c:yMode val="edge"/>
          <c:x val="0.2420160487099017"/>
          <c:y val="0.10785679499272706"/>
          <c:w val="0.69477658968046652"/>
          <c:h val="0.110190519671785"/>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latin typeface="+mn-lt"/>
        </a:defRPr>
      </a:pPr>
      <a:endParaRPr lang="en-US"/>
    </a:p>
  </c:txPr>
  <c:printSettings>
    <c:headerFooter/>
    <c:pageMargins b="0.75" l="0.7" r="0.7" t="0.75" header="0.3" footer="0.3"/>
    <c:pageSetup orientation="portrait"/>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Metal Mass During GKM Plume Passage</a:t>
            </a:r>
          </a:p>
        </c:rich>
      </c:tx>
      <c:layout>
        <c:manualLayout>
          <c:xMode val="edge"/>
          <c:yMode val="edge"/>
          <c:x val="0.24155125000783015"/>
          <c:y val="2.231519896401249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798762819845757"/>
          <c:y val="0.14061650276318977"/>
          <c:w val="0.78585590898054059"/>
          <c:h val="0.75581022475388127"/>
        </c:manualLayout>
      </c:layout>
      <c:barChart>
        <c:barDir val="col"/>
        <c:grouping val="clustered"/>
        <c:varyColors val="0"/>
        <c:ser>
          <c:idx val="0"/>
          <c:order val="0"/>
          <c:tx>
            <c:strRef>
              <c:f>'Fig 6-5 Mass at Confluence'!$H$2</c:f>
              <c:strCache>
                <c:ptCount val="1"/>
                <c:pt idx="0">
                  <c:v>Animas River at RK 190.2</c:v>
                </c:pt>
              </c:strCache>
            </c:strRef>
          </c:tx>
          <c:spPr>
            <a:solidFill>
              <a:schemeClr val="accent4">
                <a:lumMod val="60000"/>
                <a:lumOff val="40000"/>
              </a:schemeClr>
            </a:solidFill>
            <a:ln>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6-5 Mass at Confluence'!$G$9:$G$12</c:f>
              <c:strCache>
                <c:ptCount val="4"/>
                <c:pt idx="0">
                  <c:v>Zinc</c:v>
                </c:pt>
                <c:pt idx="1">
                  <c:v>Lead</c:v>
                </c:pt>
                <c:pt idx="2">
                  <c:v>Copper</c:v>
                </c:pt>
                <c:pt idx="3">
                  <c:v>Arsenic</c:v>
                </c:pt>
              </c:strCache>
            </c:strRef>
          </c:cat>
          <c:val>
            <c:numRef>
              <c:f>'Fig 6-5 Mass at Confluence'!$H$9:$H$12</c:f>
              <c:numCache>
                <c:formatCode>#,##0</c:formatCode>
                <c:ptCount val="4"/>
                <c:pt idx="0">
                  <c:v>535</c:v>
                </c:pt>
                <c:pt idx="1">
                  <c:v>570</c:v>
                </c:pt>
                <c:pt idx="2">
                  <c:v>134.91782555737737</c:v>
                </c:pt>
                <c:pt idx="3">
                  <c:v>29.558380746276701</c:v>
                </c:pt>
              </c:numCache>
            </c:numRef>
          </c:val>
          <c:extLst>
            <c:ext xmlns:c16="http://schemas.microsoft.com/office/drawing/2014/chart" uri="{C3380CC4-5D6E-409C-BE32-E72D297353CC}">
              <c16:uniqueId val="{00000000-27E9-4F09-890C-4B0E92A67292}"/>
            </c:ext>
          </c:extLst>
        </c:ser>
        <c:ser>
          <c:idx val="1"/>
          <c:order val="1"/>
          <c:tx>
            <c:strRef>
              <c:f>'Fig 6-5 Mass at Confluence'!$I$2</c:f>
              <c:strCache>
                <c:ptCount val="1"/>
                <c:pt idx="0">
                  <c:v>San Juan River above Animas Confluence </c:v>
                </c:pt>
              </c:strCache>
            </c:strRef>
          </c:tx>
          <c:spPr>
            <a:solidFill>
              <a:schemeClr val="tx1">
                <a:lumMod val="50000"/>
                <a:lumOff val="5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6-5 Mass at Confluence'!$G$9:$G$12</c:f>
              <c:strCache>
                <c:ptCount val="4"/>
                <c:pt idx="0">
                  <c:v>Zinc</c:v>
                </c:pt>
                <c:pt idx="1">
                  <c:v>Lead</c:v>
                </c:pt>
                <c:pt idx="2">
                  <c:v>Copper</c:v>
                </c:pt>
                <c:pt idx="3">
                  <c:v>Arsenic</c:v>
                </c:pt>
              </c:strCache>
            </c:strRef>
          </c:cat>
          <c:val>
            <c:numRef>
              <c:f>'Fig 6-5 Mass at Confluence'!$I$9:$I$12</c:f>
              <c:numCache>
                <c:formatCode>#,##0</c:formatCode>
                <c:ptCount val="4"/>
                <c:pt idx="0">
                  <c:v>285</c:v>
                </c:pt>
                <c:pt idx="1">
                  <c:v>160</c:v>
                </c:pt>
                <c:pt idx="2">
                  <c:v>135.08217444262263</c:v>
                </c:pt>
                <c:pt idx="3">
                  <c:v>25.441619253723299</c:v>
                </c:pt>
              </c:numCache>
            </c:numRef>
          </c:val>
          <c:extLst>
            <c:ext xmlns:c16="http://schemas.microsoft.com/office/drawing/2014/chart" uri="{C3380CC4-5D6E-409C-BE32-E72D297353CC}">
              <c16:uniqueId val="{00000001-27E9-4F09-890C-4B0E92A67292}"/>
            </c:ext>
          </c:extLst>
        </c:ser>
        <c:dLbls>
          <c:showLegendKey val="0"/>
          <c:showVal val="0"/>
          <c:showCatName val="0"/>
          <c:showSerName val="0"/>
          <c:showPercent val="0"/>
          <c:showBubbleSize val="0"/>
        </c:dLbls>
        <c:gapWidth val="219"/>
        <c:overlap val="-27"/>
        <c:axId val="956284528"/>
        <c:axId val="956286096"/>
      </c:barChart>
      <c:catAx>
        <c:axId val="956284528"/>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956286096"/>
        <c:crosses val="autoZero"/>
        <c:auto val="1"/>
        <c:lblAlgn val="ctr"/>
        <c:lblOffset val="100"/>
        <c:noMultiLvlLbl val="0"/>
      </c:catAx>
      <c:valAx>
        <c:axId val="956286096"/>
        <c:scaling>
          <c:orientation val="minMax"/>
          <c:max val="700"/>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Mass (kg)</a:t>
                </a:r>
              </a:p>
            </c:rich>
          </c:tx>
          <c:layout>
            <c:manualLayout>
              <c:xMode val="edge"/>
              <c:yMode val="edge"/>
              <c:x val="2.7309075352365094E-2"/>
              <c:y val="0.40338441327279922"/>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956284528"/>
        <c:crosses val="autoZero"/>
        <c:crossBetween val="between"/>
      </c:valAx>
      <c:spPr>
        <a:noFill/>
        <a:ln>
          <a:solidFill>
            <a:schemeClr val="bg1">
              <a:lumMod val="50000"/>
            </a:schemeClr>
          </a:solidFill>
        </a:ln>
        <a:effectLst/>
      </c:spPr>
    </c:plotArea>
    <c:legend>
      <c:legendPos val="t"/>
      <c:layout>
        <c:manualLayout>
          <c:xMode val="edge"/>
          <c:yMode val="edge"/>
          <c:x val="0.46178963312405324"/>
          <c:y val="0.15620639274808748"/>
          <c:w val="0.46276480858394897"/>
          <c:h val="0.19573211570049959"/>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latin typeface="+mn-lt"/>
        </a:defRPr>
      </a:pPr>
      <a:endParaRPr lang="en-US"/>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Total Arsenic in San Juan River</a:t>
            </a:r>
            <a:r>
              <a:rPr lang="en-US" sz="1100" baseline="0"/>
              <a:t> </a:t>
            </a:r>
            <a:r>
              <a:rPr lang="en-US" sz="1100"/>
              <a:t>at</a:t>
            </a:r>
            <a:r>
              <a:rPr lang="en-US" sz="1100" baseline="0"/>
              <a:t> </a:t>
            </a:r>
            <a:r>
              <a:rPr lang="en-US" sz="1100"/>
              <a:t>RK 196.1</a:t>
            </a:r>
          </a:p>
        </c:rich>
      </c:tx>
      <c:layout>
        <c:manualLayout>
          <c:xMode val="edge"/>
          <c:yMode val="edge"/>
          <c:x val="0.25629444551220448"/>
          <c:y val="3.9051603905160388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572311602040274"/>
          <c:y val="0.13014035087719297"/>
          <c:w val="0.8059677882269406"/>
          <c:h val="0.62705870976654232"/>
        </c:manualLayout>
      </c:layout>
      <c:scatterChart>
        <c:scatterStyle val="smoothMarker"/>
        <c:varyColors val="0"/>
        <c:ser>
          <c:idx val="0"/>
          <c:order val="0"/>
          <c:spPr>
            <a:ln w="12700" cap="rnd">
              <a:solidFill>
                <a:schemeClr val="tx1">
                  <a:lumMod val="50000"/>
                  <a:lumOff val="50000"/>
                </a:schemeClr>
              </a:solidFill>
              <a:round/>
            </a:ln>
            <a:effectLst/>
          </c:spPr>
          <c:marker>
            <c:symbol val="circle"/>
            <c:size val="7"/>
            <c:spPr>
              <a:solidFill>
                <a:schemeClr val="tx2">
                  <a:lumMod val="40000"/>
                  <a:lumOff val="60000"/>
                </a:schemeClr>
              </a:solidFill>
              <a:ln w="9525">
                <a:solidFill>
                  <a:schemeClr val="tx1">
                    <a:lumMod val="50000"/>
                    <a:lumOff val="50000"/>
                  </a:schemeClr>
                </a:solidFill>
              </a:ln>
              <a:effectLst/>
            </c:spPr>
          </c:marker>
          <c:xVal>
            <c:numRef>
              <c:f>'Fig 5-25 Plume in SJ at Farm'!$D$4:$D$11</c:f>
              <c:numCache>
                <c:formatCode>m/d/yy\ h:mm;@</c:formatCode>
                <c:ptCount val="8"/>
                <c:pt idx="0">
                  <c:v>42224.239583333336</c:v>
                </c:pt>
                <c:pt idx="1">
                  <c:v>42224.46875</c:v>
                </c:pt>
                <c:pt idx="2">
                  <c:v>42224.541666666664</c:v>
                </c:pt>
                <c:pt idx="3">
                  <c:v>42224.597222222219</c:v>
                </c:pt>
                <c:pt idx="4">
                  <c:v>42224.647222222222</c:v>
                </c:pt>
                <c:pt idx="5">
                  <c:v>42224.708333333336</c:v>
                </c:pt>
                <c:pt idx="6">
                  <c:v>42224.875</c:v>
                </c:pt>
                <c:pt idx="7">
                  <c:v>42225.208333333336</c:v>
                </c:pt>
              </c:numCache>
            </c:numRef>
          </c:xVal>
          <c:yVal>
            <c:numRef>
              <c:f>'Fig 5-25 Plume in SJ at Farm'!$G$4:$G$11</c:f>
              <c:numCache>
                <c:formatCode>#,##0</c:formatCode>
                <c:ptCount val="8"/>
                <c:pt idx="0">
                  <c:v>5</c:v>
                </c:pt>
                <c:pt idx="1">
                  <c:v>13</c:v>
                </c:pt>
                <c:pt idx="2">
                  <c:v>14</c:v>
                </c:pt>
                <c:pt idx="3">
                  <c:v>15</c:v>
                </c:pt>
                <c:pt idx="4">
                  <c:v>11</c:v>
                </c:pt>
                <c:pt idx="5">
                  <c:v>6</c:v>
                </c:pt>
                <c:pt idx="6">
                  <c:v>5</c:v>
                </c:pt>
                <c:pt idx="7">
                  <c:v>5</c:v>
                </c:pt>
              </c:numCache>
            </c:numRef>
          </c:yVal>
          <c:smooth val="1"/>
          <c:extLst>
            <c:ext xmlns:c16="http://schemas.microsoft.com/office/drawing/2014/chart" uri="{C3380CC4-5D6E-409C-BE32-E72D297353CC}">
              <c16:uniqueId val="{00000001-BB35-4D7A-8BCD-202E3115DBC7}"/>
            </c:ext>
          </c:extLst>
        </c:ser>
        <c:dLbls>
          <c:showLegendKey val="0"/>
          <c:showVal val="0"/>
          <c:showCatName val="0"/>
          <c:showSerName val="0"/>
          <c:showPercent val="0"/>
          <c:showBubbleSize val="0"/>
        </c:dLbls>
        <c:axId val="744370232"/>
        <c:axId val="610047384"/>
      </c:scatterChart>
      <c:valAx>
        <c:axId val="744370232"/>
        <c:scaling>
          <c:orientation val="minMax"/>
          <c:min val="42224"/>
        </c:scaling>
        <c:delete val="0"/>
        <c:axPos val="b"/>
        <c:majorGridlines>
          <c:spPr>
            <a:ln w="3175" cap="flat" cmpd="sng" algn="ctr">
              <a:solidFill>
                <a:schemeClr val="bg1">
                  <a:lumMod val="85000"/>
                </a:schemeClr>
              </a:solidFill>
              <a:round/>
            </a:ln>
            <a:effectLst/>
          </c:spPr>
        </c:majorGridlines>
        <c:numFmt formatCode="m/d\ h:mm;@" sourceLinked="0"/>
        <c:majorTickMark val="out"/>
        <c:minorTickMark val="out"/>
        <c:tickLblPos val="nextTo"/>
        <c:spPr>
          <a:noFill/>
          <a:ln w="9525" cap="flat" cmpd="sng" algn="ctr">
            <a:solidFill>
              <a:schemeClr val="bg1">
                <a:lumMod val="65000"/>
              </a:schemeClr>
            </a:solidFill>
            <a:round/>
          </a:ln>
          <a:effectLst/>
        </c:spPr>
        <c:txPr>
          <a:bodyPr rot="-54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610047384"/>
        <c:crosses val="autoZero"/>
        <c:crossBetween val="midCat"/>
        <c:majorUnit val="0.28333000000000003"/>
        <c:minorUnit val="4.1666000000000009E-2"/>
      </c:valAx>
      <c:valAx>
        <c:axId val="610047384"/>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2.1431232445294764E-2"/>
              <c:y val="0.15785369924993686"/>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44370232"/>
        <c:crosses val="autoZero"/>
        <c:crossBetween val="midCat"/>
        <c:minorUnit val="1"/>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Total Chromium in San Juan River at RK 196.1</a:t>
            </a:r>
          </a:p>
        </c:rich>
      </c:tx>
      <c:layout>
        <c:manualLayout>
          <c:xMode val="edge"/>
          <c:yMode val="edge"/>
          <c:x val="0.20979982161250546"/>
          <c:y val="2.2315202231520222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572311602040274"/>
          <c:y val="0.13014035087719297"/>
          <c:w val="0.8059677882269406"/>
          <c:h val="0.62705870976654232"/>
        </c:manualLayout>
      </c:layout>
      <c:scatterChart>
        <c:scatterStyle val="smoothMarker"/>
        <c:varyColors val="0"/>
        <c:ser>
          <c:idx val="0"/>
          <c:order val="0"/>
          <c:spPr>
            <a:ln w="12700" cap="rnd">
              <a:solidFill>
                <a:schemeClr val="tx1">
                  <a:lumMod val="50000"/>
                  <a:lumOff val="50000"/>
                </a:schemeClr>
              </a:solidFill>
              <a:round/>
            </a:ln>
            <a:effectLst/>
          </c:spPr>
          <c:marker>
            <c:symbol val="circle"/>
            <c:size val="7"/>
            <c:spPr>
              <a:solidFill>
                <a:schemeClr val="tx2">
                  <a:lumMod val="40000"/>
                  <a:lumOff val="60000"/>
                </a:schemeClr>
              </a:solidFill>
              <a:ln w="9525">
                <a:solidFill>
                  <a:schemeClr val="tx1">
                    <a:lumMod val="50000"/>
                    <a:lumOff val="50000"/>
                  </a:schemeClr>
                </a:solidFill>
              </a:ln>
              <a:effectLst/>
            </c:spPr>
          </c:marker>
          <c:xVal>
            <c:numRef>
              <c:f>'Fig 5-25 Plume in SJ at Farm'!$D$4:$D$11</c:f>
              <c:numCache>
                <c:formatCode>m/d/yy\ h:mm;@</c:formatCode>
                <c:ptCount val="8"/>
                <c:pt idx="0">
                  <c:v>42224.239583333336</c:v>
                </c:pt>
                <c:pt idx="1">
                  <c:v>42224.46875</c:v>
                </c:pt>
                <c:pt idx="2">
                  <c:v>42224.541666666664</c:v>
                </c:pt>
                <c:pt idx="3">
                  <c:v>42224.597222222219</c:v>
                </c:pt>
                <c:pt idx="4">
                  <c:v>42224.647222222222</c:v>
                </c:pt>
                <c:pt idx="5">
                  <c:v>42224.708333333336</c:v>
                </c:pt>
                <c:pt idx="6">
                  <c:v>42224.875</c:v>
                </c:pt>
                <c:pt idx="7">
                  <c:v>42225.208333333336</c:v>
                </c:pt>
              </c:numCache>
            </c:numRef>
          </c:xVal>
          <c:yVal>
            <c:numRef>
              <c:f>'Fig 5-25 Plume in SJ at Farm'!$L$4:$L$11</c:f>
              <c:numCache>
                <c:formatCode>#,##0</c:formatCode>
                <c:ptCount val="8"/>
                <c:pt idx="0">
                  <c:v>15</c:v>
                </c:pt>
                <c:pt idx="1">
                  <c:v>13</c:v>
                </c:pt>
                <c:pt idx="2">
                  <c:v>12</c:v>
                </c:pt>
                <c:pt idx="3">
                  <c:v>17</c:v>
                </c:pt>
                <c:pt idx="4">
                  <c:v>14</c:v>
                </c:pt>
                <c:pt idx="5">
                  <c:v>8</c:v>
                </c:pt>
                <c:pt idx="6">
                  <c:v>7</c:v>
                </c:pt>
                <c:pt idx="7">
                  <c:v>19</c:v>
                </c:pt>
              </c:numCache>
            </c:numRef>
          </c:yVal>
          <c:smooth val="1"/>
          <c:extLst>
            <c:ext xmlns:c16="http://schemas.microsoft.com/office/drawing/2014/chart" uri="{C3380CC4-5D6E-409C-BE32-E72D297353CC}">
              <c16:uniqueId val="{00000001-F427-43EC-839C-30E4B9FC7B1E}"/>
            </c:ext>
          </c:extLst>
        </c:ser>
        <c:dLbls>
          <c:showLegendKey val="0"/>
          <c:showVal val="0"/>
          <c:showCatName val="0"/>
          <c:showSerName val="0"/>
          <c:showPercent val="0"/>
          <c:showBubbleSize val="0"/>
        </c:dLbls>
        <c:axId val="744370232"/>
        <c:axId val="610047384"/>
      </c:scatterChart>
      <c:valAx>
        <c:axId val="744370232"/>
        <c:scaling>
          <c:orientation val="minMax"/>
          <c:min val="42224"/>
        </c:scaling>
        <c:delete val="0"/>
        <c:axPos val="b"/>
        <c:majorGridlines>
          <c:spPr>
            <a:ln w="3175" cap="flat" cmpd="sng" algn="ctr">
              <a:solidFill>
                <a:schemeClr val="bg1">
                  <a:lumMod val="85000"/>
                </a:schemeClr>
              </a:solidFill>
              <a:round/>
            </a:ln>
            <a:effectLst/>
          </c:spPr>
        </c:majorGridlines>
        <c:numFmt formatCode="m/d\ h:mm;@" sourceLinked="0"/>
        <c:majorTickMark val="out"/>
        <c:minorTickMark val="out"/>
        <c:tickLblPos val="nextTo"/>
        <c:spPr>
          <a:noFill/>
          <a:ln w="9525" cap="flat" cmpd="sng" algn="ctr">
            <a:solidFill>
              <a:schemeClr val="bg1">
                <a:lumMod val="65000"/>
              </a:schemeClr>
            </a:solidFill>
            <a:round/>
          </a:ln>
          <a:effectLst/>
        </c:spPr>
        <c:txPr>
          <a:bodyPr rot="-54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610047384"/>
        <c:crosses val="autoZero"/>
        <c:crossBetween val="midCat"/>
        <c:majorUnit val="0.20833300000000002"/>
        <c:minorUnit val="4.1666000000000009E-2"/>
      </c:valAx>
      <c:valAx>
        <c:axId val="610047384"/>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2.1431232445294764E-2"/>
              <c:y val="0.15785369924993686"/>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44370232"/>
        <c:crosses val="autoZero"/>
        <c:crossBetween val="midCat"/>
        <c:majorUnit val="5"/>
        <c:minorUnit val="1"/>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Total Cobalt in San</a:t>
            </a:r>
            <a:r>
              <a:rPr lang="en-US" sz="1100" baseline="0"/>
              <a:t> Juan River at RK 196.1</a:t>
            </a:r>
            <a:endParaRPr lang="en-US" sz="1100"/>
          </a:p>
        </c:rich>
      </c:tx>
      <c:layout>
        <c:manualLayout>
          <c:xMode val="edge"/>
          <c:yMode val="edge"/>
          <c:x val="0.27677706046058187"/>
          <c:y val="1.6736401673640166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572311602040274"/>
          <c:y val="0.13014035087719297"/>
          <c:w val="0.8059677882269406"/>
          <c:h val="0.62705870976654232"/>
        </c:manualLayout>
      </c:layout>
      <c:scatterChart>
        <c:scatterStyle val="smoothMarker"/>
        <c:varyColors val="0"/>
        <c:ser>
          <c:idx val="0"/>
          <c:order val="0"/>
          <c:spPr>
            <a:ln w="12700" cap="rnd">
              <a:solidFill>
                <a:schemeClr val="tx1">
                  <a:lumMod val="50000"/>
                  <a:lumOff val="50000"/>
                </a:schemeClr>
              </a:solidFill>
              <a:round/>
            </a:ln>
            <a:effectLst/>
          </c:spPr>
          <c:marker>
            <c:symbol val="circle"/>
            <c:size val="7"/>
            <c:spPr>
              <a:solidFill>
                <a:schemeClr val="tx2">
                  <a:lumMod val="40000"/>
                  <a:lumOff val="60000"/>
                </a:schemeClr>
              </a:solidFill>
              <a:ln w="9525">
                <a:solidFill>
                  <a:schemeClr val="tx1">
                    <a:lumMod val="50000"/>
                    <a:lumOff val="50000"/>
                  </a:schemeClr>
                </a:solidFill>
              </a:ln>
              <a:effectLst/>
            </c:spPr>
          </c:marker>
          <c:xVal>
            <c:numRef>
              <c:f>'Fig 5-25 Plume in SJ at Farm'!$D$4:$D$11</c:f>
              <c:numCache>
                <c:formatCode>m/d/yy\ h:mm;@</c:formatCode>
                <c:ptCount val="8"/>
                <c:pt idx="0">
                  <c:v>42224.239583333336</c:v>
                </c:pt>
                <c:pt idx="1">
                  <c:v>42224.46875</c:v>
                </c:pt>
                <c:pt idx="2">
                  <c:v>42224.541666666664</c:v>
                </c:pt>
                <c:pt idx="3">
                  <c:v>42224.597222222219</c:v>
                </c:pt>
                <c:pt idx="4">
                  <c:v>42224.647222222222</c:v>
                </c:pt>
                <c:pt idx="5">
                  <c:v>42224.708333333336</c:v>
                </c:pt>
                <c:pt idx="6">
                  <c:v>42224.875</c:v>
                </c:pt>
                <c:pt idx="7">
                  <c:v>42225.208333333336</c:v>
                </c:pt>
              </c:numCache>
            </c:numRef>
          </c:xVal>
          <c:yVal>
            <c:numRef>
              <c:f>'Fig 5-25 Plume in SJ at Farm'!$M$4:$M$11</c:f>
              <c:numCache>
                <c:formatCode>#,##0</c:formatCode>
                <c:ptCount val="8"/>
                <c:pt idx="0">
                  <c:v>13</c:v>
                </c:pt>
                <c:pt idx="1">
                  <c:v>10</c:v>
                </c:pt>
                <c:pt idx="2">
                  <c:v>8.3000000000000007</c:v>
                </c:pt>
                <c:pt idx="3">
                  <c:v>10</c:v>
                </c:pt>
                <c:pt idx="4">
                  <c:v>9.9</c:v>
                </c:pt>
                <c:pt idx="5">
                  <c:v>7</c:v>
                </c:pt>
                <c:pt idx="6">
                  <c:v>6</c:v>
                </c:pt>
                <c:pt idx="7">
                  <c:v>13</c:v>
                </c:pt>
              </c:numCache>
            </c:numRef>
          </c:yVal>
          <c:smooth val="1"/>
          <c:extLst>
            <c:ext xmlns:c16="http://schemas.microsoft.com/office/drawing/2014/chart" uri="{C3380CC4-5D6E-409C-BE32-E72D297353CC}">
              <c16:uniqueId val="{00000001-36DD-4875-86FD-2C6D9AB56B0C}"/>
            </c:ext>
          </c:extLst>
        </c:ser>
        <c:dLbls>
          <c:showLegendKey val="0"/>
          <c:showVal val="0"/>
          <c:showCatName val="0"/>
          <c:showSerName val="0"/>
          <c:showPercent val="0"/>
          <c:showBubbleSize val="0"/>
        </c:dLbls>
        <c:axId val="744370232"/>
        <c:axId val="610047384"/>
      </c:scatterChart>
      <c:valAx>
        <c:axId val="744370232"/>
        <c:scaling>
          <c:orientation val="minMax"/>
        </c:scaling>
        <c:delete val="0"/>
        <c:axPos val="b"/>
        <c:majorGridlines>
          <c:spPr>
            <a:ln w="3175" cap="flat" cmpd="sng" algn="ctr">
              <a:solidFill>
                <a:schemeClr val="bg1">
                  <a:lumMod val="85000"/>
                </a:schemeClr>
              </a:solidFill>
              <a:round/>
            </a:ln>
            <a:effectLst/>
          </c:spPr>
        </c:majorGridlines>
        <c:numFmt formatCode="m/d\ h:mm;@" sourceLinked="0"/>
        <c:majorTickMark val="out"/>
        <c:minorTickMark val="out"/>
        <c:tickLblPos val="nextTo"/>
        <c:spPr>
          <a:noFill/>
          <a:ln w="9525" cap="flat" cmpd="sng" algn="ctr">
            <a:solidFill>
              <a:schemeClr val="bg1">
                <a:lumMod val="65000"/>
              </a:schemeClr>
            </a:solidFill>
            <a:round/>
          </a:ln>
          <a:effectLst/>
        </c:spPr>
        <c:txPr>
          <a:bodyPr rot="-54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610047384"/>
        <c:crosses val="autoZero"/>
        <c:crossBetween val="midCat"/>
        <c:majorUnit val="0.20833300000000002"/>
        <c:minorUnit val="4.1666000000000009E-2"/>
      </c:valAx>
      <c:valAx>
        <c:axId val="610047384"/>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2.1431232445294764E-2"/>
              <c:y val="0.15785369924993686"/>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44370232"/>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Total Copper in San Juan River at RK 196.1 </a:t>
            </a:r>
          </a:p>
        </c:rich>
      </c:tx>
      <c:layout>
        <c:manualLayout>
          <c:xMode val="edge"/>
          <c:yMode val="edge"/>
          <c:x val="0.24271597279152729"/>
          <c:y val="1.1157601115760111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572311602040274"/>
          <c:y val="0.13014035087719297"/>
          <c:w val="0.8059677882269406"/>
          <c:h val="0.62705870976654232"/>
        </c:manualLayout>
      </c:layout>
      <c:scatterChart>
        <c:scatterStyle val="smoothMarker"/>
        <c:varyColors val="0"/>
        <c:ser>
          <c:idx val="0"/>
          <c:order val="0"/>
          <c:spPr>
            <a:ln w="12700" cap="rnd">
              <a:solidFill>
                <a:schemeClr val="tx1">
                  <a:lumMod val="50000"/>
                  <a:lumOff val="50000"/>
                </a:schemeClr>
              </a:solidFill>
              <a:round/>
            </a:ln>
            <a:effectLst/>
          </c:spPr>
          <c:marker>
            <c:symbol val="circle"/>
            <c:size val="7"/>
            <c:spPr>
              <a:solidFill>
                <a:schemeClr val="tx2">
                  <a:lumMod val="40000"/>
                  <a:lumOff val="60000"/>
                </a:schemeClr>
              </a:solidFill>
              <a:ln w="9525">
                <a:solidFill>
                  <a:schemeClr val="tx1">
                    <a:lumMod val="50000"/>
                    <a:lumOff val="50000"/>
                  </a:schemeClr>
                </a:solidFill>
              </a:ln>
              <a:effectLst/>
            </c:spPr>
          </c:marker>
          <c:xVal>
            <c:numRef>
              <c:f>'Fig 5-25 Plume in SJ at Farm'!$D$4:$D$11</c:f>
              <c:numCache>
                <c:formatCode>m/d/yy\ h:mm;@</c:formatCode>
                <c:ptCount val="8"/>
                <c:pt idx="0">
                  <c:v>42224.239583333336</c:v>
                </c:pt>
                <c:pt idx="1">
                  <c:v>42224.46875</c:v>
                </c:pt>
                <c:pt idx="2">
                  <c:v>42224.541666666664</c:v>
                </c:pt>
                <c:pt idx="3">
                  <c:v>42224.597222222219</c:v>
                </c:pt>
                <c:pt idx="4">
                  <c:v>42224.647222222222</c:v>
                </c:pt>
                <c:pt idx="5">
                  <c:v>42224.708333333336</c:v>
                </c:pt>
                <c:pt idx="6">
                  <c:v>42224.875</c:v>
                </c:pt>
                <c:pt idx="7">
                  <c:v>42225.208333333336</c:v>
                </c:pt>
              </c:numCache>
            </c:numRef>
          </c:xVal>
          <c:yVal>
            <c:numRef>
              <c:f>'Fig 5-25 Plume in SJ at Farm'!$N$4:$N$11</c:f>
              <c:numCache>
                <c:formatCode>#,##0</c:formatCode>
                <c:ptCount val="8"/>
                <c:pt idx="0">
                  <c:v>30</c:v>
                </c:pt>
                <c:pt idx="1">
                  <c:v>60</c:v>
                </c:pt>
                <c:pt idx="2">
                  <c:v>55</c:v>
                </c:pt>
                <c:pt idx="3">
                  <c:v>58</c:v>
                </c:pt>
                <c:pt idx="4">
                  <c:v>42</c:v>
                </c:pt>
                <c:pt idx="5">
                  <c:v>30</c:v>
                </c:pt>
                <c:pt idx="6">
                  <c:v>20</c:v>
                </c:pt>
                <c:pt idx="7">
                  <c:v>30</c:v>
                </c:pt>
              </c:numCache>
            </c:numRef>
          </c:yVal>
          <c:smooth val="1"/>
          <c:extLst>
            <c:ext xmlns:c16="http://schemas.microsoft.com/office/drawing/2014/chart" uri="{C3380CC4-5D6E-409C-BE32-E72D297353CC}">
              <c16:uniqueId val="{00000001-6157-4D84-87D0-529B85ED88C7}"/>
            </c:ext>
          </c:extLst>
        </c:ser>
        <c:dLbls>
          <c:showLegendKey val="0"/>
          <c:showVal val="0"/>
          <c:showCatName val="0"/>
          <c:showSerName val="0"/>
          <c:showPercent val="0"/>
          <c:showBubbleSize val="0"/>
        </c:dLbls>
        <c:axId val="744370232"/>
        <c:axId val="610047384"/>
      </c:scatterChart>
      <c:valAx>
        <c:axId val="744370232"/>
        <c:scaling>
          <c:orientation val="minMax"/>
          <c:min val="42224"/>
        </c:scaling>
        <c:delete val="0"/>
        <c:axPos val="b"/>
        <c:majorGridlines>
          <c:spPr>
            <a:ln w="3175" cap="flat" cmpd="sng" algn="ctr">
              <a:solidFill>
                <a:schemeClr val="bg1">
                  <a:lumMod val="85000"/>
                </a:schemeClr>
              </a:solidFill>
              <a:round/>
            </a:ln>
            <a:effectLst/>
          </c:spPr>
        </c:majorGridlines>
        <c:numFmt formatCode="m/d\ h:mm;@" sourceLinked="0"/>
        <c:majorTickMark val="out"/>
        <c:minorTickMark val="out"/>
        <c:tickLblPos val="nextTo"/>
        <c:spPr>
          <a:noFill/>
          <a:ln w="9525" cap="flat" cmpd="sng" algn="ctr">
            <a:solidFill>
              <a:schemeClr val="bg1">
                <a:lumMod val="65000"/>
              </a:schemeClr>
            </a:solidFill>
            <a:round/>
          </a:ln>
          <a:effectLst/>
        </c:spPr>
        <c:txPr>
          <a:bodyPr rot="-54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610047384"/>
        <c:crosses val="autoZero"/>
        <c:crossBetween val="midCat"/>
        <c:majorUnit val="0.20833300000000002"/>
        <c:minorUnit val="4.1666000000000009E-2"/>
      </c:valAx>
      <c:valAx>
        <c:axId val="610047384"/>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2.1431232445294764E-2"/>
              <c:y val="0.15785369924993686"/>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44370232"/>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Total Lead in San Juan River at</a:t>
            </a:r>
            <a:r>
              <a:rPr lang="en-US" sz="1100" baseline="0"/>
              <a:t> RK 196.1 </a:t>
            </a:r>
            <a:endParaRPr lang="en-US" sz="1100"/>
          </a:p>
        </c:rich>
      </c:tx>
      <c:layout>
        <c:manualLayout>
          <c:xMode val="edge"/>
          <c:yMode val="edge"/>
          <c:x val="0.28024536267228795"/>
          <c:y val="1.6736401673640166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572311602040274"/>
          <c:y val="0.13014035087719297"/>
          <c:w val="0.8059677882269406"/>
          <c:h val="0.62705870976654232"/>
        </c:manualLayout>
      </c:layout>
      <c:scatterChart>
        <c:scatterStyle val="smoothMarker"/>
        <c:varyColors val="0"/>
        <c:ser>
          <c:idx val="0"/>
          <c:order val="0"/>
          <c:spPr>
            <a:ln w="12700" cap="rnd">
              <a:solidFill>
                <a:schemeClr val="tx1">
                  <a:lumMod val="50000"/>
                  <a:lumOff val="50000"/>
                </a:schemeClr>
              </a:solidFill>
              <a:round/>
            </a:ln>
            <a:effectLst/>
          </c:spPr>
          <c:marker>
            <c:symbol val="circle"/>
            <c:size val="7"/>
            <c:spPr>
              <a:solidFill>
                <a:schemeClr val="tx2">
                  <a:lumMod val="40000"/>
                  <a:lumOff val="60000"/>
                </a:schemeClr>
              </a:solidFill>
              <a:ln w="9525">
                <a:solidFill>
                  <a:schemeClr val="tx1">
                    <a:lumMod val="50000"/>
                    <a:lumOff val="50000"/>
                  </a:schemeClr>
                </a:solidFill>
              </a:ln>
              <a:effectLst/>
            </c:spPr>
          </c:marker>
          <c:xVal>
            <c:numRef>
              <c:f>'Fig 5-25 Plume in SJ at Farm'!$D$4:$D$11</c:f>
              <c:numCache>
                <c:formatCode>m/d/yy\ h:mm;@</c:formatCode>
                <c:ptCount val="8"/>
                <c:pt idx="0">
                  <c:v>42224.239583333336</c:v>
                </c:pt>
                <c:pt idx="1">
                  <c:v>42224.46875</c:v>
                </c:pt>
                <c:pt idx="2">
                  <c:v>42224.541666666664</c:v>
                </c:pt>
                <c:pt idx="3">
                  <c:v>42224.597222222219</c:v>
                </c:pt>
                <c:pt idx="4">
                  <c:v>42224.647222222222</c:v>
                </c:pt>
                <c:pt idx="5">
                  <c:v>42224.708333333336</c:v>
                </c:pt>
                <c:pt idx="6">
                  <c:v>42224.875</c:v>
                </c:pt>
                <c:pt idx="7">
                  <c:v>42225.208333333336</c:v>
                </c:pt>
              </c:numCache>
            </c:numRef>
          </c:xVal>
          <c:yVal>
            <c:numRef>
              <c:f>'Fig 5-25 Plume in SJ at Farm'!$P$4:$P$11</c:f>
              <c:numCache>
                <c:formatCode>#,##0</c:formatCode>
                <c:ptCount val="8"/>
                <c:pt idx="0">
                  <c:v>29</c:v>
                </c:pt>
                <c:pt idx="1">
                  <c:v>310</c:v>
                </c:pt>
                <c:pt idx="2">
                  <c:v>240</c:v>
                </c:pt>
                <c:pt idx="3">
                  <c:v>240</c:v>
                </c:pt>
                <c:pt idx="4">
                  <c:v>150</c:v>
                </c:pt>
                <c:pt idx="5">
                  <c:v>110</c:v>
                </c:pt>
                <c:pt idx="6">
                  <c:v>67</c:v>
                </c:pt>
                <c:pt idx="7">
                  <c:v>49</c:v>
                </c:pt>
              </c:numCache>
            </c:numRef>
          </c:yVal>
          <c:smooth val="1"/>
          <c:extLst>
            <c:ext xmlns:c16="http://schemas.microsoft.com/office/drawing/2014/chart" uri="{C3380CC4-5D6E-409C-BE32-E72D297353CC}">
              <c16:uniqueId val="{00000001-4C72-4B42-AB3D-A18BC6BAD04B}"/>
            </c:ext>
          </c:extLst>
        </c:ser>
        <c:dLbls>
          <c:showLegendKey val="0"/>
          <c:showVal val="0"/>
          <c:showCatName val="0"/>
          <c:showSerName val="0"/>
          <c:showPercent val="0"/>
          <c:showBubbleSize val="0"/>
        </c:dLbls>
        <c:axId val="744370232"/>
        <c:axId val="610047384"/>
      </c:scatterChart>
      <c:valAx>
        <c:axId val="744370232"/>
        <c:scaling>
          <c:orientation val="minMax"/>
          <c:min val="42224"/>
        </c:scaling>
        <c:delete val="0"/>
        <c:axPos val="b"/>
        <c:majorGridlines>
          <c:spPr>
            <a:ln w="3175" cap="flat" cmpd="sng" algn="ctr">
              <a:solidFill>
                <a:schemeClr val="bg1">
                  <a:lumMod val="85000"/>
                </a:schemeClr>
              </a:solidFill>
              <a:round/>
            </a:ln>
            <a:effectLst/>
          </c:spPr>
        </c:majorGridlines>
        <c:numFmt formatCode="m/d\ h:mm;@" sourceLinked="0"/>
        <c:majorTickMark val="out"/>
        <c:minorTickMark val="out"/>
        <c:tickLblPos val="nextTo"/>
        <c:spPr>
          <a:noFill/>
          <a:ln w="9525" cap="flat" cmpd="sng" algn="ctr">
            <a:solidFill>
              <a:schemeClr val="bg1">
                <a:lumMod val="65000"/>
              </a:schemeClr>
            </a:solidFill>
            <a:round/>
          </a:ln>
          <a:effectLst/>
        </c:spPr>
        <c:txPr>
          <a:bodyPr rot="-54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610047384"/>
        <c:crosses val="autoZero"/>
        <c:crossBetween val="midCat"/>
        <c:majorUnit val="0.20833300000000002"/>
        <c:minorUnit val="4.1666000000000009E-2"/>
      </c:valAx>
      <c:valAx>
        <c:axId val="610047384"/>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2.1431232445294761E-2"/>
              <c:y val="0.1745901009235770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44370232"/>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Total</a:t>
            </a:r>
            <a:r>
              <a:rPr lang="en-US" sz="1100" baseline="0"/>
              <a:t> </a:t>
            </a:r>
            <a:r>
              <a:rPr lang="en-US" sz="1100"/>
              <a:t>Manganese in San Juan river at RK 196.1</a:t>
            </a:r>
          </a:p>
        </c:rich>
      </c:tx>
      <c:layout>
        <c:manualLayout>
          <c:xMode val="edge"/>
          <c:yMode val="edge"/>
          <c:x val="0.21428218098550073"/>
          <c:y val="3.3472803347280332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572311602040274"/>
          <c:y val="0.13014035087719297"/>
          <c:w val="0.8059677882269406"/>
          <c:h val="0.62705870976654232"/>
        </c:manualLayout>
      </c:layout>
      <c:scatterChart>
        <c:scatterStyle val="smoothMarker"/>
        <c:varyColors val="0"/>
        <c:ser>
          <c:idx val="0"/>
          <c:order val="0"/>
          <c:spPr>
            <a:ln w="12700" cap="rnd">
              <a:solidFill>
                <a:schemeClr val="tx1">
                  <a:lumMod val="50000"/>
                  <a:lumOff val="50000"/>
                </a:schemeClr>
              </a:solidFill>
              <a:round/>
            </a:ln>
            <a:effectLst/>
          </c:spPr>
          <c:marker>
            <c:symbol val="circle"/>
            <c:size val="7"/>
            <c:spPr>
              <a:solidFill>
                <a:schemeClr val="tx2">
                  <a:lumMod val="40000"/>
                  <a:lumOff val="60000"/>
                </a:schemeClr>
              </a:solidFill>
              <a:ln w="9525">
                <a:solidFill>
                  <a:schemeClr val="tx1">
                    <a:lumMod val="50000"/>
                    <a:lumOff val="50000"/>
                  </a:schemeClr>
                </a:solidFill>
              </a:ln>
              <a:effectLst/>
            </c:spPr>
          </c:marker>
          <c:xVal>
            <c:numRef>
              <c:f>'Fig 5-25 Plume in SJ at Farm'!$D$4:$D$11</c:f>
              <c:numCache>
                <c:formatCode>m/d/yy\ h:mm;@</c:formatCode>
                <c:ptCount val="8"/>
                <c:pt idx="0">
                  <c:v>42224.239583333336</c:v>
                </c:pt>
                <c:pt idx="1">
                  <c:v>42224.46875</c:v>
                </c:pt>
                <c:pt idx="2">
                  <c:v>42224.541666666664</c:v>
                </c:pt>
                <c:pt idx="3">
                  <c:v>42224.597222222219</c:v>
                </c:pt>
                <c:pt idx="4">
                  <c:v>42224.647222222222</c:v>
                </c:pt>
                <c:pt idx="5">
                  <c:v>42224.708333333336</c:v>
                </c:pt>
                <c:pt idx="6">
                  <c:v>42224.875</c:v>
                </c:pt>
                <c:pt idx="7">
                  <c:v>42225.208333333336</c:v>
                </c:pt>
              </c:numCache>
            </c:numRef>
          </c:xVal>
          <c:yVal>
            <c:numRef>
              <c:f>'Fig 5-25 Plume in SJ at Farm'!$R$4:$R$11</c:f>
              <c:numCache>
                <c:formatCode>#,##0</c:formatCode>
                <c:ptCount val="8"/>
                <c:pt idx="0">
                  <c:v>860</c:v>
                </c:pt>
                <c:pt idx="1">
                  <c:v>810</c:v>
                </c:pt>
                <c:pt idx="2">
                  <c:v>530</c:v>
                </c:pt>
                <c:pt idx="3">
                  <c:v>620</c:v>
                </c:pt>
                <c:pt idx="4">
                  <c:v>570</c:v>
                </c:pt>
                <c:pt idx="5">
                  <c:v>600</c:v>
                </c:pt>
                <c:pt idx="6">
                  <c:v>570</c:v>
                </c:pt>
                <c:pt idx="7">
                  <c:v>1000</c:v>
                </c:pt>
              </c:numCache>
            </c:numRef>
          </c:yVal>
          <c:smooth val="1"/>
          <c:extLst>
            <c:ext xmlns:c16="http://schemas.microsoft.com/office/drawing/2014/chart" uri="{C3380CC4-5D6E-409C-BE32-E72D297353CC}">
              <c16:uniqueId val="{00000001-513D-4703-98B5-5B379CBF0B6C}"/>
            </c:ext>
          </c:extLst>
        </c:ser>
        <c:dLbls>
          <c:showLegendKey val="0"/>
          <c:showVal val="0"/>
          <c:showCatName val="0"/>
          <c:showSerName val="0"/>
          <c:showPercent val="0"/>
          <c:showBubbleSize val="0"/>
        </c:dLbls>
        <c:axId val="744370232"/>
        <c:axId val="610047384"/>
      </c:scatterChart>
      <c:valAx>
        <c:axId val="744370232"/>
        <c:scaling>
          <c:orientation val="minMax"/>
          <c:min val="42224"/>
        </c:scaling>
        <c:delete val="0"/>
        <c:axPos val="b"/>
        <c:majorGridlines>
          <c:spPr>
            <a:ln w="3175" cap="flat" cmpd="sng" algn="ctr">
              <a:solidFill>
                <a:schemeClr val="bg1">
                  <a:lumMod val="85000"/>
                </a:schemeClr>
              </a:solidFill>
              <a:round/>
            </a:ln>
            <a:effectLst/>
          </c:spPr>
        </c:majorGridlines>
        <c:numFmt formatCode="m/d\ h:mm;@" sourceLinked="0"/>
        <c:majorTickMark val="out"/>
        <c:minorTickMark val="out"/>
        <c:tickLblPos val="nextTo"/>
        <c:spPr>
          <a:noFill/>
          <a:ln w="9525" cap="flat" cmpd="sng" algn="ctr">
            <a:solidFill>
              <a:schemeClr val="bg1">
                <a:lumMod val="65000"/>
              </a:schemeClr>
            </a:solidFill>
            <a:round/>
          </a:ln>
          <a:effectLst/>
        </c:spPr>
        <c:txPr>
          <a:bodyPr rot="-54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610047384"/>
        <c:crosses val="autoZero"/>
        <c:crossBetween val="midCat"/>
        <c:majorUnit val="0.20833300000000002"/>
        <c:minorUnit val="4.1666000000000009E-2"/>
      </c:valAx>
      <c:valAx>
        <c:axId val="610047384"/>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1.4887266008113487E-2"/>
              <c:y val="0.19690530315509727"/>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44370232"/>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Vanadium</a:t>
            </a:r>
          </a:p>
        </c:rich>
      </c:tx>
      <c:layout>
        <c:manualLayout>
          <c:xMode val="edge"/>
          <c:yMode val="edge"/>
          <c:x val="0.41007765678596436"/>
          <c:y val="2.2315202231520222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572311602040274"/>
          <c:y val="0.13014035087719297"/>
          <c:w val="0.8059677882269406"/>
          <c:h val="0.62705870976654232"/>
        </c:manualLayout>
      </c:layout>
      <c:scatterChart>
        <c:scatterStyle val="smoothMarker"/>
        <c:varyColors val="0"/>
        <c:ser>
          <c:idx val="0"/>
          <c:order val="0"/>
          <c:spPr>
            <a:ln w="12700" cap="rnd">
              <a:solidFill>
                <a:schemeClr val="tx1">
                  <a:lumMod val="50000"/>
                  <a:lumOff val="50000"/>
                </a:schemeClr>
              </a:solidFill>
              <a:round/>
            </a:ln>
            <a:effectLst/>
          </c:spPr>
          <c:marker>
            <c:symbol val="circle"/>
            <c:size val="7"/>
            <c:spPr>
              <a:solidFill>
                <a:schemeClr val="tx2">
                  <a:lumMod val="40000"/>
                  <a:lumOff val="60000"/>
                </a:schemeClr>
              </a:solidFill>
              <a:ln w="9525">
                <a:solidFill>
                  <a:schemeClr val="tx1">
                    <a:lumMod val="50000"/>
                    <a:lumOff val="50000"/>
                  </a:schemeClr>
                </a:solidFill>
              </a:ln>
              <a:effectLst/>
            </c:spPr>
          </c:marker>
          <c:xVal>
            <c:numRef>
              <c:f>'Fig 5-25 Plume in SJ at Farm'!$D$4:$D$11</c:f>
              <c:numCache>
                <c:formatCode>m/d/yy\ h:mm;@</c:formatCode>
                <c:ptCount val="8"/>
                <c:pt idx="0">
                  <c:v>42224.239583333336</c:v>
                </c:pt>
                <c:pt idx="1">
                  <c:v>42224.46875</c:v>
                </c:pt>
                <c:pt idx="2">
                  <c:v>42224.541666666664</c:v>
                </c:pt>
                <c:pt idx="3">
                  <c:v>42224.597222222219</c:v>
                </c:pt>
                <c:pt idx="4">
                  <c:v>42224.647222222222</c:v>
                </c:pt>
                <c:pt idx="5">
                  <c:v>42224.708333333336</c:v>
                </c:pt>
                <c:pt idx="6">
                  <c:v>42224.875</c:v>
                </c:pt>
                <c:pt idx="7">
                  <c:v>42225.208333333336</c:v>
                </c:pt>
              </c:numCache>
            </c:numRef>
          </c:xVal>
          <c:yVal>
            <c:numRef>
              <c:f>'Fig 5-25 Plume in SJ at Farm'!$Z$4:$Z$11</c:f>
              <c:numCache>
                <c:formatCode>#,##0</c:formatCode>
                <c:ptCount val="8"/>
                <c:pt idx="0">
                  <c:v>47</c:v>
                </c:pt>
                <c:pt idx="1">
                  <c:v>46</c:v>
                </c:pt>
                <c:pt idx="2">
                  <c:v>34</c:v>
                </c:pt>
                <c:pt idx="3">
                  <c:v>46</c:v>
                </c:pt>
                <c:pt idx="4">
                  <c:v>34</c:v>
                </c:pt>
                <c:pt idx="5">
                  <c:v>30</c:v>
                </c:pt>
                <c:pt idx="6">
                  <c:v>28</c:v>
                </c:pt>
                <c:pt idx="7">
                  <c:v>41</c:v>
                </c:pt>
              </c:numCache>
            </c:numRef>
          </c:yVal>
          <c:smooth val="1"/>
          <c:extLst>
            <c:ext xmlns:c16="http://schemas.microsoft.com/office/drawing/2014/chart" uri="{C3380CC4-5D6E-409C-BE32-E72D297353CC}">
              <c16:uniqueId val="{00000001-B751-43B5-B482-A3EE24873BF8}"/>
            </c:ext>
          </c:extLst>
        </c:ser>
        <c:dLbls>
          <c:showLegendKey val="0"/>
          <c:showVal val="0"/>
          <c:showCatName val="0"/>
          <c:showSerName val="0"/>
          <c:showPercent val="0"/>
          <c:showBubbleSize val="0"/>
        </c:dLbls>
        <c:axId val="744370232"/>
        <c:axId val="610047384"/>
      </c:scatterChart>
      <c:valAx>
        <c:axId val="744370232"/>
        <c:scaling>
          <c:orientation val="minMax"/>
          <c:min val="42224"/>
        </c:scaling>
        <c:delete val="0"/>
        <c:axPos val="b"/>
        <c:majorGridlines>
          <c:spPr>
            <a:ln w="3175" cap="flat" cmpd="sng" algn="ctr">
              <a:solidFill>
                <a:schemeClr val="bg1">
                  <a:lumMod val="85000"/>
                </a:schemeClr>
              </a:solidFill>
              <a:round/>
            </a:ln>
            <a:effectLst/>
          </c:spPr>
        </c:majorGridlines>
        <c:numFmt formatCode="m/d\ h:mm;@" sourceLinked="0"/>
        <c:majorTickMark val="out"/>
        <c:minorTickMark val="out"/>
        <c:tickLblPos val="nextTo"/>
        <c:spPr>
          <a:noFill/>
          <a:ln w="9525" cap="flat" cmpd="sng" algn="ctr">
            <a:solidFill>
              <a:schemeClr val="bg1">
                <a:lumMod val="65000"/>
              </a:schemeClr>
            </a:solidFill>
            <a:round/>
          </a:ln>
          <a:effectLst/>
        </c:spPr>
        <c:txPr>
          <a:bodyPr rot="-54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610047384"/>
        <c:crosses val="autoZero"/>
        <c:crossBetween val="midCat"/>
        <c:majorUnit val="0.20833300000000002"/>
        <c:minorUnit val="4.1666000000000009E-2"/>
      </c:valAx>
      <c:valAx>
        <c:axId val="610047384"/>
        <c:scaling>
          <c:orientation val="minMax"/>
          <c:min val="20"/>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2.1431232445294764E-2"/>
              <c:y val="0.15785369924993686"/>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44370232"/>
        <c:crosses val="autoZero"/>
        <c:crossBetween val="midCat"/>
        <c:majorUnit val="10"/>
        <c:minorUnit val="5"/>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Total Zinc in San</a:t>
            </a:r>
            <a:r>
              <a:rPr lang="en-US" sz="1100" baseline="0"/>
              <a:t> Juan River at RK 196.1</a:t>
            </a:r>
            <a:endParaRPr lang="en-US" sz="1100"/>
          </a:p>
        </c:rich>
      </c:tx>
      <c:layout>
        <c:manualLayout>
          <c:xMode val="edge"/>
          <c:yMode val="edge"/>
          <c:x val="0.29024140022331929"/>
          <c:y val="2.2315202231520222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572311602040274"/>
          <c:y val="0.13014035087719297"/>
          <c:w val="0.8059677882269406"/>
          <c:h val="0.62705870976654232"/>
        </c:manualLayout>
      </c:layout>
      <c:scatterChart>
        <c:scatterStyle val="smoothMarker"/>
        <c:varyColors val="0"/>
        <c:ser>
          <c:idx val="0"/>
          <c:order val="0"/>
          <c:spPr>
            <a:ln w="12700" cap="rnd">
              <a:solidFill>
                <a:schemeClr val="tx1">
                  <a:lumMod val="50000"/>
                  <a:lumOff val="50000"/>
                </a:schemeClr>
              </a:solidFill>
              <a:round/>
            </a:ln>
            <a:effectLst/>
          </c:spPr>
          <c:marker>
            <c:symbol val="circle"/>
            <c:size val="7"/>
            <c:spPr>
              <a:solidFill>
                <a:schemeClr val="tx2">
                  <a:lumMod val="40000"/>
                  <a:lumOff val="60000"/>
                </a:schemeClr>
              </a:solidFill>
              <a:ln w="9525">
                <a:solidFill>
                  <a:schemeClr val="tx1">
                    <a:lumMod val="50000"/>
                    <a:lumOff val="50000"/>
                  </a:schemeClr>
                </a:solidFill>
              </a:ln>
              <a:effectLst/>
            </c:spPr>
          </c:marker>
          <c:xVal>
            <c:numRef>
              <c:f>'Fig 5-25 Plume in SJ at Farm'!$D$4:$D$11</c:f>
              <c:numCache>
                <c:formatCode>m/d/yy\ h:mm;@</c:formatCode>
                <c:ptCount val="8"/>
                <c:pt idx="0">
                  <c:v>42224.239583333336</c:v>
                </c:pt>
                <c:pt idx="1">
                  <c:v>42224.46875</c:v>
                </c:pt>
                <c:pt idx="2">
                  <c:v>42224.541666666664</c:v>
                </c:pt>
                <c:pt idx="3">
                  <c:v>42224.597222222219</c:v>
                </c:pt>
                <c:pt idx="4">
                  <c:v>42224.647222222222</c:v>
                </c:pt>
                <c:pt idx="5">
                  <c:v>42224.708333333336</c:v>
                </c:pt>
                <c:pt idx="6">
                  <c:v>42224.875</c:v>
                </c:pt>
                <c:pt idx="7">
                  <c:v>42225.208333333336</c:v>
                </c:pt>
              </c:numCache>
            </c:numRef>
          </c:xVal>
          <c:yVal>
            <c:numRef>
              <c:f>'Fig 5-25 Plume in SJ at Farm'!$AA$4:$AA$11</c:f>
              <c:numCache>
                <c:formatCode>#,##0</c:formatCode>
                <c:ptCount val="8"/>
                <c:pt idx="0">
                  <c:v>80</c:v>
                </c:pt>
                <c:pt idx="1">
                  <c:v>180</c:v>
                </c:pt>
                <c:pt idx="2">
                  <c:v>160</c:v>
                </c:pt>
                <c:pt idx="3">
                  <c:v>170</c:v>
                </c:pt>
                <c:pt idx="4">
                  <c:v>130</c:v>
                </c:pt>
                <c:pt idx="5">
                  <c:v>90</c:v>
                </c:pt>
                <c:pt idx="6">
                  <c:v>80</c:v>
                </c:pt>
                <c:pt idx="7">
                  <c:v>100</c:v>
                </c:pt>
              </c:numCache>
            </c:numRef>
          </c:yVal>
          <c:smooth val="1"/>
          <c:extLst>
            <c:ext xmlns:c16="http://schemas.microsoft.com/office/drawing/2014/chart" uri="{C3380CC4-5D6E-409C-BE32-E72D297353CC}">
              <c16:uniqueId val="{00000001-9103-4ED0-85BC-A992BFBF35E9}"/>
            </c:ext>
          </c:extLst>
        </c:ser>
        <c:dLbls>
          <c:showLegendKey val="0"/>
          <c:showVal val="0"/>
          <c:showCatName val="0"/>
          <c:showSerName val="0"/>
          <c:showPercent val="0"/>
          <c:showBubbleSize val="0"/>
        </c:dLbls>
        <c:axId val="744370232"/>
        <c:axId val="610047384"/>
      </c:scatterChart>
      <c:valAx>
        <c:axId val="744370232"/>
        <c:scaling>
          <c:orientation val="minMax"/>
          <c:min val="42224"/>
        </c:scaling>
        <c:delete val="0"/>
        <c:axPos val="b"/>
        <c:majorGridlines>
          <c:spPr>
            <a:ln w="3175" cap="flat" cmpd="sng" algn="ctr">
              <a:solidFill>
                <a:schemeClr val="bg1">
                  <a:lumMod val="85000"/>
                </a:schemeClr>
              </a:solidFill>
              <a:round/>
            </a:ln>
            <a:effectLst/>
          </c:spPr>
        </c:majorGridlines>
        <c:numFmt formatCode="m/d\ h:mm;@" sourceLinked="0"/>
        <c:majorTickMark val="out"/>
        <c:minorTickMark val="out"/>
        <c:tickLblPos val="nextTo"/>
        <c:spPr>
          <a:noFill/>
          <a:ln w="9525" cap="flat" cmpd="sng" algn="ctr">
            <a:solidFill>
              <a:schemeClr val="bg1">
                <a:lumMod val="65000"/>
              </a:schemeClr>
            </a:solidFill>
            <a:round/>
          </a:ln>
          <a:effectLst/>
        </c:spPr>
        <c:txPr>
          <a:bodyPr rot="-54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610047384"/>
        <c:crosses val="autoZero"/>
        <c:crossBetween val="midCat"/>
        <c:majorUnit val="0.20833300000000002"/>
        <c:minorUnit val="4.1666000000000009E-2"/>
      </c:valAx>
      <c:valAx>
        <c:axId val="610047384"/>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Concentration (µg/L)</a:t>
                </a:r>
              </a:p>
            </c:rich>
          </c:tx>
          <c:layout>
            <c:manualLayout>
              <c:xMode val="edge"/>
              <c:yMode val="edge"/>
              <c:x val="2.1431232445294764E-2"/>
              <c:y val="0.15785369924993686"/>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44370232"/>
        <c:crosses val="autoZero"/>
        <c:crossBetween val="midCat"/>
        <c:majorUnit val="50"/>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0</xdr:col>
      <xdr:colOff>33337</xdr:colOff>
      <xdr:row>18</xdr:row>
      <xdr:rowOff>38100</xdr:rowOff>
    </xdr:from>
    <xdr:to>
      <xdr:col>3</xdr:col>
      <xdr:colOff>295275</xdr:colOff>
      <xdr:row>32</xdr:row>
      <xdr:rowOff>47625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857251</xdr:colOff>
      <xdr:row>33</xdr:row>
      <xdr:rowOff>76200</xdr:rowOff>
    </xdr:from>
    <xdr:to>
      <xdr:col>7</xdr:col>
      <xdr:colOff>681038</xdr:colOff>
      <xdr:row>47</xdr:row>
      <xdr:rowOff>85725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276224</xdr:colOff>
      <xdr:row>18</xdr:row>
      <xdr:rowOff>133350</xdr:rowOff>
    </xdr:from>
    <xdr:to>
      <xdr:col>18</xdr:col>
      <xdr:colOff>4762</xdr:colOff>
      <xdr:row>32</xdr:row>
      <xdr:rowOff>142875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238125</xdr:colOff>
      <xdr:row>34</xdr:row>
      <xdr:rowOff>76200</xdr:rowOff>
    </xdr:from>
    <xdr:to>
      <xdr:col>18</xdr:col>
      <xdr:colOff>76200</xdr:colOff>
      <xdr:row>48</xdr:row>
      <xdr:rowOff>85725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714374</xdr:colOff>
      <xdr:row>18</xdr:row>
      <xdr:rowOff>47625</xdr:rowOff>
    </xdr:from>
    <xdr:to>
      <xdr:col>7</xdr:col>
      <xdr:colOff>638175</xdr:colOff>
      <xdr:row>32</xdr:row>
      <xdr:rowOff>57150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33</xdr:row>
      <xdr:rowOff>142875</xdr:rowOff>
    </xdr:from>
    <xdr:to>
      <xdr:col>3</xdr:col>
      <xdr:colOff>538163</xdr:colOff>
      <xdr:row>47</xdr:row>
      <xdr:rowOff>152400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8</xdr:col>
      <xdr:colOff>152399</xdr:colOff>
      <xdr:row>33</xdr:row>
      <xdr:rowOff>142875</xdr:rowOff>
    </xdr:from>
    <xdr:to>
      <xdr:col>12</xdr:col>
      <xdr:colOff>776287</xdr:colOff>
      <xdr:row>47</xdr:row>
      <xdr:rowOff>152400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57150</xdr:colOff>
      <xdr:row>49</xdr:row>
      <xdr:rowOff>152400</xdr:rowOff>
    </xdr:from>
    <xdr:to>
      <xdr:col>3</xdr:col>
      <xdr:colOff>14288</xdr:colOff>
      <xdr:row>64</xdr:row>
      <xdr:rowOff>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666750</xdr:colOff>
      <xdr:row>18</xdr:row>
      <xdr:rowOff>104775</xdr:rowOff>
    </xdr:from>
    <xdr:to>
      <xdr:col>12</xdr:col>
      <xdr:colOff>690563</xdr:colOff>
      <xdr:row>32</xdr:row>
      <xdr:rowOff>114300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xdr:col>
      <xdr:colOff>609600</xdr:colOff>
      <xdr:row>49</xdr:row>
      <xdr:rowOff>152400</xdr:rowOff>
    </xdr:from>
    <xdr:to>
      <xdr:col>6</xdr:col>
      <xdr:colOff>661988</xdr:colOff>
      <xdr:row>64</xdr:row>
      <xdr:rowOff>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18</xdr:col>
      <xdr:colOff>714375</xdr:colOff>
      <xdr:row>17</xdr:row>
      <xdr:rowOff>28575</xdr:rowOff>
    </xdr:from>
    <xdr:to>
      <xdr:col>26</xdr:col>
      <xdr:colOff>147638</xdr:colOff>
      <xdr:row>31</xdr:row>
      <xdr:rowOff>38100</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5</xdr:col>
      <xdr:colOff>342900</xdr:colOff>
      <xdr:row>13</xdr:row>
      <xdr:rowOff>123825</xdr:rowOff>
    </xdr:from>
    <xdr:to>
      <xdr:col>17</xdr:col>
      <xdr:colOff>161925</xdr:colOff>
      <xdr:row>17</xdr:row>
      <xdr:rowOff>28575</xdr:rowOff>
    </xdr:to>
    <xdr:sp macro="" textlink="">
      <xdr:nvSpPr>
        <xdr:cNvPr id="2" name="TextBox 1"/>
        <xdr:cNvSpPr txBox="1"/>
      </xdr:nvSpPr>
      <xdr:spPr>
        <a:xfrm>
          <a:off x="6753225" y="3048000"/>
          <a:ext cx="8553450" cy="590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5-25. Concentration trace of total metals in the San Juan River at Farmington (RK 196.1) during Gold King plume passage of total concentrations of metals. Samples collected from RK 196.1 to 204.5 were combined by adjusting to the time at RK 196.1 based on travel time. </a:t>
          </a:r>
        </a:p>
        <a:p>
          <a:endParaRPr lang="en-US" sz="1100"/>
        </a:p>
      </xdr:txBody>
    </xdr:sp>
    <xdr:clientData/>
  </xdr:twoCellAnchor>
  <xdr:twoCellAnchor>
    <xdr:from>
      <xdr:col>19</xdr:col>
      <xdr:colOff>0</xdr:colOff>
      <xdr:row>34</xdr:row>
      <xdr:rowOff>0</xdr:rowOff>
    </xdr:from>
    <xdr:to>
      <xdr:col>25</xdr:col>
      <xdr:colOff>714375</xdr:colOff>
      <xdr:row>48</xdr:row>
      <xdr:rowOff>9525</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581025</xdr:colOff>
      <xdr:row>28</xdr:row>
      <xdr:rowOff>142875</xdr:rowOff>
    </xdr:from>
    <xdr:to>
      <xdr:col>4</xdr:col>
      <xdr:colOff>1495425</xdr:colOff>
      <xdr:row>54</xdr:row>
      <xdr:rowOff>95250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314325</xdr:colOff>
      <xdr:row>4</xdr:row>
      <xdr:rowOff>128586</xdr:rowOff>
    </xdr:from>
    <xdr:to>
      <xdr:col>2</xdr:col>
      <xdr:colOff>1200150</xdr:colOff>
      <xdr:row>25</xdr:row>
      <xdr:rowOff>142874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1495425</xdr:colOff>
      <xdr:row>3</xdr:row>
      <xdr:rowOff>152400</xdr:rowOff>
    </xdr:from>
    <xdr:to>
      <xdr:col>5</xdr:col>
      <xdr:colOff>1362076</xdr:colOff>
      <xdr:row>25</xdr:row>
      <xdr:rowOff>38100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workbookViewId="0">
      <selection activeCell="A21" sqref="A21"/>
    </sheetView>
  </sheetViews>
  <sheetFormatPr defaultRowHeight="12.75" x14ac:dyDescent="0.2"/>
  <cols>
    <col min="1" max="1" width="76.7109375" style="51" customWidth="1"/>
    <col min="2" max="2" width="29" customWidth="1"/>
    <col min="3" max="3" width="35.140625" customWidth="1"/>
  </cols>
  <sheetData>
    <row r="1" spans="1:3" ht="18.75" x14ac:dyDescent="0.2">
      <c r="A1" s="57" t="s">
        <v>44</v>
      </c>
    </row>
    <row r="3" spans="1:3" ht="25.5" x14ac:dyDescent="0.2">
      <c r="A3" s="51" t="s">
        <v>62</v>
      </c>
    </row>
    <row r="12" spans="1:3" ht="30" x14ac:dyDescent="0.25">
      <c r="A12" s="58" t="s">
        <v>45</v>
      </c>
      <c r="B12" s="64" t="s">
        <v>46</v>
      </c>
      <c r="C12" s="64"/>
    </row>
    <row r="13" spans="1:3" ht="15" x14ac:dyDescent="0.25">
      <c r="A13" s="59"/>
      <c r="B13" s="60" t="s">
        <v>47</v>
      </c>
      <c r="C13" s="60" t="s">
        <v>48</v>
      </c>
    </row>
    <row r="15" spans="1:3" ht="15.75" x14ac:dyDescent="0.25">
      <c r="B15" s="63" t="s">
        <v>49</v>
      </c>
      <c r="C15" s="14" t="s">
        <v>51</v>
      </c>
    </row>
    <row r="16" spans="1:3" ht="15.75" x14ac:dyDescent="0.25">
      <c r="B16" s="63" t="s">
        <v>50</v>
      </c>
      <c r="C16" s="14" t="s">
        <v>52</v>
      </c>
    </row>
    <row r="17" spans="1:1" ht="25.5" x14ac:dyDescent="0.2">
      <c r="A17" s="62" t="s">
        <v>61</v>
      </c>
    </row>
  </sheetData>
  <sheetProtection algorithmName="SHA-512" hashValue="jMBNsfUuci7Q8PLM6vBo68n2WwpUljBmS8UUWLBXnXM2wEDecsNkK/WCbgBxk5CZNUjLSTWXzmcm6GNN7DAZmg==" saltValue="+2EY2ISqUfiOW6L6rklHDw==" spinCount="100000" sheet="1" scenarios="1"/>
  <mergeCells count="1">
    <mergeCell ref="B12:C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C32"/>
  <sheetViews>
    <sheetView tabSelected="1" topLeftCell="A8" workbookViewId="0">
      <selection activeCell="J53" sqref="J53"/>
    </sheetView>
  </sheetViews>
  <sheetFormatPr defaultRowHeight="12.75" x14ac:dyDescent="0.2"/>
  <cols>
    <col min="1" max="1" width="30.42578125" customWidth="1"/>
    <col min="2" max="2" width="12.140625" customWidth="1"/>
    <col min="3" max="3" width="11.28515625" bestFit="1" customWidth="1"/>
    <col min="4" max="4" width="22.85546875" customWidth="1"/>
    <col min="5" max="5" width="12.28515625" bestFit="1" customWidth="1"/>
    <col min="6" max="6" width="8.7109375" bestFit="1" customWidth="1"/>
    <col min="7" max="9" width="11.42578125" bestFit="1" customWidth="1"/>
    <col min="10" max="10" width="8.42578125" bestFit="1" customWidth="1"/>
    <col min="11" max="11" width="11.42578125" bestFit="1" customWidth="1"/>
    <col min="12" max="13" width="12.28515625" bestFit="1" customWidth="1"/>
    <col min="14" max="14" width="11.42578125" bestFit="1" customWidth="1"/>
    <col min="15" max="15" width="7.5703125" customWidth="1"/>
    <col min="16" max="18" width="12.28515625" bestFit="1" customWidth="1"/>
    <col min="19" max="19" width="11.7109375" bestFit="1" customWidth="1"/>
    <col min="20" max="20" width="5.7109375" bestFit="1" customWidth="1"/>
    <col min="21" max="21" width="9" bestFit="1" customWidth="1"/>
    <col min="22" max="22" width="8.28515625" bestFit="1" customWidth="1"/>
    <col min="23" max="23" width="5.28515625" bestFit="1" customWidth="1"/>
    <col min="24" max="24" width="6.85546875" bestFit="1" customWidth="1"/>
    <col min="25" max="25" width="7.5703125" bestFit="1" customWidth="1"/>
    <col min="26" max="26" width="12.28515625" bestFit="1" customWidth="1"/>
    <col min="27" max="27" width="11.42578125" bestFit="1" customWidth="1"/>
    <col min="28" max="28" width="17" customWidth="1"/>
    <col min="29" max="29" width="17.85546875" customWidth="1"/>
  </cols>
  <sheetData>
    <row r="1" spans="1:29" ht="19.5" customHeight="1" x14ac:dyDescent="0.25">
      <c r="A1" s="14" t="s">
        <v>54</v>
      </c>
      <c r="B1" s="50"/>
    </row>
    <row r="2" spans="1:29" ht="19.5" customHeight="1" x14ac:dyDescent="0.25">
      <c r="A2" s="14"/>
      <c r="B2" s="50"/>
      <c r="E2" s="65" t="s">
        <v>55</v>
      </c>
      <c r="F2" s="66"/>
      <c r="G2" s="66"/>
      <c r="H2" s="66"/>
      <c r="I2" s="66"/>
      <c r="J2" s="66"/>
      <c r="K2" s="66"/>
      <c r="L2" s="66"/>
      <c r="M2" s="66"/>
      <c r="N2" s="66"/>
      <c r="O2" s="66"/>
      <c r="P2" s="66"/>
      <c r="Q2" s="66"/>
      <c r="R2" s="66"/>
      <c r="S2" s="66"/>
      <c r="T2" s="66"/>
      <c r="U2" s="66"/>
      <c r="V2" s="66"/>
      <c r="W2" s="66"/>
      <c r="X2" s="66"/>
      <c r="Y2" s="66"/>
      <c r="Z2" s="66"/>
      <c r="AA2" s="66"/>
    </row>
    <row r="3" spans="1:29" s="15" customFormat="1" ht="63.75" customHeight="1" x14ac:dyDescent="0.2">
      <c r="A3" s="32" t="s">
        <v>0</v>
      </c>
      <c r="B3" s="33" t="s">
        <v>57</v>
      </c>
      <c r="C3" s="32" t="s">
        <v>59</v>
      </c>
      <c r="D3" s="33" t="s">
        <v>60</v>
      </c>
      <c r="E3" s="34" t="s">
        <v>2</v>
      </c>
      <c r="F3" s="34" t="s">
        <v>3</v>
      </c>
      <c r="G3" s="34" t="s">
        <v>4</v>
      </c>
      <c r="H3" s="34" t="s">
        <v>5</v>
      </c>
      <c r="I3" s="34" t="s">
        <v>6</v>
      </c>
      <c r="J3" s="34" t="s">
        <v>7</v>
      </c>
      <c r="K3" s="34" t="s">
        <v>8</v>
      </c>
      <c r="L3" s="34" t="s">
        <v>9</v>
      </c>
      <c r="M3" s="34" t="s">
        <v>10</v>
      </c>
      <c r="N3" s="34" t="s">
        <v>11</v>
      </c>
      <c r="O3" s="34" t="s">
        <v>12</v>
      </c>
      <c r="P3" s="34" t="s">
        <v>1</v>
      </c>
      <c r="Q3" s="34" t="s">
        <v>13</v>
      </c>
      <c r="R3" s="34" t="s">
        <v>14</v>
      </c>
      <c r="S3" s="34" t="s">
        <v>15</v>
      </c>
      <c r="T3" s="34" t="s">
        <v>16</v>
      </c>
      <c r="U3" s="34" t="s">
        <v>17</v>
      </c>
      <c r="V3" s="34" t="s">
        <v>18</v>
      </c>
      <c r="W3" s="34" t="s">
        <v>19</v>
      </c>
      <c r="X3" s="34" t="s">
        <v>20</v>
      </c>
      <c r="Y3" s="34" t="s">
        <v>21</v>
      </c>
      <c r="Z3" s="34" t="s">
        <v>22</v>
      </c>
      <c r="AA3" s="34" t="s">
        <v>23</v>
      </c>
      <c r="AB3" s="49" t="s">
        <v>43</v>
      </c>
      <c r="AC3" s="47" t="s">
        <v>37</v>
      </c>
    </row>
    <row r="4" spans="1:29" x14ac:dyDescent="0.2">
      <c r="A4" s="4" t="s">
        <v>24</v>
      </c>
      <c r="B4" s="4">
        <v>204.4</v>
      </c>
      <c r="C4" s="2">
        <v>42224.34375</v>
      </c>
      <c r="D4" s="2">
        <v>42224.239583333336</v>
      </c>
      <c r="E4" s="6">
        <v>31000</v>
      </c>
      <c r="F4" s="6"/>
      <c r="G4" s="6">
        <v>5</v>
      </c>
      <c r="H4" s="6">
        <v>600</v>
      </c>
      <c r="I4" s="54">
        <v>2</v>
      </c>
      <c r="J4" s="6"/>
      <c r="K4" s="6">
        <v>67000</v>
      </c>
      <c r="L4" s="6">
        <v>15</v>
      </c>
      <c r="M4" s="6">
        <v>13</v>
      </c>
      <c r="N4" s="6">
        <v>30</v>
      </c>
      <c r="O4" s="36"/>
      <c r="P4" s="6">
        <v>29</v>
      </c>
      <c r="Q4" s="6">
        <v>15000</v>
      </c>
      <c r="R4" s="6">
        <v>860</v>
      </c>
      <c r="S4" s="54">
        <v>2</v>
      </c>
      <c r="T4" s="6"/>
      <c r="U4" s="6"/>
      <c r="V4" s="6"/>
      <c r="W4" s="6"/>
      <c r="X4" s="6"/>
      <c r="Y4" s="6"/>
      <c r="Z4" s="6">
        <v>47</v>
      </c>
      <c r="AA4" s="6">
        <v>80</v>
      </c>
      <c r="AB4" s="6">
        <f>(SUM(E4:AA4))-(Q4+K4)</f>
        <v>32683</v>
      </c>
      <c r="AC4" s="6">
        <f>SUM(E4:AA4)-(Q4+K4)+30000</f>
        <v>62683</v>
      </c>
    </row>
    <row r="5" spans="1:29" x14ac:dyDescent="0.2">
      <c r="A5" s="4" t="s">
        <v>24</v>
      </c>
      <c r="B5" s="4">
        <v>204.4</v>
      </c>
      <c r="C5" s="2">
        <v>42224.572916666664</v>
      </c>
      <c r="D5" s="2">
        <v>42224.46875</v>
      </c>
      <c r="E5" s="7">
        <v>24000</v>
      </c>
      <c r="F5" s="7"/>
      <c r="G5" s="7">
        <v>13</v>
      </c>
      <c r="H5" s="7">
        <v>600</v>
      </c>
      <c r="I5" s="52">
        <v>2</v>
      </c>
      <c r="J5" s="7"/>
      <c r="K5" s="7">
        <v>67000</v>
      </c>
      <c r="L5" s="7">
        <v>13</v>
      </c>
      <c r="M5" s="7">
        <v>10</v>
      </c>
      <c r="N5" s="7">
        <v>60</v>
      </c>
      <c r="O5" s="36"/>
      <c r="P5" s="7">
        <v>310</v>
      </c>
      <c r="Q5" s="7">
        <v>14000</v>
      </c>
      <c r="R5" s="7">
        <v>810</v>
      </c>
      <c r="S5" s="52">
        <v>4</v>
      </c>
      <c r="T5" s="7"/>
      <c r="U5" s="7"/>
      <c r="V5" s="52"/>
      <c r="W5" s="52">
        <v>2</v>
      </c>
      <c r="X5" s="7"/>
      <c r="Y5" s="7"/>
      <c r="Z5" s="7">
        <v>46</v>
      </c>
      <c r="AA5" s="7">
        <v>180</v>
      </c>
      <c r="AB5" s="6">
        <f>(SUM(E5:AA5))-(Q5+K5)</f>
        <v>26050</v>
      </c>
      <c r="AC5" s="6">
        <f>SUM(E5:AA5)-(Q5+K5)+30000</f>
        <v>56050</v>
      </c>
    </row>
    <row r="6" spans="1:29" x14ac:dyDescent="0.2">
      <c r="A6" s="4" t="s">
        <v>26</v>
      </c>
      <c r="B6" s="4">
        <v>204.5</v>
      </c>
      <c r="C6" s="5">
        <v>42224.638888888891</v>
      </c>
      <c r="D6" s="5">
        <v>42224.541666666664</v>
      </c>
      <c r="E6" s="8">
        <v>22000</v>
      </c>
      <c r="F6" s="43">
        <v>0.64</v>
      </c>
      <c r="G6" s="8">
        <v>14</v>
      </c>
      <c r="H6" s="8">
        <v>370</v>
      </c>
      <c r="I6" s="43">
        <v>1.2</v>
      </c>
      <c r="J6" s="45">
        <v>0.34</v>
      </c>
      <c r="K6" s="9">
        <v>64000</v>
      </c>
      <c r="L6" s="8">
        <v>12</v>
      </c>
      <c r="M6" s="10">
        <v>8.3000000000000007</v>
      </c>
      <c r="N6" s="8">
        <v>55</v>
      </c>
      <c r="O6" s="10">
        <v>30000</v>
      </c>
      <c r="P6" s="8">
        <v>240</v>
      </c>
      <c r="Q6" s="8">
        <v>11000</v>
      </c>
      <c r="R6" s="8">
        <v>530</v>
      </c>
      <c r="S6" s="43">
        <v>3.4</v>
      </c>
      <c r="T6" s="8">
        <v>12</v>
      </c>
      <c r="U6" s="8">
        <v>7000</v>
      </c>
      <c r="V6" s="43">
        <v>1.4</v>
      </c>
      <c r="W6" s="53">
        <v>1.6</v>
      </c>
      <c r="X6" s="8">
        <v>22000</v>
      </c>
      <c r="Y6" s="45">
        <v>0.28999999999999998</v>
      </c>
      <c r="Z6" s="8">
        <v>34</v>
      </c>
      <c r="AA6" s="8">
        <v>160</v>
      </c>
      <c r="AB6" s="6">
        <f t="shared" ref="AB6:AB11" si="0">(SUM(E6:AA6))-(Q6+K6)</f>
        <v>82444.170000000013</v>
      </c>
      <c r="AC6" s="6">
        <f>SUM(E6:AA6)-(Q6+K6)</f>
        <v>82444.170000000013</v>
      </c>
    </row>
    <row r="7" spans="1:29" x14ac:dyDescent="0.2">
      <c r="A7" s="4" t="s">
        <v>27</v>
      </c>
      <c r="B7" s="4">
        <v>196.1</v>
      </c>
      <c r="C7" s="5">
        <v>42224.597222222219</v>
      </c>
      <c r="D7" s="5">
        <v>42224.597222222219</v>
      </c>
      <c r="E7" s="10">
        <v>29000</v>
      </c>
      <c r="F7" s="44">
        <v>1.2</v>
      </c>
      <c r="G7" s="10">
        <v>15</v>
      </c>
      <c r="H7" s="10">
        <v>400</v>
      </c>
      <c r="I7" s="44">
        <v>1.5</v>
      </c>
      <c r="J7" s="46">
        <v>0.45</v>
      </c>
      <c r="K7" s="10">
        <v>67000</v>
      </c>
      <c r="L7" s="10">
        <v>17</v>
      </c>
      <c r="M7" s="10">
        <v>10</v>
      </c>
      <c r="N7" s="10">
        <v>58</v>
      </c>
      <c r="O7" s="10">
        <v>36000</v>
      </c>
      <c r="P7" s="10">
        <v>240</v>
      </c>
      <c r="Q7" s="10">
        <v>12000</v>
      </c>
      <c r="R7" s="10">
        <v>620</v>
      </c>
      <c r="S7" s="44">
        <v>4.4000000000000004</v>
      </c>
      <c r="T7" s="10">
        <v>14</v>
      </c>
      <c r="U7" s="10">
        <v>8400</v>
      </c>
      <c r="V7" s="44">
        <v>1</v>
      </c>
      <c r="W7" s="44">
        <v>1.5</v>
      </c>
      <c r="X7" s="10">
        <v>21000</v>
      </c>
      <c r="Y7" s="46">
        <v>0.37</v>
      </c>
      <c r="Z7" s="10">
        <v>46</v>
      </c>
      <c r="AA7" s="10">
        <v>170</v>
      </c>
      <c r="AB7" s="6">
        <f t="shared" si="0"/>
        <v>96000.419999999984</v>
      </c>
      <c r="AC7" s="6">
        <f>SUM(E7:AA7)-(Q7+K7)</f>
        <v>96000.419999999984</v>
      </c>
    </row>
    <row r="8" spans="1:29" s="1" customFormat="1" x14ac:dyDescent="0.2">
      <c r="A8" s="4" t="s">
        <v>25</v>
      </c>
      <c r="B8" s="4">
        <v>196.1</v>
      </c>
      <c r="C8" s="5">
        <v>42224.647222222222</v>
      </c>
      <c r="D8" s="5">
        <v>42224.647222222222</v>
      </c>
      <c r="E8" s="10">
        <v>28000</v>
      </c>
      <c r="F8" s="44">
        <v>1</v>
      </c>
      <c r="G8" s="10">
        <v>11</v>
      </c>
      <c r="H8" s="10">
        <v>490</v>
      </c>
      <c r="I8" s="44">
        <v>1.4</v>
      </c>
      <c r="J8" s="46">
        <v>0.35</v>
      </c>
      <c r="K8" s="10">
        <v>64000</v>
      </c>
      <c r="L8" s="10">
        <v>14</v>
      </c>
      <c r="M8" s="10">
        <v>9.9</v>
      </c>
      <c r="N8" s="10">
        <v>42</v>
      </c>
      <c r="O8" s="10">
        <v>29000</v>
      </c>
      <c r="P8" s="10">
        <v>150</v>
      </c>
      <c r="Q8" s="10">
        <v>12000</v>
      </c>
      <c r="R8" s="10">
        <v>570</v>
      </c>
      <c r="S8" s="44">
        <v>2.4</v>
      </c>
      <c r="T8" s="10">
        <v>13</v>
      </c>
      <c r="U8" s="10">
        <v>8100</v>
      </c>
      <c r="V8" s="44">
        <v>0.74</v>
      </c>
      <c r="W8" s="44">
        <v>0.96</v>
      </c>
      <c r="X8" s="10">
        <v>21000</v>
      </c>
      <c r="Y8" s="46">
        <v>0.3</v>
      </c>
      <c r="Z8" s="10">
        <v>34</v>
      </c>
      <c r="AA8" s="10">
        <v>130</v>
      </c>
      <c r="AB8" s="6">
        <f t="shared" si="0"/>
        <v>87571.049999999959</v>
      </c>
      <c r="AC8" s="6">
        <f>SUM(E8:AA8)-(Q8+K8)</f>
        <v>87571.049999999959</v>
      </c>
    </row>
    <row r="9" spans="1:29" x14ac:dyDescent="0.2">
      <c r="A9" s="4" t="s">
        <v>24</v>
      </c>
      <c r="B9" s="4">
        <v>204.4</v>
      </c>
      <c r="C9" s="2">
        <v>42224.805555555555</v>
      </c>
      <c r="D9" s="2">
        <v>42224.708333333336</v>
      </c>
      <c r="E9" s="6">
        <v>18600</v>
      </c>
      <c r="F9" s="6"/>
      <c r="G9" s="6">
        <v>6</v>
      </c>
      <c r="H9" s="6">
        <v>400</v>
      </c>
      <c r="I9" s="54">
        <v>1</v>
      </c>
      <c r="J9" s="6"/>
      <c r="K9" s="6">
        <v>59000</v>
      </c>
      <c r="L9" s="6">
        <v>8</v>
      </c>
      <c r="M9" s="6">
        <v>7</v>
      </c>
      <c r="N9" s="6">
        <v>30</v>
      </c>
      <c r="O9" s="6"/>
      <c r="P9" s="6">
        <v>110</v>
      </c>
      <c r="Q9" s="6">
        <v>12000</v>
      </c>
      <c r="R9" s="6">
        <v>600</v>
      </c>
      <c r="S9" s="54">
        <v>2</v>
      </c>
      <c r="T9" s="6"/>
      <c r="U9" s="6"/>
      <c r="V9" s="6"/>
      <c r="W9" s="6"/>
      <c r="X9" s="6"/>
      <c r="Y9" s="6"/>
      <c r="Z9" s="6">
        <v>30</v>
      </c>
      <c r="AA9" s="6">
        <v>90</v>
      </c>
      <c r="AB9" s="6">
        <f t="shared" si="0"/>
        <v>19884</v>
      </c>
      <c r="AC9" s="6">
        <f>SUM(E9:AA9)-(Q9+K9)+30000</f>
        <v>49884</v>
      </c>
    </row>
    <row r="10" spans="1:29" x14ac:dyDescent="0.2">
      <c r="A10" s="4" t="s">
        <v>24</v>
      </c>
      <c r="B10" s="4">
        <v>204.4</v>
      </c>
      <c r="C10" s="2">
        <v>42224.993055555555</v>
      </c>
      <c r="D10" s="2">
        <v>42224.875</v>
      </c>
      <c r="E10" s="11">
        <v>17950</v>
      </c>
      <c r="F10" s="11"/>
      <c r="G10" s="11">
        <v>5</v>
      </c>
      <c r="H10" s="11">
        <v>400</v>
      </c>
      <c r="I10" s="55">
        <v>1</v>
      </c>
      <c r="J10" s="11"/>
      <c r="K10" s="11">
        <v>59000</v>
      </c>
      <c r="L10" s="11">
        <v>7</v>
      </c>
      <c r="M10" s="6">
        <v>6</v>
      </c>
      <c r="N10" s="11">
        <v>20</v>
      </c>
      <c r="O10" s="6"/>
      <c r="P10" s="11">
        <v>67</v>
      </c>
      <c r="Q10" s="11">
        <v>12000</v>
      </c>
      <c r="R10" s="11">
        <v>570</v>
      </c>
      <c r="S10" s="55">
        <v>2</v>
      </c>
      <c r="T10" s="11"/>
      <c r="U10" s="11"/>
      <c r="V10" s="6"/>
      <c r="W10" s="11"/>
      <c r="X10" s="6"/>
      <c r="Y10" s="11"/>
      <c r="Z10" s="11">
        <v>28</v>
      </c>
      <c r="AA10" s="11">
        <v>80</v>
      </c>
      <c r="AB10" s="6">
        <f t="shared" si="0"/>
        <v>19136</v>
      </c>
      <c r="AC10" s="6">
        <f t="shared" ref="AC10:AC11" si="1">SUM(E10:AA10)-(Q10+K10)+30000</f>
        <v>49136</v>
      </c>
    </row>
    <row r="11" spans="1:29" x14ac:dyDescent="0.2">
      <c r="A11" s="4" t="s">
        <v>24</v>
      </c>
      <c r="B11" s="4">
        <v>204.4</v>
      </c>
      <c r="C11" s="5">
        <v>42225.305555555555</v>
      </c>
      <c r="D11" s="5">
        <v>42225.208333333336</v>
      </c>
      <c r="E11" s="12">
        <v>37400</v>
      </c>
      <c r="F11" s="12"/>
      <c r="G11" s="12">
        <v>5</v>
      </c>
      <c r="H11" s="12">
        <v>400</v>
      </c>
      <c r="I11" s="56">
        <v>2</v>
      </c>
      <c r="J11" s="12"/>
      <c r="K11" s="12">
        <v>68000</v>
      </c>
      <c r="L11" s="12">
        <v>19</v>
      </c>
      <c r="M11" s="6">
        <v>13</v>
      </c>
      <c r="N11" s="12">
        <v>30</v>
      </c>
      <c r="O11" s="6"/>
      <c r="P11" s="12">
        <v>49</v>
      </c>
      <c r="Q11" s="12">
        <v>16000</v>
      </c>
      <c r="R11" s="12">
        <v>1000</v>
      </c>
      <c r="S11" s="56">
        <v>2</v>
      </c>
      <c r="T11" s="12"/>
      <c r="U11" s="12"/>
      <c r="V11" s="6"/>
      <c r="W11" s="12"/>
      <c r="X11" s="6"/>
      <c r="Y11" s="12"/>
      <c r="Z11" s="12">
        <v>41</v>
      </c>
      <c r="AA11" s="12">
        <v>100</v>
      </c>
      <c r="AB11" s="6">
        <f t="shared" si="0"/>
        <v>39061</v>
      </c>
      <c r="AC11" s="6">
        <f t="shared" si="1"/>
        <v>69061</v>
      </c>
    </row>
    <row r="12" spans="1:29" x14ac:dyDescent="0.2">
      <c r="C12" s="3"/>
      <c r="D12" s="3"/>
    </row>
    <row r="13" spans="1:29" x14ac:dyDescent="0.2">
      <c r="C13" s="3"/>
      <c r="D13" s="3"/>
      <c r="E13" s="48"/>
      <c r="F13" s="48"/>
      <c r="G13" s="48"/>
      <c r="H13" s="48"/>
      <c r="I13" s="48"/>
      <c r="J13" s="48"/>
      <c r="K13" s="48"/>
      <c r="L13" s="48"/>
      <c r="M13" s="48"/>
      <c r="N13" s="48"/>
      <c r="O13" s="48"/>
      <c r="P13" s="48"/>
      <c r="Q13" s="48"/>
      <c r="R13" s="48"/>
      <c r="S13" s="48"/>
      <c r="T13" s="48"/>
      <c r="U13" s="48"/>
      <c r="V13" s="48"/>
      <c r="W13" s="48"/>
      <c r="X13" s="48"/>
      <c r="Y13" s="48"/>
      <c r="Z13" s="48"/>
      <c r="AA13" s="48"/>
    </row>
    <row r="14" spans="1:29" ht="15.75" x14ac:dyDescent="0.25">
      <c r="C14" t="s">
        <v>58</v>
      </c>
      <c r="D14" s="3"/>
      <c r="E14" s="61" t="s">
        <v>56</v>
      </c>
    </row>
    <row r="15" spans="1:29" x14ac:dyDescent="0.2">
      <c r="C15" t="s">
        <v>28</v>
      </c>
      <c r="D15" s="3"/>
    </row>
    <row r="16" spans="1:29" x14ac:dyDescent="0.2">
      <c r="C16" t="s">
        <v>53</v>
      </c>
      <c r="D16" s="3"/>
    </row>
    <row r="17" spans="3:4" x14ac:dyDescent="0.2">
      <c r="C17" s="3"/>
      <c r="D17" s="3"/>
    </row>
    <row r="18" spans="3:4" x14ac:dyDescent="0.2">
      <c r="C18" s="3"/>
      <c r="D18" s="3"/>
    </row>
    <row r="19" spans="3:4" x14ac:dyDescent="0.2">
      <c r="C19" s="3"/>
      <c r="D19" s="3"/>
    </row>
    <row r="20" spans="3:4" x14ac:dyDescent="0.2">
      <c r="C20" s="3"/>
      <c r="D20" s="3"/>
    </row>
    <row r="21" spans="3:4" x14ac:dyDescent="0.2">
      <c r="C21" s="3"/>
      <c r="D21" s="3"/>
    </row>
    <row r="22" spans="3:4" x14ac:dyDescent="0.2">
      <c r="C22" s="3"/>
      <c r="D22" s="3"/>
    </row>
    <row r="23" spans="3:4" x14ac:dyDescent="0.2">
      <c r="C23" s="3"/>
      <c r="D23" s="3"/>
    </row>
    <row r="24" spans="3:4" x14ac:dyDescent="0.2">
      <c r="C24" s="3"/>
      <c r="D24" s="3"/>
    </row>
    <row r="25" spans="3:4" x14ac:dyDescent="0.2">
      <c r="C25" s="3"/>
      <c r="D25" s="3"/>
    </row>
    <row r="26" spans="3:4" x14ac:dyDescent="0.2">
      <c r="C26" s="3"/>
      <c r="D26" s="3"/>
    </row>
    <row r="27" spans="3:4" x14ac:dyDescent="0.2">
      <c r="C27" s="3"/>
      <c r="D27" s="3"/>
    </row>
    <row r="28" spans="3:4" x14ac:dyDescent="0.2">
      <c r="C28" s="3"/>
      <c r="D28" s="3"/>
    </row>
    <row r="29" spans="3:4" x14ac:dyDescent="0.2">
      <c r="C29" s="3"/>
      <c r="D29" s="3"/>
    </row>
    <row r="30" spans="3:4" x14ac:dyDescent="0.2">
      <c r="C30" s="3"/>
      <c r="D30" s="3"/>
    </row>
    <row r="31" spans="3:4" x14ac:dyDescent="0.2">
      <c r="C31" s="3"/>
      <c r="D31" s="3"/>
    </row>
    <row r="32" spans="3:4" x14ac:dyDescent="0.2">
      <c r="C32" s="3"/>
      <c r="D32" s="3"/>
    </row>
  </sheetData>
  <sheetProtection algorithmName="SHA-512" hashValue="TFYEySoTaoVSXzvq94Vgnh6SAWoLdvgynKl1k+Tg0A9km/cdO+wo1A/eswIxJO16gd7MDlLXS+4bAN3Ye2NC1Q==" saltValue="Ev/YG34h2vq9y4I8cKiQDA==" spinCount="100000" sheet="1" scenarios="1"/>
  <sortState ref="A2:AC9">
    <sortCondition ref="D2:D9"/>
  </sortState>
  <mergeCells count="1">
    <mergeCell ref="E2:AA2"/>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B1:J49"/>
  <sheetViews>
    <sheetView workbookViewId="0">
      <selection activeCell="D27" sqref="D27"/>
    </sheetView>
  </sheetViews>
  <sheetFormatPr defaultColWidth="23.28515625" defaultRowHeight="12.75" x14ac:dyDescent="0.2"/>
  <cols>
    <col min="6" max="6" width="28.42578125" customWidth="1"/>
    <col min="8" max="8" width="18.5703125" customWidth="1"/>
    <col min="9" max="9" width="16.42578125" customWidth="1"/>
  </cols>
  <sheetData>
    <row r="1" spans="2:10" ht="46.5" customHeight="1" x14ac:dyDescent="0.35">
      <c r="B1" s="17" t="s">
        <v>29</v>
      </c>
      <c r="F1" s="18"/>
      <c r="G1" s="15" t="s">
        <v>30</v>
      </c>
      <c r="H1" s="15" t="s">
        <v>31</v>
      </c>
      <c r="I1" s="13"/>
      <c r="J1" s="16" t="s">
        <v>38</v>
      </c>
    </row>
    <row r="2" spans="2:10" ht="40.5" x14ac:dyDescent="0.35">
      <c r="B2" s="19"/>
      <c r="G2" s="20" t="s">
        <v>32</v>
      </c>
      <c r="H2" s="21" t="s">
        <v>39</v>
      </c>
      <c r="I2" s="21" t="s">
        <v>41</v>
      </c>
      <c r="J2" s="21" t="s">
        <v>40</v>
      </c>
    </row>
    <row r="3" spans="2:10" x14ac:dyDescent="0.2">
      <c r="G3" s="20"/>
      <c r="H3" s="20" t="s">
        <v>33</v>
      </c>
      <c r="I3" s="20" t="s">
        <v>33</v>
      </c>
      <c r="J3" s="20" t="s">
        <v>34</v>
      </c>
    </row>
    <row r="4" spans="2:10" x14ac:dyDescent="0.2">
      <c r="G4" s="20" t="s">
        <v>12</v>
      </c>
      <c r="H4" s="22">
        <v>40800</v>
      </c>
      <c r="I4" s="23">
        <f>J4-H4</f>
        <v>139200</v>
      </c>
      <c r="J4" s="23">
        <v>180000</v>
      </c>
    </row>
    <row r="5" spans="2:10" x14ac:dyDescent="0.2">
      <c r="G5" s="20" t="s">
        <v>2</v>
      </c>
      <c r="H5" s="23">
        <v>9500</v>
      </c>
      <c r="I5" s="23">
        <f t="shared" ref="I5:I7" si="0">J5-H5</f>
        <v>181500</v>
      </c>
      <c r="J5" s="23">
        <v>191000</v>
      </c>
    </row>
    <row r="6" spans="2:10" x14ac:dyDescent="0.2">
      <c r="G6" s="20" t="s">
        <v>14</v>
      </c>
      <c r="H6" s="23">
        <v>861.48367152339301</v>
      </c>
      <c r="I6" s="23">
        <f t="shared" si="0"/>
        <v>4938.5163284766068</v>
      </c>
      <c r="J6" s="23">
        <v>5800</v>
      </c>
    </row>
    <row r="7" spans="2:10" x14ac:dyDescent="0.2">
      <c r="G7" s="20" t="s">
        <v>5</v>
      </c>
      <c r="H7" s="23">
        <v>422.92156686099355</v>
      </c>
      <c r="I7" s="23">
        <f t="shared" si="0"/>
        <v>3477.0784331390064</v>
      </c>
      <c r="J7" s="23">
        <v>3900</v>
      </c>
    </row>
    <row r="8" spans="2:10" x14ac:dyDescent="0.2">
      <c r="G8" s="24" t="s">
        <v>35</v>
      </c>
      <c r="H8" s="25">
        <f>SUM(H16:H26)</f>
        <v>73</v>
      </c>
      <c r="I8" s="25">
        <f>SUM(I16:I26)</f>
        <v>538.85</v>
      </c>
      <c r="J8" s="25">
        <f>SUM(J16:J26)</f>
        <v>615</v>
      </c>
    </row>
    <row r="9" spans="2:10" x14ac:dyDescent="0.2">
      <c r="G9" s="20" t="s">
        <v>23</v>
      </c>
      <c r="H9" s="23">
        <v>535</v>
      </c>
      <c r="I9" s="23">
        <f>J9-H9</f>
        <v>285</v>
      </c>
      <c r="J9" s="23">
        <v>820</v>
      </c>
    </row>
    <row r="10" spans="2:10" x14ac:dyDescent="0.2">
      <c r="G10" s="20" t="s">
        <v>1</v>
      </c>
      <c r="H10" s="23">
        <v>570</v>
      </c>
      <c r="I10" s="23">
        <f t="shared" ref="I10:I12" si="1">J10-H10</f>
        <v>160</v>
      </c>
      <c r="J10" s="23">
        <v>730</v>
      </c>
    </row>
    <row r="11" spans="2:10" x14ac:dyDescent="0.2">
      <c r="G11" s="20" t="s">
        <v>11</v>
      </c>
      <c r="H11" s="23">
        <v>134.91782555737737</v>
      </c>
      <c r="I11" s="23">
        <f t="shared" si="1"/>
        <v>135.08217444262263</v>
      </c>
      <c r="J11" s="23">
        <v>270</v>
      </c>
    </row>
    <row r="12" spans="2:10" x14ac:dyDescent="0.2">
      <c r="G12" s="26" t="s">
        <v>4</v>
      </c>
      <c r="H12" s="27">
        <v>29.558380746276701</v>
      </c>
      <c r="I12" s="23">
        <f t="shared" si="1"/>
        <v>25.441619253723299</v>
      </c>
      <c r="J12" s="27">
        <v>55</v>
      </c>
    </row>
    <row r="13" spans="2:10" x14ac:dyDescent="0.2">
      <c r="G13" s="1"/>
    </row>
    <row r="14" spans="2:10" x14ac:dyDescent="0.2">
      <c r="G14" s="1"/>
      <c r="H14" s="28"/>
      <c r="I14" s="28"/>
      <c r="J14" s="28"/>
    </row>
    <row r="15" spans="2:10" x14ac:dyDescent="0.2">
      <c r="G15" s="1" t="s">
        <v>36</v>
      </c>
      <c r="H15" s="28"/>
      <c r="I15" s="28"/>
      <c r="J15" s="28"/>
    </row>
    <row r="16" spans="2:10" x14ac:dyDescent="0.2">
      <c r="G16" s="29" t="s">
        <v>3</v>
      </c>
      <c r="H16" s="30">
        <v>4</v>
      </c>
      <c r="I16" s="30">
        <f>J16-H16</f>
        <v>2</v>
      </c>
      <c r="J16" s="30">
        <v>6</v>
      </c>
    </row>
    <row r="17" spans="7:10" x14ac:dyDescent="0.2">
      <c r="G17" s="29" t="s">
        <v>6</v>
      </c>
      <c r="H17" s="30">
        <v>1</v>
      </c>
      <c r="I17" s="30">
        <f t="shared" ref="I17:I26" si="2">J17-H17</f>
        <v>11</v>
      </c>
      <c r="J17" s="30">
        <v>12</v>
      </c>
    </row>
    <row r="18" spans="7:10" x14ac:dyDescent="0.2">
      <c r="G18" s="29" t="s">
        <v>7</v>
      </c>
      <c r="H18" s="30">
        <v>1.5</v>
      </c>
      <c r="I18" s="30">
        <f t="shared" si="2"/>
        <v>5.5</v>
      </c>
      <c r="J18" s="30">
        <v>7</v>
      </c>
    </row>
    <row r="19" spans="7:10" x14ac:dyDescent="0.2">
      <c r="G19" s="29" t="s">
        <v>9</v>
      </c>
      <c r="H19" s="30">
        <v>7</v>
      </c>
      <c r="I19" s="30">
        <f t="shared" si="2"/>
        <v>66</v>
      </c>
      <c r="J19" s="30">
        <v>73</v>
      </c>
    </row>
    <row r="20" spans="7:10" x14ac:dyDescent="0.2">
      <c r="G20" s="29" t="s">
        <v>10</v>
      </c>
      <c r="H20" s="30">
        <v>4.5</v>
      </c>
      <c r="I20" s="30">
        <f t="shared" si="2"/>
        <v>51.5</v>
      </c>
      <c r="J20" s="30">
        <v>56</v>
      </c>
    </row>
    <row r="21" spans="7:10" x14ac:dyDescent="0.2">
      <c r="G21" s="29" t="s">
        <v>15</v>
      </c>
      <c r="H21" s="30">
        <v>10.5</v>
      </c>
      <c r="I21" s="30">
        <v>2.71</v>
      </c>
      <c r="J21" s="30">
        <v>16</v>
      </c>
    </row>
    <row r="22" spans="7:10" x14ac:dyDescent="0.2">
      <c r="G22" s="29" t="s">
        <v>16</v>
      </c>
      <c r="H22" s="30">
        <v>7.5</v>
      </c>
      <c r="I22" s="30">
        <f t="shared" si="2"/>
        <v>146.5</v>
      </c>
      <c r="J22" s="30">
        <v>154</v>
      </c>
    </row>
    <row r="23" spans="7:10" x14ac:dyDescent="0.2">
      <c r="G23" s="29" t="s">
        <v>18</v>
      </c>
      <c r="H23" s="30">
        <v>5.5</v>
      </c>
      <c r="I23" s="35">
        <v>1.1399999999999999</v>
      </c>
      <c r="J23" s="30">
        <v>7</v>
      </c>
    </row>
    <row r="24" spans="7:10" x14ac:dyDescent="0.2">
      <c r="G24" s="29" t="s">
        <v>19</v>
      </c>
      <c r="H24" s="30">
        <v>4</v>
      </c>
      <c r="I24" s="30">
        <f t="shared" si="2"/>
        <v>2</v>
      </c>
      <c r="J24" s="30">
        <v>6</v>
      </c>
    </row>
    <row r="25" spans="7:10" x14ac:dyDescent="0.2">
      <c r="G25" s="29" t="s">
        <v>21</v>
      </c>
      <c r="H25" s="30">
        <v>0.5</v>
      </c>
      <c r="I25" s="30">
        <f t="shared" si="2"/>
        <v>1.5</v>
      </c>
      <c r="J25" s="30">
        <v>2</v>
      </c>
    </row>
    <row r="26" spans="7:10" x14ac:dyDescent="0.2">
      <c r="G26" s="37" t="s">
        <v>22</v>
      </c>
      <c r="H26" s="38">
        <v>27</v>
      </c>
      <c r="I26" s="38">
        <f t="shared" si="2"/>
        <v>249</v>
      </c>
      <c r="J26" s="38">
        <v>276</v>
      </c>
    </row>
    <row r="27" spans="7:10" x14ac:dyDescent="0.2">
      <c r="G27" s="39"/>
      <c r="H27" s="40"/>
      <c r="I27" s="39"/>
      <c r="J27" s="41"/>
    </row>
    <row r="28" spans="7:10" x14ac:dyDescent="0.2">
      <c r="H28" s="42" t="s">
        <v>42</v>
      </c>
      <c r="I28" s="31"/>
    </row>
    <row r="29" spans="7:10" x14ac:dyDescent="0.2">
      <c r="G29" s="1"/>
      <c r="H29" s="28"/>
      <c r="I29" s="28"/>
    </row>
    <row r="30" spans="7:10" x14ac:dyDescent="0.2">
      <c r="G30" s="1"/>
      <c r="H30" s="28"/>
      <c r="I30" s="28"/>
    </row>
    <row r="31" spans="7:10" x14ac:dyDescent="0.2">
      <c r="G31" s="1"/>
      <c r="H31" s="28"/>
      <c r="I31" s="28"/>
    </row>
    <row r="32" spans="7:10" x14ac:dyDescent="0.2">
      <c r="G32" s="1"/>
      <c r="H32" s="28"/>
      <c r="I32" s="28"/>
    </row>
    <row r="33" spans="7:9" x14ac:dyDescent="0.2">
      <c r="G33" s="1"/>
      <c r="H33" s="28"/>
      <c r="I33" s="28"/>
    </row>
    <row r="34" spans="7:9" x14ac:dyDescent="0.2">
      <c r="G34" s="1"/>
      <c r="H34" s="28"/>
      <c r="I34" s="28"/>
    </row>
    <row r="35" spans="7:9" x14ac:dyDescent="0.2">
      <c r="G35" s="1"/>
      <c r="H35" s="28"/>
      <c r="I35" s="28"/>
    </row>
    <row r="36" spans="7:9" x14ac:dyDescent="0.2">
      <c r="G36" s="1"/>
      <c r="H36" s="28"/>
      <c r="I36" s="28"/>
    </row>
    <row r="37" spans="7:9" x14ac:dyDescent="0.2">
      <c r="G37" s="1"/>
      <c r="H37" s="28"/>
      <c r="I37" s="28"/>
    </row>
    <row r="38" spans="7:9" x14ac:dyDescent="0.2">
      <c r="G38" s="1"/>
      <c r="H38" s="28"/>
      <c r="I38" s="28"/>
    </row>
    <row r="39" spans="7:9" x14ac:dyDescent="0.2">
      <c r="G39" s="1"/>
      <c r="H39" s="28"/>
      <c r="I39" s="28"/>
    </row>
    <row r="40" spans="7:9" x14ac:dyDescent="0.2">
      <c r="G40" s="1"/>
      <c r="H40" s="28"/>
      <c r="I40" s="28"/>
    </row>
    <row r="41" spans="7:9" x14ac:dyDescent="0.2">
      <c r="G41" s="1"/>
      <c r="H41" s="28"/>
      <c r="I41" s="28"/>
    </row>
    <row r="42" spans="7:9" x14ac:dyDescent="0.2">
      <c r="G42" s="1"/>
      <c r="H42" s="28"/>
      <c r="I42" s="28"/>
    </row>
    <row r="43" spans="7:9" x14ac:dyDescent="0.2">
      <c r="G43" s="1"/>
      <c r="H43" s="28"/>
      <c r="I43" s="28"/>
    </row>
    <row r="44" spans="7:9" x14ac:dyDescent="0.2">
      <c r="G44" s="1"/>
      <c r="H44" s="28"/>
      <c r="I44" s="28"/>
    </row>
    <row r="45" spans="7:9" x14ac:dyDescent="0.2">
      <c r="G45" s="1"/>
      <c r="H45" s="28"/>
      <c r="I45" s="28"/>
    </row>
    <row r="46" spans="7:9" x14ac:dyDescent="0.2">
      <c r="G46" s="1"/>
      <c r="H46" s="28"/>
      <c r="I46" s="28"/>
    </row>
    <row r="47" spans="7:9" x14ac:dyDescent="0.2">
      <c r="G47" s="1"/>
      <c r="H47" s="28"/>
      <c r="I47" s="28"/>
    </row>
    <row r="48" spans="7:9" x14ac:dyDescent="0.2">
      <c r="G48" s="1"/>
      <c r="H48" s="28"/>
      <c r="I48" s="28"/>
    </row>
    <row r="49" spans="7:9" x14ac:dyDescent="0.2">
      <c r="G49" s="1"/>
      <c r="H49" s="28"/>
      <c r="I49" s="28"/>
    </row>
  </sheetData>
  <sheetProtection algorithmName="SHA-512" hashValue="sRPmqgu0fXr2OauYeoq3QTMrqON6+T2Wirci4rN38drIyzHXAMP7jHp/iRE4UKZP7l7dyEIUbrVw7TKeJr3/vw==" saltValue="lAffOZcE05+2n63cTQbFqw==" spinCount="100000" sheet="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vt:lpstr>
      <vt:lpstr>Fig 5-25 Plume in SJ at Farm</vt:lpstr>
      <vt:lpstr>Fig 6-5 Mass at Confluence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Release Study</dc:title>
  <dc:creator>K Sullivan</dc:creator>
  <cp:keywords>Plume Analysis</cp:keywords>
  <cp:lastModifiedBy>K Sullivan</cp:lastModifiedBy>
  <dcterms:created xsi:type="dcterms:W3CDTF">2016-07-10T22:51:11Z</dcterms:created>
  <dcterms:modified xsi:type="dcterms:W3CDTF">2017-07-07T18:07:50Z</dcterms:modified>
  <cp:category>Metals Concentrations</cp:category>
</cp:coreProperties>
</file>