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6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7.xml" ContentType="application/vnd.openxmlformats-officedocument.drawingml.chartshapes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8.xml" ContentType="application/vnd.openxmlformats-officedocument.drawingml.chartshapes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9.xml" ContentType="application/vnd.openxmlformats-officedocument.drawingml.chartshapes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0.xml" ContentType="application/vnd.openxmlformats-officedocument.drawingml.chartshapes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11.xml" ContentType="application/vnd.openxmlformats-officedocument.drawingml.chartshapes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12.xml" ContentType="application/vnd.openxmlformats-officedocument.drawingml.chartshapes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3.xml" ContentType="application/vnd.openxmlformats-officedocument.drawingml.chartshapes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4.xml" ContentType="application/vnd.openxmlformats-officedocument.drawingml.chartshapes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15.xml" ContentType="application/vnd.openxmlformats-officedocument.drawingml.chartshapes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16.xml" ContentType="application/vnd.openxmlformats-officedocument.drawingml.chartshapes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7.xml" ContentType="application/vnd.openxmlformats-officedocument.drawingml.chartshapes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drawings/drawing19.xml" ContentType="application/vnd.openxmlformats-officedocument.drawingml.chartshapes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drawings/drawing20.xml" ContentType="application/vnd.openxmlformats-officedocument.drawingml.chartshapes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omments3.xml" ContentType="application/vnd.openxmlformats-officedocument.spreadsheetml.comments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"/>
    </mc:Choice>
  </mc:AlternateContent>
  <bookViews>
    <workbookView xWindow="0" yWindow="0" windowWidth="20730" windowHeight="10620" firstSheet="4" activeTab="7"/>
  </bookViews>
  <sheets>
    <sheet name="ReadMe" sheetId="4" r:id="rId1"/>
    <sheet name="Durango Dissolved" sheetId="12" r:id="rId2"/>
    <sheet name="Durango Colloidal LogQonly" sheetId="19" r:id="rId3"/>
    <sheet name="Durango Colloidal Data mgl " sheetId="11" r:id="rId4"/>
    <sheet name="Water Hysterisis_Church" sheetId="2" r:id="rId5"/>
    <sheet name="REGRESS DURAN COLLOIDA" sheetId="20" r:id="rId6"/>
    <sheet name="REGRESS DURAN DISSOLVED" sheetId="21" r:id="rId7"/>
    <sheet name="USGS Church Sediment" sheetId="1" r:id="rId8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" i="1" l="1"/>
  <c r="S6" i="1"/>
  <c r="S7" i="1"/>
  <c r="S8" i="1"/>
  <c r="S9" i="1"/>
  <c r="S10" i="1"/>
  <c r="S11" i="1"/>
  <c r="S12" i="1"/>
  <c r="S13" i="1"/>
  <c r="S4" i="1"/>
  <c r="E16" i="1" l="1"/>
  <c r="G15" i="1"/>
  <c r="E13" i="1"/>
  <c r="E12" i="1"/>
  <c r="E11" i="1"/>
  <c r="E10" i="1"/>
  <c r="E9" i="1"/>
  <c r="E8" i="1"/>
  <c r="E7" i="1"/>
  <c r="E6" i="1"/>
  <c r="E5" i="1"/>
  <c r="E3" i="1"/>
  <c r="F24" i="21"/>
  <c r="F23" i="21"/>
  <c r="F21" i="21"/>
  <c r="F20" i="21"/>
  <c r="F18" i="21"/>
  <c r="F17" i="21"/>
  <c r="F15" i="21"/>
  <c r="F14" i="21"/>
  <c r="F12" i="21"/>
  <c r="F11" i="21"/>
  <c r="F9" i="21"/>
  <c r="F8" i="21"/>
  <c r="F6" i="21"/>
  <c r="F5" i="21"/>
  <c r="M58" i="20"/>
  <c r="G58" i="20"/>
  <c r="M57" i="20"/>
  <c r="G57" i="20"/>
  <c r="W56" i="20"/>
  <c r="S56" i="20"/>
  <c r="M56" i="20"/>
  <c r="W55" i="20"/>
  <c r="S55" i="20"/>
  <c r="M55" i="20"/>
  <c r="M54" i="20"/>
  <c r="H54" i="20"/>
  <c r="G54" i="20"/>
  <c r="D54" i="20"/>
  <c r="M53" i="20"/>
  <c r="H53" i="20"/>
  <c r="G53" i="20"/>
  <c r="D53" i="20"/>
  <c r="M51" i="20"/>
  <c r="G51" i="20"/>
  <c r="M50" i="20"/>
  <c r="G50" i="20"/>
  <c r="W49" i="20"/>
  <c r="S49" i="20"/>
  <c r="M49" i="20"/>
  <c r="W48" i="20"/>
  <c r="S48" i="20"/>
  <c r="M48" i="20"/>
  <c r="M47" i="20"/>
  <c r="H47" i="20"/>
  <c r="G47" i="20"/>
  <c r="D47" i="20"/>
  <c r="M46" i="20"/>
  <c r="H46" i="20"/>
  <c r="G46" i="20"/>
  <c r="D46" i="20"/>
  <c r="M44" i="20"/>
  <c r="G44" i="20"/>
  <c r="M43" i="20"/>
  <c r="G43" i="20"/>
  <c r="W42" i="20"/>
  <c r="S42" i="20"/>
  <c r="M42" i="20"/>
  <c r="W41" i="20"/>
  <c r="S41" i="20"/>
  <c r="M41" i="20"/>
  <c r="M40" i="20"/>
  <c r="H40" i="20"/>
  <c r="G40" i="20"/>
  <c r="D40" i="20"/>
  <c r="M39" i="20"/>
  <c r="H39" i="20"/>
  <c r="G39" i="20"/>
  <c r="D39" i="20"/>
  <c r="M37" i="20"/>
  <c r="G37" i="20"/>
  <c r="M36" i="20"/>
  <c r="G36" i="20"/>
  <c r="W35" i="20"/>
  <c r="S35" i="20"/>
  <c r="M35" i="20"/>
  <c r="W34" i="20"/>
  <c r="S34" i="20"/>
  <c r="M34" i="20"/>
  <c r="M33" i="20"/>
  <c r="H33" i="20"/>
  <c r="G33" i="20"/>
  <c r="D33" i="20"/>
  <c r="M32" i="20"/>
  <c r="H32" i="20"/>
  <c r="G32" i="20"/>
  <c r="D32" i="20"/>
  <c r="M30" i="20"/>
  <c r="G30" i="20"/>
  <c r="M29" i="20"/>
  <c r="G29" i="20"/>
  <c r="W28" i="20"/>
  <c r="S28" i="20"/>
  <c r="M28" i="20"/>
  <c r="W27" i="20"/>
  <c r="S27" i="20"/>
  <c r="M27" i="20"/>
  <c r="M26" i="20"/>
  <c r="H26" i="20"/>
  <c r="G26" i="20"/>
  <c r="D26" i="20"/>
  <c r="M25" i="20"/>
  <c r="H25" i="20"/>
  <c r="G25" i="20"/>
  <c r="D25" i="20"/>
  <c r="M23" i="20"/>
  <c r="G23" i="20"/>
  <c r="M22" i="20"/>
  <c r="G22" i="20"/>
  <c r="W21" i="20"/>
  <c r="S21" i="20"/>
  <c r="M21" i="20"/>
  <c r="D21" i="20"/>
  <c r="W20" i="20"/>
  <c r="S20" i="20"/>
  <c r="M20" i="20"/>
  <c r="D20" i="20"/>
  <c r="M19" i="20"/>
  <c r="H19" i="20"/>
  <c r="G19" i="20"/>
  <c r="D19" i="20"/>
  <c r="M18" i="20"/>
  <c r="H18" i="20"/>
  <c r="G18" i="20"/>
  <c r="D18" i="20"/>
  <c r="M15" i="20"/>
  <c r="G15" i="20"/>
  <c r="M14" i="20"/>
  <c r="G14" i="20"/>
  <c r="W13" i="20"/>
  <c r="S13" i="20"/>
  <c r="M13" i="20"/>
  <c r="W12" i="20"/>
  <c r="S12" i="20"/>
  <c r="M12" i="20"/>
  <c r="M11" i="20"/>
  <c r="H11" i="20"/>
  <c r="G11" i="20"/>
  <c r="D11" i="20"/>
  <c r="M10" i="20"/>
  <c r="H10" i="20"/>
  <c r="G10" i="20"/>
  <c r="D10" i="20"/>
  <c r="T171" i="11"/>
  <c r="S171" i="11"/>
  <c r="F171" i="11"/>
  <c r="E171" i="11"/>
  <c r="T170" i="11"/>
  <c r="S170" i="11"/>
  <c r="F170" i="11"/>
  <c r="E170" i="11"/>
  <c r="T169" i="11"/>
  <c r="S169" i="11"/>
  <c r="F169" i="11"/>
  <c r="E169" i="11"/>
  <c r="T168" i="11"/>
  <c r="S168" i="11"/>
  <c r="F168" i="11"/>
  <c r="E168" i="11"/>
  <c r="T167" i="11"/>
  <c r="S167" i="11"/>
  <c r="F167" i="11"/>
  <c r="E167" i="11"/>
  <c r="T166" i="11"/>
  <c r="S166" i="11"/>
  <c r="F166" i="11"/>
  <c r="E166" i="11"/>
  <c r="T165" i="11"/>
  <c r="S165" i="11"/>
  <c r="F165" i="11"/>
  <c r="E165" i="11"/>
  <c r="T164" i="11"/>
  <c r="S164" i="11"/>
  <c r="F164" i="11"/>
  <c r="E164" i="11"/>
  <c r="T163" i="11"/>
  <c r="S163" i="11"/>
  <c r="F163" i="11"/>
  <c r="E163" i="11"/>
  <c r="T162" i="11"/>
  <c r="S162" i="11"/>
  <c r="F162" i="11"/>
  <c r="E162" i="11"/>
  <c r="F161" i="11"/>
  <c r="E161" i="11"/>
  <c r="F160" i="11"/>
  <c r="E160" i="11"/>
  <c r="T159" i="11"/>
  <c r="S159" i="11"/>
  <c r="F159" i="11"/>
  <c r="T158" i="11"/>
  <c r="S158" i="11"/>
  <c r="F158" i="11"/>
  <c r="T157" i="11"/>
  <c r="S157" i="11"/>
  <c r="F157" i="11"/>
  <c r="T156" i="11"/>
  <c r="S156" i="11"/>
  <c r="F156" i="11"/>
  <c r="F155" i="11"/>
  <c r="E155" i="11"/>
  <c r="F154" i="11"/>
  <c r="E154" i="11"/>
  <c r="T153" i="11"/>
  <c r="S153" i="11"/>
  <c r="F153" i="11"/>
  <c r="E153" i="11"/>
  <c r="T152" i="11"/>
  <c r="S152" i="11"/>
  <c r="F152" i="11"/>
  <c r="E152" i="11"/>
  <c r="T151" i="11"/>
  <c r="S151" i="11"/>
  <c r="F151" i="11"/>
  <c r="E151" i="11"/>
  <c r="T150" i="11"/>
  <c r="S150" i="11"/>
  <c r="F150" i="11"/>
  <c r="E150" i="11"/>
  <c r="F149" i="11"/>
  <c r="E149" i="11"/>
  <c r="F148" i="11"/>
  <c r="E148" i="11"/>
  <c r="T147" i="11"/>
  <c r="S147" i="11"/>
  <c r="F147" i="11"/>
  <c r="E147" i="11"/>
  <c r="F146" i="11"/>
  <c r="E146" i="11"/>
  <c r="F145" i="11"/>
  <c r="E145" i="11"/>
  <c r="F144" i="11"/>
  <c r="E144" i="11"/>
  <c r="T143" i="11"/>
  <c r="S143" i="11"/>
  <c r="F143" i="11"/>
  <c r="E143" i="11"/>
  <c r="T142" i="11"/>
  <c r="S142" i="11"/>
  <c r="F142" i="11"/>
  <c r="E142" i="11"/>
  <c r="T141" i="11"/>
  <c r="S141" i="11"/>
  <c r="F141" i="11"/>
  <c r="E141" i="11"/>
  <c r="T140" i="11"/>
  <c r="S140" i="11"/>
  <c r="F140" i="11"/>
  <c r="E140" i="11"/>
  <c r="T139" i="11"/>
  <c r="S139" i="11"/>
  <c r="F139" i="11"/>
  <c r="E139" i="11"/>
  <c r="T138" i="11"/>
  <c r="S138" i="11"/>
  <c r="F138" i="11"/>
  <c r="E138" i="11"/>
  <c r="T137" i="11"/>
  <c r="S137" i="11"/>
  <c r="F137" i="11"/>
  <c r="E137" i="11"/>
  <c r="T136" i="11"/>
  <c r="S136" i="11"/>
  <c r="F136" i="11"/>
  <c r="E136" i="11"/>
  <c r="T135" i="11"/>
  <c r="S135" i="11"/>
  <c r="F135" i="11"/>
  <c r="E135" i="11"/>
  <c r="T134" i="11"/>
  <c r="S134" i="11"/>
  <c r="F134" i="11"/>
  <c r="E134" i="11"/>
  <c r="F133" i="11"/>
  <c r="E133" i="11"/>
  <c r="F132" i="11"/>
  <c r="E132" i="11"/>
  <c r="F131" i="11"/>
  <c r="E131" i="11"/>
  <c r="F130" i="11"/>
  <c r="E130" i="11"/>
  <c r="F129" i="11"/>
  <c r="E129" i="11"/>
  <c r="T128" i="11"/>
  <c r="S128" i="11"/>
  <c r="F128" i="11"/>
  <c r="E128" i="11"/>
  <c r="F127" i="11"/>
  <c r="E127" i="11"/>
  <c r="F126" i="11"/>
  <c r="E126" i="11"/>
  <c r="F125" i="11"/>
  <c r="E125" i="11"/>
  <c r="F124" i="11"/>
  <c r="E124" i="11"/>
  <c r="F123" i="11"/>
  <c r="E123" i="11"/>
  <c r="T122" i="11"/>
  <c r="S122" i="11"/>
  <c r="F122" i="11"/>
  <c r="E122" i="11"/>
  <c r="F121" i="11"/>
  <c r="E121" i="11"/>
  <c r="F120" i="11"/>
  <c r="E120" i="11"/>
  <c r="F119" i="11"/>
  <c r="E119" i="11"/>
  <c r="T118" i="11"/>
  <c r="S118" i="11"/>
  <c r="F118" i="11"/>
  <c r="E118" i="11"/>
  <c r="T117" i="11"/>
  <c r="S117" i="11"/>
  <c r="F117" i="11"/>
  <c r="E117" i="11"/>
  <c r="T116" i="11"/>
  <c r="S116" i="11"/>
  <c r="F116" i="11"/>
  <c r="E116" i="11"/>
  <c r="F115" i="11"/>
  <c r="E115" i="11"/>
  <c r="F114" i="11"/>
  <c r="E114" i="11"/>
  <c r="T113" i="11"/>
  <c r="S113" i="11"/>
  <c r="F113" i="11"/>
  <c r="E113" i="11"/>
  <c r="T112" i="11"/>
  <c r="S112" i="11"/>
  <c r="F112" i="11"/>
  <c r="E112" i="11"/>
  <c r="T111" i="11"/>
  <c r="S111" i="11"/>
  <c r="F111" i="11"/>
  <c r="E111" i="11"/>
  <c r="T110" i="11"/>
  <c r="S110" i="11"/>
  <c r="F110" i="11"/>
  <c r="E110" i="11"/>
  <c r="F109" i="11"/>
  <c r="E109" i="11"/>
  <c r="F108" i="11"/>
  <c r="E108" i="11"/>
  <c r="F107" i="11"/>
  <c r="E107" i="11"/>
  <c r="F106" i="11"/>
  <c r="E106" i="11"/>
  <c r="T105" i="11"/>
  <c r="S105" i="11"/>
  <c r="F105" i="11"/>
  <c r="E105" i="11"/>
  <c r="F104" i="11"/>
  <c r="E104" i="11"/>
  <c r="F103" i="11"/>
  <c r="E103" i="11"/>
  <c r="F102" i="11"/>
  <c r="E102" i="11"/>
  <c r="F101" i="11"/>
  <c r="E101" i="11"/>
  <c r="F100" i="11"/>
  <c r="E100" i="11"/>
  <c r="F99" i="11"/>
  <c r="E99" i="11"/>
  <c r="F98" i="11"/>
  <c r="E98" i="11"/>
  <c r="F97" i="11"/>
  <c r="E97" i="11"/>
  <c r="F96" i="11"/>
  <c r="E96" i="11"/>
  <c r="F95" i="11"/>
  <c r="E95" i="11"/>
  <c r="F94" i="11"/>
  <c r="E94" i="11"/>
  <c r="F93" i="11"/>
  <c r="E93" i="11"/>
  <c r="F92" i="11"/>
  <c r="E92" i="11"/>
  <c r="T91" i="11"/>
  <c r="S91" i="11"/>
  <c r="F91" i="11"/>
  <c r="E91" i="11"/>
  <c r="T90" i="11"/>
  <c r="S90" i="11"/>
  <c r="F90" i="11"/>
  <c r="E90" i="11"/>
  <c r="T89" i="11"/>
  <c r="S89" i="11"/>
  <c r="F89" i="11"/>
  <c r="E89" i="11"/>
  <c r="T88" i="11"/>
  <c r="S88" i="11"/>
  <c r="F88" i="11"/>
  <c r="E88" i="11"/>
  <c r="T87" i="11"/>
  <c r="S87" i="11"/>
  <c r="F87" i="11"/>
  <c r="E87" i="11"/>
  <c r="T86" i="11"/>
  <c r="S86" i="11"/>
  <c r="F86" i="11"/>
  <c r="E86" i="11"/>
  <c r="T85" i="11"/>
  <c r="S85" i="11"/>
  <c r="F85" i="11"/>
  <c r="E85" i="11"/>
  <c r="T84" i="11"/>
  <c r="S84" i="11"/>
  <c r="F84" i="11"/>
  <c r="E84" i="11"/>
  <c r="T83" i="11"/>
  <c r="S83" i="11"/>
  <c r="F83" i="11"/>
  <c r="E83" i="11"/>
  <c r="F82" i="11"/>
  <c r="E82" i="11"/>
  <c r="F81" i="11"/>
  <c r="E81" i="11"/>
  <c r="F80" i="11"/>
  <c r="E80" i="11"/>
  <c r="F79" i="11"/>
  <c r="E79" i="11"/>
  <c r="F78" i="11"/>
  <c r="E78" i="11"/>
  <c r="F77" i="11"/>
  <c r="E77" i="11"/>
  <c r="F76" i="11"/>
  <c r="E76" i="11"/>
  <c r="F75" i="11"/>
  <c r="E75" i="11"/>
  <c r="F74" i="11"/>
  <c r="E74" i="11"/>
  <c r="F73" i="11"/>
  <c r="E73" i="11"/>
  <c r="F72" i="11"/>
  <c r="E72" i="11"/>
  <c r="F71" i="11"/>
  <c r="E71" i="11"/>
  <c r="F70" i="11"/>
  <c r="E70" i="11"/>
  <c r="T69" i="11"/>
  <c r="S69" i="11"/>
  <c r="F69" i="11"/>
  <c r="E69" i="11"/>
  <c r="F68" i="11"/>
  <c r="E68" i="11"/>
  <c r="F67" i="11"/>
  <c r="E67" i="11"/>
  <c r="F66" i="11"/>
  <c r="E66" i="11"/>
  <c r="F65" i="11"/>
  <c r="E65" i="11"/>
  <c r="F64" i="11"/>
  <c r="E64" i="11"/>
  <c r="F63" i="11"/>
  <c r="E63" i="11"/>
  <c r="T62" i="11"/>
  <c r="S62" i="11"/>
  <c r="F62" i="11"/>
  <c r="E62" i="11"/>
  <c r="T61" i="11"/>
  <c r="S61" i="11"/>
  <c r="F61" i="11"/>
  <c r="E61" i="11"/>
  <c r="T60" i="11"/>
  <c r="S60" i="11"/>
  <c r="F60" i="11"/>
  <c r="E60" i="11"/>
  <c r="T59" i="11"/>
  <c r="S59" i="11"/>
  <c r="F59" i="11"/>
  <c r="E59" i="11"/>
  <c r="T58" i="11"/>
  <c r="S58" i="11"/>
  <c r="F58" i="11"/>
  <c r="E58" i="11"/>
  <c r="F57" i="11"/>
  <c r="E57" i="11"/>
  <c r="T56" i="11"/>
  <c r="S56" i="11"/>
  <c r="F56" i="11"/>
  <c r="E56" i="11"/>
  <c r="T55" i="11"/>
  <c r="S55" i="11"/>
  <c r="F55" i="11"/>
  <c r="E55" i="11"/>
  <c r="T54" i="11"/>
  <c r="S54" i="11"/>
  <c r="F54" i="11"/>
  <c r="E54" i="11"/>
  <c r="F53" i="11"/>
  <c r="E53" i="11"/>
  <c r="F52" i="11"/>
  <c r="E52" i="11"/>
  <c r="F51" i="11"/>
  <c r="E51" i="11"/>
  <c r="F50" i="11"/>
  <c r="E50" i="11"/>
  <c r="F49" i="11"/>
  <c r="E49" i="11"/>
  <c r="F48" i="11"/>
  <c r="E48" i="11"/>
  <c r="F47" i="11"/>
  <c r="E47" i="11"/>
  <c r="F46" i="11"/>
  <c r="E46" i="11"/>
  <c r="F45" i="11"/>
  <c r="E45" i="11"/>
  <c r="F44" i="11"/>
  <c r="E44" i="11"/>
  <c r="F43" i="11"/>
  <c r="E43" i="11"/>
  <c r="F42" i="11"/>
  <c r="E42" i="11"/>
  <c r="F41" i="11"/>
  <c r="E41" i="11"/>
  <c r="T40" i="11"/>
  <c r="S40" i="11"/>
  <c r="F40" i="11"/>
  <c r="E40" i="11"/>
  <c r="T39" i="11"/>
  <c r="S39" i="11"/>
  <c r="F39" i="11"/>
  <c r="E39" i="11"/>
  <c r="T38" i="11"/>
  <c r="S38" i="11"/>
  <c r="F38" i="11"/>
  <c r="E38" i="11"/>
  <c r="T37" i="11"/>
  <c r="S37" i="11"/>
  <c r="F37" i="11"/>
  <c r="E37" i="11"/>
  <c r="F36" i="11"/>
  <c r="E36" i="11"/>
  <c r="F35" i="11"/>
  <c r="E35" i="11"/>
  <c r="T34" i="11"/>
  <c r="S34" i="11"/>
  <c r="F34" i="11"/>
  <c r="E34" i="11"/>
  <c r="T33" i="11"/>
  <c r="S33" i="11"/>
  <c r="F33" i="11"/>
  <c r="E33" i="11"/>
  <c r="F32" i="11"/>
  <c r="E32" i="11"/>
  <c r="F31" i="11"/>
  <c r="E31" i="11"/>
  <c r="F30" i="11"/>
  <c r="E30" i="11"/>
  <c r="F29" i="11"/>
  <c r="E29" i="11"/>
  <c r="F28" i="11"/>
  <c r="E28" i="11"/>
  <c r="F27" i="11"/>
  <c r="E27" i="11"/>
  <c r="F26" i="11"/>
  <c r="E26" i="11"/>
  <c r="F25" i="11"/>
  <c r="E25" i="11"/>
  <c r="F24" i="11"/>
  <c r="E24" i="11"/>
  <c r="F23" i="11"/>
  <c r="E23" i="11"/>
  <c r="F22" i="11"/>
  <c r="E22" i="11"/>
  <c r="F21" i="11"/>
  <c r="E21" i="11"/>
  <c r="F20" i="11"/>
  <c r="E20" i="11"/>
  <c r="F19" i="11"/>
  <c r="E19" i="11"/>
  <c r="F18" i="11"/>
  <c r="E18" i="11"/>
  <c r="T17" i="11"/>
  <c r="S17" i="11"/>
  <c r="F17" i="11"/>
  <c r="E17" i="11"/>
  <c r="T16" i="11"/>
  <c r="S16" i="11"/>
  <c r="F16" i="11"/>
  <c r="E16" i="11"/>
  <c r="T15" i="11"/>
  <c r="S15" i="11"/>
  <c r="F15" i="11"/>
  <c r="E15" i="11"/>
  <c r="T14" i="11"/>
  <c r="S14" i="11"/>
  <c r="F14" i="11"/>
  <c r="E14" i="11"/>
  <c r="T13" i="11"/>
  <c r="S13" i="11"/>
  <c r="F13" i="11"/>
  <c r="E13" i="11"/>
  <c r="T12" i="11"/>
  <c r="S12" i="11"/>
  <c r="F12" i="11"/>
  <c r="E12" i="11"/>
  <c r="T11" i="11"/>
  <c r="S11" i="11"/>
  <c r="F11" i="11"/>
  <c r="E11" i="11"/>
  <c r="T10" i="11"/>
  <c r="S10" i="11"/>
  <c r="F10" i="11"/>
  <c r="E10" i="11"/>
  <c r="T9" i="11"/>
  <c r="S9" i="11"/>
  <c r="F9" i="11"/>
  <c r="E9" i="11"/>
  <c r="T8" i="11"/>
  <c r="S8" i="11"/>
  <c r="F8" i="11"/>
  <c r="E8" i="11"/>
  <c r="T7" i="11"/>
  <c r="S7" i="11"/>
  <c r="F7" i="11"/>
  <c r="E7" i="11"/>
  <c r="T6" i="11"/>
  <c r="S6" i="11"/>
  <c r="F6" i="11"/>
  <c r="E6" i="11"/>
  <c r="T5" i="11"/>
  <c r="S5" i="11"/>
  <c r="F5" i="11"/>
  <c r="E5" i="11"/>
  <c r="F4" i="11"/>
  <c r="E4" i="11"/>
  <c r="F3" i="11"/>
  <c r="E3" i="11"/>
  <c r="D178" i="19"/>
  <c r="D177" i="19"/>
  <c r="D176" i="19"/>
  <c r="D175" i="19"/>
  <c r="D174" i="19"/>
  <c r="B25" i="19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4" i="12"/>
  <c r="E153" i="12"/>
  <c r="M152" i="12"/>
  <c r="E152" i="12"/>
  <c r="M151" i="12"/>
  <c r="E151" i="12"/>
  <c r="M150" i="12"/>
  <c r="E150" i="12"/>
  <c r="E149" i="12"/>
  <c r="E148" i="12"/>
  <c r="E147" i="12"/>
  <c r="E146" i="12"/>
  <c r="E145" i="12"/>
  <c r="E144" i="12"/>
  <c r="M143" i="12"/>
  <c r="E143" i="12"/>
  <c r="M142" i="12"/>
  <c r="E142" i="12"/>
  <c r="E141" i="12"/>
  <c r="E140" i="12"/>
  <c r="E139" i="12"/>
  <c r="E138" i="12"/>
  <c r="E137" i="12"/>
  <c r="E136" i="12"/>
  <c r="E135" i="12"/>
  <c r="E134" i="12"/>
  <c r="E133" i="12"/>
  <c r="E132" i="12"/>
  <c r="E131" i="12"/>
  <c r="E130" i="12"/>
  <c r="E129" i="12"/>
  <c r="E128" i="12"/>
  <c r="E127" i="12"/>
  <c r="E126" i="12"/>
  <c r="E125" i="12"/>
  <c r="E124" i="12"/>
  <c r="E123" i="12"/>
  <c r="E122" i="12"/>
  <c r="E121" i="12"/>
  <c r="E120" i="12"/>
  <c r="E119" i="12"/>
  <c r="E118" i="12"/>
  <c r="E117" i="12"/>
  <c r="E116" i="12"/>
  <c r="E115" i="12"/>
  <c r="E114" i="12"/>
  <c r="E113" i="12"/>
  <c r="E112" i="12"/>
  <c r="E111" i="12"/>
  <c r="E110" i="12"/>
  <c r="E109" i="12"/>
  <c r="E108" i="12"/>
  <c r="E107" i="12"/>
  <c r="E106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</calcChain>
</file>

<file path=xl/comments1.xml><?xml version="1.0" encoding="utf-8"?>
<comments xmlns="http://schemas.openxmlformats.org/spreadsheetml/2006/main">
  <authors>
    <author>K Sullivan</author>
  </authors>
  <commentList>
    <comment ref="G2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There appears to be no data for arsenic historically.</t>
        </r>
      </text>
    </comment>
  </commentList>
</comments>
</file>

<file path=xl/comments2.xml><?xml version="1.0" encoding="utf-8"?>
<comments xmlns="http://schemas.openxmlformats.org/spreadsheetml/2006/main">
  <authors>
    <author>K Sullivan</author>
  </authors>
  <commentList>
    <comment ref="H2" authorId="0" shapeId="0">
      <text>
        <r>
          <rPr>
            <b/>
            <sz val="9"/>
            <color indexed="81"/>
            <rFont val="Tahoma"/>
            <family val="2"/>
          </rPr>
          <t>K Sullivan:</t>
        </r>
        <r>
          <rPr>
            <sz val="9"/>
            <color indexed="81"/>
            <rFont val="Tahoma"/>
            <family val="2"/>
          </rPr>
          <t xml:space="preserve">
Not sure why there is no data for arsenic historically.</t>
        </r>
      </text>
    </comment>
    <comment ref="D165" authorId="0" shapeId="0">
      <text>
        <r>
          <rPr>
            <b/>
            <sz val="9"/>
            <color indexed="81"/>
            <rFont val="Tahoma"/>
            <family val="2"/>
          </rPr>
          <t>Note:</t>
        </r>
        <r>
          <rPr>
            <sz val="9"/>
            <color indexed="81"/>
            <rFont val="Tahoma"/>
            <family val="2"/>
          </rPr>
          <t xml:space="preserve">
closest q to long term average at Durango for peak  2860,</t>
        </r>
      </text>
    </comment>
  </commentList>
</comments>
</file>

<file path=xl/comments3.xml><?xml version="1.0" encoding="utf-8"?>
<comments xmlns="http://schemas.openxmlformats.org/spreadsheetml/2006/main">
  <authors>
    <author>K Sullivan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</rPr>
          <t>K Sullivan:</t>
        </r>
        <r>
          <rPr>
            <sz val="9"/>
            <color indexed="81"/>
            <rFont val="Tahoma"/>
            <family val="2"/>
          </rPr>
          <t xml:space="preserve">
original data = less than 4</t>
        </r>
      </text>
    </comment>
  </commentList>
</comments>
</file>

<file path=xl/sharedStrings.xml><?xml version="1.0" encoding="utf-8"?>
<sst xmlns="http://schemas.openxmlformats.org/spreadsheetml/2006/main" count="672" uniqueCount="210">
  <si>
    <t>Site Number</t>
  </si>
  <si>
    <t>Site Name</t>
  </si>
  <si>
    <t>Aluminum</t>
  </si>
  <si>
    <t>Iron</t>
  </si>
  <si>
    <t>Mg</t>
  </si>
  <si>
    <t>As</t>
  </si>
  <si>
    <t>Ba</t>
  </si>
  <si>
    <t>Cd</t>
  </si>
  <si>
    <t>Co</t>
  </si>
  <si>
    <t>from Church et al 1995  appendices</t>
  </si>
  <si>
    <t>Cu</t>
  </si>
  <si>
    <t>95ABS</t>
  </si>
  <si>
    <t>Cement Above GKM</t>
  </si>
  <si>
    <t>ppm</t>
  </si>
  <si>
    <t>131A</t>
  </si>
  <si>
    <t>149A</t>
  </si>
  <si>
    <t>Cement Cr at Memorial park</t>
  </si>
  <si>
    <t>A72</t>
  </si>
  <si>
    <t>above Trimble Bridge</t>
  </si>
  <si>
    <t>Above 32 nd St</t>
  </si>
  <si>
    <t>at Red Lion, Durango</t>
  </si>
  <si>
    <t>sout of Weaselskin</t>
  </si>
  <si>
    <t>above Bondad Bridge</t>
  </si>
  <si>
    <t>at Cedar Hill gage</t>
  </si>
  <si>
    <t>above bridge at Aztec</t>
  </si>
  <si>
    <t>BoR Durango</t>
  </si>
  <si>
    <t>KOA Bakers Bridge</t>
  </si>
  <si>
    <t>&lt;6</t>
  </si>
  <si>
    <t>&lt;.9</t>
  </si>
  <si>
    <t>Mn</t>
  </si>
  <si>
    <t>Lead</t>
  </si>
  <si>
    <t>V</t>
  </si>
  <si>
    <t>Zn</t>
  </si>
  <si>
    <t>USGS Distance (km)</t>
  </si>
  <si>
    <t>EPA Distance</t>
  </si>
  <si>
    <t>Site</t>
  </si>
  <si>
    <t>Date</t>
  </si>
  <si>
    <t>River</t>
  </si>
  <si>
    <t>Condition?</t>
  </si>
  <si>
    <t>ALD
dissolved alumunim</t>
  </si>
  <si>
    <t>ALC
colloidal aluminum</t>
  </si>
  <si>
    <t>CDD
dissolved cadmium</t>
  </si>
  <si>
    <t>CDC
colloidal cadmium</t>
  </si>
  <si>
    <t>CUD
dissolved copper</t>
  </si>
  <si>
    <t>CUC
colloidal copper</t>
  </si>
  <si>
    <t>FED
dissolved iron</t>
  </si>
  <si>
    <t>FEC
colloidal iron</t>
  </si>
  <si>
    <t>MND
dissolved manganese</t>
  </si>
  <si>
    <t>MNC
colloidal manganese</t>
  </si>
  <si>
    <t>PBD
dissolved lead</t>
  </si>
  <si>
    <t>PBC
colloidal lead</t>
  </si>
  <si>
    <t>SRD
dissolved strontium</t>
  </si>
  <si>
    <t>SRC
colloidal strontium</t>
  </si>
  <si>
    <t>ZND
dissolved zinc</t>
  </si>
  <si>
    <t>ZNC
colloidal zinc</t>
  </si>
  <si>
    <t>Animas</t>
  </si>
  <si>
    <t>1 Low Flow</t>
  </si>
  <si>
    <t>2 Early Runoff</t>
  </si>
  <si>
    <t>3 Middle Runoff</t>
  </si>
  <si>
    <t>4 Late Runoff</t>
  </si>
  <si>
    <t>discharge cfs</t>
  </si>
  <si>
    <t>ANIMAS RIVER AT EUREKA</t>
  </si>
  <si>
    <t>ANIMAS RIVER AT SILVERTON</t>
  </si>
  <si>
    <t>ANIMAS RIVER BLW CEMENT CREEK</t>
  </si>
  <si>
    <t>ANIMAS RIVER BLW SILVERTON</t>
  </si>
  <si>
    <t xml:space="preserve"> ANIMAS RIVER AT KOA CAMP</t>
  </si>
  <si>
    <t>ANIMAS RIVER AT DALTON</t>
  </si>
  <si>
    <t>ANIMAS RIVER AT 32nd ST BRIDGE</t>
  </si>
  <si>
    <t>ANIMAS RIVER AT DURANGO</t>
  </si>
  <si>
    <t>ANIMAS RIVER BLW DURANGO</t>
  </si>
  <si>
    <t>ANIMAS RIVER AT WEASELSKIN BRIDG</t>
  </si>
  <si>
    <t>ANIMAS RIVER NR BONDAD HILL</t>
  </si>
  <si>
    <t>ANIMAS RIVER NR CEDAR HILL</t>
  </si>
  <si>
    <t>ANIMAS RIVER AT AZTEC</t>
  </si>
  <si>
    <t>Dist (km)</t>
  </si>
  <si>
    <t>USGS  Spring Sampling 1995-96</t>
  </si>
  <si>
    <t>Church et al. 1997</t>
  </si>
  <si>
    <t>Appendix IV</t>
  </si>
  <si>
    <t>Calcium</t>
  </si>
  <si>
    <t>Calcium mg/L</t>
  </si>
  <si>
    <t>table says units for all but Calcium are ug/l</t>
  </si>
  <si>
    <t>mg/kg</t>
  </si>
  <si>
    <t>Flow (cfs)</t>
  </si>
  <si>
    <t>Arsenic</t>
  </si>
  <si>
    <t>Cadmium</t>
  </si>
  <si>
    <t>Copper</t>
  </si>
  <si>
    <t>Magnesium</t>
  </si>
  <si>
    <t>Manganese</t>
  </si>
  <si>
    <t>Nickel</t>
  </si>
  <si>
    <t>Potassium</t>
  </si>
  <si>
    <t>Sodium</t>
  </si>
  <si>
    <t>Zinc</t>
  </si>
  <si>
    <t>For historic data, two primary data sources were used: the EPA STORET database, and the USGS GKM database released online</t>
  </si>
  <si>
    <t>Sample order</t>
  </si>
  <si>
    <t>Church</t>
  </si>
  <si>
    <t>EPA</t>
  </si>
  <si>
    <t>USGS</t>
  </si>
  <si>
    <t>AluminumT</t>
  </si>
  <si>
    <t>ArsenicT</t>
  </si>
  <si>
    <t>CadmiumT</t>
  </si>
  <si>
    <t>CalciumT</t>
  </si>
  <si>
    <t>CopperT</t>
  </si>
  <si>
    <t>IronT</t>
  </si>
  <si>
    <t>LeadT</t>
  </si>
  <si>
    <t>MagnesiumT</t>
  </si>
  <si>
    <t>ManganeseT</t>
  </si>
  <si>
    <t>PotassiumT</t>
  </si>
  <si>
    <t>SodiumT</t>
  </si>
  <si>
    <t>ZincT</t>
  </si>
  <si>
    <t>Durango Colloidal   Historic Data</t>
  </si>
  <si>
    <t>Durango</t>
  </si>
  <si>
    <t>Durango Dissolved</t>
  </si>
  <si>
    <t>mg/l</t>
  </si>
  <si>
    <t>COLLOIDAL</t>
  </si>
  <si>
    <t xml:space="preserve"> </t>
  </si>
  <si>
    <t>min detect .001 in red cells</t>
  </si>
  <si>
    <t>almost all non-dect (.003A)</t>
  </si>
  <si>
    <t>Colloidal is TOTAL - DISSOLVED</t>
  </si>
  <si>
    <t>Samples</t>
  </si>
  <si>
    <t>Pre-2016</t>
  </si>
  <si>
    <t>2016 Snowmelt</t>
  </si>
  <si>
    <t>These are with Regression Lines fit to  ALL DATA INCLUDING 2016</t>
  </si>
  <si>
    <t>THESE ARE Ln FIT TO THE Concentration    SEEM MUCH TOO LOW AT HIGH Q</t>
  </si>
  <si>
    <t>mg/L</t>
  </si>
  <si>
    <t>notes</t>
  </si>
  <si>
    <t>ln conc</t>
  </si>
  <si>
    <t>in mg/l</t>
  </si>
  <si>
    <t>at 5,000 cfs</t>
  </si>
  <si>
    <t>q</t>
  </si>
  <si>
    <t>log 10</t>
  </si>
  <si>
    <t>slope</t>
  </si>
  <si>
    <t>intercept</t>
  </si>
  <si>
    <t>result</t>
  </si>
  <si>
    <t>exp</t>
  </si>
  <si>
    <t>Predicted</t>
  </si>
  <si>
    <t>Observed</t>
  </si>
  <si>
    <t>These equations are polynomials fit to the logQ vs concentration plots</t>
  </si>
  <si>
    <t>pre-2016</t>
  </si>
  <si>
    <t>polynomial</t>
  </si>
  <si>
    <t>with 2016</t>
  </si>
  <si>
    <t>loq</t>
  </si>
  <si>
    <t>x2</t>
  </si>
  <si>
    <t>x</t>
  </si>
  <si>
    <t>a</t>
  </si>
  <si>
    <t>log q only</t>
  </si>
  <si>
    <t>lousy fit to peak with linear.</t>
  </si>
  <si>
    <t>With 2016</t>
  </si>
  <si>
    <t>no logs</t>
  </si>
  <si>
    <t>ALL data</t>
  </si>
  <si>
    <t>pre 2016</t>
  </si>
  <si>
    <t>no Church included</t>
  </si>
  <si>
    <t>with 2016  no Church for this metal</t>
  </si>
  <si>
    <t>log q onlcy</t>
  </si>
  <si>
    <t>Church included</t>
  </si>
  <si>
    <t>all seem too low</t>
  </si>
  <si>
    <t>Uses</t>
  </si>
  <si>
    <t>1)</t>
  </si>
  <si>
    <t>Ln Conc</t>
  </si>
  <si>
    <t>2)</t>
  </si>
  <si>
    <t>Log 10 Q</t>
  </si>
  <si>
    <t>3)</t>
  </si>
  <si>
    <t>Q</t>
  </si>
  <si>
    <t>Pre 2016</t>
  </si>
  <si>
    <t xml:space="preserve">Total of 6 tests per metal </t>
  </si>
  <si>
    <t>DURANGO  COLLOIDAL</t>
  </si>
  <si>
    <t xml:space="preserve">Fitting Concentration to Discharge Regression Equations Using Pre-2016 Data and Intengrating 2016 Data.  </t>
  </si>
  <si>
    <t>2016 brought more high flow data; higher than previously observed</t>
  </si>
  <si>
    <t>Metals do not visually seem to be much higher in 2016 relative to flow</t>
  </si>
  <si>
    <t>FIT TO DATA TESTED AT 5,000 cfs</t>
  </si>
  <si>
    <t>In all cases, straight computation (no transformations) include 2016 predicts observed concentration  best</t>
  </si>
  <si>
    <t>transforming concentrations is very poor at high Q</t>
  </si>
  <si>
    <t>LOG Q TRANSFORMED ONLY</t>
  </si>
  <si>
    <t>Alum</t>
  </si>
  <si>
    <t>Event through there is a strong uptick in colloidal at about q of 1000, the linear releation still does a good job of predicting high flow concentrations. This poly may do better at low flow than linear</t>
  </si>
  <si>
    <t>DISSOLVED REGRESSION EQUATIONS</t>
  </si>
  <si>
    <t>exponent</t>
  </si>
  <si>
    <t>multiplier</t>
  </si>
  <si>
    <t>Include 2016</t>
  </si>
  <si>
    <t>linear slope</t>
  </si>
  <si>
    <t>linear inter</t>
  </si>
  <si>
    <t>FIT LINEAR</t>
  </si>
  <si>
    <t>Power relationships</t>
  </si>
  <si>
    <t>Church not included,  for AL and Fe</t>
  </si>
  <si>
    <t>These are with Regression Lines Through Pre-2016 Data only</t>
  </si>
  <si>
    <t>Snowmelt 2016</t>
  </si>
  <si>
    <t>EPA Pre</t>
  </si>
  <si>
    <t>EPA Pre-Event</t>
  </si>
  <si>
    <t>USGS Historic</t>
  </si>
  <si>
    <t>EPA Pre-2016</t>
  </si>
  <si>
    <t>log10 flow (cfs)</t>
  </si>
  <si>
    <t>Flow (cms)</t>
  </si>
  <si>
    <t>Durango RK 94.2</t>
  </si>
  <si>
    <t>Durango Colloidal   Historic Data and Post Plume Data</t>
  </si>
  <si>
    <t>Metal as a function of Flow</t>
  </si>
  <si>
    <t>Pre2016</t>
  </si>
  <si>
    <r>
      <t>conc=mQ</t>
    </r>
    <r>
      <rPr>
        <vertAlign val="superscript"/>
        <sz val="10"/>
        <color theme="1"/>
        <rFont val="Calibri"/>
        <family val="2"/>
        <scheme val="minor"/>
      </rPr>
      <t>exp</t>
    </r>
  </si>
  <si>
    <t>Table V.1  Sediment,  partial digestion, 2M HCL   sand and silt collection site    October 1997</t>
  </si>
  <si>
    <r>
      <t>Log</t>
    </r>
    <r>
      <rPr>
        <vertAlign val="subscript"/>
        <sz val="8"/>
        <color rgb="FF000000"/>
        <rFont val="Calibri"/>
        <family val="2"/>
      </rPr>
      <t>10</t>
    </r>
    <r>
      <rPr>
        <sz val="8"/>
        <color rgb="FF000000"/>
        <rFont val="Calibri"/>
        <family val="2"/>
      </rPr>
      <t xml:space="preserve"> Flow (cfs)</t>
    </r>
  </si>
  <si>
    <t>TOTAL</t>
  </si>
  <si>
    <t>Low Flow</t>
  </si>
  <si>
    <t>Early Runoff</t>
  </si>
  <si>
    <t>Middle Runoff</t>
  </si>
  <si>
    <t>Late Runoff</t>
  </si>
  <si>
    <t>These numbers seem more like mg/l when related to GKM sampling</t>
  </si>
  <si>
    <t>Church 1997</t>
  </si>
  <si>
    <t>This is Total - Dissolved</t>
  </si>
  <si>
    <t>Pb:Al Ratio</t>
  </si>
  <si>
    <t>Pb:Fe Ratio</t>
  </si>
  <si>
    <r>
      <t>Flow (m</t>
    </r>
    <r>
      <rPr>
        <vertAlign val="superscript"/>
        <sz val="10"/>
        <color rgb="FF000000"/>
        <rFont val="Calibri"/>
        <family val="2"/>
      </rPr>
      <t>3</t>
    </r>
    <r>
      <rPr>
        <sz val="10"/>
        <color rgb="FF000000"/>
        <rFont val="Calibri"/>
        <family val="2"/>
      </rPr>
      <t>/s)</t>
    </r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</si>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</sst>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(* #,##0.00_);_(* \(#,##0.00\);_(* &quot;-&quot;??_);_(@_)"/>
    <numFmt numFmtId="164" formatCode="m/d/yy\ h:mm;@"/>
    <numFmt numFmtId="165" formatCode="[$-409]m/d/yy\ h:mm\ AM/PM;@"/>
    <numFmt numFmtId="166" formatCode="0.0000"/>
    <numFmt numFmtId="167" formatCode="0.00000"/>
    <numFmt numFmtId="168" formatCode="0.000"/>
    <numFmt numFmtId="169" formatCode="0.000000"/>
    <numFmt numFmtId="170" formatCode="0.0000000"/>
    <numFmt numFmtId="171" formatCode="0.00000000"/>
  </numFmts>
  <fonts count="32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000000"/>
      <name val="Calibri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0033CC"/>
      <name val="Calibri"/>
      <family val="2"/>
      <scheme val="minor"/>
    </font>
    <font>
      <i/>
      <sz val="11"/>
      <color rgb="FF0033CC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rgb="FFFF3300"/>
      <name val="Calibri"/>
      <family val="2"/>
      <scheme val="minor"/>
    </font>
    <font>
      <b/>
      <sz val="10"/>
      <color rgb="FFFF3300"/>
      <name val="Calibri"/>
      <family val="2"/>
      <scheme val="minor"/>
    </font>
    <font>
      <sz val="10"/>
      <color rgb="FFFF3300"/>
      <name val="Calibri"/>
      <family val="2"/>
      <scheme val="minor"/>
    </font>
    <font>
      <b/>
      <i/>
      <sz val="10"/>
      <color rgb="FFFF33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8"/>
      <color rgb="FF000000"/>
      <name val="Calibri"/>
      <family val="2"/>
    </font>
    <font>
      <vertAlign val="superscript"/>
      <sz val="10"/>
      <color rgb="FF000000"/>
      <name val="Calibri"/>
      <family val="2"/>
    </font>
    <font>
      <sz val="14"/>
      <color theme="0" tint="-4.9989318521683403E-2"/>
      <name val="Calibri"/>
      <family val="2"/>
      <scheme val="minor"/>
    </font>
    <font>
      <sz val="14"/>
      <color theme="0" tint="-4.9989318521683403E-2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D966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2" borderId="0" xfId="0" applyNumberFormat="1" applyFill="1"/>
    <xf numFmtId="0" fontId="0" fillId="0" borderId="0" xfId="0" applyAlignment="1">
      <alignment wrapText="1"/>
    </xf>
    <xf numFmtId="3" fontId="0" fillId="0" borderId="0" xfId="0" applyNumberFormat="1"/>
    <xf numFmtId="3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7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3" fontId="0" fillId="5" borderId="0" xfId="0" applyNumberFormat="1" applyFill="1" applyAlignment="1">
      <alignment horizontal="center"/>
    </xf>
    <xf numFmtId="0" fontId="0" fillId="6" borderId="0" xfId="0" applyFont="1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3" fontId="0" fillId="6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/>
    <xf numFmtId="0" fontId="2" fillId="5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3" fontId="0" fillId="7" borderId="0" xfId="0" applyNumberFormat="1" applyFill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14" fontId="11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>
      <alignment horizontal="center" vertical="center"/>
    </xf>
    <xf numFmtId="14" fontId="11" fillId="4" borderId="0" xfId="0" applyNumberFormat="1" applyFont="1" applyFill="1" applyBorder="1" applyAlignment="1">
      <alignment horizontal="center" vertical="center"/>
    </xf>
    <xf numFmtId="167" fontId="12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2" fillId="0" borderId="0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168" fontId="12" fillId="0" borderId="0" xfId="0" applyNumberFormat="1" applyFont="1" applyFill="1" applyBorder="1" applyAlignment="1">
      <alignment horizontal="center"/>
    </xf>
    <xf numFmtId="168" fontId="12" fillId="9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14" fontId="11" fillId="3" borderId="0" xfId="0" applyNumberFormat="1" applyFont="1" applyFill="1" applyBorder="1" applyAlignment="1">
      <alignment horizontal="center" vertical="center"/>
    </xf>
    <xf numFmtId="14" fontId="11" fillId="12" borderId="0" xfId="0" applyNumberFormat="1" applyFont="1" applyFill="1" applyBorder="1" applyAlignment="1">
      <alignment horizontal="center" vertical="center"/>
    </xf>
    <xf numFmtId="168" fontId="11" fillId="0" borderId="0" xfId="0" applyNumberFormat="1" applyFont="1" applyFill="1" applyBorder="1" applyAlignment="1">
      <alignment horizontal="center" vertical="center"/>
    </xf>
    <xf numFmtId="168" fontId="12" fillId="0" borderId="0" xfId="0" applyNumberFormat="1" applyFont="1" applyFill="1" applyBorder="1"/>
    <xf numFmtId="168" fontId="11" fillId="3" borderId="0" xfId="0" applyNumberFormat="1" applyFont="1" applyFill="1" applyBorder="1" applyAlignment="1">
      <alignment horizontal="center" vertical="center"/>
    </xf>
    <xf numFmtId="168" fontId="12" fillId="10" borderId="0" xfId="0" applyNumberFormat="1" applyFont="1" applyFill="1" applyBorder="1" applyAlignment="1">
      <alignment horizontal="center"/>
    </xf>
    <xf numFmtId="168" fontId="12" fillId="10" borderId="0" xfId="0" applyNumberFormat="1" applyFont="1" applyFill="1" applyBorder="1"/>
    <xf numFmtId="168" fontId="14" fillId="0" borderId="0" xfId="0" applyNumberFormat="1" applyFont="1" applyAlignment="1">
      <alignment horizontal="center"/>
    </xf>
    <xf numFmtId="168" fontId="12" fillId="8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/>
    <xf numFmtId="168" fontId="12" fillId="13" borderId="0" xfId="0" applyNumberFormat="1" applyFont="1" applyFill="1" applyBorder="1" applyAlignment="1">
      <alignment horizontal="center"/>
    </xf>
    <xf numFmtId="0" fontId="11" fillId="14" borderId="0" xfId="0" applyFont="1" applyFill="1" applyBorder="1" applyAlignment="1">
      <alignment horizontal="center" vertical="center"/>
    </xf>
    <xf numFmtId="0" fontId="3" fillId="5" borderId="0" xfId="0" applyFont="1" applyFill="1"/>
    <xf numFmtId="0" fontId="2" fillId="15" borderId="0" xfId="0" applyFont="1" applyFill="1" applyAlignment="1">
      <alignment horizontal="center"/>
    </xf>
    <xf numFmtId="0" fontId="0" fillId="15" borderId="0" xfId="0" applyFill="1"/>
    <xf numFmtId="0" fontId="3" fillId="15" borderId="0" xfId="0" applyFont="1" applyFill="1"/>
    <xf numFmtId="170" fontId="12" fillId="0" borderId="0" xfId="0" applyNumberFormat="1" applyFont="1" applyFill="1" applyBorder="1" applyAlignment="1">
      <alignment horizontal="center"/>
    </xf>
    <xf numFmtId="169" fontId="0" fillId="0" borderId="0" xfId="0" applyNumberFormat="1"/>
    <xf numFmtId="167" fontId="0" fillId="0" borderId="0" xfId="0" applyNumberFormat="1"/>
    <xf numFmtId="0" fontId="1" fillId="2" borderId="0" xfId="0" applyFont="1" applyFill="1"/>
    <xf numFmtId="166" fontId="0" fillId="0" borderId="0" xfId="1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13" borderId="0" xfId="0" applyFill="1"/>
    <xf numFmtId="0" fontId="1" fillId="11" borderId="0" xfId="0" applyFont="1" applyFill="1"/>
    <xf numFmtId="167" fontId="0" fillId="0" borderId="0" xfId="0" applyNumberFormat="1" applyAlignment="1">
      <alignment horizontal="center"/>
    </xf>
    <xf numFmtId="171" fontId="0" fillId="0" borderId="0" xfId="0" applyNumberFormat="1"/>
    <xf numFmtId="170" fontId="0" fillId="0" borderId="0" xfId="0" applyNumberFormat="1"/>
    <xf numFmtId="170" fontId="0" fillId="0" borderId="0" xfId="0" applyNumberFormat="1" applyAlignment="1">
      <alignment horizontal="center"/>
    </xf>
    <xf numFmtId="2" fontId="0" fillId="0" borderId="0" xfId="0" applyNumberFormat="1"/>
    <xf numFmtId="0" fontId="1" fillId="6" borderId="0" xfId="0" applyFont="1" applyFill="1"/>
    <xf numFmtId="168" fontId="0" fillId="0" borderId="0" xfId="0" applyNumberFormat="1" applyAlignment="1">
      <alignment horizontal="center"/>
    </xf>
    <xf numFmtId="0" fontId="1" fillId="13" borderId="0" xfId="0" applyFont="1" applyFill="1"/>
    <xf numFmtId="0" fontId="1" fillId="16" borderId="0" xfId="0" applyFont="1" applyFill="1"/>
    <xf numFmtId="0" fontId="15" fillId="17" borderId="0" xfId="0" applyFont="1" applyFill="1"/>
    <xf numFmtId="0" fontId="16" fillId="0" borderId="0" xfId="0" applyFont="1"/>
    <xf numFmtId="0" fontId="13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166" fontId="5" fillId="0" borderId="0" xfId="0" applyNumberFormat="1" applyFont="1" applyAlignment="1">
      <alignment horizontal="center"/>
    </xf>
    <xf numFmtId="168" fontId="11" fillId="18" borderId="0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3" fontId="0" fillId="0" borderId="0" xfId="0" applyNumberFormat="1" applyFill="1" applyAlignment="1">
      <alignment horizontal="center"/>
    </xf>
    <xf numFmtId="0" fontId="26" fillId="19" borderId="0" xfId="0" applyFont="1" applyFill="1" applyAlignment="1">
      <alignment horizontal="left"/>
    </xf>
    <xf numFmtId="0" fontId="30" fillId="19" borderId="0" xfId="0" applyFont="1" applyFill="1" applyAlignment="1">
      <alignment horizontal="center"/>
    </xf>
    <xf numFmtId="164" fontId="30" fillId="19" borderId="0" xfId="0" applyNumberFormat="1" applyFont="1" applyFill="1" applyAlignment="1">
      <alignment horizontal="center"/>
    </xf>
    <xf numFmtId="165" fontId="31" fillId="19" borderId="0" xfId="0" applyNumberFormat="1" applyFont="1" applyFill="1" applyBorder="1" applyAlignment="1">
      <alignment horizontal="center"/>
    </xf>
    <xf numFmtId="0" fontId="26" fillId="19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B9FF"/>
      <color rgb="FFFF99FF"/>
      <color rgb="FF0033CC"/>
      <color rgb="FFEC7524"/>
      <color rgb="FFEC8014"/>
      <color rgb="FFFF33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000"/>
              <a:t>Dissolved Aluminum--Collectes</a:t>
            </a:r>
            <a:r>
              <a:rPr lang="en-US" sz="1000" baseline="0"/>
              <a:t>d at Sites Between</a:t>
            </a:r>
            <a:br>
              <a:rPr lang="en-US" sz="1000" baseline="0"/>
            </a:br>
            <a:r>
              <a:rPr lang="en-US" sz="1000" baseline="0"/>
              <a:t>RK 90 and 100</a:t>
            </a:r>
            <a:endParaRPr lang="en-US" sz="1000"/>
          </a:p>
        </c:rich>
      </c:tx>
      <c:layout>
        <c:manualLayout>
          <c:xMode val="edge"/>
          <c:yMode val="edge"/>
          <c:x val="0.25143245155852201"/>
          <c:y val="4.17897942056655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203226842290275"/>
          <c:y val="0.16527429723458481"/>
          <c:w val="0.74938058867778712"/>
          <c:h val="0.672189889307314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wer"/>
            <c:forward val="3000"/>
            <c:dispRSqr val="1"/>
            <c:dispEq val="1"/>
            <c:trendlineLbl>
              <c:layout>
                <c:manualLayout>
                  <c:x val="8.7235897921674618E-2"/>
                  <c:y val="-0.1791347205907706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chemeClr val="tx1"/>
                        </a:solidFill>
                        <a:latin typeface="Gill Sans MT" panose="020B0502020104020203" pitchFamily="34" charset="0"/>
                        <a:ea typeface="+mn-ea"/>
                        <a:cs typeface="+mn-cs"/>
                      </a:defRPr>
                    </a:pPr>
                    <a:r>
                      <a:rPr lang="en-US" b="0" baseline="0"/>
                      <a:t>Pre Event = 0.008x</a:t>
                    </a:r>
                    <a:r>
                      <a:rPr lang="en-US" b="0" baseline="30000"/>
                      <a:t>0.219</a:t>
                    </a:r>
                    <a:br>
                      <a:rPr lang="en-US" b="0" baseline="0"/>
                    </a:br>
                    <a:r>
                      <a:rPr lang="en-US" b="0" baseline="0"/>
                      <a:t>R² = 0.2341</a:t>
                    </a:r>
                    <a:endParaRPr lang="en-US" b="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Dissolved'!$D$3:$D$171</c:f>
              <c:numCache>
                <c:formatCode>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 formatCode="General">
                  <c:v>327</c:v>
                </c:pt>
                <c:pt idx="154" formatCode="#,##0">
                  <c:v>2250</c:v>
                </c:pt>
                <c:pt idx="155" formatCode="#,##0">
                  <c:v>2920</c:v>
                </c:pt>
                <c:pt idx="156" formatCode="#,##0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Dissolved'!$F$3:$F$155</c:f>
              <c:numCache>
                <c:formatCode>0.0000</c:formatCode>
                <c:ptCount val="153"/>
                <c:pt idx="0">
                  <c:v>1.4999999999999999E-2</c:v>
                </c:pt>
                <c:pt idx="1">
                  <c:v>1.4999999999999999E-2</c:v>
                </c:pt>
                <c:pt idx="2">
                  <c:v>0.02</c:v>
                </c:pt>
                <c:pt idx="3">
                  <c:v>3.5000000000000003E-2</c:v>
                </c:pt>
                <c:pt idx="4">
                  <c:v>4.2000000000000003E-2</c:v>
                </c:pt>
                <c:pt idx="5">
                  <c:v>2.3E-2</c:v>
                </c:pt>
                <c:pt idx="6">
                  <c:v>0.02</c:v>
                </c:pt>
                <c:pt idx="7">
                  <c:v>1.7999999999999999E-2</c:v>
                </c:pt>
                <c:pt idx="8">
                  <c:v>3.5999999999999997E-2</c:v>
                </c:pt>
                <c:pt idx="9">
                  <c:v>2.1999999999999999E-2</c:v>
                </c:pt>
                <c:pt idx="10">
                  <c:v>1.7999999999999999E-2</c:v>
                </c:pt>
                <c:pt idx="11">
                  <c:v>2.5999999999999999E-2</c:v>
                </c:pt>
                <c:pt idx="12">
                  <c:v>2.1999999999999999E-2</c:v>
                </c:pt>
                <c:pt idx="13">
                  <c:v>0.02</c:v>
                </c:pt>
                <c:pt idx="14">
                  <c:v>3.3000000000000002E-2</c:v>
                </c:pt>
                <c:pt idx="15">
                  <c:v>2.1000000000000001E-2</c:v>
                </c:pt>
                <c:pt idx="16">
                  <c:v>2.5999999999999999E-2</c:v>
                </c:pt>
                <c:pt idx="17">
                  <c:v>1.9E-2</c:v>
                </c:pt>
                <c:pt idx="18">
                  <c:v>1.4999999999999999E-2</c:v>
                </c:pt>
                <c:pt idx="19">
                  <c:v>1.4999999999999999E-2</c:v>
                </c:pt>
                <c:pt idx="20">
                  <c:v>1.4999999999999999E-2</c:v>
                </c:pt>
                <c:pt idx="21">
                  <c:v>1.7000000000000001E-2</c:v>
                </c:pt>
                <c:pt idx="22">
                  <c:v>1.4999999999999999E-2</c:v>
                </c:pt>
                <c:pt idx="23">
                  <c:v>1.4999999999999999E-2</c:v>
                </c:pt>
                <c:pt idx="24">
                  <c:v>1.4999999999999999E-2</c:v>
                </c:pt>
                <c:pt idx="25">
                  <c:v>1.9E-2</c:v>
                </c:pt>
                <c:pt idx="26">
                  <c:v>1.4999999999999999E-2</c:v>
                </c:pt>
                <c:pt idx="27">
                  <c:v>1.4999999999999999E-2</c:v>
                </c:pt>
                <c:pt idx="28">
                  <c:v>2.1999999999999999E-2</c:v>
                </c:pt>
                <c:pt idx="29">
                  <c:v>7.0000000000000007E-2</c:v>
                </c:pt>
                <c:pt idx="30">
                  <c:v>0.03</c:v>
                </c:pt>
                <c:pt idx="31">
                  <c:v>3.1E-2</c:v>
                </c:pt>
                <c:pt idx="32">
                  <c:v>3.5999999999999997E-2</c:v>
                </c:pt>
                <c:pt idx="33">
                  <c:v>2.5999999999999999E-2</c:v>
                </c:pt>
                <c:pt idx="34">
                  <c:v>5.7000000000000002E-2</c:v>
                </c:pt>
                <c:pt idx="35">
                  <c:v>7.0999999999999994E-2</c:v>
                </c:pt>
                <c:pt idx="36">
                  <c:v>2.8000000000000001E-2</c:v>
                </c:pt>
                <c:pt idx="37">
                  <c:v>2.7E-2</c:v>
                </c:pt>
                <c:pt idx="38">
                  <c:v>1.7000000000000001E-2</c:v>
                </c:pt>
                <c:pt idx="39">
                  <c:v>2.3E-2</c:v>
                </c:pt>
                <c:pt idx="40">
                  <c:v>1.4999999999999999E-2</c:v>
                </c:pt>
                <c:pt idx="41">
                  <c:v>1.4999999999999999E-2</c:v>
                </c:pt>
                <c:pt idx="42">
                  <c:v>1.4999999999999999E-2</c:v>
                </c:pt>
                <c:pt idx="43">
                  <c:v>1.4999999999999999E-2</c:v>
                </c:pt>
                <c:pt idx="44">
                  <c:v>3.2000000000000001E-2</c:v>
                </c:pt>
                <c:pt idx="45">
                  <c:v>1.4999999999999999E-2</c:v>
                </c:pt>
                <c:pt idx="46">
                  <c:v>1.4999999999999999E-2</c:v>
                </c:pt>
                <c:pt idx="47">
                  <c:v>1.9E-2</c:v>
                </c:pt>
                <c:pt idx="48">
                  <c:v>1.7999999999999999E-2</c:v>
                </c:pt>
                <c:pt idx="49">
                  <c:v>1.4999999999999999E-2</c:v>
                </c:pt>
                <c:pt idx="50">
                  <c:v>1.4999999999999999E-2</c:v>
                </c:pt>
                <c:pt idx="51">
                  <c:v>1.6E-2</c:v>
                </c:pt>
                <c:pt idx="52">
                  <c:v>0.03</c:v>
                </c:pt>
                <c:pt idx="53">
                  <c:v>0.02</c:v>
                </c:pt>
                <c:pt idx="54">
                  <c:v>1.7999999999999999E-2</c:v>
                </c:pt>
                <c:pt idx="55">
                  <c:v>2.4E-2</c:v>
                </c:pt>
                <c:pt idx="56">
                  <c:v>2.1999999999999999E-2</c:v>
                </c:pt>
                <c:pt idx="57">
                  <c:v>3.7999999999999999E-2</c:v>
                </c:pt>
                <c:pt idx="58">
                  <c:v>1.4999999999999999E-2</c:v>
                </c:pt>
                <c:pt idx="59">
                  <c:v>1.7000000000000001E-2</c:v>
                </c:pt>
                <c:pt idx="60">
                  <c:v>1.4999999999999999E-2</c:v>
                </c:pt>
                <c:pt idx="61">
                  <c:v>2.1000000000000001E-2</c:v>
                </c:pt>
                <c:pt idx="62">
                  <c:v>1.9E-2</c:v>
                </c:pt>
                <c:pt idx="63">
                  <c:v>2.1999999999999999E-2</c:v>
                </c:pt>
                <c:pt idx="64">
                  <c:v>1.4999999999999999E-2</c:v>
                </c:pt>
                <c:pt idx="65">
                  <c:v>0.02</c:v>
                </c:pt>
                <c:pt idx="66">
                  <c:v>2.1999999999999999E-2</c:v>
                </c:pt>
                <c:pt idx="67">
                  <c:v>0.02</c:v>
                </c:pt>
                <c:pt idx="68">
                  <c:v>1.4999999999999999E-2</c:v>
                </c:pt>
                <c:pt idx="69">
                  <c:v>2.1000000000000001E-2</c:v>
                </c:pt>
                <c:pt idx="70">
                  <c:v>1.4999999999999999E-2</c:v>
                </c:pt>
                <c:pt idx="71">
                  <c:v>1.4999999999999999E-2</c:v>
                </c:pt>
                <c:pt idx="72">
                  <c:v>1.7999999999999999E-2</c:v>
                </c:pt>
                <c:pt idx="73">
                  <c:v>1.4999999999999999E-2</c:v>
                </c:pt>
                <c:pt idx="74">
                  <c:v>1.4999999999999999E-2</c:v>
                </c:pt>
                <c:pt idx="75">
                  <c:v>2.7E-2</c:v>
                </c:pt>
                <c:pt idx="76">
                  <c:v>1.4999999999999999E-2</c:v>
                </c:pt>
                <c:pt idx="77">
                  <c:v>3.4000000000000002E-2</c:v>
                </c:pt>
                <c:pt idx="78">
                  <c:v>1.4999999999999999E-2</c:v>
                </c:pt>
                <c:pt idx="79">
                  <c:v>4.7E-2</c:v>
                </c:pt>
                <c:pt idx="80">
                  <c:v>2.1999999999999999E-2</c:v>
                </c:pt>
                <c:pt idx="81">
                  <c:v>0.03</c:v>
                </c:pt>
                <c:pt idx="82">
                  <c:v>1.4999999999999999E-2</c:v>
                </c:pt>
                <c:pt idx="83">
                  <c:v>3.3000000000000002E-2</c:v>
                </c:pt>
                <c:pt idx="84">
                  <c:v>4.8000000000000001E-2</c:v>
                </c:pt>
                <c:pt idx="85">
                  <c:v>0.02</c:v>
                </c:pt>
                <c:pt idx="86">
                  <c:v>2.9000000000000001E-2</c:v>
                </c:pt>
                <c:pt idx="87">
                  <c:v>2.7E-2</c:v>
                </c:pt>
                <c:pt idx="88">
                  <c:v>4.2000000000000003E-2</c:v>
                </c:pt>
                <c:pt idx="89">
                  <c:v>1.4999999999999999E-2</c:v>
                </c:pt>
                <c:pt idx="90">
                  <c:v>1.4999999999999999E-2</c:v>
                </c:pt>
                <c:pt idx="91">
                  <c:v>1.4999999999999999E-2</c:v>
                </c:pt>
                <c:pt idx="92">
                  <c:v>3.5999999999999997E-2</c:v>
                </c:pt>
                <c:pt idx="93">
                  <c:v>1.4999999999999999E-2</c:v>
                </c:pt>
                <c:pt idx="94">
                  <c:v>2.5999999999999999E-2</c:v>
                </c:pt>
                <c:pt idx="95">
                  <c:v>1.4999999999999999E-2</c:v>
                </c:pt>
                <c:pt idx="96">
                  <c:v>1.4999999999999999E-2</c:v>
                </c:pt>
                <c:pt idx="97">
                  <c:v>0.02</c:v>
                </c:pt>
                <c:pt idx="98">
                  <c:v>2.8000000000000001E-2</c:v>
                </c:pt>
                <c:pt idx="99">
                  <c:v>1.4999999999999999E-2</c:v>
                </c:pt>
                <c:pt idx="100">
                  <c:v>1.4999999999999999E-2</c:v>
                </c:pt>
                <c:pt idx="101">
                  <c:v>2.3E-2</c:v>
                </c:pt>
                <c:pt idx="102">
                  <c:v>1.4999999999999999E-2</c:v>
                </c:pt>
                <c:pt idx="103">
                  <c:v>1.7999999999999999E-2</c:v>
                </c:pt>
                <c:pt idx="104">
                  <c:v>1.7999999999999999E-2</c:v>
                </c:pt>
                <c:pt idx="105">
                  <c:v>1.6E-2</c:v>
                </c:pt>
                <c:pt idx="106">
                  <c:v>1.7999999999999999E-2</c:v>
                </c:pt>
                <c:pt idx="107">
                  <c:v>1.7999999999999999E-2</c:v>
                </c:pt>
                <c:pt idx="108">
                  <c:v>3.6999999999999998E-2</c:v>
                </c:pt>
                <c:pt idx="109">
                  <c:v>0.03</c:v>
                </c:pt>
                <c:pt idx="110">
                  <c:v>3.6999999999999998E-2</c:v>
                </c:pt>
                <c:pt idx="111">
                  <c:v>0.02</c:v>
                </c:pt>
                <c:pt idx="112">
                  <c:v>0.04</c:v>
                </c:pt>
                <c:pt idx="113">
                  <c:v>0.03</c:v>
                </c:pt>
                <c:pt idx="114">
                  <c:v>2.5000000000000001E-2</c:v>
                </c:pt>
                <c:pt idx="115">
                  <c:v>2.4E-2</c:v>
                </c:pt>
                <c:pt idx="116">
                  <c:v>1.4999999999999999E-2</c:v>
                </c:pt>
                <c:pt idx="117">
                  <c:v>3.3000000000000002E-2</c:v>
                </c:pt>
                <c:pt idx="118">
                  <c:v>3.1E-2</c:v>
                </c:pt>
                <c:pt idx="119">
                  <c:v>5.6000000000000001E-2</c:v>
                </c:pt>
                <c:pt idx="120">
                  <c:v>3.1E-2</c:v>
                </c:pt>
                <c:pt idx="121">
                  <c:v>2.4E-2</c:v>
                </c:pt>
                <c:pt idx="122">
                  <c:v>1.4999999999999999E-2</c:v>
                </c:pt>
                <c:pt idx="123">
                  <c:v>1.4999999999999999E-2</c:v>
                </c:pt>
                <c:pt idx="124">
                  <c:v>1.4999999999999999E-2</c:v>
                </c:pt>
                <c:pt idx="125">
                  <c:v>1.4999999999999999E-2</c:v>
                </c:pt>
                <c:pt idx="126">
                  <c:v>1.4999999999999999E-2</c:v>
                </c:pt>
                <c:pt idx="127">
                  <c:v>2.1000000000000001E-2</c:v>
                </c:pt>
                <c:pt idx="128">
                  <c:v>1.7000000000000001E-2</c:v>
                </c:pt>
                <c:pt idx="129">
                  <c:v>2.8000000000000001E-2</c:v>
                </c:pt>
                <c:pt idx="130">
                  <c:v>0.04</c:v>
                </c:pt>
                <c:pt idx="131">
                  <c:v>3.1E-2</c:v>
                </c:pt>
                <c:pt idx="132">
                  <c:v>2.7E-2</c:v>
                </c:pt>
                <c:pt idx="133">
                  <c:v>3.5000000000000003E-2</c:v>
                </c:pt>
                <c:pt idx="134">
                  <c:v>2.4E-2</c:v>
                </c:pt>
                <c:pt idx="135">
                  <c:v>7.8E-2</c:v>
                </c:pt>
                <c:pt idx="136">
                  <c:v>5.0999999999999997E-2</c:v>
                </c:pt>
                <c:pt idx="137">
                  <c:v>3.3000000000000002E-2</c:v>
                </c:pt>
                <c:pt idx="138">
                  <c:v>4.4499999999999998E-2</c:v>
                </c:pt>
                <c:pt idx="139">
                  <c:v>2.9000000000000001E-2</c:v>
                </c:pt>
                <c:pt idx="140">
                  <c:v>4.8000000000000001E-2</c:v>
                </c:pt>
                <c:pt idx="141">
                  <c:v>0.04</c:v>
                </c:pt>
                <c:pt idx="142">
                  <c:v>3.3000000000000002E-2</c:v>
                </c:pt>
                <c:pt idx="143">
                  <c:v>4.3999999999999997E-2</c:v>
                </c:pt>
                <c:pt idx="144">
                  <c:v>0.05</c:v>
                </c:pt>
                <c:pt idx="145">
                  <c:v>0.05</c:v>
                </c:pt>
                <c:pt idx="146">
                  <c:v>4.2999999999999997E-2</c:v>
                </c:pt>
                <c:pt idx="147">
                  <c:v>8.5000000000000006E-2</c:v>
                </c:pt>
                <c:pt idx="148">
                  <c:v>3.9E-2</c:v>
                </c:pt>
                <c:pt idx="149">
                  <c:v>3.6999999999999998E-2</c:v>
                </c:pt>
                <c:pt idx="150">
                  <c:v>0.02</c:v>
                </c:pt>
                <c:pt idx="151">
                  <c:v>6.6000000000000003E-2</c:v>
                </c:pt>
                <c:pt idx="152">
                  <c:v>6.0999999999999999E-2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F3-42D0-824C-45784C20EB34}"/>
            </c:ext>
          </c:extLst>
        </c:ser>
        <c:ser>
          <c:idx val="1"/>
          <c:order val="1"/>
          <c:tx>
            <c:strRef>
              <c:f>'Durango Dissolved'!$A$179</c:f>
              <c:strCache>
                <c:ptCount val="1"/>
                <c:pt idx="0">
                  <c:v>USGS 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'Durango Dissolved'!$D$156:$D$159</c:f>
              <c:numCache>
                <c:formatCode>#,##0</c:formatCode>
                <c:ptCount val="4"/>
                <c:pt idx="0" formatCode="General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'Durango Dissolved'!$F$156:$F$159</c:f>
              <c:numCache>
                <c:formatCode>0.0000</c:formatCode>
                <c:ptCount val="4"/>
                <c:pt idx="0">
                  <c:v>9.7000000000000003E-2</c:v>
                </c:pt>
                <c:pt idx="1">
                  <c:v>0.02</c:v>
                </c:pt>
                <c:pt idx="2">
                  <c:v>0.04</c:v>
                </c:pt>
                <c:pt idx="3">
                  <c:v>3.1E-2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F3-42D0-824C-45784C20EB34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  <c:extLst xmlns:c15="http://schemas.microsoft.com/office/drawing/2012/chart"/>
            </c:numRef>
          </c:xVal>
          <c:yVal>
            <c:numRef>
              <c:f>'Durango Dissolved'!$F$160:$F$171</c:f>
              <c:numCache>
                <c:formatCode>0.0000</c:formatCode>
                <c:ptCount val="12"/>
                <c:pt idx="0">
                  <c:v>2.1999999999999999E-2</c:v>
                </c:pt>
                <c:pt idx="1">
                  <c:v>2.1999999999999999E-2</c:v>
                </c:pt>
                <c:pt idx="2">
                  <c:v>6.7000000000000004E-2</c:v>
                </c:pt>
                <c:pt idx="3">
                  <c:v>0.17</c:v>
                </c:pt>
                <c:pt idx="4">
                  <c:v>0.15</c:v>
                </c:pt>
                <c:pt idx="5">
                  <c:v>0.11</c:v>
                </c:pt>
                <c:pt idx="6">
                  <c:v>4.7E-2</c:v>
                </c:pt>
                <c:pt idx="7">
                  <c:v>6.7000000000000004E-2</c:v>
                </c:pt>
                <c:pt idx="8">
                  <c:v>5.8000000000000003E-2</c:v>
                </c:pt>
                <c:pt idx="9">
                  <c:v>4.5999999999999999E-2</c:v>
                </c:pt>
                <c:pt idx="10">
                  <c:v>5.0999999999999997E-2</c:v>
                </c:pt>
                <c:pt idx="11">
                  <c:v>9.4E-2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6AF3-42D0-824C-45784C20E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24032"/>
        <c:axId val="795016592"/>
        <c:extLst/>
      </c:scatterChart>
      <c:valAx>
        <c:axId val="32322403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95016592"/>
        <c:crosses val="autoZero"/>
        <c:crossBetween val="midCat"/>
      </c:valAx>
      <c:valAx>
        <c:axId val="79501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3.3768203313604597E-2"/>
              <c:y val="0.23984025899884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24032"/>
        <c:crosses val="autoZero"/>
        <c:crossBetween val="midCat"/>
        <c:minorUnit val="1.0000000000000002E-2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3423618583234889"/>
          <c:y val="0.17284825611154231"/>
          <c:w val="0.34380970285918716"/>
          <c:h val="0.16996665242244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000"/>
              <a:t>Dissolved Lead Collected</a:t>
            </a:r>
            <a:r>
              <a:rPr lang="en-US" sz="1000" baseline="0"/>
              <a:t> at Sites Between </a:t>
            </a:r>
            <a:br>
              <a:rPr lang="en-US" sz="1000" baseline="0"/>
            </a:br>
            <a:r>
              <a:rPr lang="en-US" sz="1000" baseline="0"/>
              <a:t>RK 90 and 100</a:t>
            </a:r>
            <a:endParaRPr lang="en-US" sz="1000"/>
          </a:p>
        </c:rich>
      </c:tx>
      <c:layout>
        <c:manualLayout>
          <c:xMode val="edge"/>
          <c:yMode val="edge"/>
          <c:x val="0.27297143910046268"/>
          <c:y val="1.79721380981223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35246785098708"/>
          <c:y val="0.20725120129214616"/>
          <c:w val="0.75790028953566069"/>
          <c:h val="0.635841550575408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forward val="3000"/>
            <c:dispRSqr val="1"/>
            <c:dispEq val="1"/>
            <c:trendlineLbl>
              <c:layout>
                <c:manualLayout>
                  <c:x val="7.3554088248895116E-2"/>
                  <c:y val="-0.4637972594562803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chemeClr val="tx1"/>
                        </a:solidFill>
                        <a:latin typeface="Gill Sans MT" panose="020B0502020104020203" pitchFamily="34" charset="0"/>
                        <a:ea typeface="+mn-ea"/>
                        <a:cs typeface="+mn-cs"/>
                      </a:defRPr>
                    </a:pPr>
                    <a:r>
                      <a:rPr lang="en-US" b="0" baseline="0"/>
                      <a:t>Pre Event = 0.01179x</a:t>
                    </a:r>
                    <a:r>
                      <a:rPr lang="en-US" b="0" baseline="30000"/>
                      <a:t>-0.34921431</a:t>
                    </a:r>
                    <a:br>
                      <a:rPr lang="en-US" b="0" baseline="0"/>
                    </a:br>
                    <a:r>
                      <a:rPr lang="en-US" b="0" baseline="0"/>
                      <a:t>R² = 0.16530639</a:t>
                    </a:r>
                    <a:endParaRPr lang="en-US" b="0"/>
                  </a:p>
                </c:rich>
              </c:tx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Dissolved'!$D$3:$D$171</c:f>
              <c:numCache>
                <c:formatCode>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 formatCode="General">
                  <c:v>327</c:v>
                </c:pt>
                <c:pt idx="154" formatCode="#,##0">
                  <c:v>2250</c:v>
                </c:pt>
                <c:pt idx="155" formatCode="#,##0">
                  <c:v>2920</c:v>
                </c:pt>
                <c:pt idx="156" formatCode="#,##0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Dissolved'!$M$3:$M$155</c:f>
              <c:numCache>
                <c:formatCode>0.0000</c:formatCode>
                <c:ptCount val="153"/>
                <c:pt idx="0">
                  <c:v>6.9999999999999999E-4</c:v>
                </c:pt>
                <c:pt idx="1">
                  <c:v>6.9999999999999999E-4</c:v>
                </c:pt>
                <c:pt idx="2">
                  <c:v>4.4999999999999997E-3</c:v>
                </c:pt>
                <c:pt idx="3">
                  <c:v>4.7000000000000002E-3</c:v>
                </c:pt>
                <c:pt idx="4">
                  <c:v>3.8999999999999998E-3</c:v>
                </c:pt>
                <c:pt idx="5">
                  <c:v>4.0000000000000001E-3</c:v>
                </c:pt>
                <c:pt idx="6">
                  <c:v>4.2000000000000006E-3</c:v>
                </c:pt>
                <c:pt idx="7">
                  <c:v>3.2000000000000002E-3</c:v>
                </c:pt>
                <c:pt idx="8">
                  <c:v>3.3E-3</c:v>
                </c:pt>
                <c:pt idx="9">
                  <c:v>3.7000000000000002E-3</c:v>
                </c:pt>
                <c:pt idx="10">
                  <c:v>4.0000000000000001E-3</c:v>
                </c:pt>
                <c:pt idx="11">
                  <c:v>3.3999999999999998E-3</c:v>
                </c:pt>
                <c:pt idx="36">
                  <c:v>5.0000000000000001E-3</c:v>
                </c:pt>
                <c:pt idx="37">
                  <c:v>4.5999999999999999E-3</c:v>
                </c:pt>
                <c:pt idx="131">
                  <c:v>3.2000000000000002E-3</c:v>
                </c:pt>
                <c:pt idx="132">
                  <c:v>3.7000000000000002E-3</c:v>
                </c:pt>
                <c:pt idx="133">
                  <c:v>6.9999999999999999E-4</c:v>
                </c:pt>
                <c:pt idx="134">
                  <c:v>6.9999999999999999E-4</c:v>
                </c:pt>
                <c:pt idx="135">
                  <c:v>6.9999999999999999E-4</c:v>
                </c:pt>
                <c:pt idx="136">
                  <c:v>6.9999999999999999E-4</c:v>
                </c:pt>
                <c:pt idx="137">
                  <c:v>6.9999999999999999E-4</c:v>
                </c:pt>
                <c:pt idx="138">
                  <c:v>6.9999999999999999E-4</c:v>
                </c:pt>
                <c:pt idx="139">
                  <c:v>4.0000000000000001E-3</c:v>
                </c:pt>
                <c:pt idx="140">
                  <c:v>3.3999999999999998E-3</c:v>
                </c:pt>
                <c:pt idx="142">
                  <c:v>6.9999999999999999E-4</c:v>
                </c:pt>
                <c:pt idx="143">
                  <c:v>6.9999999999999999E-4</c:v>
                </c:pt>
                <c:pt idx="144">
                  <c:v>6.9999999999999999E-4</c:v>
                </c:pt>
                <c:pt idx="145">
                  <c:v>6.9999999999999999E-4</c:v>
                </c:pt>
                <c:pt idx="147">
                  <c:v>3.7000000000000002E-3</c:v>
                </c:pt>
                <c:pt idx="148">
                  <c:v>3.5000000000000001E-3</c:v>
                </c:pt>
                <c:pt idx="149">
                  <c:v>3.3999999999999998E-3</c:v>
                </c:pt>
                <c:pt idx="150">
                  <c:v>6.9999999999999999E-4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83-4FEC-A2BE-71335A239605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EC7524"/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Dissolved'!$M$160:$M$171</c:f>
              <c:numCache>
                <c:formatCode>General</c:formatCode>
                <c:ptCount val="12"/>
                <c:pt idx="0">
                  <c:v>2.8000000000000003E-4</c:v>
                </c:pt>
                <c:pt idx="1">
                  <c:v>1.1999999999999999E-3</c:v>
                </c:pt>
                <c:pt idx="2">
                  <c:v>4.0999999999999999E-4</c:v>
                </c:pt>
                <c:pt idx="3">
                  <c:v>2.5000000000000001E-3</c:v>
                </c:pt>
                <c:pt idx="4">
                  <c:v>6.4999999999999997E-4</c:v>
                </c:pt>
                <c:pt idx="5">
                  <c:v>8.9000000000000006E-4</c:v>
                </c:pt>
                <c:pt idx="6">
                  <c:v>9.3999999999999997E-4</c:v>
                </c:pt>
                <c:pt idx="7">
                  <c:v>1.1999999999999999E-3</c:v>
                </c:pt>
                <c:pt idx="8">
                  <c:v>8.9999999999999998E-4</c:v>
                </c:pt>
                <c:pt idx="9">
                  <c:v>6.4000000000000005E-4</c:v>
                </c:pt>
                <c:pt idx="10">
                  <c:v>7.2999999999999996E-4</c:v>
                </c:pt>
                <c:pt idx="11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83-4FEC-A2BE-71335A239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29784"/>
        <c:axId val="32323017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Dissolved'!$A$179</c15:sqref>
                        </c15:formulaRef>
                      </c:ext>
                    </c:extLst>
                    <c:strCache>
                      <c:ptCount val="1"/>
                      <c:pt idx="0">
                        <c:v>USGS Historic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8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Dissolved'!$D$157:$D$159</c15:sqref>
                        </c15:formulaRef>
                      </c:ext>
                    </c:extLst>
                    <c:numCache>
                      <c:formatCode>#,##0</c:formatCode>
                      <c:ptCount val="3"/>
                      <c:pt idx="0">
                        <c:v>2250</c:v>
                      </c:pt>
                      <c:pt idx="1">
                        <c:v>2920</c:v>
                      </c:pt>
                      <c:pt idx="2">
                        <c:v>1110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Dissolved'!$L$157:$L$159</c15:sqref>
                        </c15:formulaRef>
                      </c:ext>
                    </c:extLst>
                    <c:numCache>
                      <c:formatCode>0.0000</c:formatCode>
                      <c:ptCount val="3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6583-4FEC-A2BE-71335A239605}"/>
                  </c:ext>
                </c:extLst>
              </c15:ser>
            </c15:filteredScatterSeries>
          </c:ext>
        </c:extLst>
      </c:scatterChart>
      <c:valAx>
        <c:axId val="323229784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30176"/>
        <c:crosses val="autoZero"/>
        <c:crossBetween val="midCat"/>
      </c:valAx>
      <c:valAx>
        <c:axId val="32323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1.6728801597857598E-2"/>
              <c:y val="0.25388184938421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29784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40317505324254"/>
          <c:y val="0.13014625479507369"/>
          <c:w val="0.75742600382648617"/>
          <c:h val="7.1990262086804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Colloidal Aluminum</a:t>
            </a:r>
            <a:r>
              <a:rPr lang="en-US" sz="1100" baseline="0"/>
              <a:t> Collected at Sites Between </a:t>
            </a:r>
            <a:br>
              <a:rPr lang="en-US" sz="1100" baseline="0"/>
            </a:br>
            <a:r>
              <a:rPr lang="en-US" sz="1100" baseline="0"/>
              <a:t>RK 90 and 100</a:t>
            </a:r>
            <a:endParaRPr lang="en-US" sz="1100"/>
          </a:p>
        </c:rich>
      </c:tx>
      <c:layout>
        <c:manualLayout>
          <c:xMode val="edge"/>
          <c:yMode val="edge"/>
          <c:x val="0.22765698706796053"/>
          <c:y val="1.20845921450151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1275542974046674"/>
          <c:w val="0.7812683727034121"/>
          <c:h val="0.556065688163601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LogQonly'!$D$1</c:f>
              <c:strCache>
                <c:ptCount val="1"/>
                <c:pt idx="0">
                  <c:v>EPA Pre-2016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75000"/>
                    <a:lumOff val="2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9.3543067936553523E-2"/>
                  <c:y val="-0.1423793324928039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100" b="0"/>
                      <a:t>Pre 2016 = 0.9281x</a:t>
                    </a:r>
                    <a:r>
                      <a:rPr lang="en-US" sz="1100" b="0" baseline="30000"/>
                      <a:t>2</a:t>
                    </a:r>
                    <a:r>
                      <a:rPr lang="en-US" sz="1100" b="0"/>
                      <a:t> - 3.8037x + 4.0414</a:t>
                    </a:r>
                    <a:br>
                      <a:rPr lang="en-US" sz="1100" b="0"/>
                    </a:br>
                    <a:r>
                      <a:rPr lang="en-US" sz="1100" b="0"/>
                      <a:t>R² = 0.337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LogQonly'!$D$3:$D$155</c:f>
              <c:numCache>
                <c:formatCode>0.000</c:formatCode>
                <c:ptCount val="153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</c:numCache>
            </c:numRef>
          </c:xVal>
          <c:yVal>
            <c:numRef>
              <c:f>'Durango Colloidal LogQonly'!$F$3:$F$155</c:f>
              <c:numCache>
                <c:formatCode>0.000</c:formatCode>
                <c:ptCount val="153"/>
                <c:pt idx="0">
                  <c:v>7.3999999999999996E-2</c:v>
                </c:pt>
                <c:pt idx="1">
                  <c:v>8.4000000000000005E-2</c:v>
                </c:pt>
                <c:pt idx="2">
                  <c:v>0.27800000000000002</c:v>
                </c:pt>
                <c:pt idx="3">
                  <c:v>0.215</c:v>
                </c:pt>
                <c:pt idx="4">
                  <c:v>0.39700000000000002</c:v>
                </c:pt>
                <c:pt idx="5">
                  <c:v>0.32400000000000001</c:v>
                </c:pt>
                <c:pt idx="6">
                  <c:v>0.46</c:v>
                </c:pt>
                <c:pt idx="7">
                  <c:v>0.26800000000000002</c:v>
                </c:pt>
                <c:pt idx="8">
                  <c:v>0.21099999999999999</c:v>
                </c:pt>
                <c:pt idx="9">
                  <c:v>0.54500000000000004</c:v>
                </c:pt>
                <c:pt idx="10">
                  <c:v>0.42199999999999999</c:v>
                </c:pt>
                <c:pt idx="11">
                  <c:v>0.32400000000000001</c:v>
                </c:pt>
                <c:pt idx="12">
                  <c:v>0.32200000000000001</c:v>
                </c:pt>
                <c:pt idx="13">
                  <c:v>0.437</c:v>
                </c:pt>
                <c:pt idx="14">
                  <c:v>0.41399999999999998</c:v>
                </c:pt>
                <c:pt idx="15">
                  <c:v>5.8000000000000003E-2</c:v>
                </c:pt>
                <c:pt idx="16">
                  <c:v>1.2999999999999999E-2</c:v>
                </c:pt>
                <c:pt idx="17">
                  <c:v>3.2000000000000001E-2</c:v>
                </c:pt>
                <c:pt idx="18">
                  <c:v>2.5000000000000001E-2</c:v>
                </c:pt>
                <c:pt idx="19">
                  <c:v>1.0999999999999999E-2</c:v>
                </c:pt>
                <c:pt idx="20">
                  <c:v>3.6999999999999998E-2</c:v>
                </c:pt>
                <c:pt idx="21">
                  <c:v>4.4999999999999998E-2</c:v>
                </c:pt>
                <c:pt idx="22">
                  <c:v>7.5999999999999998E-2</c:v>
                </c:pt>
                <c:pt idx="23">
                  <c:v>7.9000000000000001E-2</c:v>
                </c:pt>
                <c:pt idx="24">
                  <c:v>7.4999999999999997E-2</c:v>
                </c:pt>
                <c:pt idx="25">
                  <c:v>6.7000000000000004E-2</c:v>
                </c:pt>
                <c:pt idx="26">
                  <c:v>3.5999999999999997E-2</c:v>
                </c:pt>
                <c:pt idx="27">
                  <c:v>6.9000000000000006E-2</c:v>
                </c:pt>
                <c:pt idx="28">
                  <c:v>0.155</c:v>
                </c:pt>
                <c:pt idx="29">
                  <c:v>8.8999999999999996E-2</c:v>
                </c:pt>
                <c:pt idx="30">
                  <c:v>0.28699999999999998</c:v>
                </c:pt>
                <c:pt idx="31">
                  <c:v>3.4159999999999999</c:v>
                </c:pt>
                <c:pt idx="32">
                  <c:v>0.214</c:v>
                </c:pt>
                <c:pt idx="33">
                  <c:v>0.217</c:v>
                </c:pt>
                <c:pt idx="34">
                  <c:v>1.4930000000000001</c:v>
                </c:pt>
                <c:pt idx="35">
                  <c:v>1.0029999999999999</c:v>
                </c:pt>
                <c:pt idx="36">
                  <c:v>3.3000000000000002E-2</c:v>
                </c:pt>
                <c:pt idx="37">
                  <c:v>0.03</c:v>
                </c:pt>
                <c:pt idx="38">
                  <c:v>3.1E-2</c:v>
                </c:pt>
                <c:pt idx="39">
                  <c:v>3.3000000000000002E-2</c:v>
                </c:pt>
                <c:pt idx="40">
                  <c:v>4.3999999999999997E-2</c:v>
                </c:pt>
                <c:pt idx="41">
                  <c:v>9.0999999999999998E-2</c:v>
                </c:pt>
                <c:pt idx="42">
                  <c:v>6.4000000000000001E-2</c:v>
                </c:pt>
                <c:pt idx="43">
                  <c:v>0.09</c:v>
                </c:pt>
                <c:pt idx="44">
                  <c:v>7.2999999999999995E-2</c:v>
                </c:pt>
                <c:pt idx="45">
                  <c:v>7.2999999999999995E-2</c:v>
                </c:pt>
                <c:pt idx="46">
                  <c:v>6.3E-2</c:v>
                </c:pt>
                <c:pt idx="47">
                  <c:v>6.8000000000000005E-2</c:v>
                </c:pt>
                <c:pt idx="48">
                  <c:v>7.3999999999999996E-2</c:v>
                </c:pt>
                <c:pt idx="49">
                  <c:v>0.13900000000000001</c:v>
                </c:pt>
                <c:pt idx="50">
                  <c:v>0.17</c:v>
                </c:pt>
                <c:pt idx="51">
                  <c:v>0.56399999999999995</c:v>
                </c:pt>
                <c:pt idx="52">
                  <c:v>0.625</c:v>
                </c:pt>
                <c:pt idx="53">
                  <c:v>0.432</c:v>
                </c:pt>
                <c:pt idx="54">
                  <c:v>0.29799999999999999</c:v>
                </c:pt>
                <c:pt idx="55">
                  <c:v>1.373</c:v>
                </c:pt>
                <c:pt idx="56">
                  <c:v>1.2450000000000001</c:v>
                </c:pt>
                <c:pt idx="57">
                  <c:v>3.786</c:v>
                </c:pt>
                <c:pt idx="58">
                  <c:v>0.25800000000000001</c:v>
                </c:pt>
                <c:pt idx="59">
                  <c:v>0.33900000000000002</c:v>
                </c:pt>
                <c:pt idx="60">
                  <c:v>0.17399999999999999</c:v>
                </c:pt>
                <c:pt idx="61">
                  <c:v>0.185</c:v>
                </c:pt>
                <c:pt idx="62">
                  <c:v>0.17499999999999999</c:v>
                </c:pt>
                <c:pt idx="63">
                  <c:v>6.2E-2</c:v>
                </c:pt>
                <c:pt idx="64">
                  <c:v>5.8999999999999997E-2</c:v>
                </c:pt>
                <c:pt idx="65">
                  <c:v>0.16400000000000001</c:v>
                </c:pt>
                <c:pt idx="66">
                  <c:v>0.441</c:v>
                </c:pt>
                <c:pt idx="67">
                  <c:v>0.153</c:v>
                </c:pt>
                <c:pt idx="68">
                  <c:v>0.08</c:v>
                </c:pt>
                <c:pt idx="69">
                  <c:v>8.4000000000000005E-2</c:v>
                </c:pt>
                <c:pt idx="70">
                  <c:v>0.10299999999999999</c:v>
                </c:pt>
                <c:pt idx="71">
                  <c:v>7.1999999999999995E-2</c:v>
                </c:pt>
                <c:pt idx="72">
                  <c:v>5.7000000000000002E-2</c:v>
                </c:pt>
                <c:pt idx="73">
                  <c:v>8.8999999999999996E-2</c:v>
                </c:pt>
                <c:pt idx="74">
                  <c:v>5.5E-2</c:v>
                </c:pt>
                <c:pt idx="75">
                  <c:v>3.5000000000000003E-2</c:v>
                </c:pt>
                <c:pt idx="76">
                  <c:v>7.1999999999999995E-2</c:v>
                </c:pt>
                <c:pt idx="77">
                  <c:v>0.14699999999999999</c:v>
                </c:pt>
                <c:pt idx="78">
                  <c:v>0.151</c:v>
                </c:pt>
                <c:pt idx="79">
                  <c:v>0.13500000000000001</c:v>
                </c:pt>
                <c:pt idx="80">
                  <c:v>0.77900000000000003</c:v>
                </c:pt>
                <c:pt idx="81">
                  <c:v>0.73</c:v>
                </c:pt>
                <c:pt idx="82">
                  <c:v>0.49399999999999999</c:v>
                </c:pt>
                <c:pt idx="83">
                  <c:v>1.5840000000000001</c:v>
                </c:pt>
                <c:pt idx="84">
                  <c:v>0.32700000000000001</c:v>
                </c:pt>
                <c:pt idx="85">
                  <c:v>0.316</c:v>
                </c:pt>
                <c:pt idx="86">
                  <c:v>0.4</c:v>
                </c:pt>
                <c:pt idx="87">
                  <c:v>0.30099999999999999</c:v>
                </c:pt>
                <c:pt idx="88">
                  <c:v>0.53800000000000003</c:v>
                </c:pt>
                <c:pt idx="89">
                  <c:v>4.5999999999999999E-2</c:v>
                </c:pt>
                <c:pt idx="90">
                  <c:v>6.3E-2</c:v>
                </c:pt>
                <c:pt idx="91">
                  <c:v>6.3E-2</c:v>
                </c:pt>
                <c:pt idx="92">
                  <c:v>3.3000000000000002E-2</c:v>
                </c:pt>
                <c:pt idx="93">
                  <c:v>2.5000000000000001E-2</c:v>
                </c:pt>
                <c:pt idx="94">
                  <c:v>3.4000000000000002E-2</c:v>
                </c:pt>
                <c:pt idx="95">
                  <c:v>1.7000000000000001E-2</c:v>
                </c:pt>
                <c:pt idx="96">
                  <c:v>1.2999999999999999E-2</c:v>
                </c:pt>
                <c:pt idx="97">
                  <c:v>6.2E-2</c:v>
                </c:pt>
                <c:pt idx="98">
                  <c:v>7.0000000000000007E-2</c:v>
                </c:pt>
                <c:pt idx="99">
                  <c:v>4.4999999999999998E-2</c:v>
                </c:pt>
                <c:pt idx="100">
                  <c:v>6.8000000000000005E-2</c:v>
                </c:pt>
                <c:pt idx="101">
                  <c:v>0.113</c:v>
                </c:pt>
                <c:pt idx="102">
                  <c:v>0.27700000000000002</c:v>
                </c:pt>
                <c:pt idx="103">
                  <c:v>0.11600000000000001</c:v>
                </c:pt>
                <c:pt idx="104">
                  <c:v>0.11899999999999999</c:v>
                </c:pt>
                <c:pt idx="105">
                  <c:v>0.247</c:v>
                </c:pt>
                <c:pt idx="106">
                  <c:v>0.223</c:v>
                </c:pt>
                <c:pt idx="107">
                  <c:v>0.55800000000000005</c:v>
                </c:pt>
                <c:pt idx="108">
                  <c:v>0.49</c:v>
                </c:pt>
                <c:pt idx="109">
                  <c:v>0.26300000000000001</c:v>
                </c:pt>
                <c:pt idx="110">
                  <c:v>0.33900000000000002</c:v>
                </c:pt>
                <c:pt idx="111">
                  <c:v>3.4000000000000002E-2</c:v>
                </c:pt>
                <c:pt idx="112">
                  <c:v>2.5999999999999999E-2</c:v>
                </c:pt>
                <c:pt idx="113">
                  <c:v>0.16900000000000001</c:v>
                </c:pt>
                <c:pt idx="114">
                  <c:v>0.18099999999999999</c:v>
                </c:pt>
                <c:pt idx="115">
                  <c:v>0.27300000000000002</c:v>
                </c:pt>
                <c:pt idx="116">
                  <c:v>6.0999999999999999E-2</c:v>
                </c:pt>
                <c:pt idx="117">
                  <c:v>6.0999999999999999E-2</c:v>
                </c:pt>
                <c:pt idx="118">
                  <c:v>0.27600000000000002</c:v>
                </c:pt>
                <c:pt idx="119">
                  <c:v>0.25800000000000001</c:v>
                </c:pt>
                <c:pt idx="120">
                  <c:v>0.192</c:v>
                </c:pt>
                <c:pt idx="121">
                  <c:v>0.27200000000000002</c:v>
                </c:pt>
                <c:pt idx="122">
                  <c:v>0.14000000000000001</c:v>
                </c:pt>
                <c:pt idx="123">
                  <c:v>0.159</c:v>
                </c:pt>
                <c:pt idx="124">
                  <c:v>0.16900000000000001</c:v>
                </c:pt>
                <c:pt idx="125">
                  <c:v>0.24199999999999999</c:v>
                </c:pt>
                <c:pt idx="126">
                  <c:v>0.28000000000000003</c:v>
                </c:pt>
                <c:pt idx="127">
                  <c:v>0.34399999999999997</c:v>
                </c:pt>
                <c:pt idx="128">
                  <c:v>0.308</c:v>
                </c:pt>
                <c:pt idx="129">
                  <c:v>0.24299999999999999</c:v>
                </c:pt>
                <c:pt idx="131">
                  <c:v>1.256</c:v>
                </c:pt>
                <c:pt idx="132">
                  <c:v>1.6080000000000001</c:v>
                </c:pt>
                <c:pt idx="133">
                  <c:v>0.38</c:v>
                </c:pt>
                <c:pt idx="134">
                  <c:v>0.41699999999999998</c:v>
                </c:pt>
                <c:pt idx="135">
                  <c:v>2.4620000000000002</c:v>
                </c:pt>
                <c:pt idx="136">
                  <c:v>1.9770000000000001</c:v>
                </c:pt>
                <c:pt idx="137">
                  <c:v>0.28899999999999998</c:v>
                </c:pt>
                <c:pt idx="138">
                  <c:v>0.35349999999999998</c:v>
                </c:pt>
                <c:pt idx="139">
                  <c:v>0.67900000000000005</c:v>
                </c:pt>
                <c:pt idx="140">
                  <c:v>0.39600000000000002</c:v>
                </c:pt>
                <c:pt idx="141">
                  <c:v>0</c:v>
                </c:pt>
                <c:pt idx="142">
                  <c:v>4.2999999999999997E-2</c:v>
                </c:pt>
                <c:pt idx="143">
                  <c:v>2.5000000000000001E-2</c:v>
                </c:pt>
                <c:pt idx="144">
                  <c:v>0.51500000000000001</c:v>
                </c:pt>
                <c:pt idx="145">
                  <c:v>0.48699999999999999</c:v>
                </c:pt>
                <c:pt idx="146">
                  <c:v>0</c:v>
                </c:pt>
                <c:pt idx="147">
                  <c:v>0.13700000000000001</c:v>
                </c:pt>
                <c:pt idx="148">
                  <c:v>0.16200000000000001</c:v>
                </c:pt>
                <c:pt idx="149">
                  <c:v>0.17100000000000001</c:v>
                </c:pt>
                <c:pt idx="150">
                  <c:v>0.16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88-417D-AF5B-F50F6C61FA28}"/>
            </c:ext>
          </c:extLst>
        </c:ser>
        <c:ser>
          <c:idx val="1"/>
          <c:order val="1"/>
          <c:tx>
            <c:strRef>
              <c:f>'Durango Colloidal LogQonly'!$W$3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'Durango Colloidal LogQonly'!$D$161:$D$171</c:f>
              <c:numCache>
                <c:formatCode>0.000</c:formatCode>
                <c:ptCount val="11"/>
                <c:pt idx="0">
                  <c:v>2.8457180179666586</c:v>
                </c:pt>
                <c:pt idx="1">
                  <c:v>2.828015064223977</c:v>
                </c:pt>
                <c:pt idx="2">
                  <c:v>3.1583624920952498</c:v>
                </c:pt>
                <c:pt idx="3">
                  <c:v>3.2380461031287955</c:v>
                </c:pt>
                <c:pt idx="4">
                  <c:v>3.4082399653118496</c:v>
                </c:pt>
                <c:pt idx="5">
                  <c:v>3.7084209001347128</c:v>
                </c:pt>
                <c:pt idx="6">
                  <c:v>3.7084209001347128</c:v>
                </c:pt>
                <c:pt idx="7">
                  <c:v>3.6334684555795866</c:v>
                </c:pt>
                <c:pt idx="8">
                  <c:v>3.6334684555795866</c:v>
                </c:pt>
                <c:pt idx="9">
                  <c:v>3.6334684555795866</c:v>
                </c:pt>
                <c:pt idx="10">
                  <c:v>3.4393326938302629</c:v>
                </c:pt>
              </c:numCache>
            </c:numRef>
          </c:xVal>
          <c:yVal>
            <c:numRef>
              <c:f>'Durango Colloidal LogQonly'!$F$161:$F$171</c:f>
              <c:numCache>
                <c:formatCode>0.000</c:formatCode>
                <c:ptCount val="11"/>
                <c:pt idx="1">
                  <c:v>0.34299999999999997</c:v>
                </c:pt>
                <c:pt idx="2">
                  <c:v>1.53</c:v>
                </c:pt>
                <c:pt idx="3">
                  <c:v>0.38</c:v>
                </c:pt>
                <c:pt idx="4">
                  <c:v>2.19</c:v>
                </c:pt>
                <c:pt idx="5">
                  <c:v>4.3530000000000006</c:v>
                </c:pt>
                <c:pt idx="6">
                  <c:v>3.3329999999999997</c:v>
                </c:pt>
                <c:pt idx="7">
                  <c:v>2.742</c:v>
                </c:pt>
                <c:pt idx="8">
                  <c:v>2.9540000000000002</c:v>
                </c:pt>
                <c:pt idx="9">
                  <c:v>2.5489999999999999</c:v>
                </c:pt>
                <c:pt idx="10">
                  <c:v>0.90600000000000003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88-417D-AF5B-F50F6C61FA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351056"/>
        <c:axId val="1184351448"/>
      </c:scatterChart>
      <c:valAx>
        <c:axId val="1184351056"/>
        <c:scaling>
          <c:orientation val="minMax"/>
          <c:min val="1.5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Log</a:t>
                </a:r>
                <a:r>
                  <a:rPr lang="en-US" sz="1100" baseline="-25000"/>
                  <a:t>10</a:t>
                </a:r>
                <a:r>
                  <a:rPr lang="en-US" sz="1100"/>
                  <a:t> Streamflow, cfs</a:t>
                </a:r>
              </a:p>
            </c:rich>
          </c:tx>
          <c:layout>
            <c:manualLayout>
              <c:xMode val="edge"/>
              <c:yMode val="edge"/>
              <c:x val="0.39079636920384953"/>
              <c:y val="0.864558365249661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51448"/>
        <c:crossesAt val="-5"/>
        <c:crossBetween val="midCat"/>
      </c:valAx>
      <c:valAx>
        <c:axId val="118435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 Concentration</a:t>
                </a:r>
                <a:r>
                  <a:rPr lang="en-US" sz="1100" baseline="0"/>
                  <a:t> </a:t>
                </a:r>
                <a:r>
                  <a:rPr lang="en-US" sz="1100"/>
                  <a:t>(mg/L)</a:t>
                </a:r>
              </a:p>
            </c:rich>
          </c:tx>
          <c:layout>
            <c:manualLayout>
              <c:xMode val="edge"/>
              <c:yMode val="edge"/>
              <c:x val="4.4444444444444446E-2"/>
              <c:y val="0.23627026984164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51056"/>
        <c:crosses val="autoZero"/>
        <c:crossBetween val="midCat"/>
        <c:majorUnit val="1"/>
        <c:minorUnit val="0.5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9871181819812387"/>
          <c:y val="0.12676197952597315"/>
          <c:w val="0.48938451443569553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Cadmium</a:t>
            </a:r>
          </a:p>
          <a:p>
            <a:pPr>
              <a:defRPr sz="1300"/>
            </a:pPr>
            <a:r>
              <a:rPr lang="en-US" sz="1300" b="0"/>
              <a:t>Durango Pre-2016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707895888013998"/>
          <c:y val="0.22149221118300808"/>
          <c:w val="0.73126837270341205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12657239720034996"/>
                  <c:y val="-0.10977918795761563"/>
                </c:manualLayout>
              </c:layout>
              <c:numFmt formatCode="#,##0.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LogQonly'!$D$3:$D$155</c:f>
              <c:numCache>
                <c:formatCode>0.000</c:formatCode>
                <c:ptCount val="153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</c:numCache>
            </c:numRef>
          </c:xVal>
          <c:yVal>
            <c:numRef>
              <c:f>'Durango Colloidal LogQonly'!$H$3:$H$155</c:f>
              <c:numCache>
                <c:formatCode>0.00000</c:formatCode>
                <c:ptCount val="153"/>
                <c:pt idx="1">
                  <c:v>2.0000000000000019E-5</c:v>
                </c:pt>
                <c:pt idx="2">
                  <c:v>3.0000000000000028E-5</c:v>
                </c:pt>
                <c:pt idx="3">
                  <c:v>1.4000000000000001E-4</c:v>
                </c:pt>
                <c:pt idx="4">
                  <c:v>7.9999999999999993E-5</c:v>
                </c:pt>
                <c:pt idx="5">
                  <c:v>8.9999999999999965E-5</c:v>
                </c:pt>
                <c:pt idx="6">
                  <c:v>1.3000000000000002E-4</c:v>
                </c:pt>
                <c:pt idx="7">
                  <c:v>9.0000000000000019E-5</c:v>
                </c:pt>
                <c:pt idx="8">
                  <c:v>5.9999999999999995E-5</c:v>
                </c:pt>
                <c:pt idx="9">
                  <c:v>1.6000000000000001E-4</c:v>
                </c:pt>
                <c:pt idx="10">
                  <c:v>1.3999999999999999E-4</c:v>
                </c:pt>
                <c:pt idx="11">
                  <c:v>1.6000000000000001E-4</c:v>
                </c:pt>
                <c:pt idx="12">
                  <c:v>4.9999999999999989E-5</c:v>
                </c:pt>
                <c:pt idx="13">
                  <c:v>2.9999999999999997E-5</c:v>
                </c:pt>
                <c:pt idx="17">
                  <c:v>5.9999999999999995E-5</c:v>
                </c:pt>
                <c:pt idx="18">
                  <c:v>1.1999999999999999E-4</c:v>
                </c:pt>
                <c:pt idx="19">
                  <c:v>2.0000000000000019E-5</c:v>
                </c:pt>
                <c:pt idx="20">
                  <c:v>4.000000000000001E-5</c:v>
                </c:pt>
                <c:pt idx="22">
                  <c:v>9.9999999999999978E-5</c:v>
                </c:pt>
                <c:pt idx="23">
                  <c:v>1.0000000000000009E-5</c:v>
                </c:pt>
                <c:pt idx="24">
                  <c:v>3.9999999999999983E-5</c:v>
                </c:pt>
                <c:pt idx="25">
                  <c:v>1.9999999999999961E-5</c:v>
                </c:pt>
                <c:pt idx="27">
                  <c:v>7.9999999999999993E-5</c:v>
                </c:pt>
                <c:pt idx="28">
                  <c:v>6.9999999999999953E-5</c:v>
                </c:pt>
                <c:pt idx="29">
                  <c:v>1.1000000000000002E-4</c:v>
                </c:pt>
                <c:pt idx="30">
                  <c:v>5.9999999999999995E-5</c:v>
                </c:pt>
                <c:pt idx="31">
                  <c:v>4.5999999999999996E-4</c:v>
                </c:pt>
                <c:pt idx="32">
                  <c:v>4.9999999999999989E-5</c:v>
                </c:pt>
                <c:pt idx="34">
                  <c:v>2.9000000000000006E-4</c:v>
                </c:pt>
                <c:pt idx="35">
                  <c:v>1.9000000000000004E-4</c:v>
                </c:pt>
                <c:pt idx="37">
                  <c:v>4.9999999999999989E-5</c:v>
                </c:pt>
                <c:pt idx="43">
                  <c:v>4.0000000000000037E-5</c:v>
                </c:pt>
                <c:pt idx="44">
                  <c:v>4.0000000000000037E-5</c:v>
                </c:pt>
                <c:pt idx="45">
                  <c:v>5.0000000000000016E-5</c:v>
                </c:pt>
                <c:pt idx="46">
                  <c:v>5.0000000000000016E-5</c:v>
                </c:pt>
                <c:pt idx="47">
                  <c:v>1.0000000000000009E-5</c:v>
                </c:pt>
                <c:pt idx="48">
                  <c:v>4.0000000000000037E-5</c:v>
                </c:pt>
                <c:pt idx="49">
                  <c:v>5.9999999999999995E-5</c:v>
                </c:pt>
                <c:pt idx="50">
                  <c:v>2.9999999999999997E-5</c:v>
                </c:pt>
                <c:pt idx="51">
                  <c:v>2.0999999999999998E-4</c:v>
                </c:pt>
                <c:pt idx="52">
                  <c:v>2.0999999999999995E-4</c:v>
                </c:pt>
                <c:pt idx="53">
                  <c:v>1.2000000000000002E-4</c:v>
                </c:pt>
                <c:pt idx="54">
                  <c:v>1.6000000000000001E-4</c:v>
                </c:pt>
                <c:pt idx="55">
                  <c:v>3.1999999999999997E-4</c:v>
                </c:pt>
                <c:pt idx="56">
                  <c:v>2.8000000000000003E-4</c:v>
                </c:pt>
                <c:pt idx="57">
                  <c:v>6.8999999999999997E-4</c:v>
                </c:pt>
                <c:pt idx="58">
                  <c:v>1E-4</c:v>
                </c:pt>
                <c:pt idx="59">
                  <c:v>8.9999999999999992E-5</c:v>
                </c:pt>
                <c:pt idx="60">
                  <c:v>2.0000000000000019E-5</c:v>
                </c:pt>
                <c:pt idx="61">
                  <c:v>5.9999999999999995E-5</c:v>
                </c:pt>
                <c:pt idx="62">
                  <c:v>2.9999999999999997E-5</c:v>
                </c:pt>
                <c:pt idx="63">
                  <c:v>-2.9000000000000006E-4</c:v>
                </c:pt>
                <c:pt idx="64">
                  <c:v>1E-4</c:v>
                </c:pt>
                <c:pt idx="65">
                  <c:v>7.0000000000000007E-5</c:v>
                </c:pt>
                <c:pt idx="66">
                  <c:v>5.9999999999999995E-5</c:v>
                </c:pt>
                <c:pt idx="68">
                  <c:v>5.9999999999999995E-5</c:v>
                </c:pt>
                <c:pt idx="70">
                  <c:v>4.9999999999999989E-5</c:v>
                </c:pt>
                <c:pt idx="71">
                  <c:v>8.9999999999999992E-5</c:v>
                </c:pt>
                <c:pt idx="73">
                  <c:v>5.9999999999999995E-5</c:v>
                </c:pt>
                <c:pt idx="74">
                  <c:v>7.0000000000000007E-5</c:v>
                </c:pt>
                <c:pt idx="75">
                  <c:v>1.0000000000000009E-5</c:v>
                </c:pt>
                <c:pt idx="76">
                  <c:v>3.9999999999999983E-5</c:v>
                </c:pt>
                <c:pt idx="77">
                  <c:v>1.0000000000000003E-4</c:v>
                </c:pt>
                <c:pt idx="78">
                  <c:v>9.9999999999999978E-5</c:v>
                </c:pt>
                <c:pt idx="80">
                  <c:v>3.3000000000000005E-4</c:v>
                </c:pt>
                <c:pt idx="81">
                  <c:v>2.7E-4</c:v>
                </c:pt>
                <c:pt idx="82">
                  <c:v>1.9999999999999998E-4</c:v>
                </c:pt>
                <c:pt idx="83">
                  <c:v>5.0000000000000001E-4</c:v>
                </c:pt>
                <c:pt idx="84">
                  <c:v>1.6000000000000001E-4</c:v>
                </c:pt>
                <c:pt idx="85">
                  <c:v>1.6000000000000001E-4</c:v>
                </c:pt>
                <c:pt idx="86">
                  <c:v>1.1000000000000002E-4</c:v>
                </c:pt>
                <c:pt idx="87">
                  <c:v>1.0000000000000009E-5</c:v>
                </c:pt>
                <c:pt idx="88">
                  <c:v>1.7000000000000001E-4</c:v>
                </c:pt>
                <c:pt idx="89">
                  <c:v>5.9999999999999995E-5</c:v>
                </c:pt>
                <c:pt idx="90">
                  <c:v>7.0000000000000007E-5</c:v>
                </c:pt>
                <c:pt idx="91">
                  <c:v>8.9999999999999992E-5</c:v>
                </c:pt>
                <c:pt idx="92">
                  <c:v>3.9999999999999983E-5</c:v>
                </c:pt>
                <c:pt idx="93">
                  <c:v>1E-4</c:v>
                </c:pt>
                <c:pt idx="94">
                  <c:v>8.000000000000002E-5</c:v>
                </c:pt>
                <c:pt idx="95">
                  <c:v>5.9999999999999995E-5</c:v>
                </c:pt>
                <c:pt idx="96">
                  <c:v>1.0000000000000009E-5</c:v>
                </c:pt>
                <c:pt idx="97">
                  <c:v>1.4999999999999999E-4</c:v>
                </c:pt>
                <c:pt idx="98">
                  <c:v>6.0000000000000029E-5</c:v>
                </c:pt>
                <c:pt idx="99">
                  <c:v>8.9999999999999992E-5</c:v>
                </c:pt>
                <c:pt idx="100">
                  <c:v>1.4999999999999999E-4</c:v>
                </c:pt>
                <c:pt idx="101">
                  <c:v>6.9999999999999953E-5</c:v>
                </c:pt>
                <c:pt idx="102">
                  <c:v>2.2999999999999998E-4</c:v>
                </c:pt>
                <c:pt idx="103">
                  <c:v>1.1999999999999999E-4</c:v>
                </c:pt>
                <c:pt idx="104">
                  <c:v>1.9999999999999961E-5</c:v>
                </c:pt>
                <c:pt idx="105">
                  <c:v>7.0000000000000007E-5</c:v>
                </c:pt>
                <c:pt idx="106">
                  <c:v>4.9999999999999989E-5</c:v>
                </c:pt>
                <c:pt idx="107">
                  <c:v>2.0999999999999995E-4</c:v>
                </c:pt>
                <c:pt idx="108">
                  <c:v>1.3000000000000002E-4</c:v>
                </c:pt>
                <c:pt idx="109">
                  <c:v>1.3999999999999996E-4</c:v>
                </c:pt>
                <c:pt idx="110">
                  <c:v>1.4999999999999999E-4</c:v>
                </c:pt>
                <c:pt idx="113">
                  <c:v>7.0000000000000007E-5</c:v>
                </c:pt>
                <c:pt idx="114">
                  <c:v>1.3000000000000004E-4</c:v>
                </c:pt>
                <c:pt idx="115">
                  <c:v>1.3999999999999999E-4</c:v>
                </c:pt>
                <c:pt idx="116">
                  <c:v>1E-4</c:v>
                </c:pt>
                <c:pt idx="117">
                  <c:v>4.000000000000001E-5</c:v>
                </c:pt>
                <c:pt idx="118">
                  <c:v>9.9999999999999978E-5</c:v>
                </c:pt>
                <c:pt idx="119">
                  <c:v>4.9999999999999989E-5</c:v>
                </c:pt>
                <c:pt idx="120">
                  <c:v>3.0000000000000028E-5</c:v>
                </c:pt>
                <c:pt idx="121">
                  <c:v>2.999999999999997E-5</c:v>
                </c:pt>
                <c:pt idx="122">
                  <c:v>8.9999999999999992E-5</c:v>
                </c:pt>
                <c:pt idx="123">
                  <c:v>8.9999999999999965E-5</c:v>
                </c:pt>
                <c:pt idx="124">
                  <c:v>1.7000000000000001E-4</c:v>
                </c:pt>
                <c:pt idx="125">
                  <c:v>1.3999999999999999E-4</c:v>
                </c:pt>
                <c:pt idx="126">
                  <c:v>9.9999999999999978E-5</c:v>
                </c:pt>
                <c:pt idx="127">
                  <c:v>1.1999999999999999E-4</c:v>
                </c:pt>
                <c:pt idx="128">
                  <c:v>1.9000000000000004E-4</c:v>
                </c:pt>
                <c:pt idx="129">
                  <c:v>2.0000000000000019E-5</c:v>
                </c:pt>
                <c:pt idx="131">
                  <c:v>4.6999999999999999E-4</c:v>
                </c:pt>
                <c:pt idx="132">
                  <c:v>5.4999999999999992E-4</c:v>
                </c:pt>
                <c:pt idx="133">
                  <c:v>1.2000000000000002E-4</c:v>
                </c:pt>
                <c:pt idx="134">
                  <c:v>1.3999999999999999E-4</c:v>
                </c:pt>
                <c:pt idx="135">
                  <c:v>6.2E-4</c:v>
                </c:pt>
                <c:pt idx="136">
                  <c:v>5.2000000000000006E-4</c:v>
                </c:pt>
                <c:pt idx="137">
                  <c:v>2.1999999999999998E-4</c:v>
                </c:pt>
                <c:pt idx="138">
                  <c:v>8.9999999999999992E-5</c:v>
                </c:pt>
                <c:pt idx="139">
                  <c:v>5.9999999999999995E-5</c:v>
                </c:pt>
                <c:pt idx="140">
                  <c:v>8.9999999999999992E-5</c:v>
                </c:pt>
                <c:pt idx="142">
                  <c:v>7.9999999999999993E-5</c:v>
                </c:pt>
                <c:pt idx="144">
                  <c:v>1.0999999999999999E-4</c:v>
                </c:pt>
                <c:pt idx="145">
                  <c:v>1.1000000000000002E-4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B0-42C8-B7EE-1EF5C783D7E3}"/>
            </c:ext>
          </c:extLst>
        </c:ser>
        <c:ser>
          <c:idx val="1"/>
          <c:order val="1"/>
          <c:tx>
            <c:strRef>
              <c:f>'Durango Colloidal LogQonly'!$W$3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'Durango Colloidal LogQonly'!$D$161:$D$171</c:f>
              <c:numCache>
                <c:formatCode>0.000</c:formatCode>
                <c:ptCount val="11"/>
                <c:pt idx="0">
                  <c:v>2.8457180179666586</c:v>
                </c:pt>
                <c:pt idx="1">
                  <c:v>2.828015064223977</c:v>
                </c:pt>
                <c:pt idx="2">
                  <c:v>3.1583624920952498</c:v>
                </c:pt>
                <c:pt idx="3">
                  <c:v>3.2380461031287955</c:v>
                </c:pt>
                <c:pt idx="4">
                  <c:v>3.4082399653118496</c:v>
                </c:pt>
                <c:pt idx="5">
                  <c:v>3.7084209001347128</c:v>
                </c:pt>
                <c:pt idx="6">
                  <c:v>3.7084209001347128</c:v>
                </c:pt>
                <c:pt idx="7">
                  <c:v>3.6334684555795866</c:v>
                </c:pt>
                <c:pt idx="8">
                  <c:v>3.6334684555795866</c:v>
                </c:pt>
                <c:pt idx="9">
                  <c:v>3.6334684555795866</c:v>
                </c:pt>
                <c:pt idx="10">
                  <c:v>3.4393326938302629</c:v>
                </c:pt>
              </c:numCache>
            </c:numRef>
          </c:xVal>
          <c:yVal>
            <c:numRef>
              <c:f>'Durango Colloidal LogQonly'!$H$161:$H$171</c:f>
              <c:numCache>
                <c:formatCode>0.00000</c:formatCode>
                <c:ptCount val="11"/>
                <c:pt idx="1">
                  <c:v>1.2799999999999999E-3</c:v>
                </c:pt>
                <c:pt idx="2">
                  <c:v>4.7999999999999996E-4</c:v>
                </c:pt>
                <c:pt idx="4">
                  <c:v>4.7999999999999996E-4</c:v>
                </c:pt>
                <c:pt idx="5">
                  <c:v>8.9000000000000006E-4</c:v>
                </c:pt>
                <c:pt idx="6">
                  <c:v>1.2799999999999999E-3</c:v>
                </c:pt>
                <c:pt idx="7">
                  <c:v>6.9999999999999999E-4</c:v>
                </c:pt>
                <c:pt idx="8">
                  <c:v>7.9000000000000001E-4</c:v>
                </c:pt>
                <c:pt idx="9">
                  <c:v>6.0999999999999997E-4</c:v>
                </c:pt>
                <c:pt idx="10">
                  <c:v>4.9000000000000009E-4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B0-42C8-B7EE-1EF5C783D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352232"/>
        <c:axId val="1184352624"/>
      </c:scatterChart>
      <c:valAx>
        <c:axId val="1184352232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52624"/>
        <c:crossesAt val="-12"/>
        <c:crossBetween val="midCat"/>
      </c:valAx>
      <c:valAx>
        <c:axId val="11843526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2225179382941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52232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2342979002624669"/>
          <c:y val="0.15237072371588314"/>
          <c:w val="0.57263473315835522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Colloidal Copper</a:t>
            </a:r>
          </a:p>
          <a:p>
            <a:pPr>
              <a:defRPr sz="1200"/>
            </a:pPr>
            <a:r>
              <a:rPr lang="en-US" sz="1200"/>
              <a:t>Durango Pre-2016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LogQonly'!$D$1</c:f>
              <c:strCache>
                <c:ptCount val="1"/>
                <c:pt idx="0">
                  <c:v>EPA Pre-2016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75000"/>
                    <a:lumOff val="2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30000000000000004"/>
            <c:dispRSqr val="1"/>
            <c:dispEq val="1"/>
            <c:trendlineLbl>
              <c:layout>
                <c:manualLayout>
                  <c:x val="-0.13133661417322834"/>
                  <c:y val="-0.166770483874272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LogQonly'!$D$3:$D$178</c:f>
              <c:numCache>
                <c:formatCode>0.000</c:formatCode>
                <c:ptCount val="176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  <c:pt idx="171">
                  <c:v>2.514547752660286</c:v>
                </c:pt>
                <c:pt idx="172">
                  <c:v>3.3521825181113627</c:v>
                </c:pt>
                <c:pt idx="173">
                  <c:v>3.4653828514484184</c:v>
                </c:pt>
                <c:pt idx="174">
                  <c:v>3.0453229787866576</c:v>
                </c:pt>
                <c:pt idx="175">
                  <c:v>2.5314789170422549</c:v>
                </c:pt>
              </c:numCache>
            </c:numRef>
          </c:xVal>
          <c:yVal>
            <c:numRef>
              <c:f>'Durango Colloidal LogQonly'!$J$3:$J$160</c:f>
              <c:numCache>
                <c:formatCode>0.000</c:formatCode>
                <c:ptCount val="158"/>
                <c:pt idx="0">
                  <c:v>3.0000000000000024E-4</c:v>
                </c:pt>
                <c:pt idx="1">
                  <c:v>6.0000000000000006E-4</c:v>
                </c:pt>
                <c:pt idx="2">
                  <c:v>1.5E-3</c:v>
                </c:pt>
                <c:pt idx="3">
                  <c:v>2E-3</c:v>
                </c:pt>
                <c:pt idx="4">
                  <c:v>3.9000000000000003E-3</c:v>
                </c:pt>
                <c:pt idx="5">
                  <c:v>1.2999999999999997E-3</c:v>
                </c:pt>
                <c:pt idx="6">
                  <c:v>2.8E-3</c:v>
                </c:pt>
                <c:pt idx="7">
                  <c:v>1.8000000000000002E-3</c:v>
                </c:pt>
                <c:pt idx="8">
                  <c:v>1.7999999999999997E-3</c:v>
                </c:pt>
                <c:pt idx="9">
                  <c:v>5.0000000000000001E-3</c:v>
                </c:pt>
                <c:pt idx="10">
                  <c:v>4.8999999999999998E-3</c:v>
                </c:pt>
                <c:pt idx="11">
                  <c:v>3.5999999999999999E-3</c:v>
                </c:pt>
                <c:pt idx="12">
                  <c:v>3.3E-3</c:v>
                </c:pt>
                <c:pt idx="13">
                  <c:v>3.2000000000000002E-3</c:v>
                </c:pt>
                <c:pt idx="14">
                  <c:v>3.0999999999999999E-3</c:v>
                </c:pt>
                <c:pt idx="15">
                  <c:v>4.0000000000000013E-4</c:v>
                </c:pt>
                <c:pt idx="20">
                  <c:v>5.0000000000000001E-4</c:v>
                </c:pt>
                <c:pt idx="21">
                  <c:v>3.0000000000000024E-4</c:v>
                </c:pt>
                <c:pt idx="22">
                  <c:v>6.9999999999999999E-4</c:v>
                </c:pt>
                <c:pt idx="23">
                  <c:v>8.9999999999999987E-4</c:v>
                </c:pt>
                <c:pt idx="24">
                  <c:v>2.0000000000000017E-4</c:v>
                </c:pt>
                <c:pt idx="25">
                  <c:v>6.9999999999999999E-4</c:v>
                </c:pt>
                <c:pt idx="28">
                  <c:v>9.0000000000000041E-4</c:v>
                </c:pt>
                <c:pt idx="29">
                  <c:v>1.0000000000000009E-4</c:v>
                </c:pt>
                <c:pt idx="30">
                  <c:v>2.0000000000000005E-3</c:v>
                </c:pt>
                <c:pt idx="31">
                  <c:v>1.2E-2</c:v>
                </c:pt>
                <c:pt idx="32">
                  <c:v>1.1000000000000001E-3</c:v>
                </c:pt>
                <c:pt idx="33">
                  <c:v>1.7999999999999997E-3</c:v>
                </c:pt>
                <c:pt idx="34">
                  <c:v>1.01E-2</c:v>
                </c:pt>
                <c:pt idx="35">
                  <c:v>5.7999999999999996E-3</c:v>
                </c:pt>
                <c:pt idx="37">
                  <c:v>3.0000000000000003E-4</c:v>
                </c:pt>
                <c:pt idx="39">
                  <c:v>5.0000000000000001E-4</c:v>
                </c:pt>
                <c:pt idx="40">
                  <c:v>3.0000000000000003E-4</c:v>
                </c:pt>
                <c:pt idx="41">
                  <c:v>5.0000000000000001E-4</c:v>
                </c:pt>
                <c:pt idx="43">
                  <c:v>1E-3</c:v>
                </c:pt>
                <c:pt idx="44">
                  <c:v>6.0000000000000006E-4</c:v>
                </c:pt>
                <c:pt idx="50">
                  <c:v>1.2000000000000001E-3</c:v>
                </c:pt>
                <c:pt idx="51">
                  <c:v>4.3E-3</c:v>
                </c:pt>
                <c:pt idx="52">
                  <c:v>6.4000000000000003E-3</c:v>
                </c:pt>
                <c:pt idx="53">
                  <c:v>3.9000000000000003E-3</c:v>
                </c:pt>
                <c:pt idx="54">
                  <c:v>2.7000000000000001E-3</c:v>
                </c:pt>
                <c:pt idx="55">
                  <c:v>1.3300000000000001E-2</c:v>
                </c:pt>
                <c:pt idx="56">
                  <c:v>1.3500000000000002E-2</c:v>
                </c:pt>
                <c:pt idx="57">
                  <c:v>3.32E-2</c:v>
                </c:pt>
                <c:pt idx="58">
                  <c:v>3.4000000000000002E-3</c:v>
                </c:pt>
                <c:pt idx="59">
                  <c:v>3.8E-3</c:v>
                </c:pt>
                <c:pt idx="60">
                  <c:v>2.1000000000000003E-3</c:v>
                </c:pt>
                <c:pt idx="61">
                  <c:v>1.4E-3</c:v>
                </c:pt>
                <c:pt idx="62">
                  <c:v>1.4E-3</c:v>
                </c:pt>
                <c:pt idx="63">
                  <c:v>1E-3</c:v>
                </c:pt>
                <c:pt idx="65">
                  <c:v>1.4E-3</c:v>
                </c:pt>
                <c:pt idx="66">
                  <c:v>4.0000000000000001E-3</c:v>
                </c:pt>
                <c:pt idx="67">
                  <c:v>2E-3</c:v>
                </c:pt>
                <c:pt idx="69">
                  <c:v>9.0000000000000041E-4</c:v>
                </c:pt>
                <c:pt idx="70">
                  <c:v>1.2000000000000001E-3</c:v>
                </c:pt>
                <c:pt idx="73">
                  <c:v>1.2999999999999997E-3</c:v>
                </c:pt>
                <c:pt idx="77">
                  <c:v>2.1000000000000003E-3</c:v>
                </c:pt>
                <c:pt idx="78">
                  <c:v>1.2000000000000001E-3</c:v>
                </c:pt>
                <c:pt idx="79">
                  <c:v>1.7000000000000001E-3</c:v>
                </c:pt>
                <c:pt idx="80">
                  <c:v>6.6E-3</c:v>
                </c:pt>
                <c:pt idx="81">
                  <c:v>1.9999999999999992E-3</c:v>
                </c:pt>
                <c:pt idx="82">
                  <c:v>7.0000000000000021E-4</c:v>
                </c:pt>
                <c:pt idx="83">
                  <c:v>1.2800000000000001E-2</c:v>
                </c:pt>
                <c:pt idx="84">
                  <c:v>2.9000000000000002E-3</c:v>
                </c:pt>
                <c:pt idx="85">
                  <c:v>2.3999999999999994E-3</c:v>
                </c:pt>
                <c:pt idx="86">
                  <c:v>3.4999999999999996E-3</c:v>
                </c:pt>
                <c:pt idx="87">
                  <c:v>3.8E-3</c:v>
                </c:pt>
                <c:pt idx="88">
                  <c:v>4.5999999999999999E-3</c:v>
                </c:pt>
                <c:pt idx="93">
                  <c:v>2.3E-3</c:v>
                </c:pt>
                <c:pt idx="97">
                  <c:v>1.2000000000000001E-3</c:v>
                </c:pt>
                <c:pt idx="101">
                  <c:v>1.2000000000000001E-3</c:v>
                </c:pt>
                <c:pt idx="102">
                  <c:v>2.5999999999999999E-3</c:v>
                </c:pt>
                <c:pt idx="105">
                  <c:v>2.5000000000000001E-3</c:v>
                </c:pt>
                <c:pt idx="106">
                  <c:v>1E-3</c:v>
                </c:pt>
                <c:pt idx="107">
                  <c:v>6.0000000000000001E-3</c:v>
                </c:pt>
                <c:pt idx="108">
                  <c:v>4.1000000000000003E-3</c:v>
                </c:pt>
                <c:pt idx="109">
                  <c:v>3.2000000000000002E-3</c:v>
                </c:pt>
                <c:pt idx="110">
                  <c:v>3.3999999999999998E-3</c:v>
                </c:pt>
                <c:pt idx="111">
                  <c:v>1.2000000000000001E-3</c:v>
                </c:pt>
                <c:pt idx="113">
                  <c:v>2.1000000000000003E-3</c:v>
                </c:pt>
                <c:pt idx="114">
                  <c:v>1.2000000000000001E-3</c:v>
                </c:pt>
                <c:pt idx="115">
                  <c:v>3.5000000000000001E-3</c:v>
                </c:pt>
                <c:pt idx="116">
                  <c:v>7.0000000000000021E-4</c:v>
                </c:pt>
                <c:pt idx="117">
                  <c:v>1.7000000000000001E-3</c:v>
                </c:pt>
                <c:pt idx="118">
                  <c:v>3.2000000000000002E-3</c:v>
                </c:pt>
                <c:pt idx="119">
                  <c:v>2.8999999999999994E-3</c:v>
                </c:pt>
                <c:pt idx="120">
                  <c:v>1.5E-3</c:v>
                </c:pt>
                <c:pt idx="125">
                  <c:v>3.0999999999999995E-3</c:v>
                </c:pt>
                <c:pt idx="126">
                  <c:v>1.6000000000000001E-3</c:v>
                </c:pt>
                <c:pt idx="127">
                  <c:v>1.6000000000000001E-3</c:v>
                </c:pt>
                <c:pt idx="128">
                  <c:v>1.5E-3</c:v>
                </c:pt>
                <c:pt idx="131">
                  <c:v>8.5000000000000006E-3</c:v>
                </c:pt>
                <c:pt idx="132">
                  <c:v>1.1300000000000001E-2</c:v>
                </c:pt>
                <c:pt idx="133">
                  <c:v>4.5999999999999999E-3</c:v>
                </c:pt>
                <c:pt idx="134">
                  <c:v>4.7999999999999996E-3</c:v>
                </c:pt>
                <c:pt idx="135">
                  <c:v>1.6500000000000001E-2</c:v>
                </c:pt>
                <c:pt idx="136">
                  <c:v>1.5799999999999998E-2</c:v>
                </c:pt>
                <c:pt idx="137">
                  <c:v>2.5999999999999999E-3</c:v>
                </c:pt>
                <c:pt idx="138">
                  <c:v>3.3E-3</c:v>
                </c:pt>
                <c:pt idx="139">
                  <c:v>2.5999999999999999E-3</c:v>
                </c:pt>
                <c:pt idx="144">
                  <c:v>2.7000000000000001E-3</c:v>
                </c:pt>
                <c:pt idx="145">
                  <c:v>2.8999999999999994E-3</c:v>
                </c:pt>
                <c:pt idx="147">
                  <c:v>1.5E-3</c:v>
                </c:pt>
                <c:pt idx="148">
                  <c:v>1.9999999999999974E-4</c:v>
                </c:pt>
                <c:pt idx="153">
                  <c:v>2.1999999999999999E-2</c:v>
                </c:pt>
                <c:pt idx="154">
                  <c:v>5.0999999999999997E-2</c:v>
                </c:pt>
                <c:pt idx="155">
                  <c:v>3.9E-2</c:v>
                </c:pt>
                <c:pt idx="156">
                  <c:v>6.0000000000000001E-3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9F-4B3F-9A30-BD243D6DA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353408"/>
        <c:axId val="11843538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Colloidal LogQonly'!$W$3</c15:sqref>
                        </c15:formulaRef>
                      </c:ext>
                    </c:extLst>
                    <c:strCache>
                      <c:ptCount val="1"/>
                      <c:pt idx="0">
                        <c:v>2016 Snowmelt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Colloidal LogQonly'!$D$161:$D$171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2.8457180179666586</c:v>
                      </c:pt>
                      <c:pt idx="1">
                        <c:v>2.828015064223977</c:v>
                      </c:pt>
                      <c:pt idx="2">
                        <c:v>3.1583624920952498</c:v>
                      </c:pt>
                      <c:pt idx="3">
                        <c:v>3.2380461031287955</c:v>
                      </c:pt>
                      <c:pt idx="4">
                        <c:v>3.4082399653118496</c:v>
                      </c:pt>
                      <c:pt idx="5">
                        <c:v>3.7084209001347128</c:v>
                      </c:pt>
                      <c:pt idx="6">
                        <c:v>3.7084209001347128</c:v>
                      </c:pt>
                      <c:pt idx="7">
                        <c:v>3.6334684555795866</c:v>
                      </c:pt>
                      <c:pt idx="8">
                        <c:v>3.6334684555795866</c:v>
                      </c:pt>
                      <c:pt idx="9">
                        <c:v>3.6334684555795866</c:v>
                      </c:pt>
                      <c:pt idx="10">
                        <c:v>3.4393326938302629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Colloidal LogQonly'!$J$161:$J$171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1">
                        <c:v>2.4799999999999999E-2</c:v>
                      </c:pt>
                      <c:pt idx="2">
                        <c:v>1.6799999999999999E-2</c:v>
                      </c:pt>
                      <c:pt idx="3">
                        <c:v>1.2800000000000001E-2</c:v>
                      </c:pt>
                      <c:pt idx="4">
                        <c:v>2.58E-2</c:v>
                      </c:pt>
                      <c:pt idx="5">
                        <c:v>3.3599999999999998E-2</c:v>
                      </c:pt>
                      <c:pt idx="6">
                        <c:v>4.9799999999999997E-2</c:v>
                      </c:pt>
                      <c:pt idx="7">
                        <c:v>2.2400000000000003E-2</c:v>
                      </c:pt>
                      <c:pt idx="8">
                        <c:v>2.4500000000000001E-2</c:v>
                      </c:pt>
                      <c:pt idx="9">
                        <c:v>1.9400000000000001E-2</c:v>
                      </c:pt>
                      <c:pt idx="10">
                        <c:v>1.3800000000000002E-2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69F-4B3F-9A30-BD243D6DA834}"/>
                  </c:ext>
                </c:extLst>
              </c15:ser>
            </c15:filteredScatterSeries>
          </c:ext>
        </c:extLst>
      </c:scatterChart>
      <c:valAx>
        <c:axId val="1184353408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 Streamflow, 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53800"/>
        <c:crossesAt val="0"/>
        <c:crossBetween val="midCat"/>
      </c:valAx>
      <c:valAx>
        <c:axId val="11843538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 mg/L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40077100768565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53408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23048862642169729"/>
          <c:y val="0.15237072371588314"/>
          <c:w val="0.68340026246719165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Iron</a:t>
            </a:r>
          </a:p>
          <a:p>
            <a:pPr>
              <a:defRPr sz="1300"/>
            </a:pPr>
            <a:r>
              <a:rPr lang="en-US" sz="1300" b="0"/>
              <a:t>Durango Pre-2016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2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16299037620297463"/>
                  <c:y val="-0.1206829422479705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LogQonly'!$D$3:$D$155</c:f>
              <c:numCache>
                <c:formatCode>0.000</c:formatCode>
                <c:ptCount val="153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</c:numCache>
            </c:numRef>
          </c:xVal>
          <c:yVal>
            <c:numRef>
              <c:f>'Durango Colloidal LogQonly'!$K$3:$K$155</c:f>
              <c:numCache>
                <c:formatCode>0.000</c:formatCode>
                <c:ptCount val="153"/>
                <c:pt idx="0">
                  <c:v>0.159</c:v>
                </c:pt>
                <c:pt idx="1">
                  <c:v>0.17499999999999999</c:v>
                </c:pt>
                <c:pt idx="2">
                  <c:v>0.45200000000000001</c:v>
                </c:pt>
                <c:pt idx="3">
                  <c:v>0.38</c:v>
                </c:pt>
                <c:pt idx="4">
                  <c:v>0.70099999999999996</c:v>
                </c:pt>
                <c:pt idx="5">
                  <c:v>0.57599999999999996</c:v>
                </c:pt>
                <c:pt idx="6">
                  <c:v>0.76100000000000001</c:v>
                </c:pt>
                <c:pt idx="7">
                  <c:v>0.45500000000000002</c:v>
                </c:pt>
                <c:pt idx="8">
                  <c:v>0.36399999999999999</c:v>
                </c:pt>
                <c:pt idx="9">
                  <c:v>0.72</c:v>
                </c:pt>
                <c:pt idx="10">
                  <c:v>0.66900000000000004</c:v>
                </c:pt>
                <c:pt idx="11">
                  <c:v>0.45500000000000002</c:v>
                </c:pt>
                <c:pt idx="12">
                  <c:v>0.443</c:v>
                </c:pt>
                <c:pt idx="13">
                  <c:v>0.55300000000000005</c:v>
                </c:pt>
                <c:pt idx="14">
                  <c:v>0.53200000000000003</c:v>
                </c:pt>
                <c:pt idx="15">
                  <c:v>0.108</c:v>
                </c:pt>
                <c:pt idx="16">
                  <c:v>8.1000000000000003E-2</c:v>
                </c:pt>
                <c:pt idx="17">
                  <c:v>0.10299999999999999</c:v>
                </c:pt>
                <c:pt idx="18">
                  <c:v>0.108</c:v>
                </c:pt>
                <c:pt idx="19">
                  <c:v>5.0999999999999997E-2</c:v>
                </c:pt>
                <c:pt idx="20">
                  <c:v>0.11899999999999999</c:v>
                </c:pt>
                <c:pt idx="21">
                  <c:v>0.12</c:v>
                </c:pt>
                <c:pt idx="22">
                  <c:v>0.16200000000000001</c:v>
                </c:pt>
                <c:pt idx="23">
                  <c:v>0.16300000000000001</c:v>
                </c:pt>
                <c:pt idx="24">
                  <c:v>0.161</c:v>
                </c:pt>
                <c:pt idx="25">
                  <c:v>0.14899999999999999</c:v>
                </c:pt>
                <c:pt idx="26">
                  <c:v>0.09</c:v>
                </c:pt>
                <c:pt idx="27">
                  <c:v>0.14299999999999999</c:v>
                </c:pt>
                <c:pt idx="28">
                  <c:v>0.27300000000000002</c:v>
                </c:pt>
                <c:pt idx="29">
                  <c:v>0.158</c:v>
                </c:pt>
                <c:pt idx="30">
                  <c:v>0.46800000000000003</c:v>
                </c:pt>
                <c:pt idx="31">
                  <c:v>5.444</c:v>
                </c:pt>
                <c:pt idx="32">
                  <c:v>0.36599999999999999</c:v>
                </c:pt>
                <c:pt idx="33">
                  <c:v>0.36</c:v>
                </c:pt>
                <c:pt idx="34">
                  <c:v>2.3039999999999998</c:v>
                </c:pt>
                <c:pt idx="35">
                  <c:v>1.4850000000000001</c:v>
                </c:pt>
                <c:pt idx="36">
                  <c:v>6.6000000000000003E-2</c:v>
                </c:pt>
                <c:pt idx="37">
                  <c:v>6.4000000000000001E-2</c:v>
                </c:pt>
                <c:pt idx="38">
                  <c:v>8.6999999999999994E-2</c:v>
                </c:pt>
                <c:pt idx="39">
                  <c:v>0.105</c:v>
                </c:pt>
                <c:pt idx="40">
                  <c:v>0.125</c:v>
                </c:pt>
                <c:pt idx="41">
                  <c:v>0.22600000000000001</c:v>
                </c:pt>
                <c:pt idx="42">
                  <c:v>0.19500000000000001</c:v>
                </c:pt>
                <c:pt idx="43">
                  <c:v>0.17399999999999999</c:v>
                </c:pt>
                <c:pt idx="44">
                  <c:v>0.14899999999999999</c:v>
                </c:pt>
                <c:pt idx="45">
                  <c:v>0.17100000000000001</c:v>
                </c:pt>
                <c:pt idx="46">
                  <c:v>0.20300000000000001</c:v>
                </c:pt>
                <c:pt idx="47">
                  <c:v>0.189</c:v>
                </c:pt>
                <c:pt idx="48">
                  <c:v>0.2</c:v>
                </c:pt>
                <c:pt idx="49">
                  <c:v>0.28599999999999998</c:v>
                </c:pt>
                <c:pt idx="50">
                  <c:v>0.35499999999999998</c:v>
                </c:pt>
                <c:pt idx="51">
                  <c:v>1.0549999999999999</c:v>
                </c:pt>
                <c:pt idx="52">
                  <c:v>1.1739999999999999</c:v>
                </c:pt>
                <c:pt idx="53">
                  <c:v>0.753</c:v>
                </c:pt>
                <c:pt idx="54">
                  <c:v>0.50900000000000001</c:v>
                </c:pt>
                <c:pt idx="55">
                  <c:v>2.8439999999999999</c:v>
                </c:pt>
                <c:pt idx="56">
                  <c:v>3.3180000000000001</c:v>
                </c:pt>
                <c:pt idx="57">
                  <c:v>6.9459999999999997</c:v>
                </c:pt>
                <c:pt idx="58">
                  <c:v>0.47099999999999997</c:v>
                </c:pt>
                <c:pt idx="59">
                  <c:v>0.50900000000000001</c:v>
                </c:pt>
                <c:pt idx="60">
                  <c:v>0.30299999999999999</c:v>
                </c:pt>
                <c:pt idx="61">
                  <c:v>0.27600000000000002</c:v>
                </c:pt>
                <c:pt idx="62">
                  <c:v>0.26800000000000002</c:v>
                </c:pt>
                <c:pt idx="63">
                  <c:v>0.125</c:v>
                </c:pt>
                <c:pt idx="64">
                  <c:v>0.14699999999999999</c:v>
                </c:pt>
                <c:pt idx="65">
                  <c:v>0.29299999999999998</c:v>
                </c:pt>
                <c:pt idx="66">
                  <c:v>0.64400000000000002</c:v>
                </c:pt>
                <c:pt idx="67">
                  <c:v>0.27300000000000002</c:v>
                </c:pt>
                <c:pt idx="68">
                  <c:v>0.19500000000000001</c:v>
                </c:pt>
                <c:pt idx="69">
                  <c:v>0.19500000000000001</c:v>
                </c:pt>
                <c:pt idx="70">
                  <c:v>0.23799999999999999</c:v>
                </c:pt>
                <c:pt idx="71">
                  <c:v>0.215</c:v>
                </c:pt>
                <c:pt idx="72">
                  <c:v>0.17799999999999999</c:v>
                </c:pt>
                <c:pt idx="73">
                  <c:v>0.24299999999999999</c:v>
                </c:pt>
                <c:pt idx="74">
                  <c:v>0.16700000000000001</c:v>
                </c:pt>
                <c:pt idx="75">
                  <c:v>0.11799999999999999</c:v>
                </c:pt>
                <c:pt idx="76">
                  <c:v>0.20399999999999999</c:v>
                </c:pt>
                <c:pt idx="77">
                  <c:v>0.41299999999999998</c:v>
                </c:pt>
                <c:pt idx="78">
                  <c:v>0.32800000000000001</c:v>
                </c:pt>
                <c:pt idx="79">
                  <c:v>0.36849999999999999</c:v>
                </c:pt>
                <c:pt idx="80">
                  <c:v>1.4419999999999999</c:v>
                </c:pt>
                <c:pt idx="81">
                  <c:v>1.2150000000000001</c:v>
                </c:pt>
                <c:pt idx="82">
                  <c:v>0.81200000000000006</c:v>
                </c:pt>
                <c:pt idx="83">
                  <c:v>2.3929999999999998</c:v>
                </c:pt>
                <c:pt idx="84">
                  <c:v>0.54400000000000004</c:v>
                </c:pt>
                <c:pt idx="85">
                  <c:v>0.55500000000000005</c:v>
                </c:pt>
                <c:pt idx="86">
                  <c:v>0.66200000000000003</c:v>
                </c:pt>
                <c:pt idx="87">
                  <c:v>0.58099999999999996</c:v>
                </c:pt>
                <c:pt idx="88">
                  <c:v>0.95199999999999996</c:v>
                </c:pt>
                <c:pt idx="89">
                  <c:v>0.19400000000000001</c:v>
                </c:pt>
                <c:pt idx="90">
                  <c:v>0.23100000000000001</c:v>
                </c:pt>
                <c:pt idx="91">
                  <c:v>0.23599999999999999</c:v>
                </c:pt>
                <c:pt idx="92">
                  <c:v>0.19</c:v>
                </c:pt>
                <c:pt idx="93">
                  <c:v>0.19400000000000001</c:v>
                </c:pt>
                <c:pt idx="94">
                  <c:v>0.21299999999999999</c:v>
                </c:pt>
                <c:pt idx="95">
                  <c:v>0.14000000000000001</c:v>
                </c:pt>
                <c:pt idx="96">
                  <c:v>0.112</c:v>
                </c:pt>
                <c:pt idx="97">
                  <c:v>0.16900000000000001</c:v>
                </c:pt>
                <c:pt idx="98">
                  <c:v>0.19400000000000001</c:v>
                </c:pt>
                <c:pt idx="99">
                  <c:v>0.17799999999999999</c:v>
                </c:pt>
                <c:pt idx="100">
                  <c:v>0.22</c:v>
                </c:pt>
                <c:pt idx="101">
                  <c:v>0.27600000000000002</c:v>
                </c:pt>
                <c:pt idx="102">
                  <c:v>0.63200000000000001</c:v>
                </c:pt>
                <c:pt idx="103">
                  <c:v>0.26800000000000002</c:v>
                </c:pt>
                <c:pt idx="104">
                  <c:v>0.28399999999999997</c:v>
                </c:pt>
                <c:pt idx="105">
                  <c:v>0.46899999999999997</c:v>
                </c:pt>
                <c:pt idx="106">
                  <c:v>0.42399999999999999</c:v>
                </c:pt>
                <c:pt idx="107">
                  <c:v>0.97499999999999998</c:v>
                </c:pt>
                <c:pt idx="108">
                  <c:v>0.86399999999999999</c:v>
                </c:pt>
                <c:pt idx="109">
                  <c:v>0.50700000000000001</c:v>
                </c:pt>
                <c:pt idx="110">
                  <c:v>0.58499999999999996</c:v>
                </c:pt>
                <c:pt idx="111">
                  <c:v>0.121</c:v>
                </c:pt>
                <c:pt idx="112">
                  <c:v>0.11799999999999999</c:v>
                </c:pt>
                <c:pt idx="113">
                  <c:v>0.36649999999999999</c:v>
                </c:pt>
                <c:pt idx="114">
                  <c:v>0.38500000000000001</c:v>
                </c:pt>
                <c:pt idx="115">
                  <c:v>0.77100000000000002</c:v>
                </c:pt>
                <c:pt idx="116">
                  <c:v>0.218</c:v>
                </c:pt>
                <c:pt idx="117">
                  <c:v>0.215</c:v>
                </c:pt>
                <c:pt idx="118">
                  <c:v>0.45200000000000001</c:v>
                </c:pt>
                <c:pt idx="119">
                  <c:v>0.45300000000000001</c:v>
                </c:pt>
                <c:pt idx="120">
                  <c:v>0.36299999999999999</c:v>
                </c:pt>
                <c:pt idx="121">
                  <c:v>0.49099999999999999</c:v>
                </c:pt>
                <c:pt idx="122">
                  <c:v>0.32800000000000001</c:v>
                </c:pt>
                <c:pt idx="123">
                  <c:v>0.35299999999999998</c:v>
                </c:pt>
                <c:pt idx="124">
                  <c:v>0.35699999999999998</c:v>
                </c:pt>
                <c:pt idx="125">
                  <c:v>0.46300000000000002</c:v>
                </c:pt>
                <c:pt idx="126">
                  <c:v>0.54900000000000004</c:v>
                </c:pt>
                <c:pt idx="127">
                  <c:v>0.63800000000000001</c:v>
                </c:pt>
                <c:pt idx="128">
                  <c:v>0.52500000000000002</c:v>
                </c:pt>
                <c:pt idx="129">
                  <c:v>0.41099999999999998</c:v>
                </c:pt>
                <c:pt idx="131">
                  <c:v>1.917</c:v>
                </c:pt>
                <c:pt idx="132">
                  <c:v>2.5059999999999998</c:v>
                </c:pt>
                <c:pt idx="133">
                  <c:v>0.65500000000000003</c:v>
                </c:pt>
                <c:pt idx="134">
                  <c:v>0.71599999999999997</c:v>
                </c:pt>
                <c:pt idx="135">
                  <c:v>3.27</c:v>
                </c:pt>
                <c:pt idx="136">
                  <c:v>2.4590000000000001</c:v>
                </c:pt>
                <c:pt idx="137">
                  <c:v>0.39200000000000002</c:v>
                </c:pt>
                <c:pt idx="138">
                  <c:v>0.435</c:v>
                </c:pt>
                <c:pt idx="139">
                  <c:v>0.64200000000000002</c:v>
                </c:pt>
                <c:pt idx="140">
                  <c:v>0.495</c:v>
                </c:pt>
                <c:pt idx="142">
                  <c:v>9.9000000000000005E-2</c:v>
                </c:pt>
                <c:pt idx="143">
                  <c:v>9.1999999999999998E-2</c:v>
                </c:pt>
                <c:pt idx="144">
                  <c:v>0.52300000000000002</c:v>
                </c:pt>
                <c:pt idx="145">
                  <c:v>0.50600000000000001</c:v>
                </c:pt>
                <c:pt idx="147">
                  <c:v>0.189</c:v>
                </c:pt>
                <c:pt idx="148">
                  <c:v>0.24099999999999999</c:v>
                </c:pt>
                <c:pt idx="149">
                  <c:v>0.25800000000000001</c:v>
                </c:pt>
                <c:pt idx="150">
                  <c:v>0.248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9B-421D-9EC5-574E385D5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940120"/>
        <c:axId val="1192940512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Colloidal LogQonly'!$W$3</c15:sqref>
                        </c15:formulaRef>
                      </c:ext>
                    </c:extLst>
                    <c:strCache>
                      <c:ptCount val="1"/>
                      <c:pt idx="0">
                        <c:v>2016 Snowmelt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EC8014"/>
                    </a:solidFill>
                    <a:ln w="9525">
                      <a:solidFill>
                        <a:srgbClr val="EC801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Colloidal LogQonly'!$D$161:$D$171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2.8457180179666586</c:v>
                      </c:pt>
                      <c:pt idx="1">
                        <c:v>2.828015064223977</c:v>
                      </c:pt>
                      <c:pt idx="2">
                        <c:v>3.1583624920952498</c:v>
                      </c:pt>
                      <c:pt idx="3">
                        <c:v>3.2380461031287955</c:v>
                      </c:pt>
                      <c:pt idx="4">
                        <c:v>3.4082399653118496</c:v>
                      </c:pt>
                      <c:pt idx="5">
                        <c:v>3.7084209001347128</c:v>
                      </c:pt>
                      <c:pt idx="6">
                        <c:v>3.7084209001347128</c:v>
                      </c:pt>
                      <c:pt idx="7">
                        <c:v>3.6334684555795866</c:v>
                      </c:pt>
                      <c:pt idx="8">
                        <c:v>3.6334684555795866</c:v>
                      </c:pt>
                      <c:pt idx="9">
                        <c:v>3.6334684555795866</c:v>
                      </c:pt>
                      <c:pt idx="10">
                        <c:v>3.4393326938302629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Colloidal LogQonly'!$K$161:$K$171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0.91199999999999992</c:v>
                      </c:pt>
                      <c:pt idx="1">
                        <c:v>0.55200000000000005</c:v>
                      </c:pt>
                      <c:pt idx="2">
                        <c:v>1.77</c:v>
                      </c:pt>
                      <c:pt idx="3">
                        <c:v>1.9200000000000002</c:v>
                      </c:pt>
                      <c:pt idx="4">
                        <c:v>2.36</c:v>
                      </c:pt>
                      <c:pt idx="5">
                        <c:v>7.9470000000000001</c:v>
                      </c:pt>
                      <c:pt idx="6">
                        <c:v>8.7320000000000011</c:v>
                      </c:pt>
                      <c:pt idx="7">
                        <c:v>4.5369999999999999</c:v>
                      </c:pt>
                      <c:pt idx="8">
                        <c:v>4.8560000000000008</c:v>
                      </c:pt>
                      <c:pt idx="9">
                        <c:v>4.1509999999999998</c:v>
                      </c:pt>
                      <c:pt idx="10">
                        <c:v>1.2899999999999998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79B-421D-9EC5-574E385D53EA}"/>
                  </c:ext>
                </c:extLst>
              </c15:ser>
            </c15:filteredScatterSeries>
          </c:ext>
        </c:extLst>
      </c:scatterChart>
      <c:valAx>
        <c:axId val="1192940120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0512"/>
        <c:crossesAt val="-12"/>
        <c:crossBetween val="midCat"/>
      </c:valAx>
      <c:valAx>
        <c:axId val="119294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1155660966592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012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8326640419947507"/>
          <c:y val="0.14167553955239109"/>
          <c:w val="0.63346719160104992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Colloidal Lead Collected</a:t>
            </a:r>
            <a:r>
              <a:rPr lang="en-US" sz="1100" baseline="0"/>
              <a:t> at Sites Between </a:t>
            </a:r>
            <a:br>
              <a:rPr lang="en-US" sz="1100" baseline="0"/>
            </a:br>
            <a:r>
              <a:rPr lang="en-US" sz="1100" baseline="0"/>
              <a:t>RK 90 and 100</a:t>
            </a:r>
            <a:r>
              <a:rPr lang="en-US" sz="1100"/>
              <a:t> </a:t>
            </a:r>
          </a:p>
        </c:rich>
      </c:tx>
      <c:layout>
        <c:manualLayout>
          <c:xMode val="edge"/>
          <c:yMode val="edge"/>
          <c:x val="0.26135746824750355"/>
          <c:y val="5.59811925349822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0734135226961661"/>
          <c:w val="0.7812683727034121"/>
          <c:h val="0.60578973640564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13055107548176195"/>
                  <c:y val="-9.911630678067082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Pre 2016 = 0.0354x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- 0.1612x + 0.1821</a:t>
                    </a:r>
                    <a:br>
                      <a:rPr lang="en-US" baseline="0"/>
                    </a:br>
                    <a:r>
                      <a:rPr lang="en-US" baseline="0"/>
                      <a:t>R² = 0.5511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LogQonly'!$D$3:$D$178</c:f>
              <c:numCache>
                <c:formatCode>0.000</c:formatCode>
                <c:ptCount val="176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  <c:pt idx="171">
                  <c:v>2.514547752660286</c:v>
                </c:pt>
                <c:pt idx="172">
                  <c:v>3.3521825181113627</c:v>
                </c:pt>
                <c:pt idx="173">
                  <c:v>3.4653828514484184</c:v>
                </c:pt>
                <c:pt idx="174">
                  <c:v>3.0453229787866576</c:v>
                </c:pt>
                <c:pt idx="175">
                  <c:v>2.5314789170422549</c:v>
                </c:pt>
              </c:numCache>
            </c:numRef>
          </c:xVal>
          <c:yVal>
            <c:numRef>
              <c:f>'Durango Colloidal LogQonly'!$L$3:$L$160</c:f>
              <c:numCache>
                <c:formatCode>0.000</c:formatCode>
                <c:ptCount val="158"/>
                <c:pt idx="2">
                  <c:v>3.0000000000000001E-3</c:v>
                </c:pt>
                <c:pt idx="3">
                  <c:v>1.8999999999999996E-3</c:v>
                </c:pt>
                <c:pt idx="4">
                  <c:v>4.4999999999999997E-3</c:v>
                </c:pt>
                <c:pt idx="5">
                  <c:v>2.7000000000000001E-3</c:v>
                </c:pt>
                <c:pt idx="6">
                  <c:v>2.8E-3</c:v>
                </c:pt>
                <c:pt idx="7">
                  <c:v>2.8E-3</c:v>
                </c:pt>
                <c:pt idx="8">
                  <c:v>2.1000000000000007E-3</c:v>
                </c:pt>
                <c:pt idx="9">
                  <c:v>7.3999999999999995E-3</c:v>
                </c:pt>
                <c:pt idx="10">
                  <c:v>6.9000000000000008E-3</c:v>
                </c:pt>
                <c:pt idx="11">
                  <c:v>5.0999999999999995E-3</c:v>
                </c:pt>
                <c:pt idx="12">
                  <c:v>4.5999999999999999E-3</c:v>
                </c:pt>
                <c:pt idx="13">
                  <c:v>2.5999999999999994E-3</c:v>
                </c:pt>
                <c:pt idx="14">
                  <c:v>2.5999999999999994E-3</c:v>
                </c:pt>
                <c:pt idx="30">
                  <c:v>7.9999999999999982E-4</c:v>
                </c:pt>
                <c:pt idx="31">
                  <c:v>2.8E-3</c:v>
                </c:pt>
                <c:pt idx="34">
                  <c:v>3.0799999999999998E-2</c:v>
                </c:pt>
                <c:pt idx="35">
                  <c:v>1.8800000000000001E-2</c:v>
                </c:pt>
                <c:pt idx="36">
                  <c:v>9.9999999999999639E-5</c:v>
                </c:pt>
                <c:pt idx="37">
                  <c:v>2.0000000000000017E-4</c:v>
                </c:pt>
                <c:pt idx="51">
                  <c:v>2.2000000000000001E-3</c:v>
                </c:pt>
                <c:pt idx="52">
                  <c:v>3.2000000000000002E-3</c:v>
                </c:pt>
                <c:pt idx="53">
                  <c:v>8.9999999999999987E-4</c:v>
                </c:pt>
                <c:pt idx="55">
                  <c:v>2.1999999999999999E-2</c:v>
                </c:pt>
                <c:pt idx="56">
                  <c:v>2.6600000000000002E-2</c:v>
                </c:pt>
                <c:pt idx="57">
                  <c:v>8.6599999999999996E-2</c:v>
                </c:pt>
                <c:pt idx="58">
                  <c:v>2.5999999999999994E-3</c:v>
                </c:pt>
                <c:pt idx="59">
                  <c:v>3.7000000000000002E-3</c:v>
                </c:pt>
                <c:pt idx="66">
                  <c:v>2.0000000000000017E-4</c:v>
                </c:pt>
                <c:pt idx="80">
                  <c:v>5.4999999999999997E-3</c:v>
                </c:pt>
                <c:pt idx="81">
                  <c:v>5.8000000000000005E-3</c:v>
                </c:pt>
                <c:pt idx="82">
                  <c:v>2.5000000000000001E-3</c:v>
                </c:pt>
                <c:pt idx="83">
                  <c:v>1.9399999999999997E-2</c:v>
                </c:pt>
                <c:pt idx="84">
                  <c:v>1.5999999999999996E-3</c:v>
                </c:pt>
                <c:pt idx="85">
                  <c:v>1.4000000000000004E-3</c:v>
                </c:pt>
                <c:pt idx="86">
                  <c:v>3.5999999999999995E-3</c:v>
                </c:pt>
                <c:pt idx="87">
                  <c:v>1.5E-3</c:v>
                </c:pt>
                <c:pt idx="88">
                  <c:v>4.0999999999999995E-3</c:v>
                </c:pt>
                <c:pt idx="102">
                  <c:v>1.9000000000000004E-3</c:v>
                </c:pt>
                <c:pt idx="107">
                  <c:v>3.8E-3</c:v>
                </c:pt>
                <c:pt idx="108">
                  <c:v>3.3E-3</c:v>
                </c:pt>
                <c:pt idx="109">
                  <c:v>1.9000000000000004E-3</c:v>
                </c:pt>
                <c:pt idx="110">
                  <c:v>1.5999999999999996E-3</c:v>
                </c:pt>
                <c:pt idx="113">
                  <c:v>2.9999999999999981E-4</c:v>
                </c:pt>
                <c:pt idx="114">
                  <c:v>2.9999999999999981E-4</c:v>
                </c:pt>
                <c:pt idx="115">
                  <c:v>5.9000000000000007E-3</c:v>
                </c:pt>
                <c:pt idx="119">
                  <c:v>2.9999999999999981E-4</c:v>
                </c:pt>
                <c:pt idx="125">
                  <c:v>1.0000000000000009E-4</c:v>
                </c:pt>
                <c:pt idx="131">
                  <c:v>1.0199999999999999E-2</c:v>
                </c:pt>
                <c:pt idx="132">
                  <c:v>1.5400000000000002E-2</c:v>
                </c:pt>
                <c:pt idx="133">
                  <c:v>4.0000000000000001E-3</c:v>
                </c:pt>
                <c:pt idx="134">
                  <c:v>3.0999999999999995E-3</c:v>
                </c:pt>
                <c:pt idx="135">
                  <c:v>0.05</c:v>
                </c:pt>
                <c:pt idx="136">
                  <c:v>4.4200000000000003E-2</c:v>
                </c:pt>
                <c:pt idx="137">
                  <c:v>4.4999999999999997E-3</c:v>
                </c:pt>
                <c:pt idx="138">
                  <c:v>5.0999999999999995E-3</c:v>
                </c:pt>
                <c:pt idx="139">
                  <c:v>3.5000000000000001E-3</c:v>
                </c:pt>
                <c:pt idx="140">
                  <c:v>2.5999999999999999E-3</c:v>
                </c:pt>
                <c:pt idx="144">
                  <c:v>2.0000000000000017E-4</c:v>
                </c:pt>
                <c:pt idx="147">
                  <c:v>5.0000000000000001E-4</c:v>
                </c:pt>
                <c:pt idx="148">
                  <c:v>5.9999999999999962E-4</c:v>
                </c:pt>
                <c:pt idx="149">
                  <c:v>1.9E-3</c:v>
                </c:pt>
                <c:pt idx="150">
                  <c:v>5.0000000000000001E-4</c:v>
                </c:pt>
                <c:pt idx="154">
                  <c:v>3.5000000000000003E-2</c:v>
                </c:pt>
                <c:pt idx="155">
                  <c:v>4.2999999999999997E-2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B4-45EA-86A5-BADE6BD6D1BF}"/>
            </c:ext>
          </c:extLst>
        </c:ser>
        <c:ser>
          <c:idx val="1"/>
          <c:order val="1"/>
          <c:tx>
            <c:strRef>
              <c:f>'Durango Colloidal LogQonly'!$W$3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'Durango Colloidal LogQonly'!$D$161:$D$171</c:f>
              <c:numCache>
                <c:formatCode>0.000</c:formatCode>
                <c:ptCount val="11"/>
                <c:pt idx="0">
                  <c:v>2.8457180179666586</c:v>
                </c:pt>
                <c:pt idx="1">
                  <c:v>2.828015064223977</c:v>
                </c:pt>
                <c:pt idx="2">
                  <c:v>3.1583624920952498</c:v>
                </c:pt>
                <c:pt idx="3">
                  <c:v>3.2380461031287955</c:v>
                </c:pt>
                <c:pt idx="4">
                  <c:v>3.4082399653118496</c:v>
                </c:pt>
                <c:pt idx="5">
                  <c:v>3.7084209001347128</c:v>
                </c:pt>
                <c:pt idx="6">
                  <c:v>3.7084209001347128</c:v>
                </c:pt>
                <c:pt idx="7">
                  <c:v>3.6334684555795866</c:v>
                </c:pt>
                <c:pt idx="8">
                  <c:v>3.6334684555795866</c:v>
                </c:pt>
                <c:pt idx="9">
                  <c:v>3.6334684555795866</c:v>
                </c:pt>
                <c:pt idx="10">
                  <c:v>3.4393326938302629</c:v>
                </c:pt>
              </c:numCache>
            </c:numRef>
          </c:xVal>
          <c:yVal>
            <c:numRef>
              <c:f>'Durango Colloidal LogQonly'!$L$161:$L$171</c:f>
              <c:numCache>
                <c:formatCode>0.000</c:formatCode>
                <c:ptCount val="11"/>
                <c:pt idx="1">
                  <c:v>1.0589999999999999E-2</c:v>
                </c:pt>
                <c:pt idx="2">
                  <c:v>1.8500000000000003E-2</c:v>
                </c:pt>
                <c:pt idx="3">
                  <c:v>2.65E-3</c:v>
                </c:pt>
                <c:pt idx="4">
                  <c:v>2.0110000000000003E-2</c:v>
                </c:pt>
                <c:pt idx="5">
                  <c:v>9.8060000000000008E-2</c:v>
                </c:pt>
                <c:pt idx="6">
                  <c:v>0.13880000000000001</c:v>
                </c:pt>
                <c:pt idx="7">
                  <c:v>6.0100000000000001E-2</c:v>
                </c:pt>
                <c:pt idx="8">
                  <c:v>6.7360000000000003E-2</c:v>
                </c:pt>
                <c:pt idx="9">
                  <c:v>5.1269999999999996E-2</c:v>
                </c:pt>
                <c:pt idx="10">
                  <c:v>1.9999999999999997E-2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B4-45EA-86A5-BADE6BD6D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941296"/>
        <c:axId val="1192941688"/>
      </c:scatterChart>
      <c:valAx>
        <c:axId val="1192941296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Log</a:t>
                </a:r>
                <a:r>
                  <a:rPr lang="en-US" sz="1100" baseline="-25000"/>
                  <a:t>10 </a:t>
                </a:r>
                <a:r>
                  <a:rPr lang="en-US" sz="1100"/>
                  <a:t>Streamflow, 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1688"/>
        <c:crossesAt val="-12"/>
        <c:crossBetween val="midCat"/>
      </c:valAx>
      <c:valAx>
        <c:axId val="119294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1.4079102181192868E-2"/>
              <c:y val="0.261426984203661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129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7.9126074757896639E-2"/>
          <c:y val="0.13622948971869311"/>
          <c:w val="0.89786418077050711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Colloidal Manganese</a:t>
            </a:r>
          </a:p>
          <a:p>
            <a:pPr>
              <a:defRPr sz="1200"/>
            </a:pPr>
            <a:r>
              <a:rPr lang="en-US" sz="1200"/>
              <a:t>Durango Pre-2016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17230993000874892"/>
                  <c:y val="-2.73311080238864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LogQonly'!$D$3:$D$178</c:f>
              <c:numCache>
                <c:formatCode>0.000</c:formatCode>
                <c:ptCount val="176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  <c:pt idx="171">
                  <c:v>2.514547752660286</c:v>
                </c:pt>
                <c:pt idx="172">
                  <c:v>3.3521825181113627</c:v>
                </c:pt>
                <c:pt idx="173">
                  <c:v>3.4653828514484184</c:v>
                </c:pt>
                <c:pt idx="174">
                  <c:v>3.0453229787866576</c:v>
                </c:pt>
                <c:pt idx="175">
                  <c:v>2.5314789170422549</c:v>
                </c:pt>
              </c:numCache>
            </c:numRef>
          </c:xVal>
          <c:yVal>
            <c:numRef>
              <c:f>'Durango Colloidal LogQonly'!$N$3:$N$160</c:f>
              <c:numCache>
                <c:formatCode>0.000</c:formatCode>
                <c:ptCount val="158"/>
                <c:pt idx="0">
                  <c:v>2.2800000000000011E-2</c:v>
                </c:pt>
                <c:pt idx="1">
                  <c:v>2.4900000000000005E-2</c:v>
                </c:pt>
                <c:pt idx="2">
                  <c:v>1.4999999999999999E-2</c:v>
                </c:pt>
                <c:pt idx="3">
                  <c:v>3.1099999999999996E-2</c:v>
                </c:pt>
                <c:pt idx="4">
                  <c:v>5.6000000000000001E-2</c:v>
                </c:pt>
                <c:pt idx="5">
                  <c:v>3.5099999999999992E-2</c:v>
                </c:pt>
                <c:pt idx="6">
                  <c:v>4.5699999999999991E-2</c:v>
                </c:pt>
                <c:pt idx="7">
                  <c:v>2.8399999999999977E-2</c:v>
                </c:pt>
                <c:pt idx="8">
                  <c:v>2.0500000000000001E-2</c:v>
                </c:pt>
                <c:pt idx="9">
                  <c:v>8.1200000000000008E-2</c:v>
                </c:pt>
                <c:pt idx="10">
                  <c:v>6.93E-2</c:v>
                </c:pt>
                <c:pt idx="11">
                  <c:v>5.0499999999999996E-2</c:v>
                </c:pt>
                <c:pt idx="12">
                  <c:v>4.02E-2</c:v>
                </c:pt>
                <c:pt idx="13">
                  <c:v>4.7E-2</c:v>
                </c:pt>
                <c:pt idx="14">
                  <c:v>0.05</c:v>
                </c:pt>
                <c:pt idx="15">
                  <c:v>2.3299999999999998E-2</c:v>
                </c:pt>
                <c:pt idx="16">
                  <c:v>7.1999999999999955E-3</c:v>
                </c:pt>
                <c:pt idx="17">
                  <c:v>1.0399999999999998E-2</c:v>
                </c:pt>
                <c:pt idx="18">
                  <c:v>1.4300000000000004E-2</c:v>
                </c:pt>
                <c:pt idx="19">
                  <c:v>3.1000000000000016E-3</c:v>
                </c:pt>
                <c:pt idx="20">
                  <c:v>2.7700000000000002E-2</c:v>
                </c:pt>
                <c:pt idx="21">
                  <c:v>2.0200000000000003E-2</c:v>
                </c:pt>
                <c:pt idx="22">
                  <c:v>1.5800000000000012E-2</c:v>
                </c:pt>
                <c:pt idx="23">
                  <c:v>0.01</c:v>
                </c:pt>
                <c:pt idx="24">
                  <c:v>3.2099999999999997E-2</c:v>
                </c:pt>
                <c:pt idx="25">
                  <c:v>1.4900000000000005E-2</c:v>
                </c:pt>
                <c:pt idx="26">
                  <c:v>5.2999999999999827E-3</c:v>
                </c:pt>
                <c:pt idx="27">
                  <c:v>3.3100000000000025E-2</c:v>
                </c:pt>
                <c:pt idx="28">
                  <c:v>3.280000000000001E-2</c:v>
                </c:pt>
                <c:pt idx="29">
                  <c:v>2.2899999999999976E-2</c:v>
                </c:pt>
                <c:pt idx="30">
                  <c:v>6.3E-2</c:v>
                </c:pt>
                <c:pt idx="31">
                  <c:v>0.33600000000000002</c:v>
                </c:pt>
                <c:pt idx="32">
                  <c:v>3.27E-2</c:v>
                </c:pt>
                <c:pt idx="33">
                  <c:v>3.6899999999999988E-2</c:v>
                </c:pt>
                <c:pt idx="34">
                  <c:v>0.24129999999999999</c:v>
                </c:pt>
                <c:pt idx="35">
                  <c:v>0.152</c:v>
                </c:pt>
                <c:pt idx="36">
                  <c:v>2.4999999999999927E-3</c:v>
                </c:pt>
                <c:pt idx="37">
                  <c:v>1.8000000000000114E-3</c:v>
                </c:pt>
                <c:pt idx="38">
                  <c:v>8.1999999999999955E-3</c:v>
                </c:pt>
                <c:pt idx="39">
                  <c:v>1.2600000000000002E-2</c:v>
                </c:pt>
                <c:pt idx="40">
                  <c:v>1.9300000000000005E-2</c:v>
                </c:pt>
                <c:pt idx="41">
                  <c:v>6.1399999999999989E-2</c:v>
                </c:pt>
                <c:pt idx="42">
                  <c:v>1.719999999999999E-2</c:v>
                </c:pt>
                <c:pt idx="43">
                  <c:v>1.2E-2</c:v>
                </c:pt>
                <c:pt idx="44">
                  <c:v>1.3599999999999994E-2</c:v>
                </c:pt>
                <c:pt idx="45">
                  <c:v>9.0999999999999935E-3</c:v>
                </c:pt>
                <c:pt idx="46">
                  <c:v>2.1000000000000001E-2</c:v>
                </c:pt>
                <c:pt idx="47">
                  <c:v>1.9300000000000012E-2</c:v>
                </c:pt>
                <c:pt idx="48">
                  <c:v>1.2700000000000017E-2</c:v>
                </c:pt>
                <c:pt idx="49">
                  <c:v>3.1400000000000004E-2</c:v>
                </c:pt>
                <c:pt idx="50">
                  <c:v>2.4E-2</c:v>
                </c:pt>
                <c:pt idx="51">
                  <c:v>6.9800000000000001E-2</c:v>
                </c:pt>
                <c:pt idx="52">
                  <c:v>0.10829999999999999</c:v>
                </c:pt>
                <c:pt idx="53">
                  <c:v>5.9699999999999989E-2</c:v>
                </c:pt>
                <c:pt idx="54">
                  <c:v>2.689999999999999E-2</c:v>
                </c:pt>
                <c:pt idx="55">
                  <c:v>0.28160000000000002</c:v>
                </c:pt>
                <c:pt idx="56">
                  <c:v>0.25559999999999994</c:v>
                </c:pt>
                <c:pt idx="57">
                  <c:v>0.6885</c:v>
                </c:pt>
                <c:pt idx="58">
                  <c:v>4.3299999999999998E-2</c:v>
                </c:pt>
                <c:pt idx="59">
                  <c:v>4.4300000000000006E-2</c:v>
                </c:pt>
                <c:pt idx="60">
                  <c:v>1.5799999999999998E-2</c:v>
                </c:pt>
                <c:pt idx="61">
                  <c:v>1.4900000000000005E-2</c:v>
                </c:pt>
                <c:pt idx="62">
                  <c:v>1.4500000000000001E-2</c:v>
                </c:pt>
                <c:pt idx="63">
                  <c:v>6.0000000000000001E-3</c:v>
                </c:pt>
                <c:pt idx="64">
                  <c:v>1.5700000000000002E-2</c:v>
                </c:pt>
                <c:pt idx="65">
                  <c:v>4.8500000000000001E-2</c:v>
                </c:pt>
                <c:pt idx="66">
                  <c:v>4.2699999999999988E-2</c:v>
                </c:pt>
                <c:pt idx="67">
                  <c:v>2.0500000000000001E-2</c:v>
                </c:pt>
                <c:pt idx="68">
                  <c:v>6.2000000000000171E-3</c:v>
                </c:pt>
                <c:pt idx="70">
                  <c:v>8.5999999999999948E-3</c:v>
                </c:pt>
                <c:pt idx="71">
                  <c:v>1.8100000000000022E-2</c:v>
                </c:pt>
                <c:pt idx="73">
                  <c:v>2.5900000000000006E-2</c:v>
                </c:pt>
                <c:pt idx="75">
                  <c:v>1.3400000000000006E-2</c:v>
                </c:pt>
                <c:pt idx="76">
                  <c:v>3.4400000000000035E-2</c:v>
                </c:pt>
                <c:pt idx="77">
                  <c:v>9.1600000000000029E-2</c:v>
                </c:pt>
                <c:pt idx="78">
                  <c:v>3.0699999999999988E-2</c:v>
                </c:pt>
                <c:pt idx="79">
                  <c:v>3.9600000000000024E-2</c:v>
                </c:pt>
                <c:pt idx="80">
                  <c:v>0.32020000000000004</c:v>
                </c:pt>
                <c:pt idx="81">
                  <c:v>0.10959999999999999</c:v>
                </c:pt>
                <c:pt idx="82">
                  <c:v>6.0699999999999997E-2</c:v>
                </c:pt>
                <c:pt idx="83">
                  <c:v>0.26080000000000003</c:v>
                </c:pt>
                <c:pt idx="84">
                  <c:v>4.8299999999999996E-2</c:v>
                </c:pt>
                <c:pt idx="85">
                  <c:v>4.250000000000001E-2</c:v>
                </c:pt>
                <c:pt idx="86">
                  <c:v>9.3599999999999989E-2</c:v>
                </c:pt>
                <c:pt idx="87">
                  <c:v>4.7100000000000003E-2</c:v>
                </c:pt>
                <c:pt idx="88">
                  <c:v>6.1700000000000005E-2</c:v>
                </c:pt>
                <c:pt idx="89">
                  <c:v>3.7900000000000003E-2</c:v>
                </c:pt>
                <c:pt idx="90">
                  <c:v>4.8600000000000004E-2</c:v>
                </c:pt>
                <c:pt idx="91">
                  <c:v>3.6699999999999997E-2</c:v>
                </c:pt>
                <c:pt idx="92">
                  <c:v>3.1200000000000002E-2</c:v>
                </c:pt>
                <c:pt idx="93">
                  <c:v>3.6300000000000006E-2</c:v>
                </c:pt>
                <c:pt idx="94">
                  <c:v>4.2000000000000003E-2</c:v>
                </c:pt>
                <c:pt idx="95">
                  <c:v>1.7399999999999992E-2</c:v>
                </c:pt>
                <c:pt idx="96">
                  <c:v>8.9000000000000051E-3</c:v>
                </c:pt>
                <c:pt idx="97">
                  <c:v>1.8099999999999995E-2</c:v>
                </c:pt>
                <c:pt idx="98">
                  <c:v>2.6400000000000007E-2</c:v>
                </c:pt>
                <c:pt idx="99">
                  <c:v>3.0400000000000007E-2</c:v>
                </c:pt>
                <c:pt idx="100">
                  <c:v>4.519999999999999E-2</c:v>
                </c:pt>
                <c:pt idx="101">
                  <c:v>2.7900000000000005E-2</c:v>
                </c:pt>
                <c:pt idx="102">
                  <c:v>0.1293</c:v>
                </c:pt>
                <c:pt idx="103">
                  <c:v>4.5599999999999995E-2</c:v>
                </c:pt>
                <c:pt idx="104">
                  <c:v>6.5400000000000028E-2</c:v>
                </c:pt>
                <c:pt idx="105">
                  <c:v>3.4799999999999984E-2</c:v>
                </c:pt>
                <c:pt idx="106">
                  <c:v>2.9900000000000006E-2</c:v>
                </c:pt>
                <c:pt idx="107">
                  <c:v>8.500000000000002E-2</c:v>
                </c:pt>
                <c:pt idx="108">
                  <c:v>7.060000000000001E-2</c:v>
                </c:pt>
                <c:pt idx="109">
                  <c:v>4.2500000000000003E-2</c:v>
                </c:pt>
                <c:pt idx="110">
                  <c:v>0.04</c:v>
                </c:pt>
                <c:pt idx="111">
                  <c:v>2.0199999999999996E-2</c:v>
                </c:pt>
                <c:pt idx="112">
                  <c:v>2.4000000000000007E-2</c:v>
                </c:pt>
                <c:pt idx="113">
                  <c:v>5.949999999999999E-2</c:v>
                </c:pt>
                <c:pt idx="114">
                  <c:v>5.62E-2</c:v>
                </c:pt>
                <c:pt idx="115">
                  <c:v>4.1200000000000001E-2</c:v>
                </c:pt>
                <c:pt idx="116">
                  <c:v>2.1600000000000001E-2</c:v>
                </c:pt>
                <c:pt idx="117">
                  <c:v>1.7399999999999999E-2</c:v>
                </c:pt>
                <c:pt idx="118">
                  <c:v>2.7299999999999998E-2</c:v>
                </c:pt>
                <c:pt idx="119">
                  <c:v>2.1599999999999994E-2</c:v>
                </c:pt>
                <c:pt idx="120">
                  <c:v>7.2000000000000172E-3</c:v>
                </c:pt>
                <c:pt idx="121">
                  <c:v>1.9199999999999988E-2</c:v>
                </c:pt>
                <c:pt idx="122">
                  <c:v>1.5900000000000004E-2</c:v>
                </c:pt>
                <c:pt idx="123">
                  <c:v>1.5699999999999988E-2</c:v>
                </c:pt>
                <c:pt idx="124">
                  <c:v>1.4299999999999983E-2</c:v>
                </c:pt>
                <c:pt idx="125">
                  <c:v>3.5300000000000012E-2</c:v>
                </c:pt>
                <c:pt idx="126">
                  <c:v>0.03</c:v>
                </c:pt>
                <c:pt idx="127">
                  <c:v>2.1100000000000022E-2</c:v>
                </c:pt>
                <c:pt idx="128">
                  <c:v>4.5599999999999995E-2</c:v>
                </c:pt>
                <c:pt idx="129">
                  <c:v>1.7999999999999999E-2</c:v>
                </c:pt>
                <c:pt idx="131">
                  <c:v>0.14649999999999999</c:v>
                </c:pt>
                <c:pt idx="132">
                  <c:v>0.12350000000000003</c:v>
                </c:pt>
                <c:pt idx="133">
                  <c:v>3.0799999999999998E-2</c:v>
                </c:pt>
                <c:pt idx="134">
                  <c:v>3.3899999999999993E-2</c:v>
                </c:pt>
                <c:pt idx="135">
                  <c:v>0.45910000000000001</c:v>
                </c:pt>
                <c:pt idx="136">
                  <c:v>0.35899999999999999</c:v>
                </c:pt>
                <c:pt idx="137">
                  <c:v>3.4000000000000002E-2</c:v>
                </c:pt>
                <c:pt idx="138">
                  <c:v>3.0799999999999998E-2</c:v>
                </c:pt>
                <c:pt idx="139">
                  <c:v>3.3299999999999996E-2</c:v>
                </c:pt>
                <c:pt idx="140">
                  <c:v>1.9900000000000004E-2</c:v>
                </c:pt>
                <c:pt idx="142">
                  <c:v>8.800000000000004E-3</c:v>
                </c:pt>
                <c:pt idx="143">
                  <c:v>8.9999999999999993E-3</c:v>
                </c:pt>
                <c:pt idx="144">
                  <c:v>4.6400000000000004E-2</c:v>
                </c:pt>
                <c:pt idx="145">
                  <c:v>4.3900000000000008E-2</c:v>
                </c:pt>
                <c:pt idx="147">
                  <c:v>1.35E-2</c:v>
                </c:pt>
                <c:pt idx="148">
                  <c:v>1.1799999999999982E-2</c:v>
                </c:pt>
                <c:pt idx="149">
                  <c:v>1.6699999999999989E-2</c:v>
                </c:pt>
                <c:pt idx="150">
                  <c:v>8.8000000000000109E-3</c:v>
                </c:pt>
                <c:pt idx="153">
                  <c:v>1.6E-2</c:v>
                </c:pt>
                <c:pt idx="154">
                  <c:v>0.19900000000000001</c:v>
                </c:pt>
                <c:pt idx="155">
                  <c:v>0.187</c:v>
                </c:pt>
                <c:pt idx="156">
                  <c:v>3.5000000000000003E-2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9F0-4EA6-9EC8-080009E3A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941296"/>
        <c:axId val="119294168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Colloidal LogQonly'!$W$3</c15:sqref>
                        </c15:formulaRef>
                      </c:ext>
                    </c:extLst>
                    <c:strCache>
                      <c:ptCount val="1"/>
                      <c:pt idx="0">
                        <c:v>2016 Snowmelt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Colloidal LogQonly'!$D$161:$D$171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2.8457180179666586</c:v>
                      </c:pt>
                      <c:pt idx="1">
                        <c:v>2.828015064223977</c:v>
                      </c:pt>
                      <c:pt idx="2">
                        <c:v>3.1583624920952498</c:v>
                      </c:pt>
                      <c:pt idx="3">
                        <c:v>3.2380461031287955</c:v>
                      </c:pt>
                      <c:pt idx="4">
                        <c:v>3.4082399653118496</c:v>
                      </c:pt>
                      <c:pt idx="5">
                        <c:v>3.7084209001347128</c:v>
                      </c:pt>
                      <c:pt idx="6">
                        <c:v>3.7084209001347128</c:v>
                      </c:pt>
                      <c:pt idx="7">
                        <c:v>3.6334684555795866</c:v>
                      </c:pt>
                      <c:pt idx="8">
                        <c:v>3.6334684555795866</c:v>
                      </c:pt>
                      <c:pt idx="9">
                        <c:v>3.6334684555795866</c:v>
                      </c:pt>
                      <c:pt idx="10">
                        <c:v>3.4393326938302629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Colloidal LogQonly'!$N$161:$N$171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1">
                        <c:v>0.05</c:v>
                      </c:pt>
                      <c:pt idx="2">
                        <c:v>0.16600000000000001</c:v>
                      </c:pt>
                      <c:pt idx="3">
                        <c:v>0.155</c:v>
                      </c:pt>
                      <c:pt idx="4">
                        <c:v>0.23699999999999999</c:v>
                      </c:pt>
                      <c:pt idx="5">
                        <c:v>0.67499999999999993</c:v>
                      </c:pt>
                      <c:pt idx="6">
                        <c:v>1.05</c:v>
                      </c:pt>
                      <c:pt idx="7">
                        <c:v>0.47100000000000003</c:v>
                      </c:pt>
                      <c:pt idx="8">
                        <c:v>0.502</c:v>
                      </c:pt>
                      <c:pt idx="9">
                        <c:v>0.39900000000000002</c:v>
                      </c:pt>
                      <c:pt idx="10">
                        <c:v>0.16499999999999998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C9F0-4EA6-9EC8-080009E3A7E2}"/>
                  </c:ext>
                </c:extLst>
              </c15:ser>
            </c15:filteredScatterSeries>
          </c:ext>
        </c:extLst>
      </c:scatterChart>
      <c:valAx>
        <c:axId val="1192941296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Log10 Streamflow, 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1688"/>
        <c:crossesAt val="-12"/>
        <c:crossBetween val="midCat"/>
      </c:valAx>
      <c:valAx>
        <c:axId val="1192941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 mg/L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31868673244158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129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8326640419947507"/>
          <c:y val="0.14167553955239109"/>
          <c:w val="0.63346719160104992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Zinc</a:t>
            </a:r>
          </a:p>
          <a:p>
            <a:pPr>
              <a:defRPr sz="1300"/>
            </a:pPr>
            <a:r>
              <a:rPr lang="en-US" sz="1300" b="0"/>
              <a:t>Durango Pre-2016</a:t>
            </a:r>
          </a:p>
        </c:rich>
      </c:tx>
      <c:layout>
        <c:manualLayout>
          <c:xMode val="edge"/>
          <c:yMode val="edge"/>
          <c:x val="0.37877077865266839"/>
          <c:y val="1.0212918378902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2.1602143482064743E-2"/>
                  <c:y val="-0.1644703174953843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Pre 2016 = 0.074x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- 0.3097x + 0.3381</a:t>
                    </a:r>
                    <a:br>
                      <a:rPr lang="en-US" baseline="0"/>
                    </a:br>
                    <a:r>
                      <a:rPr lang="en-US" baseline="0"/>
                      <a:t>R² = 0.4586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LogQonly'!$D$3:$D$178</c:f>
              <c:numCache>
                <c:formatCode>0.000</c:formatCode>
                <c:ptCount val="176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  <c:pt idx="171">
                  <c:v>2.514547752660286</c:v>
                </c:pt>
                <c:pt idx="172">
                  <c:v>3.3521825181113627</c:v>
                </c:pt>
                <c:pt idx="173">
                  <c:v>3.4653828514484184</c:v>
                </c:pt>
                <c:pt idx="174">
                  <c:v>3.0453229787866576</c:v>
                </c:pt>
                <c:pt idx="175">
                  <c:v>2.5314789170422549</c:v>
                </c:pt>
              </c:numCache>
            </c:numRef>
          </c:xVal>
          <c:yVal>
            <c:numRef>
              <c:f>'Durango Colloidal LogQonly'!$Q$3:$Q$160</c:f>
              <c:numCache>
                <c:formatCode>0.000</c:formatCode>
                <c:ptCount val="158"/>
                <c:pt idx="0">
                  <c:v>1.1899999999999992E-2</c:v>
                </c:pt>
                <c:pt idx="1">
                  <c:v>1.4600000000000009E-2</c:v>
                </c:pt>
                <c:pt idx="2">
                  <c:v>1.5699999999999988E-2</c:v>
                </c:pt>
                <c:pt idx="3">
                  <c:v>0.02</c:v>
                </c:pt>
                <c:pt idx="4">
                  <c:v>3.2399999999999991E-2</c:v>
                </c:pt>
                <c:pt idx="5">
                  <c:v>2.3300000000000012E-2</c:v>
                </c:pt>
                <c:pt idx="6">
                  <c:v>3.7700000000000004E-2</c:v>
                </c:pt>
                <c:pt idx="7">
                  <c:v>1.8200000000000004E-2</c:v>
                </c:pt>
                <c:pt idx="8">
                  <c:v>2.3200000000000002E-2</c:v>
                </c:pt>
                <c:pt idx="9">
                  <c:v>3.4300000000000004E-2</c:v>
                </c:pt>
                <c:pt idx="10">
                  <c:v>3.8199999999999998E-2</c:v>
                </c:pt>
                <c:pt idx="11">
                  <c:v>2.5199999999999997E-2</c:v>
                </c:pt>
                <c:pt idx="12">
                  <c:v>2.5299999999999996E-2</c:v>
                </c:pt>
                <c:pt idx="13">
                  <c:v>2.8500000000000001E-2</c:v>
                </c:pt>
                <c:pt idx="14">
                  <c:v>2.3200000000000002E-2</c:v>
                </c:pt>
                <c:pt idx="15">
                  <c:v>0</c:v>
                </c:pt>
                <c:pt idx="16">
                  <c:v>0</c:v>
                </c:pt>
                <c:pt idx="17">
                  <c:v>2.1000000000000016E-3</c:v>
                </c:pt>
                <c:pt idx="18">
                  <c:v>1.1999999999999992E-3</c:v>
                </c:pt>
                <c:pt idx="19">
                  <c:v>1.9000000000000004E-3</c:v>
                </c:pt>
                <c:pt idx="20">
                  <c:v>7.0999999999999943E-3</c:v>
                </c:pt>
                <c:pt idx="21">
                  <c:v>3.5000000000000001E-3</c:v>
                </c:pt>
                <c:pt idx="22">
                  <c:v>8.0000000000000002E-3</c:v>
                </c:pt>
                <c:pt idx="23">
                  <c:v>1.9000000000000056E-3</c:v>
                </c:pt>
                <c:pt idx="24">
                  <c:v>1.4000000000000056E-3</c:v>
                </c:pt>
                <c:pt idx="25">
                  <c:v>5.7000000000000028E-3</c:v>
                </c:pt>
                <c:pt idx="26">
                  <c:v>1.3000000000000114E-3</c:v>
                </c:pt>
                <c:pt idx="27">
                  <c:v>1.3700000000000002E-2</c:v>
                </c:pt>
                <c:pt idx="28">
                  <c:v>1.7599999999999994E-2</c:v>
                </c:pt>
                <c:pt idx="29">
                  <c:v>2.0399999999999991E-2</c:v>
                </c:pt>
                <c:pt idx="30">
                  <c:v>3.27E-2</c:v>
                </c:pt>
                <c:pt idx="31">
                  <c:v>0.16190000000000002</c:v>
                </c:pt>
                <c:pt idx="32">
                  <c:v>2.0800000000000006E-2</c:v>
                </c:pt>
                <c:pt idx="33">
                  <c:v>2.2799999999999997E-2</c:v>
                </c:pt>
                <c:pt idx="34">
                  <c:v>8.5400000000000004E-2</c:v>
                </c:pt>
                <c:pt idx="35">
                  <c:v>5.4799999999999995E-2</c:v>
                </c:pt>
                <c:pt idx="36">
                  <c:v>5.0000000000000001E-3</c:v>
                </c:pt>
                <c:pt idx="37">
                  <c:v>3.799999999999997E-3</c:v>
                </c:pt>
                <c:pt idx="38">
                  <c:v>3.5000000000000001E-3</c:v>
                </c:pt>
                <c:pt idx="39">
                  <c:v>5.6000000000000017E-3</c:v>
                </c:pt>
                <c:pt idx="40">
                  <c:v>9.8000000000000014E-3</c:v>
                </c:pt>
                <c:pt idx="41">
                  <c:v>1.6000000000000004E-2</c:v>
                </c:pt>
                <c:pt idx="42">
                  <c:v>2.2000000000000027E-3</c:v>
                </c:pt>
                <c:pt idx="43">
                  <c:v>0.01</c:v>
                </c:pt>
                <c:pt idx="44">
                  <c:v>9.0999999999999935E-3</c:v>
                </c:pt>
                <c:pt idx="45">
                  <c:v>7.7000000000000028E-3</c:v>
                </c:pt>
                <c:pt idx="46">
                  <c:v>7.6000000000000087E-3</c:v>
                </c:pt>
                <c:pt idx="47">
                  <c:v>4.3999999999999916E-3</c:v>
                </c:pt>
                <c:pt idx="48">
                  <c:v>1.6E-2</c:v>
                </c:pt>
                <c:pt idx="49">
                  <c:v>1.6299999999999999E-2</c:v>
                </c:pt>
                <c:pt idx="50">
                  <c:v>1.6599999999999993E-2</c:v>
                </c:pt>
                <c:pt idx="51">
                  <c:v>5.5699999999999993E-2</c:v>
                </c:pt>
                <c:pt idx="52">
                  <c:v>6.4700000000000008E-2</c:v>
                </c:pt>
                <c:pt idx="53">
                  <c:v>4.2000000000000003E-2</c:v>
                </c:pt>
                <c:pt idx="54">
                  <c:v>2.2700000000000001E-2</c:v>
                </c:pt>
                <c:pt idx="55">
                  <c:v>0.11869999999999999</c:v>
                </c:pt>
                <c:pt idx="56">
                  <c:v>0.11209999999999999</c:v>
                </c:pt>
                <c:pt idx="57">
                  <c:v>0.22750000000000001</c:v>
                </c:pt>
                <c:pt idx="58">
                  <c:v>2.2700000000000001E-2</c:v>
                </c:pt>
                <c:pt idx="59">
                  <c:v>2.1800000000000003E-2</c:v>
                </c:pt>
                <c:pt idx="60">
                  <c:v>-8.9999999999999152E-4</c:v>
                </c:pt>
                <c:pt idx="61">
                  <c:v>1.3799999999999996E-2</c:v>
                </c:pt>
                <c:pt idx="62">
                  <c:v>1.1100000000000002E-2</c:v>
                </c:pt>
                <c:pt idx="63">
                  <c:v>6.0000000000000001E-3</c:v>
                </c:pt>
                <c:pt idx="64">
                  <c:v>1.1399999999999999E-2</c:v>
                </c:pt>
                <c:pt idx="65">
                  <c:v>1.9899999999999998E-2</c:v>
                </c:pt>
                <c:pt idx="66">
                  <c:v>3.3300000000000003E-2</c:v>
                </c:pt>
                <c:pt idx="67">
                  <c:v>1.3700000000000002E-2</c:v>
                </c:pt>
                <c:pt idx="68">
                  <c:v>4.9000000000000059E-3</c:v>
                </c:pt>
                <c:pt idx="69">
                  <c:v>3.4000000000000059E-3</c:v>
                </c:pt>
                <c:pt idx="70">
                  <c:v>7.2999999999999975E-3</c:v>
                </c:pt>
                <c:pt idx="71">
                  <c:v>1.2E-2</c:v>
                </c:pt>
                <c:pt idx="72">
                  <c:v>1.8999999999999915E-3</c:v>
                </c:pt>
                <c:pt idx="73">
                  <c:v>9.7999999999999979E-3</c:v>
                </c:pt>
                <c:pt idx="74">
                  <c:v>0</c:v>
                </c:pt>
                <c:pt idx="75">
                  <c:v>1.0700000000000003E-2</c:v>
                </c:pt>
                <c:pt idx="76">
                  <c:v>1.610000000000001E-2</c:v>
                </c:pt>
                <c:pt idx="77">
                  <c:v>2.75E-2</c:v>
                </c:pt>
                <c:pt idx="78">
                  <c:v>1.9100000000000009E-2</c:v>
                </c:pt>
                <c:pt idx="79">
                  <c:v>2.1399999999999992E-2</c:v>
                </c:pt>
                <c:pt idx="80">
                  <c:v>9.7899999999999987E-2</c:v>
                </c:pt>
                <c:pt idx="81">
                  <c:v>6.409999999999999E-2</c:v>
                </c:pt>
                <c:pt idx="82">
                  <c:v>3.7100000000000001E-2</c:v>
                </c:pt>
                <c:pt idx="83">
                  <c:v>0.12979999999999997</c:v>
                </c:pt>
                <c:pt idx="84">
                  <c:v>3.32E-2</c:v>
                </c:pt>
                <c:pt idx="85">
                  <c:v>2.4899999999999999E-2</c:v>
                </c:pt>
                <c:pt idx="86">
                  <c:v>3.32E-2</c:v>
                </c:pt>
                <c:pt idx="87">
                  <c:v>2.6699999999999995E-2</c:v>
                </c:pt>
                <c:pt idx="88">
                  <c:v>4.1899999999999993E-2</c:v>
                </c:pt>
                <c:pt idx="89">
                  <c:v>1.2399999999999998E-2</c:v>
                </c:pt>
                <c:pt idx="90">
                  <c:v>1.7200000000000003E-2</c:v>
                </c:pt>
                <c:pt idx="91">
                  <c:v>1.1900000000000003E-2</c:v>
                </c:pt>
                <c:pt idx="92">
                  <c:v>1.1800000000000001E-2</c:v>
                </c:pt>
                <c:pt idx="93">
                  <c:v>9.300000000000001E-3</c:v>
                </c:pt>
                <c:pt idx="94">
                  <c:v>1.0800000000000001E-2</c:v>
                </c:pt>
                <c:pt idx="95">
                  <c:v>8.6000000000000017E-3</c:v>
                </c:pt>
                <c:pt idx="96">
                  <c:v>8.5000000000000006E-3</c:v>
                </c:pt>
                <c:pt idx="97">
                  <c:v>9.6000000000000078E-3</c:v>
                </c:pt>
                <c:pt idx="98">
                  <c:v>1.3299999999999998E-2</c:v>
                </c:pt>
                <c:pt idx="99">
                  <c:v>1.0999999999999999E-2</c:v>
                </c:pt>
                <c:pt idx="100">
                  <c:v>1.4400000000000007E-2</c:v>
                </c:pt>
                <c:pt idx="101">
                  <c:v>1.7700000000000004E-2</c:v>
                </c:pt>
                <c:pt idx="102">
                  <c:v>4.5200000000000004E-2</c:v>
                </c:pt>
                <c:pt idx="103">
                  <c:v>1.0099999999999994E-2</c:v>
                </c:pt>
                <c:pt idx="104">
                  <c:v>2.4299999999999999E-2</c:v>
                </c:pt>
                <c:pt idx="105">
                  <c:v>2.5200000000000004E-2</c:v>
                </c:pt>
                <c:pt idx="106">
                  <c:v>2.5700000000000004E-2</c:v>
                </c:pt>
                <c:pt idx="107">
                  <c:v>5.0199999999999995E-2</c:v>
                </c:pt>
                <c:pt idx="108">
                  <c:v>4.0900000000000006E-2</c:v>
                </c:pt>
                <c:pt idx="109">
                  <c:v>2.81E-2</c:v>
                </c:pt>
                <c:pt idx="110">
                  <c:v>2.8200000000000003E-2</c:v>
                </c:pt>
                <c:pt idx="111">
                  <c:v>1.0299999999999997E-2</c:v>
                </c:pt>
                <c:pt idx="112">
                  <c:v>7.4999999999999997E-3</c:v>
                </c:pt>
                <c:pt idx="113">
                  <c:v>2.3399999999999997E-2</c:v>
                </c:pt>
                <c:pt idx="114">
                  <c:v>2.5499999999999998E-2</c:v>
                </c:pt>
                <c:pt idx="115">
                  <c:v>2.8799999999999996E-2</c:v>
                </c:pt>
                <c:pt idx="116">
                  <c:v>1.0999999999999999E-2</c:v>
                </c:pt>
                <c:pt idx="117">
                  <c:v>1.0700000000000003E-2</c:v>
                </c:pt>
                <c:pt idx="118">
                  <c:v>2.7500000000000007E-2</c:v>
                </c:pt>
                <c:pt idx="119">
                  <c:v>2.5700000000000004E-2</c:v>
                </c:pt>
                <c:pt idx="120">
                  <c:v>1.0699999999999989E-2</c:v>
                </c:pt>
                <c:pt idx="121">
                  <c:v>1.8599999999999995E-2</c:v>
                </c:pt>
                <c:pt idx="122">
                  <c:v>1.4300000000000011E-2</c:v>
                </c:pt>
                <c:pt idx="123">
                  <c:v>1.5900000000000004E-2</c:v>
                </c:pt>
                <c:pt idx="124">
                  <c:v>1.7099999999999994E-2</c:v>
                </c:pt>
                <c:pt idx="125">
                  <c:v>2.7299999999999998E-2</c:v>
                </c:pt>
                <c:pt idx="126">
                  <c:v>2.6399999999999993E-2</c:v>
                </c:pt>
                <c:pt idx="127">
                  <c:v>2.9299999999999996E-2</c:v>
                </c:pt>
                <c:pt idx="128">
                  <c:v>4.9200000000000001E-2</c:v>
                </c:pt>
                <c:pt idx="129">
                  <c:v>2.1600000000000008E-2</c:v>
                </c:pt>
                <c:pt idx="131">
                  <c:v>0.11539999999999999</c:v>
                </c:pt>
                <c:pt idx="132">
                  <c:v>0.11729999999999999</c:v>
                </c:pt>
                <c:pt idx="133">
                  <c:v>3.6500000000000005E-2</c:v>
                </c:pt>
                <c:pt idx="134">
                  <c:v>3.5000000000000003E-2</c:v>
                </c:pt>
                <c:pt idx="135">
                  <c:v>0.14730000000000001</c:v>
                </c:pt>
                <c:pt idx="136">
                  <c:v>0.12709999999999999</c:v>
                </c:pt>
                <c:pt idx="137">
                  <c:v>2.6300000000000004E-2</c:v>
                </c:pt>
                <c:pt idx="138">
                  <c:v>1.4500000000000001E-2</c:v>
                </c:pt>
                <c:pt idx="139">
                  <c:v>2.0800000000000006E-2</c:v>
                </c:pt>
                <c:pt idx="140">
                  <c:v>1.6699999999999996E-2</c:v>
                </c:pt>
                <c:pt idx="142">
                  <c:v>4.0999999999999977E-3</c:v>
                </c:pt>
                <c:pt idx="143">
                  <c:v>5.3000000000000009E-3</c:v>
                </c:pt>
                <c:pt idx="144">
                  <c:v>3.2500000000000001E-2</c:v>
                </c:pt>
                <c:pt idx="145">
                  <c:v>2.7600000000000003E-2</c:v>
                </c:pt>
                <c:pt idx="147">
                  <c:v>1.0599999999999995E-2</c:v>
                </c:pt>
                <c:pt idx="148">
                  <c:v>7.799999999999997E-3</c:v>
                </c:pt>
                <c:pt idx="149">
                  <c:v>9.599999999999994E-3</c:v>
                </c:pt>
                <c:pt idx="150">
                  <c:v>1.3700000000000002E-2</c:v>
                </c:pt>
                <c:pt idx="153">
                  <c:v>4.2000000000000003E-2</c:v>
                </c:pt>
                <c:pt idx="154">
                  <c:v>0.27600000000000002</c:v>
                </c:pt>
                <c:pt idx="155">
                  <c:v>0.2</c:v>
                </c:pt>
                <c:pt idx="156">
                  <c:v>7.4999999999999997E-2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FC-4E0C-823E-1F15738CD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943648"/>
        <c:axId val="119294404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Colloidal LogQonly'!$W$3</c15:sqref>
                        </c15:formulaRef>
                      </c:ext>
                    </c:extLst>
                    <c:strCache>
                      <c:ptCount val="1"/>
                      <c:pt idx="0">
                        <c:v>2016 Snowmelt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Colloidal LogQonly'!$D$161:$D$171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2.8457180179666586</c:v>
                      </c:pt>
                      <c:pt idx="1">
                        <c:v>2.828015064223977</c:v>
                      </c:pt>
                      <c:pt idx="2">
                        <c:v>3.1583624920952498</c:v>
                      </c:pt>
                      <c:pt idx="3">
                        <c:v>3.2380461031287955</c:v>
                      </c:pt>
                      <c:pt idx="4">
                        <c:v>3.4082399653118496</c:v>
                      </c:pt>
                      <c:pt idx="5">
                        <c:v>3.7084209001347128</c:v>
                      </c:pt>
                      <c:pt idx="6">
                        <c:v>3.7084209001347128</c:v>
                      </c:pt>
                      <c:pt idx="7">
                        <c:v>3.6334684555795866</c:v>
                      </c:pt>
                      <c:pt idx="8">
                        <c:v>3.6334684555795866</c:v>
                      </c:pt>
                      <c:pt idx="9">
                        <c:v>3.6334684555795866</c:v>
                      </c:pt>
                      <c:pt idx="10">
                        <c:v>3.4393326938302629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Colloidal LogQonly'!$Q$161:$Q$171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1">
                        <c:v>4.5999999999999999E-2</c:v>
                      </c:pt>
                      <c:pt idx="2">
                        <c:v>0.125</c:v>
                      </c:pt>
                      <c:pt idx="3">
                        <c:v>0.05</c:v>
                      </c:pt>
                      <c:pt idx="4">
                        <c:v>0.10400000000000001</c:v>
                      </c:pt>
                      <c:pt idx="5">
                        <c:v>0.25800000000000001</c:v>
                      </c:pt>
                      <c:pt idx="6">
                        <c:v>0.38130000000000003</c:v>
                      </c:pt>
                      <c:pt idx="7">
                        <c:v>0.20300000000000001</c:v>
                      </c:pt>
                      <c:pt idx="8">
                        <c:v>0.2</c:v>
                      </c:pt>
                      <c:pt idx="9">
                        <c:v>0.16</c:v>
                      </c:pt>
                      <c:pt idx="10">
                        <c:v>4.1999999999999996E-2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42FC-4E0C-823E-1F15738CDB37}"/>
                  </c:ext>
                </c:extLst>
              </c15:ser>
            </c15:filteredScatterSeries>
          </c:ext>
        </c:extLst>
      </c:scatterChart>
      <c:valAx>
        <c:axId val="1192943648"/>
        <c:scaling>
          <c:orientation val="minMax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4040"/>
        <c:crossesAt val="-12"/>
        <c:crossBetween val="midCat"/>
      </c:valAx>
      <c:valAx>
        <c:axId val="11929440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31868673244158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3648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7771084864391951"/>
          <c:y val="0.26288762673863419"/>
          <c:w val="0.63346719160104992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Aluminum</a:t>
            </a:r>
          </a:p>
          <a:p>
            <a:pPr>
              <a:defRPr sz="1300"/>
            </a:pPr>
            <a:r>
              <a:rPr lang="en-US" sz="1300" b="0"/>
              <a:t>Durango ALL DATA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LogQonly'!$D$1</c:f>
              <c:strCache>
                <c:ptCount val="1"/>
                <c:pt idx="0">
                  <c:v>EPA Pre-2016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75000"/>
                    <a:lumOff val="2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3218471128608924"/>
                  <c:y val="6.3348614440295187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LogQonly'!$D$3:$D$171</c:f>
              <c:numCache>
                <c:formatCode>0.000</c:formatCode>
                <c:ptCount val="169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</c:numCache>
            </c:numRef>
          </c:xVal>
          <c:yVal>
            <c:numRef>
              <c:f>'Durango Colloidal LogQonly'!$F$3:$F$171</c:f>
              <c:numCache>
                <c:formatCode>0.000</c:formatCode>
                <c:ptCount val="169"/>
                <c:pt idx="0">
                  <c:v>7.3999999999999996E-2</c:v>
                </c:pt>
                <c:pt idx="1">
                  <c:v>8.4000000000000005E-2</c:v>
                </c:pt>
                <c:pt idx="2">
                  <c:v>0.27800000000000002</c:v>
                </c:pt>
                <c:pt idx="3">
                  <c:v>0.215</c:v>
                </c:pt>
                <c:pt idx="4">
                  <c:v>0.39700000000000002</c:v>
                </c:pt>
                <c:pt idx="5">
                  <c:v>0.32400000000000001</c:v>
                </c:pt>
                <c:pt idx="6">
                  <c:v>0.46</c:v>
                </c:pt>
                <c:pt idx="7">
                  <c:v>0.26800000000000002</c:v>
                </c:pt>
                <c:pt idx="8">
                  <c:v>0.21099999999999999</c:v>
                </c:pt>
                <c:pt idx="9">
                  <c:v>0.54500000000000004</c:v>
                </c:pt>
                <c:pt idx="10">
                  <c:v>0.42199999999999999</c:v>
                </c:pt>
                <c:pt idx="11">
                  <c:v>0.32400000000000001</c:v>
                </c:pt>
                <c:pt idx="12">
                  <c:v>0.32200000000000001</c:v>
                </c:pt>
                <c:pt idx="13">
                  <c:v>0.437</c:v>
                </c:pt>
                <c:pt idx="14">
                  <c:v>0.41399999999999998</c:v>
                </c:pt>
                <c:pt idx="15">
                  <c:v>5.8000000000000003E-2</c:v>
                </c:pt>
                <c:pt idx="16">
                  <c:v>1.2999999999999999E-2</c:v>
                </c:pt>
                <c:pt idx="17">
                  <c:v>3.2000000000000001E-2</c:v>
                </c:pt>
                <c:pt idx="18">
                  <c:v>2.5000000000000001E-2</c:v>
                </c:pt>
                <c:pt idx="19">
                  <c:v>1.0999999999999999E-2</c:v>
                </c:pt>
                <c:pt idx="20">
                  <c:v>3.6999999999999998E-2</c:v>
                </c:pt>
                <c:pt idx="21">
                  <c:v>4.4999999999999998E-2</c:v>
                </c:pt>
                <c:pt idx="22">
                  <c:v>7.5999999999999998E-2</c:v>
                </c:pt>
                <c:pt idx="23">
                  <c:v>7.9000000000000001E-2</c:v>
                </c:pt>
                <c:pt idx="24">
                  <c:v>7.4999999999999997E-2</c:v>
                </c:pt>
                <c:pt idx="25">
                  <c:v>6.7000000000000004E-2</c:v>
                </c:pt>
                <c:pt idx="26">
                  <c:v>3.5999999999999997E-2</c:v>
                </c:pt>
                <c:pt idx="27">
                  <c:v>6.9000000000000006E-2</c:v>
                </c:pt>
                <c:pt idx="28">
                  <c:v>0.155</c:v>
                </c:pt>
                <c:pt idx="29">
                  <c:v>8.8999999999999996E-2</c:v>
                </c:pt>
                <c:pt idx="30">
                  <c:v>0.28699999999999998</c:v>
                </c:pt>
                <c:pt idx="31">
                  <c:v>3.4159999999999999</c:v>
                </c:pt>
                <c:pt idx="32">
                  <c:v>0.214</c:v>
                </c:pt>
                <c:pt idx="33">
                  <c:v>0.217</c:v>
                </c:pt>
                <c:pt idx="34">
                  <c:v>1.4930000000000001</c:v>
                </c:pt>
                <c:pt idx="35">
                  <c:v>1.0029999999999999</c:v>
                </c:pt>
                <c:pt idx="36">
                  <c:v>3.3000000000000002E-2</c:v>
                </c:pt>
                <c:pt idx="37">
                  <c:v>0.03</c:v>
                </c:pt>
                <c:pt idx="38">
                  <c:v>3.1E-2</c:v>
                </c:pt>
                <c:pt idx="39">
                  <c:v>3.3000000000000002E-2</c:v>
                </c:pt>
                <c:pt idx="40">
                  <c:v>4.3999999999999997E-2</c:v>
                </c:pt>
                <c:pt idx="41">
                  <c:v>9.0999999999999998E-2</c:v>
                </c:pt>
                <c:pt idx="42">
                  <c:v>6.4000000000000001E-2</c:v>
                </c:pt>
                <c:pt idx="43">
                  <c:v>0.09</c:v>
                </c:pt>
                <c:pt idx="44">
                  <c:v>7.2999999999999995E-2</c:v>
                </c:pt>
                <c:pt idx="45">
                  <c:v>7.2999999999999995E-2</c:v>
                </c:pt>
                <c:pt idx="46">
                  <c:v>6.3E-2</c:v>
                </c:pt>
                <c:pt idx="47">
                  <c:v>6.8000000000000005E-2</c:v>
                </c:pt>
                <c:pt idx="48">
                  <c:v>7.3999999999999996E-2</c:v>
                </c:pt>
                <c:pt idx="49">
                  <c:v>0.13900000000000001</c:v>
                </c:pt>
                <c:pt idx="50">
                  <c:v>0.17</c:v>
                </c:pt>
                <c:pt idx="51">
                  <c:v>0.56399999999999995</c:v>
                </c:pt>
                <c:pt idx="52">
                  <c:v>0.625</c:v>
                </c:pt>
                <c:pt idx="53">
                  <c:v>0.432</c:v>
                </c:pt>
                <c:pt idx="54">
                  <c:v>0.29799999999999999</c:v>
                </c:pt>
                <c:pt idx="55">
                  <c:v>1.373</c:v>
                </c:pt>
                <c:pt idx="56">
                  <c:v>1.2450000000000001</c:v>
                </c:pt>
                <c:pt idx="57">
                  <c:v>3.786</c:v>
                </c:pt>
                <c:pt idx="58">
                  <c:v>0.25800000000000001</c:v>
                </c:pt>
                <c:pt idx="59">
                  <c:v>0.33900000000000002</c:v>
                </c:pt>
                <c:pt idx="60">
                  <c:v>0.17399999999999999</c:v>
                </c:pt>
                <c:pt idx="61">
                  <c:v>0.185</c:v>
                </c:pt>
                <c:pt idx="62">
                  <c:v>0.17499999999999999</c:v>
                </c:pt>
                <c:pt idx="63">
                  <c:v>6.2E-2</c:v>
                </c:pt>
                <c:pt idx="64">
                  <c:v>5.8999999999999997E-2</c:v>
                </c:pt>
                <c:pt idx="65">
                  <c:v>0.16400000000000001</c:v>
                </c:pt>
                <c:pt idx="66">
                  <c:v>0.441</c:v>
                </c:pt>
                <c:pt idx="67">
                  <c:v>0.153</c:v>
                </c:pt>
                <c:pt idx="68">
                  <c:v>0.08</c:v>
                </c:pt>
                <c:pt idx="69">
                  <c:v>8.4000000000000005E-2</c:v>
                </c:pt>
                <c:pt idx="70">
                  <c:v>0.10299999999999999</c:v>
                </c:pt>
                <c:pt idx="71">
                  <c:v>7.1999999999999995E-2</c:v>
                </c:pt>
                <c:pt idx="72">
                  <c:v>5.7000000000000002E-2</c:v>
                </c:pt>
                <c:pt idx="73">
                  <c:v>8.8999999999999996E-2</c:v>
                </c:pt>
                <c:pt idx="74">
                  <c:v>5.5E-2</c:v>
                </c:pt>
                <c:pt idx="75">
                  <c:v>3.5000000000000003E-2</c:v>
                </c:pt>
                <c:pt idx="76">
                  <c:v>7.1999999999999995E-2</c:v>
                </c:pt>
                <c:pt idx="77">
                  <c:v>0.14699999999999999</c:v>
                </c:pt>
                <c:pt idx="78">
                  <c:v>0.151</c:v>
                </c:pt>
                <c:pt idx="79">
                  <c:v>0.13500000000000001</c:v>
                </c:pt>
                <c:pt idx="80">
                  <c:v>0.77900000000000003</c:v>
                </c:pt>
                <c:pt idx="81">
                  <c:v>0.73</c:v>
                </c:pt>
                <c:pt idx="82">
                  <c:v>0.49399999999999999</c:v>
                </c:pt>
                <c:pt idx="83">
                  <c:v>1.5840000000000001</c:v>
                </c:pt>
                <c:pt idx="84">
                  <c:v>0.32700000000000001</c:v>
                </c:pt>
                <c:pt idx="85">
                  <c:v>0.316</c:v>
                </c:pt>
                <c:pt idx="86">
                  <c:v>0.4</c:v>
                </c:pt>
                <c:pt idx="87">
                  <c:v>0.30099999999999999</c:v>
                </c:pt>
                <c:pt idx="88">
                  <c:v>0.53800000000000003</c:v>
                </c:pt>
                <c:pt idx="89">
                  <c:v>4.5999999999999999E-2</c:v>
                </c:pt>
                <c:pt idx="90">
                  <c:v>6.3E-2</c:v>
                </c:pt>
                <c:pt idx="91">
                  <c:v>6.3E-2</c:v>
                </c:pt>
                <c:pt idx="92">
                  <c:v>3.3000000000000002E-2</c:v>
                </c:pt>
                <c:pt idx="93">
                  <c:v>2.5000000000000001E-2</c:v>
                </c:pt>
                <c:pt idx="94">
                  <c:v>3.4000000000000002E-2</c:v>
                </c:pt>
                <c:pt idx="95">
                  <c:v>1.7000000000000001E-2</c:v>
                </c:pt>
                <c:pt idx="96">
                  <c:v>1.2999999999999999E-2</c:v>
                </c:pt>
                <c:pt idx="97">
                  <c:v>6.2E-2</c:v>
                </c:pt>
                <c:pt idx="98">
                  <c:v>7.0000000000000007E-2</c:v>
                </c:pt>
                <c:pt idx="99">
                  <c:v>4.4999999999999998E-2</c:v>
                </c:pt>
                <c:pt idx="100">
                  <c:v>6.8000000000000005E-2</c:v>
                </c:pt>
                <c:pt idx="101">
                  <c:v>0.113</c:v>
                </c:pt>
                <c:pt idx="102">
                  <c:v>0.27700000000000002</c:v>
                </c:pt>
                <c:pt idx="103">
                  <c:v>0.11600000000000001</c:v>
                </c:pt>
                <c:pt idx="104">
                  <c:v>0.11899999999999999</c:v>
                </c:pt>
                <c:pt idx="105">
                  <c:v>0.247</c:v>
                </c:pt>
                <c:pt idx="106">
                  <c:v>0.223</c:v>
                </c:pt>
                <c:pt idx="107">
                  <c:v>0.55800000000000005</c:v>
                </c:pt>
                <c:pt idx="108">
                  <c:v>0.49</c:v>
                </c:pt>
                <c:pt idx="109">
                  <c:v>0.26300000000000001</c:v>
                </c:pt>
                <c:pt idx="110">
                  <c:v>0.33900000000000002</c:v>
                </c:pt>
                <c:pt idx="111">
                  <c:v>3.4000000000000002E-2</c:v>
                </c:pt>
                <c:pt idx="112">
                  <c:v>2.5999999999999999E-2</c:v>
                </c:pt>
                <c:pt idx="113">
                  <c:v>0.16900000000000001</c:v>
                </c:pt>
                <c:pt idx="114">
                  <c:v>0.18099999999999999</c:v>
                </c:pt>
                <c:pt idx="115">
                  <c:v>0.27300000000000002</c:v>
                </c:pt>
                <c:pt idx="116">
                  <c:v>6.0999999999999999E-2</c:v>
                </c:pt>
                <c:pt idx="117">
                  <c:v>6.0999999999999999E-2</c:v>
                </c:pt>
                <c:pt idx="118">
                  <c:v>0.27600000000000002</c:v>
                </c:pt>
                <c:pt idx="119">
                  <c:v>0.25800000000000001</c:v>
                </c:pt>
                <c:pt idx="120">
                  <c:v>0.192</c:v>
                </c:pt>
                <c:pt idx="121">
                  <c:v>0.27200000000000002</c:v>
                </c:pt>
                <c:pt idx="122">
                  <c:v>0.14000000000000001</c:v>
                </c:pt>
                <c:pt idx="123">
                  <c:v>0.159</c:v>
                </c:pt>
                <c:pt idx="124">
                  <c:v>0.16900000000000001</c:v>
                </c:pt>
                <c:pt idx="125">
                  <c:v>0.24199999999999999</c:v>
                </c:pt>
                <c:pt idx="126">
                  <c:v>0.28000000000000003</c:v>
                </c:pt>
                <c:pt idx="127">
                  <c:v>0.34399999999999997</c:v>
                </c:pt>
                <c:pt idx="128">
                  <c:v>0.308</c:v>
                </c:pt>
                <c:pt idx="129">
                  <c:v>0.24299999999999999</c:v>
                </c:pt>
                <c:pt idx="131">
                  <c:v>1.256</c:v>
                </c:pt>
                <c:pt idx="132">
                  <c:v>1.6080000000000001</c:v>
                </c:pt>
                <c:pt idx="133">
                  <c:v>0.38</c:v>
                </c:pt>
                <c:pt idx="134">
                  <c:v>0.41699999999999998</c:v>
                </c:pt>
                <c:pt idx="135">
                  <c:v>2.4620000000000002</c:v>
                </c:pt>
                <c:pt idx="136">
                  <c:v>1.9770000000000001</c:v>
                </c:pt>
                <c:pt idx="137">
                  <c:v>0.28899999999999998</c:v>
                </c:pt>
                <c:pt idx="138">
                  <c:v>0.35349999999999998</c:v>
                </c:pt>
                <c:pt idx="139">
                  <c:v>0.67900000000000005</c:v>
                </c:pt>
                <c:pt idx="140">
                  <c:v>0.39600000000000002</c:v>
                </c:pt>
                <c:pt idx="141">
                  <c:v>0</c:v>
                </c:pt>
                <c:pt idx="142">
                  <c:v>4.2999999999999997E-2</c:v>
                </c:pt>
                <c:pt idx="143">
                  <c:v>2.5000000000000001E-2</c:v>
                </c:pt>
                <c:pt idx="144">
                  <c:v>0.51500000000000001</c:v>
                </c:pt>
                <c:pt idx="145">
                  <c:v>0.48699999999999999</c:v>
                </c:pt>
                <c:pt idx="146">
                  <c:v>0</c:v>
                </c:pt>
                <c:pt idx="147">
                  <c:v>0.13700000000000001</c:v>
                </c:pt>
                <c:pt idx="148">
                  <c:v>0.16200000000000001</c:v>
                </c:pt>
                <c:pt idx="149">
                  <c:v>0.17100000000000001</c:v>
                </c:pt>
                <c:pt idx="150">
                  <c:v>0.16</c:v>
                </c:pt>
                <c:pt idx="153">
                  <c:v>1.72</c:v>
                </c:pt>
                <c:pt idx="154" formatCode="General">
                  <c:v>0.76700000000000002</c:v>
                </c:pt>
                <c:pt idx="155" formatCode="0.0000">
                  <c:v>0.51900000000000002</c:v>
                </c:pt>
                <c:pt idx="156" formatCode="0.0000">
                  <c:v>0.53300000000000003</c:v>
                </c:pt>
                <c:pt idx="159">
                  <c:v>0.34299999999999997</c:v>
                </c:pt>
                <c:pt idx="160">
                  <c:v>1.53</c:v>
                </c:pt>
                <c:pt idx="161">
                  <c:v>0.38</c:v>
                </c:pt>
                <c:pt idx="162">
                  <c:v>2.19</c:v>
                </c:pt>
                <c:pt idx="163">
                  <c:v>4.3530000000000006</c:v>
                </c:pt>
                <c:pt idx="164">
                  <c:v>3.3329999999999997</c:v>
                </c:pt>
                <c:pt idx="165">
                  <c:v>2.742</c:v>
                </c:pt>
                <c:pt idx="166">
                  <c:v>2.9540000000000002</c:v>
                </c:pt>
                <c:pt idx="167">
                  <c:v>2.5489999999999999</c:v>
                </c:pt>
                <c:pt idx="168">
                  <c:v>0.90600000000000003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2B-40AE-B621-43A64BB7F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944824"/>
        <c:axId val="1192945216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Colloidal LogQonly'!$W$3</c15:sqref>
                        </c15:formulaRef>
                      </c:ext>
                    </c:extLst>
                    <c:strCache>
                      <c:ptCount val="1"/>
                      <c:pt idx="0">
                        <c:v>2016 Snowmelt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Colloidal LogQonly'!$D$161:$D$171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2.8457180179666586</c:v>
                      </c:pt>
                      <c:pt idx="1">
                        <c:v>2.828015064223977</c:v>
                      </c:pt>
                      <c:pt idx="2">
                        <c:v>3.1583624920952498</c:v>
                      </c:pt>
                      <c:pt idx="3">
                        <c:v>3.2380461031287955</c:v>
                      </c:pt>
                      <c:pt idx="4">
                        <c:v>3.4082399653118496</c:v>
                      </c:pt>
                      <c:pt idx="5">
                        <c:v>3.7084209001347128</c:v>
                      </c:pt>
                      <c:pt idx="6">
                        <c:v>3.7084209001347128</c:v>
                      </c:pt>
                      <c:pt idx="7">
                        <c:v>3.6334684555795866</c:v>
                      </c:pt>
                      <c:pt idx="8">
                        <c:v>3.6334684555795866</c:v>
                      </c:pt>
                      <c:pt idx="9">
                        <c:v>3.6334684555795866</c:v>
                      </c:pt>
                      <c:pt idx="10">
                        <c:v>3.4393326938302629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Colloidal LogQonly'!$F$161:$F$171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1">
                        <c:v>0.34299999999999997</c:v>
                      </c:pt>
                      <c:pt idx="2">
                        <c:v>1.53</c:v>
                      </c:pt>
                      <c:pt idx="3">
                        <c:v>0.38</c:v>
                      </c:pt>
                      <c:pt idx="4">
                        <c:v>2.19</c:v>
                      </c:pt>
                      <c:pt idx="5">
                        <c:v>4.3530000000000006</c:v>
                      </c:pt>
                      <c:pt idx="6">
                        <c:v>3.3329999999999997</c:v>
                      </c:pt>
                      <c:pt idx="7">
                        <c:v>2.742</c:v>
                      </c:pt>
                      <c:pt idx="8">
                        <c:v>2.9540000000000002</c:v>
                      </c:pt>
                      <c:pt idx="9">
                        <c:v>2.5489999999999999</c:v>
                      </c:pt>
                      <c:pt idx="10">
                        <c:v>0.90600000000000003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5D2B-40AE-B621-43A64BB7F95A}"/>
                  </c:ext>
                </c:extLst>
              </c15:ser>
            </c15:filteredScatterSeries>
          </c:ext>
        </c:extLst>
      </c:scatterChart>
      <c:valAx>
        <c:axId val="119294482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5216"/>
        <c:crossesAt val="-5"/>
        <c:crossBetween val="midCat"/>
      </c:valAx>
      <c:valAx>
        <c:axId val="1192945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0442648689025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4824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41659973753280838"/>
          <c:y val="0.14524060094022179"/>
          <c:w val="0.48938451443569553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Copper</a:t>
            </a:r>
          </a:p>
          <a:p>
            <a:pPr>
              <a:defRPr sz="1300"/>
            </a:pPr>
            <a:r>
              <a:rPr lang="en-US" sz="1300" b="0"/>
              <a:t>Durango ALL DATA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LogQonly'!$D$1</c:f>
              <c:strCache>
                <c:ptCount val="1"/>
                <c:pt idx="0">
                  <c:v>EPA Pre-2016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75000"/>
                    <a:lumOff val="2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30000000000000004"/>
            <c:dispRSqr val="0"/>
            <c:dispEq val="1"/>
            <c:trendlineLbl>
              <c:layout>
                <c:manualLayout>
                  <c:x val="-0.20201246719160104"/>
                  <c:y val="-2.55707536960844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All Data = 0.0120x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- 0.0513x + 0.0561</a:t>
                    </a:r>
                    <a:endParaRPr lang="en-US"/>
                  </a:p>
                </c:rich>
              </c:tx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LogQonly'!$D$3:$D$171</c:f>
              <c:numCache>
                <c:formatCode>0.000</c:formatCode>
                <c:ptCount val="169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</c:numCache>
            </c:numRef>
          </c:xVal>
          <c:yVal>
            <c:numRef>
              <c:f>'Durango Colloidal LogQonly'!$J$3:$J$171</c:f>
              <c:numCache>
                <c:formatCode>0.000</c:formatCode>
                <c:ptCount val="169"/>
                <c:pt idx="0">
                  <c:v>3.0000000000000024E-4</c:v>
                </c:pt>
                <c:pt idx="1">
                  <c:v>6.0000000000000006E-4</c:v>
                </c:pt>
                <c:pt idx="2">
                  <c:v>1.5E-3</c:v>
                </c:pt>
                <c:pt idx="3">
                  <c:v>2E-3</c:v>
                </c:pt>
                <c:pt idx="4">
                  <c:v>3.9000000000000003E-3</c:v>
                </c:pt>
                <c:pt idx="5">
                  <c:v>1.2999999999999997E-3</c:v>
                </c:pt>
                <c:pt idx="6">
                  <c:v>2.8E-3</c:v>
                </c:pt>
                <c:pt idx="7">
                  <c:v>1.8000000000000002E-3</c:v>
                </c:pt>
                <c:pt idx="8">
                  <c:v>1.7999999999999997E-3</c:v>
                </c:pt>
                <c:pt idx="9">
                  <c:v>5.0000000000000001E-3</c:v>
                </c:pt>
                <c:pt idx="10">
                  <c:v>4.8999999999999998E-3</c:v>
                </c:pt>
                <c:pt idx="11">
                  <c:v>3.5999999999999999E-3</c:v>
                </c:pt>
                <c:pt idx="12">
                  <c:v>3.3E-3</c:v>
                </c:pt>
                <c:pt idx="13">
                  <c:v>3.2000000000000002E-3</c:v>
                </c:pt>
                <c:pt idx="14">
                  <c:v>3.0999999999999999E-3</c:v>
                </c:pt>
                <c:pt idx="15">
                  <c:v>4.0000000000000013E-4</c:v>
                </c:pt>
                <c:pt idx="20">
                  <c:v>5.0000000000000001E-4</c:v>
                </c:pt>
                <c:pt idx="21">
                  <c:v>3.0000000000000024E-4</c:v>
                </c:pt>
                <c:pt idx="22">
                  <c:v>6.9999999999999999E-4</c:v>
                </c:pt>
                <c:pt idx="23">
                  <c:v>8.9999999999999987E-4</c:v>
                </c:pt>
                <c:pt idx="24">
                  <c:v>2.0000000000000017E-4</c:v>
                </c:pt>
                <c:pt idx="25">
                  <c:v>6.9999999999999999E-4</c:v>
                </c:pt>
                <c:pt idx="28">
                  <c:v>9.0000000000000041E-4</c:v>
                </c:pt>
                <c:pt idx="29">
                  <c:v>1.0000000000000009E-4</c:v>
                </c:pt>
                <c:pt idx="30">
                  <c:v>2.0000000000000005E-3</c:v>
                </c:pt>
                <c:pt idx="31">
                  <c:v>1.2E-2</c:v>
                </c:pt>
                <c:pt idx="32">
                  <c:v>1.1000000000000001E-3</c:v>
                </c:pt>
                <c:pt idx="33">
                  <c:v>1.7999999999999997E-3</c:v>
                </c:pt>
                <c:pt idx="34">
                  <c:v>1.01E-2</c:v>
                </c:pt>
                <c:pt idx="35">
                  <c:v>5.7999999999999996E-3</c:v>
                </c:pt>
                <c:pt idx="37">
                  <c:v>3.0000000000000003E-4</c:v>
                </c:pt>
                <c:pt idx="39">
                  <c:v>5.0000000000000001E-4</c:v>
                </c:pt>
                <c:pt idx="40">
                  <c:v>3.0000000000000003E-4</c:v>
                </c:pt>
                <c:pt idx="41">
                  <c:v>5.0000000000000001E-4</c:v>
                </c:pt>
                <c:pt idx="43">
                  <c:v>1E-3</c:v>
                </c:pt>
                <c:pt idx="44">
                  <c:v>6.0000000000000006E-4</c:v>
                </c:pt>
                <c:pt idx="50">
                  <c:v>1.2000000000000001E-3</c:v>
                </c:pt>
                <c:pt idx="51">
                  <c:v>4.3E-3</c:v>
                </c:pt>
                <c:pt idx="52">
                  <c:v>6.4000000000000003E-3</c:v>
                </c:pt>
                <c:pt idx="53">
                  <c:v>3.9000000000000003E-3</c:v>
                </c:pt>
                <c:pt idx="54">
                  <c:v>2.7000000000000001E-3</c:v>
                </c:pt>
                <c:pt idx="55">
                  <c:v>1.3300000000000001E-2</c:v>
                </c:pt>
                <c:pt idx="56">
                  <c:v>1.3500000000000002E-2</c:v>
                </c:pt>
                <c:pt idx="57">
                  <c:v>3.32E-2</c:v>
                </c:pt>
                <c:pt idx="58">
                  <c:v>3.4000000000000002E-3</c:v>
                </c:pt>
                <c:pt idx="59">
                  <c:v>3.8E-3</c:v>
                </c:pt>
                <c:pt idx="60">
                  <c:v>2.1000000000000003E-3</c:v>
                </c:pt>
                <c:pt idx="61">
                  <c:v>1.4E-3</c:v>
                </c:pt>
                <c:pt idx="62">
                  <c:v>1.4E-3</c:v>
                </c:pt>
                <c:pt idx="63">
                  <c:v>1E-3</c:v>
                </c:pt>
                <c:pt idx="65">
                  <c:v>1.4E-3</c:v>
                </c:pt>
                <c:pt idx="66">
                  <c:v>4.0000000000000001E-3</c:v>
                </c:pt>
                <c:pt idx="67">
                  <c:v>2E-3</c:v>
                </c:pt>
                <c:pt idx="69">
                  <c:v>9.0000000000000041E-4</c:v>
                </c:pt>
                <c:pt idx="70">
                  <c:v>1.2000000000000001E-3</c:v>
                </c:pt>
                <c:pt idx="73">
                  <c:v>1.2999999999999997E-3</c:v>
                </c:pt>
                <c:pt idx="77">
                  <c:v>2.1000000000000003E-3</c:v>
                </c:pt>
                <c:pt idx="78">
                  <c:v>1.2000000000000001E-3</c:v>
                </c:pt>
                <c:pt idx="79">
                  <c:v>1.7000000000000001E-3</c:v>
                </c:pt>
                <c:pt idx="80">
                  <c:v>6.6E-3</c:v>
                </c:pt>
                <c:pt idx="81">
                  <c:v>1.9999999999999992E-3</c:v>
                </c:pt>
                <c:pt idx="82">
                  <c:v>7.0000000000000021E-4</c:v>
                </c:pt>
                <c:pt idx="83">
                  <c:v>1.2800000000000001E-2</c:v>
                </c:pt>
                <c:pt idx="84">
                  <c:v>2.9000000000000002E-3</c:v>
                </c:pt>
                <c:pt idx="85">
                  <c:v>2.3999999999999994E-3</c:v>
                </c:pt>
                <c:pt idx="86">
                  <c:v>3.4999999999999996E-3</c:v>
                </c:pt>
                <c:pt idx="87">
                  <c:v>3.8E-3</c:v>
                </c:pt>
                <c:pt idx="88">
                  <c:v>4.5999999999999999E-3</c:v>
                </c:pt>
                <c:pt idx="93">
                  <c:v>2.3E-3</c:v>
                </c:pt>
                <c:pt idx="97">
                  <c:v>1.2000000000000001E-3</c:v>
                </c:pt>
                <c:pt idx="101">
                  <c:v>1.2000000000000001E-3</c:v>
                </c:pt>
                <c:pt idx="102">
                  <c:v>2.5999999999999999E-3</c:v>
                </c:pt>
                <c:pt idx="105">
                  <c:v>2.5000000000000001E-3</c:v>
                </c:pt>
                <c:pt idx="106">
                  <c:v>1E-3</c:v>
                </c:pt>
                <c:pt idx="107">
                  <c:v>6.0000000000000001E-3</c:v>
                </c:pt>
                <c:pt idx="108">
                  <c:v>4.1000000000000003E-3</c:v>
                </c:pt>
                <c:pt idx="109">
                  <c:v>3.2000000000000002E-3</c:v>
                </c:pt>
                <c:pt idx="110">
                  <c:v>3.3999999999999998E-3</c:v>
                </c:pt>
                <c:pt idx="111">
                  <c:v>1.2000000000000001E-3</c:v>
                </c:pt>
                <c:pt idx="113">
                  <c:v>2.1000000000000003E-3</c:v>
                </c:pt>
                <c:pt idx="114">
                  <c:v>1.2000000000000001E-3</c:v>
                </c:pt>
                <c:pt idx="115">
                  <c:v>3.5000000000000001E-3</c:v>
                </c:pt>
                <c:pt idx="116">
                  <c:v>7.0000000000000021E-4</c:v>
                </c:pt>
                <c:pt idx="117">
                  <c:v>1.7000000000000001E-3</c:v>
                </c:pt>
                <c:pt idx="118">
                  <c:v>3.2000000000000002E-3</c:v>
                </c:pt>
                <c:pt idx="119">
                  <c:v>2.8999999999999994E-3</c:v>
                </c:pt>
                <c:pt idx="120">
                  <c:v>1.5E-3</c:v>
                </c:pt>
                <c:pt idx="125">
                  <c:v>3.0999999999999995E-3</c:v>
                </c:pt>
                <c:pt idx="126">
                  <c:v>1.6000000000000001E-3</c:v>
                </c:pt>
                <c:pt idx="127">
                  <c:v>1.6000000000000001E-3</c:v>
                </c:pt>
                <c:pt idx="128">
                  <c:v>1.5E-3</c:v>
                </c:pt>
                <c:pt idx="131">
                  <c:v>8.5000000000000006E-3</c:v>
                </c:pt>
                <c:pt idx="132">
                  <c:v>1.1300000000000001E-2</c:v>
                </c:pt>
                <c:pt idx="133">
                  <c:v>4.5999999999999999E-3</c:v>
                </c:pt>
                <c:pt idx="134">
                  <c:v>4.7999999999999996E-3</c:v>
                </c:pt>
                <c:pt idx="135">
                  <c:v>1.6500000000000001E-2</c:v>
                </c:pt>
                <c:pt idx="136">
                  <c:v>1.5799999999999998E-2</c:v>
                </c:pt>
                <c:pt idx="137">
                  <c:v>2.5999999999999999E-3</c:v>
                </c:pt>
                <c:pt idx="138">
                  <c:v>3.3E-3</c:v>
                </c:pt>
                <c:pt idx="139">
                  <c:v>2.5999999999999999E-3</c:v>
                </c:pt>
                <c:pt idx="144">
                  <c:v>2.7000000000000001E-3</c:v>
                </c:pt>
                <c:pt idx="145">
                  <c:v>2.8999999999999994E-3</c:v>
                </c:pt>
                <c:pt idx="147">
                  <c:v>1.5E-3</c:v>
                </c:pt>
                <c:pt idx="148">
                  <c:v>1.9999999999999974E-4</c:v>
                </c:pt>
                <c:pt idx="153">
                  <c:v>2.1999999999999999E-2</c:v>
                </c:pt>
                <c:pt idx="154">
                  <c:v>5.0999999999999997E-2</c:v>
                </c:pt>
                <c:pt idx="155">
                  <c:v>3.9E-2</c:v>
                </c:pt>
                <c:pt idx="156">
                  <c:v>6.0000000000000001E-3</c:v>
                </c:pt>
                <c:pt idx="159">
                  <c:v>2.4799999999999999E-2</c:v>
                </c:pt>
                <c:pt idx="160">
                  <c:v>1.6799999999999999E-2</c:v>
                </c:pt>
                <c:pt idx="161">
                  <c:v>1.2800000000000001E-2</c:v>
                </c:pt>
                <c:pt idx="162">
                  <c:v>2.58E-2</c:v>
                </c:pt>
                <c:pt idx="163">
                  <c:v>3.3599999999999998E-2</c:v>
                </c:pt>
                <c:pt idx="164">
                  <c:v>4.9799999999999997E-2</c:v>
                </c:pt>
                <c:pt idx="165">
                  <c:v>2.2400000000000003E-2</c:v>
                </c:pt>
                <c:pt idx="166">
                  <c:v>2.4500000000000001E-2</c:v>
                </c:pt>
                <c:pt idx="167">
                  <c:v>1.9400000000000001E-2</c:v>
                </c:pt>
                <c:pt idx="168">
                  <c:v>1.3800000000000002E-2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DC-46F7-BA1D-D7F4602C7B3B}"/>
            </c:ext>
          </c:extLst>
        </c:ser>
        <c:ser>
          <c:idx val="1"/>
          <c:order val="1"/>
          <c:tx>
            <c:strRef>
              <c:f>'Durango Colloidal LogQonly'!$W$3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'Durango Colloidal LogQonly'!$D$161:$D$171</c:f>
              <c:numCache>
                <c:formatCode>0.000</c:formatCode>
                <c:ptCount val="11"/>
                <c:pt idx="0">
                  <c:v>2.8457180179666586</c:v>
                </c:pt>
                <c:pt idx="1">
                  <c:v>2.828015064223977</c:v>
                </c:pt>
                <c:pt idx="2">
                  <c:v>3.1583624920952498</c:v>
                </c:pt>
                <c:pt idx="3">
                  <c:v>3.2380461031287955</c:v>
                </c:pt>
                <c:pt idx="4">
                  <c:v>3.4082399653118496</c:v>
                </c:pt>
                <c:pt idx="5">
                  <c:v>3.7084209001347128</c:v>
                </c:pt>
                <c:pt idx="6">
                  <c:v>3.7084209001347128</c:v>
                </c:pt>
                <c:pt idx="7">
                  <c:v>3.6334684555795866</c:v>
                </c:pt>
                <c:pt idx="8">
                  <c:v>3.6334684555795866</c:v>
                </c:pt>
                <c:pt idx="9">
                  <c:v>3.6334684555795866</c:v>
                </c:pt>
                <c:pt idx="10">
                  <c:v>3.4393326938302629</c:v>
                </c:pt>
              </c:numCache>
            </c:numRef>
          </c:xVal>
          <c:yVal>
            <c:numRef>
              <c:f>'Durango Colloidal LogQonly'!$J$161:$J$171</c:f>
              <c:numCache>
                <c:formatCode>0.000</c:formatCode>
                <c:ptCount val="11"/>
                <c:pt idx="1">
                  <c:v>2.4799999999999999E-2</c:v>
                </c:pt>
                <c:pt idx="2">
                  <c:v>1.6799999999999999E-2</c:v>
                </c:pt>
                <c:pt idx="3">
                  <c:v>1.2800000000000001E-2</c:v>
                </c:pt>
                <c:pt idx="4">
                  <c:v>2.58E-2</c:v>
                </c:pt>
                <c:pt idx="5">
                  <c:v>3.3599999999999998E-2</c:v>
                </c:pt>
                <c:pt idx="6">
                  <c:v>4.9799999999999997E-2</c:v>
                </c:pt>
                <c:pt idx="7">
                  <c:v>2.2400000000000003E-2</c:v>
                </c:pt>
                <c:pt idx="8">
                  <c:v>2.4500000000000001E-2</c:v>
                </c:pt>
                <c:pt idx="9">
                  <c:v>1.9400000000000001E-2</c:v>
                </c:pt>
                <c:pt idx="10">
                  <c:v>1.3800000000000002E-2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4DC-46F7-BA1D-D7F4602C7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946000"/>
        <c:axId val="1192946392"/>
      </c:scatterChart>
      <c:valAx>
        <c:axId val="1192946000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6392"/>
        <c:crossesAt val="0"/>
        <c:crossBetween val="midCat"/>
      </c:valAx>
      <c:valAx>
        <c:axId val="11929463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1868673244158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60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1104418197725283"/>
          <c:y val="0.13454541677672974"/>
          <c:w val="0.68340026246719165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>
                <a:solidFill>
                  <a:schemeClr val="tx1"/>
                </a:solidFill>
              </a:rPr>
              <a:t>Dissolved Cadmium at Durango</a:t>
            </a:r>
          </a:p>
        </c:rich>
      </c:tx>
      <c:layout>
        <c:manualLayout>
          <c:xMode val="edge"/>
          <c:yMode val="edge"/>
          <c:x val="0.26062202401690937"/>
          <c:y val="2.0885693636121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017118435416812"/>
          <c:y val="0.12276221993989882"/>
          <c:w val="0.71988200589970497"/>
          <c:h val="0.706972498002966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forward val="1000"/>
            <c:dispRSqr val="1"/>
            <c:dispEq val="1"/>
            <c:trendlineLbl>
              <c:layout>
                <c:manualLayout>
                  <c:x val="0.20645297656377024"/>
                  <c:y val="-0.191683517821141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Dissolved'!$D$3:$D$171</c:f>
              <c:numCache>
                <c:formatCode>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 formatCode="General">
                  <c:v>327</c:v>
                </c:pt>
                <c:pt idx="154" formatCode="#,##0">
                  <c:v>2250</c:v>
                </c:pt>
                <c:pt idx="155" formatCode="#,##0">
                  <c:v>2920</c:v>
                </c:pt>
                <c:pt idx="156" formatCode="#,##0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Dissolved'!$H$3:$H$155</c:f>
              <c:numCache>
                <c:formatCode>0.0000</c:formatCode>
                <c:ptCount val="153"/>
                <c:pt idx="0">
                  <c:v>2.9999999999999997E-4</c:v>
                </c:pt>
                <c:pt idx="1">
                  <c:v>2.6000000000000003E-4</c:v>
                </c:pt>
                <c:pt idx="2">
                  <c:v>3.5E-4</c:v>
                </c:pt>
                <c:pt idx="3">
                  <c:v>1.9000000000000001E-4</c:v>
                </c:pt>
                <c:pt idx="4">
                  <c:v>2.3000000000000001E-4</c:v>
                </c:pt>
                <c:pt idx="5">
                  <c:v>2.6000000000000003E-4</c:v>
                </c:pt>
                <c:pt idx="6">
                  <c:v>2.0000000000000001E-4</c:v>
                </c:pt>
                <c:pt idx="7">
                  <c:v>2.3999999999999998E-4</c:v>
                </c:pt>
                <c:pt idx="8">
                  <c:v>2.5000000000000001E-4</c:v>
                </c:pt>
                <c:pt idx="9">
                  <c:v>1.6000000000000001E-4</c:v>
                </c:pt>
                <c:pt idx="10">
                  <c:v>1.4999999999999999E-4</c:v>
                </c:pt>
                <c:pt idx="11">
                  <c:v>1.4999999999999999E-4</c:v>
                </c:pt>
                <c:pt idx="12">
                  <c:v>2.0000000000000001E-4</c:v>
                </c:pt>
                <c:pt idx="13">
                  <c:v>1.4999999999999999E-4</c:v>
                </c:pt>
                <c:pt idx="14">
                  <c:v>1.4999999999999999E-4</c:v>
                </c:pt>
                <c:pt idx="15">
                  <c:v>2.3999999999999998E-4</c:v>
                </c:pt>
                <c:pt idx="16">
                  <c:v>2.6000000000000003E-4</c:v>
                </c:pt>
                <c:pt idx="17">
                  <c:v>1.4999999999999999E-4</c:v>
                </c:pt>
                <c:pt idx="18">
                  <c:v>1.9000000000000001E-4</c:v>
                </c:pt>
                <c:pt idx="19">
                  <c:v>1.4999999999999999E-4</c:v>
                </c:pt>
                <c:pt idx="20">
                  <c:v>2.2000000000000001E-4</c:v>
                </c:pt>
                <c:pt idx="21">
                  <c:v>2.6000000000000003E-4</c:v>
                </c:pt>
                <c:pt idx="22">
                  <c:v>3.3E-4</c:v>
                </c:pt>
                <c:pt idx="23">
                  <c:v>2.7E-4</c:v>
                </c:pt>
                <c:pt idx="24">
                  <c:v>3.3E-4</c:v>
                </c:pt>
                <c:pt idx="25">
                  <c:v>3.4000000000000002E-4</c:v>
                </c:pt>
                <c:pt idx="26">
                  <c:v>2.7E-4</c:v>
                </c:pt>
                <c:pt idx="27">
                  <c:v>2.2000000000000001E-4</c:v>
                </c:pt>
                <c:pt idx="28">
                  <c:v>4.0000000000000002E-4</c:v>
                </c:pt>
                <c:pt idx="29">
                  <c:v>1.6000000000000001E-4</c:v>
                </c:pt>
                <c:pt idx="30">
                  <c:v>3.4000000000000002E-4</c:v>
                </c:pt>
                <c:pt idx="31">
                  <c:v>3.6999999999999999E-4</c:v>
                </c:pt>
                <c:pt idx="32">
                  <c:v>2.5000000000000001E-4</c:v>
                </c:pt>
                <c:pt idx="33">
                  <c:v>2.2000000000000001E-4</c:v>
                </c:pt>
                <c:pt idx="34">
                  <c:v>1.7000000000000001E-4</c:v>
                </c:pt>
                <c:pt idx="35">
                  <c:v>1.4999999999999999E-4</c:v>
                </c:pt>
                <c:pt idx="36">
                  <c:v>2.8000000000000003E-4</c:v>
                </c:pt>
                <c:pt idx="37">
                  <c:v>2.5000000000000001E-4</c:v>
                </c:pt>
                <c:pt idx="38">
                  <c:v>1.4999999999999999E-4</c:v>
                </c:pt>
                <c:pt idx="39">
                  <c:v>1.4999999999999999E-4</c:v>
                </c:pt>
                <c:pt idx="40">
                  <c:v>1.4999999999999999E-4</c:v>
                </c:pt>
                <c:pt idx="41">
                  <c:v>1.4999999999999999E-4</c:v>
                </c:pt>
                <c:pt idx="42">
                  <c:v>2.2000000000000001E-4</c:v>
                </c:pt>
                <c:pt idx="43">
                  <c:v>2.9999999999999997E-4</c:v>
                </c:pt>
                <c:pt idx="44">
                  <c:v>2.9999999999999997E-4</c:v>
                </c:pt>
                <c:pt idx="45">
                  <c:v>2.0999999999999998E-4</c:v>
                </c:pt>
                <c:pt idx="46">
                  <c:v>2.2000000000000001E-4</c:v>
                </c:pt>
                <c:pt idx="47">
                  <c:v>2.5000000000000001E-4</c:v>
                </c:pt>
                <c:pt idx="48">
                  <c:v>2.3999999999999998E-4</c:v>
                </c:pt>
                <c:pt idx="49">
                  <c:v>2.5000000000000001E-4</c:v>
                </c:pt>
                <c:pt idx="50">
                  <c:v>2.2000000000000001E-4</c:v>
                </c:pt>
                <c:pt idx="51">
                  <c:v>1.4999999999999999E-4</c:v>
                </c:pt>
                <c:pt idx="52">
                  <c:v>2.0000000000000001E-4</c:v>
                </c:pt>
                <c:pt idx="53">
                  <c:v>2.2000000000000001E-4</c:v>
                </c:pt>
                <c:pt idx="54">
                  <c:v>1.4999999999999999E-4</c:v>
                </c:pt>
                <c:pt idx="55">
                  <c:v>1.4999999999999999E-4</c:v>
                </c:pt>
                <c:pt idx="56">
                  <c:v>1.4999999999999999E-4</c:v>
                </c:pt>
                <c:pt idx="57">
                  <c:v>1.4999999999999999E-4</c:v>
                </c:pt>
                <c:pt idx="58">
                  <c:v>1.4999999999999999E-4</c:v>
                </c:pt>
                <c:pt idx="59">
                  <c:v>1.4999999999999999E-4</c:v>
                </c:pt>
                <c:pt idx="60">
                  <c:v>2.0999999999999998E-4</c:v>
                </c:pt>
                <c:pt idx="61">
                  <c:v>1.4999999999999999E-4</c:v>
                </c:pt>
                <c:pt idx="62">
                  <c:v>2.0000000000000001E-4</c:v>
                </c:pt>
                <c:pt idx="63">
                  <c:v>5.6000000000000006E-4</c:v>
                </c:pt>
                <c:pt idx="64">
                  <c:v>1.4999999999999999E-4</c:v>
                </c:pt>
                <c:pt idx="65">
                  <c:v>1.4999999999999999E-4</c:v>
                </c:pt>
                <c:pt idx="66">
                  <c:v>1.4999999999999999E-4</c:v>
                </c:pt>
                <c:pt idx="67">
                  <c:v>1.4999999999999999E-4</c:v>
                </c:pt>
                <c:pt idx="68">
                  <c:v>1.4999999999999999E-4</c:v>
                </c:pt>
                <c:pt idx="69">
                  <c:v>1.4999999999999999E-4</c:v>
                </c:pt>
                <c:pt idx="70">
                  <c:v>2.9999999999999997E-4</c:v>
                </c:pt>
                <c:pt idx="71">
                  <c:v>1.4999999999999999E-4</c:v>
                </c:pt>
                <c:pt idx="72">
                  <c:v>2.5000000000000001E-4</c:v>
                </c:pt>
                <c:pt idx="73">
                  <c:v>2.9999999999999997E-4</c:v>
                </c:pt>
                <c:pt idx="74">
                  <c:v>3.2000000000000003E-4</c:v>
                </c:pt>
                <c:pt idx="75">
                  <c:v>3.2000000000000003E-4</c:v>
                </c:pt>
                <c:pt idx="76">
                  <c:v>2.6000000000000003E-4</c:v>
                </c:pt>
                <c:pt idx="77">
                  <c:v>2.9E-4</c:v>
                </c:pt>
                <c:pt idx="78">
                  <c:v>2.7E-4</c:v>
                </c:pt>
                <c:pt idx="79">
                  <c:v>1.4999999999999999E-4</c:v>
                </c:pt>
                <c:pt idx="80">
                  <c:v>2.2000000000000001E-4</c:v>
                </c:pt>
                <c:pt idx="81">
                  <c:v>1.4999999999999999E-4</c:v>
                </c:pt>
                <c:pt idx="82">
                  <c:v>1.4999999999999999E-4</c:v>
                </c:pt>
                <c:pt idx="83">
                  <c:v>1.4999999999999999E-4</c:v>
                </c:pt>
                <c:pt idx="84">
                  <c:v>1.4999999999999999E-4</c:v>
                </c:pt>
                <c:pt idx="85">
                  <c:v>1.4999999999999999E-4</c:v>
                </c:pt>
                <c:pt idx="86">
                  <c:v>1.4999999999999999E-4</c:v>
                </c:pt>
                <c:pt idx="87">
                  <c:v>2.0999999999999998E-4</c:v>
                </c:pt>
                <c:pt idx="88">
                  <c:v>1.4999999999999999E-4</c:v>
                </c:pt>
                <c:pt idx="89">
                  <c:v>1.4999999999999999E-4</c:v>
                </c:pt>
                <c:pt idx="90">
                  <c:v>1.4999999999999999E-4</c:v>
                </c:pt>
                <c:pt idx="91">
                  <c:v>1.4999999999999999E-4</c:v>
                </c:pt>
                <c:pt idx="92">
                  <c:v>2.0000000000000001E-4</c:v>
                </c:pt>
                <c:pt idx="93">
                  <c:v>1.4999999999999999E-4</c:v>
                </c:pt>
                <c:pt idx="94">
                  <c:v>1.4999999999999999E-4</c:v>
                </c:pt>
                <c:pt idx="95">
                  <c:v>1.4999999999999999E-4</c:v>
                </c:pt>
                <c:pt idx="96">
                  <c:v>2.3999999999999998E-4</c:v>
                </c:pt>
                <c:pt idx="97">
                  <c:v>1.4999999999999999E-4</c:v>
                </c:pt>
                <c:pt idx="98">
                  <c:v>2.2000000000000001E-4</c:v>
                </c:pt>
                <c:pt idx="99">
                  <c:v>2.3000000000000001E-4</c:v>
                </c:pt>
                <c:pt idx="100">
                  <c:v>1.4999999999999999E-4</c:v>
                </c:pt>
                <c:pt idx="101">
                  <c:v>2.8000000000000003E-4</c:v>
                </c:pt>
                <c:pt idx="102">
                  <c:v>2.5000000000000001E-4</c:v>
                </c:pt>
                <c:pt idx="103">
                  <c:v>2.5000000000000001E-4</c:v>
                </c:pt>
                <c:pt idx="104">
                  <c:v>2.8000000000000003E-4</c:v>
                </c:pt>
                <c:pt idx="105">
                  <c:v>3.3E-4</c:v>
                </c:pt>
                <c:pt idx="106">
                  <c:v>3.2000000000000003E-4</c:v>
                </c:pt>
                <c:pt idx="107">
                  <c:v>2.6000000000000003E-4</c:v>
                </c:pt>
                <c:pt idx="108">
                  <c:v>3.1E-4</c:v>
                </c:pt>
                <c:pt idx="109">
                  <c:v>2.7E-4</c:v>
                </c:pt>
                <c:pt idx="110">
                  <c:v>2.0999999999999998E-4</c:v>
                </c:pt>
                <c:pt idx="111">
                  <c:v>2.5000000000000001E-4</c:v>
                </c:pt>
                <c:pt idx="112">
                  <c:v>1.4999999999999999E-4</c:v>
                </c:pt>
                <c:pt idx="113">
                  <c:v>1.4999999999999999E-4</c:v>
                </c:pt>
                <c:pt idx="114">
                  <c:v>1.4999999999999999E-4</c:v>
                </c:pt>
                <c:pt idx="115">
                  <c:v>1.4999999999999999E-4</c:v>
                </c:pt>
                <c:pt idx="116">
                  <c:v>1.4999999999999999E-4</c:v>
                </c:pt>
                <c:pt idx="117">
                  <c:v>2.2000000000000001E-4</c:v>
                </c:pt>
                <c:pt idx="118">
                  <c:v>2.6000000000000003E-4</c:v>
                </c:pt>
                <c:pt idx="119">
                  <c:v>2.7E-4</c:v>
                </c:pt>
                <c:pt idx="120">
                  <c:v>2.9E-4</c:v>
                </c:pt>
                <c:pt idx="121">
                  <c:v>3.2000000000000003E-4</c:v>
                </c:pt>
                <c:pt idx="122">
                  <c:v>1.4999999999999999E-4</c:v>
                </c:pt>
                <c:pt idx="123">
                  <c:v>2.8000000000000003E-4</c:v>
                </c:pt>
                <c:pt idx="124">
                  <c:v>1.4999999999999999E-4</c:v>
                </c:pt>
                <c:pt idx="125">
                  <c:v>1.4999999999999999E-4</c:v>
                </c:pt>
                <c:pt idx="126">
                  <c:v>2.7E-4</c:v>
                </c:pt>
                <c:pt idx="127">
                  <c:v>2.6000000000000003E-4</c:v>
                </c:pt>
                <c:pt idx="128">
                  <c:v>1.4999999999999999E-4</c:v>
                </c:pt>
                <c:pt idx="129">
                  <c:v>2.5000000000000001E-4</c:v>
                </c:pt>
                <c:pt idx="130">
                  <c:v>1.3000000000000002E-4</c:v>
                </c:pt>
                <c:pt idx="131">
                  <c:v>1.4999999999999999E-4</c:v>
                </c:pt>
                <c:pt idx="132">
                  <c:v>1.4999999999999999E-4</c:v>
                </c:pt>
                <c:pt idx="133">
                  <c:v>2.2000000000000001E-4</c:v>
                </c:pt>
                <c:pt idx="134">
                  <c:v>1.4999999999999999E-4</c:v>
                </c:pt>
                <c:pt idx="135">
                  <c:v>1.4999999999999999E-4</c:v>
                </c:pt>
                <c:pt idx="136">
                  <c:v>2.0000000000000001E-4</c:v>
                </c:pt>
                <c:pt idx="137">
                  <c:v>2.0000000000000001E-4</c:v>
                </c:pt>
                <c:pt idx="138">
                  <c:v>2.0999999999999998E-4</c:v>
                </c:pt>
                <c:pt idx="139">
                  <c:v>1.4999999999999999E-4</c:v>
                </c:pt>
                <c:pt idx="140">
                  <c:v>1.4999999999999999E-4</c:v>
                </c:pt>
                <c:pt idx="141">
                  <c:v>1.1999999999999999E-4</c:v>
                </c:pt>
                <c:pt idx="142">
                  <c:v>2.3000000000000001E-4</c:v>
                </c:pt>
                <c:pt idx="143">
                  <c:v>1.4999999999999999E-4</c:v>
                </c:pt>
                <c:pt idx="144">
                  <c:v>2.0000000000000001E-4</c:v>
                </c:pt>
                <c:pt idx="145">
                  <c:v>1.4999999999999999E-4</c:v>
                </c:pt>
                <c:pt idx="146">
                  <c:v>1.7999999999999998E-4</c:v>
                </c:pt>
                <c:pt idx="147">
                  <c:v>3.4000000000000002E-4</c:v>
                </c:pt>
                <c:pt idx="148">
                  <c:v>2.9E-4</c:v>
                </c:pt>
                <c:pt idx="149">
                  <c:v>3.8000000000000002E-4</c:v>
                </c:pt>
                <c:pt idx="150">
                  <c:v>2.9999999999999997E-4</c:v>
                </c:pt>
                <c:pt idx="151">
                  <c:v>2.0000000000000001E-4</c:v>
                </c:pt>
                <c:pt idx="152">
                  <c:v>2.0000000000000001E-4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18-48DF-A13E-44D5771962A9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  <a:ln w="9525">
                <a:solidFill>
                  <a:schemeClr val="tx1">
                    <a:lumMod val="85000"/>
                    <a:lumOff val="15000"/>
                  </a:schemeClr>
                </a:solidFill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Dissolved'!$H$160:$H$171</c:f>
              <c:numCache>
                <c:formatCode>0.0000</c:formatCode>
                <c:ptCount val="12"/>
                <c:pt idx="0">
                  <c:v>1.1999999999999999E-4</c:v>
                </c:pt>
                <c:pt idx="1">
                  <c:v>1.1999999999999999E-4</c:v>
                </c:pt>
                <c:pt idx="2">
                  <c:v>1.1999999999999999E-4</c:v>
                </c:pt>
                <c:pt idx="3">
                  <c:v>1.1999999999999999E-4</c:v>
                </c:pt>
                <c:pt idx="4">
                  <c:v>1.1999999999999999E-4</c:v>
                </c:pt>
                <c:pt idx="5">
                  <c:v>1.1999999999999999E-4</c:v>
                </c:pt>
                <c:pt idx="6">
                  <c:v>1.1E-4</c:v>
                </c:pt>
                <c:pt idx="7">
                  <c:v>1.1999999999999999E-4</c:v>
                </c:pt>
                <c:pt idx="8">
                  <c:v>1.3000000000000002E-4</c:v>
                </c:pt>
                <c:pt idx="9">
                  <c:v>1.3000000000000002E-4</c:v>
                </c:pt>
                <c:pt idx="10">
                  <c:v>1.3000000000000002E-4</c:v>
                </c:pt>
                <c:pt idx="11">
                  <c:v>1.4999999999999999E-4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18-48DF-A13E-44D577196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017376"/>
        <c:axId val="79501776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Dissolved'!$A$179</c15:sqref>
                        </c15:formulaRef>
                      </c:ext>
                    </c:extLst>
                    <c:strCache>
                      <c:ptCount val="1"/>
                      <c:pt idx="0">
                        <c:v>USGS Historic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8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Dissolved'!$D$155:$D$171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 formatCode="0">
                        <c:v>955</c:v>
                      </c:pt>
                      <c:pt idx="1">
                        <c:v>327</c:v>
                      </c:pt>
                      <c:pt idx="2" formatCode="#,##0">
                        <c:v>2250</c:v>
                      </c:pt>
                      <c:pt idx="3" formatCode="#,##0">
                        <c:v>2920</c:v>
                      </c:pt>
                      <c:pt idx="4" formatCode="#,##0">
                        <c:v>1110</c:v>
                      </c:pt>
                      <c:pt idx="5" formatCode="0">
                        <c:v>355</c:v>
                      </c:pt>
                      <c:pt idx="6" formatCode="0">
                        <c:v>701</c:v>
                      </c:pt>
                      <c:pt idx="7" formatCode="0">
                        <c:v>673</c:v>
                      </c:pt>
                      <c:pt idx="8" formatCode="0">
                        <c:v>1440</c:v>
                      </c:pt>
                      <c:pt idx="9" formatCode="0">
                        <c:v>1730</c:v>
                      </c:pt>
                      <c:pt idx="10" formatCode="0">
                        <c:v>2560</c:v>
                      </c:pt>
                      <c:pt idx="11" formatCode="0">
                        <c:v>5110</c:v>
                      </c:pt>
                      <c:pt idx="12" formatCode="0">
                        <c:v>5110</c:v>
                      </c:pt>
                      <c:pt idx="13" formatCode="0">
                        <c:v>4300</c:v>
                      </c:pt>
                      <c:pt idx="14" formatCode="0">
                        <c:v>4300</c:v>
                      </c:pt>
                      <c:pt idx="15" formatCode="0">
                        <c:v>4300</c:v>
                      </c:pt>
                      <c:pt idx="16" formatCode="0">
                        <c:v>2750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Dissolved'!$H$155:$H$171</c15:sqref>
                        </c15:formulaRef>
                      </c:ext>
                    </c:extLst>
                    <c:numCache>
                      <c:formatCode>0.0000</c:formatCode>
                      <c:ptCount val="17"/>
                      <c:pt idx="0">
                        <c:v>2.0000000000000001E-4</c:v>
                      </c:pt>
                      <c:pt idx="1">
                        <c:v>1E-3</c:v>
                      </c:pt>
                      <c:pt idx="5">
                        <c:v>1.1999999999999999E-4</c:v>
                      </c:pt>
                      <c:pt idx="6">
                        <c:v>1.1999999999999999E-4</c:v>
                      </c:pt>
                      <c:pt idx="7">
                        <c:v>1.1999999999999999E-4</c:v>
                      </c:pt>
                      <c:pt idx="8">
                        <c:v>1.1999999999999999E-4</c:v>
                      </c:pt>
                      <c:pt idx="9">
                        <c:v>1.1999999999999999E-4</c:v>
                      </c:pt>
                      <c:pt idx="10">
                        <c:v>1.1999999999999999E-4</c:v>
                      </c:pt>
                      <c:pt idx="11">
                        <c:v>1.1E-4</c:v>
                      </c:pt>
                      <c:pt idx="12">
                        <c:v>1.1999999999999999E-4</c:v>
                      </c:pt>
                      <c:pt idx="13">
                        <c:v>1.3000000000000002E-4</c:v>
                      </c:pt>
                      <c:pt idx="14">
                        <c:v>1.3000000000000002E-4</c:v>
                      </c:pt>
                      <c:pt idx="15">
                        <c:v>1.3000000000000002E-4</c:v>
                      </c:pt>
                      <c:pt idx="16">
                        <c:v>1.4999999999999999E-4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018-48DF-A13E-44D5771962A9}"/>
                  </c:ext>
                </c:extLst>
              </c15:ser>
            </c15:filteredScatterSeries>
          </c:ext>
        </c:extLst>
      </c:scatterChart>
      <c:valAx>
        <c:axId val="795017376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95017768"/>
        <c:crosses val="autoZero"/>
        <c:crossBetween val="midCat"/>
      </c:valAx>
      <c:valAx>
        <c:axId val="795017768"/>
        <c:scaling>
          <c:orientation val="minMax"/>
          <c:min val="1.0000000000000003E-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tx1"/>
                    </a:solidFill>
                  </a:rPr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2.5293001680684289E-3"/>
              <c:y val="0.270054243219597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9501737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49128725059810002"/>
          <c:y val="0.22533348548822701"/>
          <c:w val="0.3714077996887557"/>
          <c:h val="0.133826010879074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Cadmium</a:t>
            </a:r>
          </a:p>
          <a:p>
            <a:pPr>
              <a:defRPr sz="1300"/>
            </a:pPr>
            <a:r>
              <a:rPr lang="en-US" sz="1300" b="0"/>
              <a:t>Durango ALL DATA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596784776902891"/>
          <c:y val="0.22149221118300808"/>
          <c:w val="0.74237948381452323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31750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17125656167979003"/>
                  <c:y val="-2.480693227590431E-2"/>
                </c:manualLayout>
              </c:layout>
              <c:numFmt formatCode="#,##0.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LogQonly'!$D$3:$D$171</c:f>
              <c:numCache>
                <c:formatCode>0.000</c:formatCode>
                <c:ptCount val="169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</c:numCache>
            </c:numRef>
          </c:xVal>
          <c:yVal>
            <c:numRef>
              <c:f>'Durango Colloidal LogQonly'!$H$3:$H$171</c:f>
              <c:numCache>
                <c:formatCode>0.00000</c:formatCode>
                <c:ptCount val="169"/>
                <c:pt idx="1">
                  <c:v>2.0000000000000019E-5</c:v>
                </c:pt>
                <c:pt idx="2">
                  <c:v>3.0000000000000028E-5</c:v>
                </c:pt>
                <c:pt idx="3">
                  <c:v>1.4000000000000001E-4</c:v>
                </c:pt>
                <c:pt idx="4">
                  <c:v>7.9999999999999993E-5</c:v>
                </c:pt>
                <c:pt idx="5">
                  <c:v>8.9999999999999965E-5</c:v>
                </c:pt>
                <c:pt idx="6">
                  <c:v>1.3000000000000002E-4</c:v>
                </c:pt>
                <c:pt idx="7">
                  <c:v>9.0000000000000019E-5</c:v>
                </c:pt>
                <c:pt idx="8">
                  <c:v>5.9999999999999995E-5</c:v>
                </c:pt>
                <c:pt idx="9">
                  <c:v>1.6000000000000001E-4</c:v>
                </c:pt>
                <c:pt idx="10">
                  <c:v>1.3999999999999999E-4</c:v>
                </c:pt>
                <c:pt idx="11">
                  <c:v>1.6000000000000001E-4</c:v>
                </c:pt>
                <c:pt idx="12">
                  <c:v>4.9999999999999989E-5</c:v>
                </c:pt>
                <c:pt idx="13">
                  <c:v>2.9999999999999997E-5</c:v>
                </c:pt>
                <c:pt idx="17">
                  <c:v>5.9999999999999995E-5</c:v>
                </c:pt>
                <c:pt idx="18">
                  <c:v>1.1999999999999999E-4</c:v>
                </c:pt>
                <c:pt idx="19">
                  <c:v>2.0000000000000019E-5</c:v>
                </c:pt>
                <c:pt idx="20">
                  <c:v>4.000000000000001E-5</c:v>
                </c:pt>
                <c:pt idx="22">
                  <c:v>9.9999999999999978E-5</c:v>
                </c:pt>
                <c:pt idx="23">
                  <c:v>1.0000000000000009E-5</c:v>
                </c:pt>
                <c:pt idx="24">
                  <c:v>3.9999999999999983E-5</c:v>
                </c:pt>
                <c:pt idx="25">
                  <c:v>1.9999999999999961E-5</c:v>
                </c:pt>
                <c:pt idx="27">
                  <c:v>7.9999999999999993E-5</c:v>
                </c:pt>
                <c:pt idx="28">
                  <c:v>6.9999999999999953E-5</c:v>
                </c:pt>
                <c:pt idx="29">
                  <c:v>1.1000000000000002E-4</c:v>
                </c:pt>
                <c:pt idx="30">
                  <c:v>5.9999999999999995E-5</c:v>
                </c:pt>
                <c:pt idx="31">
                  <c:v>4.5999999999999996E-4</c:v>
                </c:pt>
                <c:pt idx="32">
                  <c:v>4.9999999999999989E-5</c:v>
                </c:pt>
                <c:pt idx="34">
                  <c:v>2.9000000000000006E-4</c:v>
                </c:pt>
                <c:pt idx="35">
                  <c:v>1.9000000000000004E-4</c:v>
                </c:pt>
                <c:pt idx="37">
                  <c:v>4.9999999999999989E-5</c:v>
                </c:pt>
                <c:pt idx="43">
                  <c:v>4.0000000000000037E-5</c:v>
                </c:pt>
                <c:pt idx="44">
                  <c:v>4.0000000000000037E-5</c:v>
                </c:pt>
                <c:pt idx="45">
                  <c:v>5.0000000000000016E-5</c:v>
                </c:pt>
                <c:pt idx="46">
                  <c:v>5.0000000000000016E-5</c:v>
                </c:pt>
                <c:pt idx="47">
                  <c:v>1.0000000000000009E-5</c:v>
                </c:pt>
                <c:pt idx="48">
                  <c:v>4.0000000000000037E-5</c:v>
                </c:pt>
                <c:pt idx="49">
                  <c:v>5.9999999999999995E-5</c:v>
                </c:pt>
                <c:pt idx="50">
                  <c:v>2.9999999999999997E-5</c:v>
                </c:pt>
                <c:pt idx="51">
                  <c:v>2.0999999999999998E-4</c:v>
                </c:pt>
                <c:pt idx="52">
                  <c:v>2.0999999999999995E-4</c:v>
                </c:pt>
                <c:pt idx="53">
                  <c:v>1.2000000000000002E-4</c:v>
                </c:pt>
                <c:pt idx="54">
                  <c:v>1.6000000000000001E-4</c:v>
                </c:pt>
                <c:pt idx="55">
                  <c:v>3.1999999999999997E-4</c:v>
                </c:pt>
                <c:pt idx="56">
                  <c:v>2.8000000000000003E-4</c:v>
                </c:pt>
                <c:pt idx="57">
                  <c:v>6.8999999999999997E-4</c:v>
                </c:pt>
                <c:pt idx="58">
                  <c:v>1E-4</c:v>
                </c:pt>
                <c:pt idx="59">
                  <c:v>8.9999999999999992E-5</c:v>
                </c:pt>
                <c:pt idx="60">
                  <c:v>2.0000000000000019E-5</c:v>
                </c:pt>
                <c:pt idx="61">
                  <c:v>5.9999999999999995E-5</c:v>
                </c:pt>
                <c:pt idx="62">
                  <c:v>2.9999999999999997E-5</c:v>
                </c:pt>
                <c:pt idx="63">
                  <c:v>-2.9000000000000006E-4</c:v>
                </c:pt>
                <c:pt idx="64">
                  <c:v>1E-4</c:v>
                </c:pt>
                <c:pt idx="65">
                  <c:v>7.0000000000000007E-5</c:v>
                </c:pt>
                <c:pt idx="66">
                  <c:v>5.9999999999999995E-5</c:v>
                </c:pt>
                <c:pt idx="68">
                  <c:v>5.9999999999999995E-5</c:v>
                </c:pt>
                <c:pt idx="70">
                  <c:v>4.9999999999999989E-5</c:v>
                </c:pt>
                <c:pt idx="71">
                  <c:v>8.9999999999999992E-5</c:v>
                </c:pt>
                <c:pt idx="73">
                  <c:v>5.9999999999999995E-5</c:v>
                </c:pt>
                <c:pt idx="74">
                  <c:v>7.0000000000000007E-5</c:v>
                </c:pt>
                <c:pt idx="75">
                  <c:v>1.0000000000000009E-5</c:v>
                </c:pt>
                <c:pt idx="76">
                  <c:v>3.9999999999999983E-5</c:v>
                </c:pt>
                <c:pt idx="77">
                  <c:v>1.0000000000000003E-4</c:v>
                </c:pt>
                <c:pt idx="78">
                  <c:v>9.9999999999999978E-5</c:v>
                </c:pt>
                <c:pt idx="80">
                  <c:v>3.3000000000000005E-4</c:v>
                </c:pt>
                <c:pt idx="81">
                  <c:v>2.7E-4</c:v>
                </c:pt>
                <c:pt idx="82">
                  <c:v>1.9999999999999998E-4</c:v>
                </c:pt>
                <c:pt idx="83">
                  <c:v>5.0000000000000001E-4</c:v>
                </c:pt>
                <c:pt idx="84">
                  <c:v>1.6000000000000001E-4</c:v>
                </c:pt>
                <c:pt idx="85">
                  <c:v>1.6000000000000001E-4</c:v>
                </c:pt>
                <c:pt idx="86">
                  <c:v>1.1000000000000002E-4</c:v>
                </c:pt>
                <c:pt idx="87">
                  <c:v>1.0000000000000009E-5</c:v>
                </c:pt>
                <c:pt idx="88">
                  <c:v>1.7000000000000001E-4</c:v>
                </c:pt>
                <c:pt idx="89">
                  <c:v>5.9999999999999995E-5</c:v>
                </c:pt>
                <c:pt idx="90">
                  <c:v>7.0000000000000007E-5</c:v>
                </c:pt>
                <c:pt idx="91">
                  <c:v>8.9999999999999992E-5</c:v>
                </c:pt>
                <c:pt idx="92">
                  <c:v>3.9999999999999983E-5</c:v>
                </c:pt>
                <c:pt idx="93">
                  <c:v>1E-4</c:v>
                </c:pt>
                <c:pt idx="94">
                  <c:v>8.000000000000002E-5</c:v>
                </c:pt>
                <c:pt idx="95">
                  <c:v>5.9999999999999995E-5</c:v>
                </c:pt>
                <c:pt idx="96">
                  <c:v>1.0000000000000009E-5</c:v>
                </c:pt>
                <c:pt idx="97">
                  <c:v>1.4999999999999999E-4</c:v>
                </c:pt>
                <c:pt idx="98">
                  <c:v>6.0000000000000029E-5</c:v>
                </c:pt>
                <c:pt idx="99">
                  <c:v>8.9999999999999992E-5</c:v>
                </c:pt>
                <c:pt idx="100">
                  <c:v>1.4999999999999999E-4</c:v>
                </c:pt>
                <c:pt idx="101">
                  <c:v>6.9999999999999953E-5</c:v>
                </c:pt>
                <c:pt idx="102">
                  <c:v>2.2999999999999998E-4</c:v>
                </c:pt>
                <c:pt idx="103">
                  <c:v>1.1999999999999999E-4</c:v>
                </c:pt>
                <c:pt idx="104">
                  <c:v>1.9999999999999961E-5</c:v>
                </c:pt>
                <c:pt idx="105">
                  <c:v>7.0000000000000007E-5</c:v>
                </c:pt>
                <c:pt idx="106">
                  <c:v>4.9999999999999989E-5</c:v>
                </c:pt>
                <c:pt idx="107">
                  <c:v>2.0999999999999995E-4</c:v>
                </c:pt>
                <c:pt idx="108">
                  <c:v>1.3000000000000002E-4</c:v>
                </c:pt>
                <c:pt idx="109">
                  <c:v>1.3999999999999996E-4</c:v>
                </c:pt>
                <c:pt idx="110">
                  <c:v>1.4999999999999999E-4</c:v>
                </c:pt>
                <c:pt idx="113">
                  <c:v>7.0000000000000007E-5</c:v>
                </c:pt>
                <c:pt idx="114">
                  <c:v>1.3000000000000004E-4</c:v>
                </c:pt>
                <c:pt idx="115">
                  <c:v>1.3999999999999999E-4</c:v>
                </c:pt>
                <c:pt idx="116">
                  <c:v>1E-4</c:v>
                </c:pt>
                <c:pt idx="117">
                  <c:v>4.000000000000001E-5</c:v>
                </c:pt>
                <c:pt idx="118">
                  <c:v>9.9999999999999978E-5</c:v>
                </c:pt>
                <c:pt idx="119">
                  <c:v>4.9999999999999989E-5</c:v>
                </c:pt>
                <c:pt idx="120">
                  <c:v>3.0000000000000028E-5</c:v>
                </c:pt>
                <c:pt idx="121">
                  <c:v>2.999999999999997E-5</c:v>
                </c:pt>
                <c:pt idx="122">
                  <c:v>8.9999999999999992E-5</c:v>
                </c:pt>
                <c:pt idx="123">
                  <c:v>8.9999999999999965E-5</c:v>
                </c:pt>
                <c:pt idx="124">
                  <c:v>1.7000000000000001E-4</c:v>
                </c:pt>
                <c:pt idx="125">
                  <c:v>1.3999999999999999E-4</c:v>
                </c:pt>
                <c:pt idx="126">
                  <c:v>9.9999999999999978E-5</c:v>
                </c:pt>
                <c:pt idx="127">
                  <c:v>1.1999999999999999E-4</c:v>
                </c:pt>
                <c:pt idx="128">
                  <c:v>1.9000000000000004E-4</c:v>
                </c:pt>
                <c:pt idx="129">
                  <c:v>2.0000000000000019E-5</c:v>
                </c:pt>
                <c:pt idx="131">
                  <c:v>4.6999999999999999E-4</c:v>
                </c:pt>
                <c:pt idx="132">
                  <c:v>5.4999999999999992E-4</c:v>
                </c:pt>
                <c:pt idx="133">
                  <c:v>1.2000000000000002E-4</c:v>
                </c:pt>
                <c:pt idx="134">
                  <c:v>1.3999999999999999E-4</c:v>
                </c:pt>
                <c:pt idx="135">
                  <c:v>6.2E-4</c:v>
                </c:pt>
                <c:pt idx="136">
                  <c:v>5.2000000000000006E-4</c:v>
                </c:pt>
                <c:pt idx="137">
                  <c:v>2.1999999999999998E-4</c:v>
                </c:pt>
                <c:pt idx="138">
                  <c:v>8.9999999999999992E-5</c:v>
                </c:pt>
                <c:pt idx="139">
                  <c:v>5.9999999999999995E-5</c:v>
                </c:pt>
                <c:pt idx="140">
                  <c:v>8.9999999999999992E-5</c:v>
                </c:pt>
                <c:pt idx="142">
                  <c:v>7.9999999999999993E-5</c:v>
                </c:pt>
                <c:pt idx="144">
                  <c:v>1.0999999999999999E-4</c:v>
                </c:pt>
                <c:pt idx="145">
                  <c:v>1.1000000000000002E-4</c:v>
                </c:pt>
                <c:pt idx="154">
                  <c:v>1E-3</c:v>
                </c:pt>
                <c:pt idx="155">
                  <c:v>1E-3</c:v>
                </c:pt>
                <c:pt idx="159">
                  <c:v>1.2799999999999999E-3</c:v>
                </c:pt>
                <c:pt idx="160">
                  <c:v>4.7999999999999996E-4</c:v>
                </c:pt>
                <c:pt idx="162">
                  <c:v>4.7999999999999996E-4</c:v>
                </c:pt>
                <c:pt idx="163">
                  <c:v>8.9000000000000006E-4</c:v>
                </c:pt>
                <c:pt idx="164">
                  <c:v>1.2799999999999999E-3</c:v>
                </c:pt>
                <c:pt idx="165">
                  <c:v>6.9999999999999999E-4</c:v>
                </c:pt>
                <c:pt idx="166">
                  <c:v>7.9000000000000001E-4</c:v>
                </c:pt>
                <c:pt idx="167">
                  <c:v>6.0999999999999997E-4</c:v>
                </c:pt>
                <c:pt idx="168">
                  <c:v>4.9000000000000009E-4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30-4082-9B6F-7CA4AF008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947176"/>
        <c:axId val="118431308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Colloidal LogQonly'!$W$3</c15:sqref>
                        </c15:formulaRef>
                      </c:ext>
                    </c:extLst>
                    <c:strCache>
                      <c:ptCount val="1"/>
                      <c:pt idx="0">
                        <c:v>2016 Snowmelt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Colloidal LogQonly'!$D$161:$D$171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2.8457180179666586</c:v>
                      </c:pt>
                      <c:pt idx="1">
                        <c:v>2.828015064223977</c:v>
                      </c:pt>
                      <c:pt idx="2">
                        <c:v>3.1583624920952498</c:v>
                      </c:pt>
                      <c:pt idx="3">
                        <c:v>3.2380461031287955</c:v>
                      </c:pt>
                      <c:pt idx="4">
                        <c:v>3.4082399653118496</c:v>
                      </c:pt>
                      <c:pt idx="5">
                        <c:v>3.7084209001347128</c:v>
                      </c:pt>
                      <c:pt idx="6">
                        <c:v>3.7084209001347128</c:v>
                      </c:pt>
                      <c:pt idx="7">
                        <c:v>3.6334684555795866</c:v>
                      </c:pt>
                      <c:pt idx="8">
                        <c:v>3.6334684555795866</c:v>
                      </c:pt>
                      <c:pt idx="9">
                        <c:v>3.6334684555795866</c:v>
                      </c:pt>
                      <c:pt idx="10">
                        <c:v>3.4393326938302629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Colloidal LogQonly'!$H$161:$H$171</c15:sqref>
                        </c15:formulaRef>
                      </c:ext>
                    </c:extLst>
                    <c:numCache>
                      <c:formatCode>0.00000</c:formatCode>
                      <c:ptCount val="11"/>
                      <c:pt idx="1">
                        <c:v>1.2799999999999999E-3</c:v>
                      </c:pt>
                      <c:pt idx="2">
                        <c:v>4.7999999999999996E-4</c:v>
                      </c:pt>
                      <c:pt idx="4">
                        <c:v>4.7999999999999996E-4</c:v>
                      </c:pt>
                      <c:pt idx="5">
                        <c:v>8.9000000000000006E-4</c:v>
                      </c:pt>
                      <c:pt idx="6">
                        <c:v>1.2799999999999999E-3</c:v>
                      </c:pt>
                      <c:pt idx="7">
                        <c:v>6.9999999999999999E-4</c:v>
                      </c:pt>
                      <c:pt idx="8">
                        <c:v>7.9000000000000001E-4</c:v>
                      </c:pt>
                      <c:pt idx="9">
                        <c:v>6.0999999999999997E-4</c:v>
                      </c:pt>
                      <c:pt idx="10">
                        <c:v>4.9000000000000009E-4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030-4082-9B6F-7CA4AF008D12}"/>
                  </c:ext>
                </c:extLst>
              </c15:ser>
            </c15:filteredScatterSeries>
          </c:ext>
        </c:extLst>
      </c:scatterChart>
      <c:valAx>
        <c:axId val="1192947176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3080"/>
        <c:crossesAt val="0"/>
        <c:crossBetween val="midCat"/>
      </c:valAx>
      <c:valAx>
        <c:axId val="11843130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15121671053750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94717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8326640419947507"/>
          <c:y val="0.14167553955239109"/>
          <c:w val="0.63346719160104992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Iron</a:t>
            </a:r>
          </a:p>
          <a:p>
            <a:pPr>
              <a:defRPr sz="1300"/>
            </a:pPr>
            <a:r>
              <a:rPr lang="en-US" sz="1300" b="0"/>
              <a:t>Durango ALL DATA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2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16520822397200349"/>
                  <c:y val="-4.5840513750610199E-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All Data = 2.1862x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- 9.4123x + 10.308</a:t>
                    </a:r>
                    <a:br>
                      <a:rPr lang="en-US" baseline="0"/>
                    </a:br>
                    <a:r>
                      <a:rPr lang="en-US" baseline="0"/>
                      <a:t>R² = 0.6266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LogQonly'!$D$3:$D$171</c:f>
              <c:numCache>
                <c:formatCode>0.000</c:formatCode>
                <c:ptCount val="169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</c:numCache>
            </c:numRef>
          </c:xVal>
          <c:yVal>
            <c:numRef>
              <c:f>'Durango Colloidal LogQonly'!$K$3:$K$171</c:f>
              <c:numCache>
                <c:formatCode>0.000</c:formatCode>
                <c:ptCount val="169"/>
                <c:pt idx="0">
                  <c:v>0.159</c:v>
                </c:pt>
                <c:pt idx="1">
                  <c:v>0.17499999999999999</c:v>
                </c:pt>
                <c:pt idx="2">
                  <c:v>0.45200000000000001</c:v>
                </c:pt>
                <c:pt idx="3">
                  <c:v>0.38</c:v>
                </c:pt>
                <c:pt idx="4">
                  <c:v>0.70099999999999996</c:v>
                </c:pt>
                <c:pt idx="5">
                  <c:v>0.57599999999999996</c:v>
                </c:pt>
                <c:pt idx="6">
                  <c:v>0.76100000000000001</c:v>
                </c:pt>
                <c:pt idx="7">
                  <c:v>0.45500000000000002</c:v>
                </c:pt>
                <c:pt idx="8">
                  <c:v>0.36399999999999999</c:v>
                </c:pt>
                <c:pt idx="9">
                  <c:v>0.72</c:v>
                </c:pt>
                <c:pt idx="10">
                  <c:v>0.66900000000000004</c:v>
                </c:pt>
                <c:pt idx="11">
                  <c:v>0.45500000000000002</c:v>
                </c:pt>
                <c:pt idx="12">
                  <c:v>0.443</c:v>
                </c:pt>
                <c:pt idx="13">
                  <c:v>0.55300000000000005</c:v>
                </c:pt>
                <c:pt idx="14">
                  <c:v>0.53200000000000003</c:v>
                </c:pt>
                <c:pt idx="15">
                  <c:v>0.108</c:v>
                </c:pt>
                <c:pt idx="16">
                  <c:v>8.1000000000000003E-2</c:v>
                </c:pt>
                <c:pt idx="17">
                  <c:v>0.10299999999999999</c:v>
                </c:pt>
                <c:pt idx="18">
                  <c:v>0.108</c:v>
                </c:pt>
                <c:pt idx="19">
                  <c:v>5.0999999999999997E-2</c:v>
                </c:pt>
                <c:pt idx="20">
                  <c:v>0.11899999999999999</c:v>
                </c:pt>
                <c:pt idx="21">
                  <c:v>0.12</c:v>
                </c:pt>
                <c:pt idx="22">
                  <c:v>0.16200000000000001</c:v>
                </c:pt>
                <c:pt idx="23">
                  <c:v>0.16300000000000001</c:v>
                </c:pt>
                <c:pt idx="24">
                  <c:v>0.161</c:v>
                </c:pt>
                <c:pt idx="25">
                  <c:v>0.14899999999999999</c:v>
                </c:pt>
                <c:pt idx="26">
                  <c:v>0.09</c:v>
                </c:pt>
                <c:pt idx="27">
                  <c:v>0.14299999999999999</c:v>
                </c:pt>
                <c:pt idx="28">
                  <c:v>0.27300000000000002</c:v>
                </c:pt>
                <c:pt idx="29">
                  <c:v>0.158</c:v>
                </c:pt>
                <c:pt idx="30">
                  <c:v>0.46800000000000003</c:v>
                </c:pt>
                <c:pt idx="31">
                  <c:v>5.444</c:v>
                </c:pt>
                <c:pt idx="32">
                  <c:v>0.36599999999999999</c:v>
                </c:pt>
                <c:pt idx="33">
                  <c:v>0.36</c:v>
                </c:pt>
                <c:pt idx="34">
                  <c:v>2.3039999999999998</c:v>
                </c:pt>
                <c:pt idx="35">
                  <c:v>1.4850000000000001</c:v>
                </c:pt>
                <c:pt idx="36">
                  <c:v>6.6000000000000003E-2</c:v>
                </c:pt>
                <c:pt idx="37">
                  <c:v>6.4000000000000001E-2</c:v>
                </c:pt>
                <c:pt idx="38">
                  <c:v>8.6999999999999994E-2</c:v>
                </c:pt>
                <c:pt idx="39">
                  <c:v>0.105</c:v>
                </c:pt>
                <c:pt idx="40">
                  <c:v>0.125</c:v>
                </c:pt>
                <c:pt idx="41">
                  <c:v>0.22600000000000001</c:v>
                </c:pt>
                <c:pt idx="42">
                  <c:v>0.19500000000000001</c:v>
                </c:pt>
                <c:pt idx="43">
                  <c:v>0.17399999999999999</c:v>
                </c:pt>
                <c:pt idx="44">
                  <c:v>0.14899999999999999</c:v>
                </c:pt>
                <c:pt idx="45">
                  <c:v>0.17100000000000001</c:v>
                </c:pt>
                <c:pt idx="46">
                  <c:v>0.20300000000000001</c:v>
                </c:pt>
                <c:pt idx="47">
                  <c:v>0.189</c:v>
                </c:pt>
                <c:pt idx="48">
                  <c:v>0.2</c:v>
                </c:pt>
                <c:pt idx="49">
                  <c:v>0.28599999999999998</c:v>
                </c:pt>
                <c:pt idx="50">
                  <c:v>0.35499999999999998</c:v>
                </c:pt>
                <c:pt idx="51">
                  <c:v>1.0549999999999999</c:v>
                </c:pt>
                <c:pt idx="52">
                  <c:v>1.1739999999999999</c:v>
                </c:pt>
                <c:pt idx="53">
                  <c:v>0.753</c:v>
                </c:pt>
                <c:pt idx="54">
                  <c:v>0.50900000000000001</c:v>
                </c:pt>
                <c:pt idx="55">
                  <c:v>2.8439999999999999</c:v>
                </c:pt>
                <c:pt idx="56">
                  <c:v>3.3180000000000001</c:v>
                </c:pt>
                <c:pt idx="57">
                  <c:v>6.9459999999999997</c:v>
                </c:pt>
                <c:pt idx="58">
                  <c:v>0.47099999999999997</c:v>
                </c:pt>
                <c:pt idx="59">
                  <c:v>0.50900000000000001</c:v>
                </c:pt>
                <c:pt idx="60">
                  <c:v>0.30299999999999999</c:v>
                </c:pt>
                <c:pt idx="61">
                  <c:v>0.27600000000000002</c:v>
                </c:pt>
                <c:pt idx="62">
                  <c:v>0.26800000000000002</c:v>
                </c:pt>
                <c:pt idx="63">
                  <c:v>0.125</c:v>
                </c:pt>
                <c:pt idx="64">
                  <c:v>0.14699999999999999</c:v>
                </c:pt>
                <c:pt idx="65">
                  <c:v>0.29299999999999998</c:v>
                </c:pt>
                <c:pt idx="66">
                  <c:v>0.64400000000000002</c:v>
                </c:pt>
                <c:pt idx="67">
                  <c:v>0.27300000000000002</c:v>
                </c:pt>
                <c:pt idx="68">
                  <c:v>0.19500000000000001</c:v>
                </c:pt>
                <c:pt idx="69">
                  <c:v>0.19500000000000001</c:v>
                </c:pt>
                <c:pt idx="70">
                  <c:v>0.23799999999999999</c:v>
                </c:pt>
                <c:pt idx="71">
                  <c:v>0.215</c:v>
                </c:pt>
                <c:pt idx="72">
                  <c:v>0.17799999999999999</c:v>
                </c:pt>
                <c:pt idx="73">
                  <c:v>0.24299999999999999</c:v>
                </c:pt>
                <c:pt idx="74">
                  <c:v>0.16700000000000001</c:v>
                </c:pt>
                <c:pt idx="75">
                  <c:v>0.11799999999999999</c:v>
                </c:pt>
                <c:pt idx="76">
                  <c:v>0.20399999999999999</c:v>
                </c:pt>
                <c:pt idx="77">
                  <c:v>0.41299999999999998</c:v>
                </c:pt>
                <c:pt idx="78">
                  <c:v>0.32800000000000001</c:v>
                </c:pt>
                <c:pt idx="79">
                  <c:v>0.36849999999999999</c:v>
                </c:pt>
                <c:pt idx="80">
                  <c:v>1.4419999999999999</c:v>
                </c:pt>
                <c:pt idx="81">
                  <c:v>1.2150000000000001</c:v>
                </c:pt>
                <c:pt idx="82">
                  <c:v>0.81200000000000006</c:v>
                </c:pt>
                <c:pt idx="83">
                  <c:v>2.3929999999999998</c:v>
                </c:pt>
                <c:pt idx="84">
                  <c:v>0.54400000000000004</c:v>
                </c:pt>
                <c:pt idx="85">
                  <c:v>0.55500000000000005</c:v>
                </c:pt>
                <c:pt idx="86">
                  <c:v>0.66200000000000003</c:v>
                </c:pt>
                <c:pt idx="87">
                  <c:v>0.58099999999999996</c:v>
                </c:pt>
                <c:pt idx="88">
                  <c:v>0.95199999999999996</c:v>
                </c:pt>
                <c:pt idx="89">
                  <c:v>0.19400000000000001</c:v>
                </c:pt>
                <c:pt idx="90">
                  <c:v>0.23100000000000001</c:v>
                </c:pt>
                <c:pt idx="91">
                  <c:v>0.23599999999999999</c:v>
                </c:pt>
                <c:pt idx="92">
                  <c:v>0.19</c:v>
                </c:pt>
                <c:pt idx="93">
                  <c:v>0.19400000000000001</c:v>
                </c:pt>
                <c:pt idx="94">
                  <c:v>0.21299999999999999</c:v>
                </c:pt>
                <c:pt idx="95">
                  <c:v>0.14000000000000001</c:v>
                </c:pt>
                <c:pt idx="96">
                  <c:v>0.112</c:v>
                </c:pt>
                <c:pt idx="97">
                  <c:v>0.16900000000000001</c:v>
                </c:pt>
                <c:pt idx="98">
                  <c:v>0.19400000000000001</c:v>
                </c:pt>
                <c:pt idx="99">
                  <c:v>0.17799999999999999</c:v>
                </c:pt>
                <c:pt idx="100">
                  <c:v>0.22</c:v>
                </c:pt>
                <c:pt idx="101">
                  <c:v>0.27600000000000002</c:v>
                </c:pt>
                <c:pt idx="102">
                  <c:v>0.63200000000000001</c:v>
                </c:pt>
                <c:pt idx="103">
                  <c:v>0.26800000000000002</c:v>
                </c:pt>
                <c:pt idx="104">
                  <c:v>0.28399999999999997</c:v>
                </c:pt>
                <c:pt idx="105">
                  <c:v>0.46899999999999997</c:v>
                </c:pt>
                <c:pt idx="106">
                  <c:v>0.42399999999999999</c:v>
                </c:pt>
                <c:pt idx="107">
                  <c:v>0.97499999999999998</c:v>
                </c:pt>
                <c:pt idx="108">
                  <c:v>0.86399999999999999</c:v>
                </c:pt>
                <c:pt idx="109">
                  <c:v>0.50700000000000001</c:v>
                </c:pt>
                <c:pt idx="110">
                  <c:v>0.58499999999999996</c:v>
                </c:pt>
                <c:pt idx="111">
                  <c:v>0.121</c:v>
                </c:pt>
                <c:pt idx="112">
                  <c:v>0.11799999999999999</c:v>
                </c:pt>
                <c:pt idx="113">
                  <c:v>0.36649999999999999</c:v>
                </c:pt>
                <c:pt idx="114">
                  <c:v>0.38500000000000001</c:v>
                </c:pt>
                <c:pt idx="115">
                  <c:v>0.77100000000000002</c:v>
                </c:pt>
                <c:pt idx="116">
                  <c:v>0.218</c:v>
                </c:pt>
                <c:pt idx="117">
                  <c:v>0.215</c:v>
                </c:pt>
                <c:pt idx="118">
                  <c:v>0.45200000000000001</c:v>
                </c:pt>
                <c:pt idx="119">
                  <c:v>0.45300000000000001</c:v>
                </c:pt>
                <c:pt idx="120">
                  <c:v>0.36299999999999999</c:v>
                </c:pt>
                <c:pt idx="121">
                  <c:v>0.49099999999999999</c:v>
                </c:pt>
                <c:pt idx="122">
                  <c:v>0.32800000000000001</c:v>
                </c:pt>
                <c:pt idx="123">
                  <c:v>0.35299999999999998</c:v>
                </c:pt>
                <c:pt idx="124">
                  <c:v>0.35699999999999998</c:v>
                </c:pt>
                <c:pt idx="125">
                  <c:v>0.46300000000000002</c:v>
                </c:pt>
                <c:pt idx="126">
                  <c:v>0.54900000000000004</c:v>
                </c:pt>
                <c:pt idx="127">
                  <c:v>0.63800000000000001</c:v>
                </c:pt>
                <c:pt idx="128">
                  <c:v>0.52500000000000002</c:v>
                </c:pt>
                <c:pt idx="129">
                  <c:v>0.41099999999999998</c:v>
                </c:pt>
                <c:pt idx="131">
                  <c:v>1.917</c:v>
                </c:pt>
                <c:pt idx="132">
                  <c:v>2.5059999999999998</c:v>
                </c:pt>
                <c:pt idx="133">
                  <c:v>0.65500000000000003</c:v>
                </c:pt>
                <c:pt idx="134">
                  <c:v>0.71599999999999997</c:v>
                </c:pt>
                <c:pt idx="135">
                  <c:v>3.27</c:v>
                </c:pt>
                <c:pt idx="136">
                  <c:v>2.4590000000000001</c:v>
                </c:pt>
                <c:pt idx="137">
                  <c:v>0.39200000000000002</c:v>
                </c:pt>
                <c:pt idx="138">
                  <c:v>0.435</c:v>
                </c:pt>
                <c:pt idx="139">
                  <c:v>0.64200000000000002</c:v>
                </c:pt>
                <c:pt idx="140">
                  <c:v>0.495</c:v>
                </c:pt>
                <c:pt idx="142">
                  <c:v>9.9000000000000005E-2</c:v>
                </c:pt>
                <c:pt idx="143">
                  <c:v>9.1999999999999998E-2</c:v>
                </c:pt>
                <c:pt idx="144">
                  <c:v>0.52300000000000002</c:v>
                </c:pt>
                <c:pt idx="145">
                  <c:v>0.50600000000000001</c:v>
                </c:pt>
                <c:pt idx="147">
                  <c:v>0.189</c:v>
                </c:pt>
                <c:pt idx="148">
                  <c:v>0.24099999999999999</c:v>
                </c:pt>
                <c:pt idx="149">
                  <c:v>0.25800000000000001</c:v>
                </c:pt>
                <c:pt idx="150">
                  <c:v>0.248</c:v>
                </c:pt>
                <c:pt idx="153">
                  <c:v>1.73</c:v>
                </c:pt>
                <c:pt idx="154">
                  <c:v>2.2999999999999998</c:v>
                </c:pt>
                <c:pt idx="155">
                  <c:v>1.6</c:v>
                </c:pt>
                <c:pt idx="156">
                  <c:v>0.75</c:v>
                </c:pt>
                <c:pt idx="158">
                  <c:v>0.91199999999999992</c:v>
                </c:pt>
                <c:pt idx="159">
                  <c:v>0.55200000000000005</c:v>
                </c:pt>
                <c:pt idx="160">
                  <c:v>1.77</c:v>
                </c:pt>
                <c:pt idx="161">
                  <c:v>1.9200000000000002</c:v>
                </c:pt>
                <c:pt idx="162">
                  <c:v>2.36</c:v>
                </c:pt>
                <c:pt idx="163">
                  <c:v>7.9470000000000001</c:v>
                </c:pt>
                <c:pt idx="164">
                  <c:v>8.7320000000000011</c:v>
                </c:pt>
                <c:pt idx="165">
                  <c:v>4.5369999999999999</c:v>
                </c:pt>
                <c:pt idx="166">
                  <c:v>4.8560000000000008</c:v>
                </c:pt>
                <c:pt idx="167">
                  <c:v>4.1509999999999998</c:v>
                </c:pt>
                <c:pt idx="168">
                  <c:v>1.2899999999999998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202-4FD4-9133-002DDA9E85A4}"/>
            </c:ext>
          </c:extLst>
        </c:ser>
        <c:ser>
          <c:idx val="3"/>
          <c:order val="1"/>
          <c:tx>
            <c:strRef>
              <c:f>'Durango Colloidal LogQonly'!$W$3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EC8014"/>
              </a:solidFill>
              <a:ln w="9525">
                <a:solidFill>
                  <a:srgbClr val="EC8014"/>
                </a:solidFill>
              </a:ln>
              <a:effectLst/>
            </c:spPr>
          </c:marker>
          <c:xVal>
            <c:numRef>
              <c:f>'Durango Colloidal LogQonly'!$D$161:$D$171</c:f>
              <c:numCache>
                <c:formatCode>0.000</c:formatCode>
                <c:ptCount val="11"/>
                <c:pt idx="0">
                  <c:v>2.8457180179666586</c:v>
                </c:pt>
                <c:pt idx="1">
                  <c:v>2.828015064223977</c:v>
                </c:pt>
                <c:pt idx="2">
                  <c:v>3.1583624920952498</c:v>
                </c:pt>
                <c:pt idx="3">
                  <c:v>3.2380461031287955</c:v>
                </c:pt>
                <c:pt idx="4">
                  <c:v>3.4082399653118496</c:v>
                </c:pt>
                <c:pt idx="5">
                  <c:v>3.7084209001347128</c:v>
                </c:pt>
                <c:pt idx="6">
                  <c:v>3.7084209001347128</c:v>
                </c:pt>
                <c:pt idx="7">
                  <c:v>3.6334684555795866</c:v>
                </c:pt>
                <c:pt idx="8">
                  <c:v>3.6334684555795866</c:v>
                </c:pt>
                <c:pt idx="9">
                  <c:v>3.6334684555795866</c:v>
                </c:pt>
                <c:pt idx="10">
                  <c:v>3.4393326938302629</c:v>
                </c:pt>
              </c:numCache>
            </c:numRef>
          </c:xVal>
          <c:yVal>
            <c:numRef>
              <c:f>'Durango Colloidal LogQonly'!$K$161:$K$171</c:f>
              <c:numCache>
                <c:formatCode>0.000</c:formatCode>
                <c:ptCount val="11"/>
                <c:pt idx="0">
                  <c:v>0.91199999999999992</c:v>
                </c:pt>
                <c:pt idx="1">
                  <c:v>0.55200000000000005</c:v>
                </c:pt>
                <c:pt idx="2">
                  <c:v>1.77</c:v>
                </c:pt>
                <c:pt idx="3">
                  <c:v>1.9200000000000002</c:v>
                </c:pt>
                <c:pt idx="4">
                  <c:v>2.36</c:v>
                </c:pt>
                <c:pt idx="5">
                  <c:v>7.9470000000000001</c:v>
                </c:pt>
                <c:pt idx="6">
                  <c:v>8.7320000000000011</c:v>
                </c:pt>
                <c:pt idx="7">
                  <c:v>4.5369999999999999</c:v>
                </c:pt>
                <c:pt idx="8">
                  <c:v>4.8560000000000008</c:v>
                </c:pt>
                <c:pt idx="9">
                  <c:v>4.1509999999999998</c:v>
                </c:pt>
                <c:pt idx="10">
                  <c:v>1.2899999999999998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02-4FD4-9133-002DDA9E8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313864"/>
        <c:axId val="1184314256"/>
      </c:scatterChart>
      <c:valAx>
        <c:axId val="1184313864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4256"/>
        <c:crossesAt val="-12"/>
        <c:crossBetween val="midCat"/>
      </c:valAx>
      <c:valAx>
        <c:axId val="118431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79471057175443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3864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9.7155293088363945E-2"/>
          <c:y val="0.14167553955239109"/>
          <c:w val="0.71957830271216106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Lead</a:t>
            </a:r>
          </a:p>
          <a:p>
            <a:pPr>
              <a:defRPr sz="1300"/>
            </a:pPr>
            <a:r>
              <a:rPr lang="en-US" sz="1300" b="0"/>
              <a:t>Durango ALL DATA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22376377952755905"/>
                  <c:y val="4.94524542921233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LogQonly'!$D$3:$D$171</c:f>
              <c:numCache>
                <c:formatCode>0.000</c:formatCode>
                <c:ptCount val="169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</c:numCache>
            </c:numRef>
          </c:xVal>
          <c:yVal>
            <c:numRef>
              <c:f>'Durango Colloidal LogQonly'!$L$3:$L$171</c:f>
              <c:numCache>
                <c:formatCode>0.000</c:formatCode>
                <c:ptCount val="169"/>
                <c:pt idx="2">
                  <c:v>3.0000000000000001E-3</c:v>
                </c:pt>
                <c:pt idx="3">
                  <c:v>1.8999999999999996E-3</c:v>
                </c:pt>
                <c:pt idx="4">
                  <c:v>4.4999999999999997E-3</c:v>
                </c:pt>
                <c:pt idx="5">
                  <c:v>2.7000000000000001E-3</c:v>
                </c:pt>
                <c:pt idx="6">
                  <c:v>2.8E-3</c:v>
                </c:pt>
                <c:pt idx="7">
                  <c:v>2.8E-3</c:v>
                </c:pt>
                <c:pt idx="8">
                  <c:v>2.1000000000000007E-3</c:v>
                </c:pt>
                <c:pt idx="9">
                  <c:v>7.3999999999999995E-3</c:v>
                </c:pt>
                <c:pt idx="10">
                  <c:v>6.9000000000000008E-3</c:v>
                </c:pt>
                <c:pt idx="11">
                  <c:v>5.0999999999999995E-3</c:v>
                </c:pt>
                <c:pt idx="12">
                  <c:v>4.5999999999999999E-3</c:v>
                </c:pt>
                <c:pt idx="13">
                  <c:v>2.5999999999999994E-3</c:v>
                </c:pt>
                <c:pt idx="14">
                  <c:v>2.5999999999999994E-3</c:v>
                </c:pt>
                <c:pt idx="30">
                  <c:v>7.9999999999999982E-4</c:v>
                </c:pt>
                <c:pt idx="31">
                  <c:v>2.8E-3</c:v>
                </c:pt>
                <c:pt idx="34">
                  <c:v>3.0799999999999998E-2</c:v>
                </c:pt>
                <c:pt idx="35">
                  <c:v>1.8800000000000001E-2</c:v>
                </c:pt>
                <c:pt idx="36">
                  <c:v>9.9999999999999639E-5</c:v>
                </c:pt>
                <c:pt idx="37">
                  <c:v>2.0000000000000017E-4</c:v>
                </c:pt>
                <c:pt idx="51">
                  <c:v>2.2000000000000001E-3</c:v>
                </c:pt>
                <c:pt idx="52">
                  <c:v>3.2000000000000002E-3</c:v>
                </c:pt>
                <c:pt idx="53">
                  <c:v>8.9999999999999987E-4</c:v>
                </c:pt>
                <c:pt idx="55">
                  <c:v>2.1999999999999999E-2</c:v>
                </c:pt>
                <c:pt idx="56">
                  <c:v>2.6600000000000002E-2</c:v>
                </c:pt>
                <c:pt idx="57">
                  <c:v>8.6599999999999996E-2</c:v>
                </c:pt>
                <c:pt idx="58">
                  <c:v>2.5999999999999994E-3</c:v>
                </c:pt>
                <c:pt idx="59">
                  <c:v>3.7000000000000002E-3</c:v>
                </c:pt>
                <c:pt idx="66">
                  <c:v>2.0000000000000017E-4</c:v>
                </c:pt>
                <c:pt idx="80">
                  <c:v>5.4999999999999997E-3</c:v>
                </c:pt>
                <c:pt idx="81">
                  <c:v>5.8000000000000005E-3</c:v>
                </c:pt>
                <c:pt idx="82">
                  <c:v>2.5000000000000001E-3</c:v>
                </c:pt>
                <c:pt idx="83">
                  <c:v>1.9399999999999997E-2</c:v>
                </c:pt>
                <c:pt idx="84">
                  <c:v>1.5999999999999996E-3</c:v>
                </c:pt>
                <c:pt idx="85">
                  <c:v>1.4000000000000004E-3</c:v>
                </c:pt>
                <c:pt idx="86">
                  <c:v>3.5999999999999995E-3</c:v>
                </c:pt>
                <c:pt idx="87">
                  <c:v>1.5E-3</c:v>
                </c:pt>
                <c:pt idx="88">
                  <c:v>4.0999999999999995E-3</c:v>
                </c:pt>
                <c:pt idx="102">
                  <c:v>1.9000000000000004E-3</c:v>
                </c:pt>
                <c:pt idx="107">
                  <c:v>3.8E-3</c:v>
                </c:pt>
                <c:pt idx="108">
                  <c:v>3.3E-3</c:v>
                </c:pt>
                <c:pt idx="109">
                  <c:v>1.9000000000000004E-3</c:v>
                </c:pt>
                <c:pt idx="110">
                  <c:v>1.5999999999999996E-3</c:v>
                </c:pt>
                <c:pt idx="113">
                  <c:v>2.9999999999999981E-4</c:v>
                </c:pt>
                <c:pt idx="114">
                  <c:v>2.9999999999999981E-4</c:v>
                </c:pt>
                <c:pt idx="115">
                  <c:v>5.9000000000000007E-3</c:v>
                </c:pt>
                <c:pt idx="119">
                  <c:v>2.9999999999999981E-4</c:v>
                </c:pt>
                <c:pt idx="125">
                  <c:v>1.0000000000000009E-4</c:v>
                </c:pt>
                <c:pt idx="131">
                  <c:v>1.0199999999999999E-2</c:v>
                </c:pt>
                <c:pt idx="132">
                  <c:v>1.5400000000000002E-2</c:v>
                </c:pt>
                <c:pt idx="133">
                  <c:v>4.0000000000000001E-3</c:v>
                </c:pt>
                <c:pt idx="134">
                  <c:v>3.0999999999999995E-3</c:v>
                </c:pt>
                <c:pt idx="135">
                  <c:v>0.05</c:v>
                </c:pt>
                <c:pt idx="136">
                  <c:v>4.4200000000000003E-2</c:v>
                </c:pt>
                <c:pt idx="137">
                  <c:v>4.4999999999999997E-3</c:v>
                </c:pt>
                <c:pt idx="138">
                  <c:v>5.0999999999999995E-3</c:v>
                </c:pt>
                <c:pt idx="139">
                  <c:v>3.5000000000000001E-3</c:v>
                </c:pt>
                <c:pt idx="140">
                  <c:v>2.5999999999999999E-3</c:v>
                </c:pt>
                <c:pt idx="144">
                  <c:v>2.0000000000000017E-4</c:v>
                </c:pt>
                <c:pt idx="147">
                  <c:v>5.0000000000000001E-4</c:v>
                </c:pt>
                <c:pt idx="148">
                  <c:v>5.9999999999999962E-4</c:v>
                </c:pt>
                <c:pt idx="149">
                  <c:v>1.9E-3</c:v>
                </c:pt>
                <c:pt idx="150">
                  <c:v>5.0000000000000001E-4</c:v>
                </c:pt>
                <c:pt idx="154">
                  <c:v>3.5000000000000003E-2</c:v>
                </c:pt>
                <c:pt idx="155">
                  <c:v>4.2999999999999997E-2</c:v>
                </c:pt>
                <c:pt idx="159">
                  <c:v>1.0589999999999999E-2</c:v>
                </c:pt>
                <c:pt idx="160">
                  <c:v>1.8500000000000003E-2</c:v>
                </c:pt>
                <c:pt idx="161">
                  <c:v>2.65E-3</c:v>
                </c:pt>
                <c:pt idx="162">
                  <c:v>2.0110000000000003E-2</c:v>
                </c:pt>
                <c:pt idx="163">
                  <c:v>9.8060000000000008E-2</c:v>
                </c:pt>
                <c:pt idx="164">
                  <c:v>0.13880000000000001</c:v>
                </c:pt>
                <c:pt idx="165">
                  <c:v>6.0100000000000001E-2</c:v>
                </c:pt>
                <c:pt idx="166">
                  <c:v>6.7360000000000003E-2</c:v>
                </c:pt>
                <c:pt idx="167">
                  <c:v>5.1269999999999996E-2</c:v>
                </c:pt>
                <c:pt idx="168">
                  <c:v>1.9999999999999997E-2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C3-4D60-824B-E3A1C26FC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315040"/>
        <c:axId val="118431543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Colloidal LogQonly'!$W$3</c15:sqref>
                        </c15:formulaRef>
                      </c:ext>
                    </c:extLst>
                    <c:strCache>
                      <c:ptCount val="1"/>
                      <c:pt idx="0">
                        <c:v>2016 Snowmelt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Colloidal LogQonly'!$D$161:$D$171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2.8457180179666586</c:v>
                      </c:pt>
                      <c:pt idx="1">
                        <c:v>2.828015064223977</c:v>
                      </c:pt>
                      <c:pt idx="2">
                        <c:v>3.1583624920952498</c:v>
                      </c:pt>
                      <c:pt idx="3">
                        <c:v>3.2380461031287955</c:v>
                      </c:pt>
                      <c:pt idx="4">
                        <c:v>3.4082399653118496</c:v>
                      </c:pt>
                      <c:pt idx="5">
                        <c:v>3.7084209001347128</c:v>
                      </c:pt>
                      <c:pt idx="6">
                        <c:v>3.7084209001347128</c:v>
                      </c:pt>
                      <c:pt idx="7">
                        <c:v>3.6334684555795866</c:v>
                      </c:pt>
                      <c:pt idx="8">
                        <c:v>3.6334684555795866</c:v>
                      </c:pt>
                      <c:pt idx="9">
                        <c:v>3.6334684555795866</c:v>
                      </c:pt>
                      <c:pt idx="10">
                        <c:v>3.4393326938302629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Colloidal LogQonly'!$L$161:$L$171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1">
                        <c:v>1.0589999999999999E-2</c:v>
                      </c:pt>
                      <c:pt idx="2">
                        <c:v>1.8500000000000003E-2</c:v>
                      </c:pt>
                      <c:pt idx="3">
                        <c:v>2.65E-3</c:v>
                      </c:pt>
                      <c:pt idx="4">
                        <c:v>2.0110000000000003E-2</c:v>
                      </c:pt>
                      <c:pt idx="5">
                        <c:v>9.8060000000000008E-2</c:v>
                      </c:pt>
                      <c:pt idx="6">
                        <c:v>0.13880000000000001</c:v>
                      </c:pt>
                      <c:pt idx="7">
                        <c:v>6.0100000000000001E-2</c:v>
                      </c:pt>
                      <c:pt idx="8">
                        <c:v>6.7360000000000003E-2</c:v>
                      </c:pt>
                      <c:pt idx="9">
                        <c:v>5.1269999999999996E-2</c:v>
                      </c:pt>
                      <c:pt idx="10">
                        <c:v>1.9999999999999997E-2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CEC3-4D60-824B-E3A1C26FC005}"/>
                  </c:ext>
                </c:extLst>
              </c15:ser>
            </c15:filteredScatterSeries>
          </c:ext>
        </c:extLst>
      </c:scatterChart>
      <c:valAx>
        <c:axId val="1184315040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5432"/>
        <c:crossesAt val="0"/>
        <c:crossBetween val="midCat"/>
      </c:valAx>
      <c:valAx>
        <c:axId val="118431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1.1111111111111112E-2"/>
              <c:y val="0.32581685521724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504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"/>
          <c:y val="0.15237072371588314"/>
          <c:w val="0.63346719160104992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Manganese</a:t>
            </a:r>
          </a:p>
          <a:p>
            <a:pPr>
              <a:defRPr sz="1300"/>
            </a:pPr>
            <a:r>
              <a:rPr lang="en-US" sz="1300" b="0"/>
              <a:t>Durango ALL DATA</a:t>
            </a:r>
          </a:p>
        </c:rich>
      </c:tx>
      <c:layout>
        <c:manualLayout>
          <c:xMode val="edge"/>
          <c:yMode val="edge"/>
          <c:x val="0.37877077865266839"/>
          <c:y val="1.3777979766732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0.19298600174978128"/>
                  <c:y val="8.9556026343276911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All Data = 0.2428x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- 1.0659x + 1.1778</a:t>
                    </a:r>
                    <a:br>
                      <a:rPr lang="en-US" baseline="0"/>
                    </a:br>
                    <a:r>
                      <a:rPr lang="en-US" baseline="0"/>
                      <a:t>R² = 0.6669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LogQonly'!$D$3:$D$171</c:f>
              <c:numCache>
                <c:formatCode>0.000</c:formatCode>
                <c:ptCount val="169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</c:numCache>
            </c:numRef>
          </c:xVal>
          <c:yVal>
            <c:numRef>
              <c:f>'Durango Colloidal LogQonly'!$N$3:$N$171</c:f>
              <c:numCache>
                <c:formatCode>0.000</c:formatCode>
                <c:ptCount val="169"/>
                <c:pt idx="0">
                  <c:v>2.2800000000000011E-2</c:v>
                </c:pt>
                <c:pt idx="1">
                  <c:v>2.4900000000000005E-2</c:v>
                </c:pt>
                <c:pt idx="2">
                  <c:v>1.4999999999999999E-2</c:v>
                </c:pt>
                <c:pt idx="3">
                  <c:v>3.1099999999999996E-2</c:v>
                </c:pt>
                <c:pt idx="4">
                  <c:v>5.6000000000000001E-2</c:v>
                </c:pt>
                <c:pt idx="5">
                  <c:v>3.5099999999999992E-2</c:v>
                </c:pt>
                <c:pt idx="6">
                  <c:v>4.5699999999999991E-2</c:v>
                </c:pt>
                <c:pt idx="7">
                  <c:v>2.8399999999999977E-2</c:v>
                </c:pt>
                <c:pt idx="8">
                  <c:v>2.0500000000000001E-2</c:v>
                </c:pt>
                <c:pt idx="9">
                  <c:v>8.1200000000000008E-2</c:v>
                </c:pt>
                <c:pt idx="10">
                  <c:v>6.93E-2</c:v>
                </c:pt>
                <c:pt idx="11">
                  <c:v>5.0499999999999996E-2</c:v>
                </c:pt>
                <c:pt idx="12">
                  <c:v>4.02E-2</c:v>
                </c:pt>
                <c:pt idx="13">
                  <c:v>4.7E-2</c:v>
                </c:pt>
                <c:pt idx="14">
                  <c:v>0.05</c:v>
                </c:pt>
                <c:pt idx="15">
                  <c:v>2.3299999999999998E-2</c:v>
                </c:pt>
                <c:pt idx="16">
                  <c:v>7.1999999999999955E-3</c:v>
                </c:pt>
                <c:pt idx="17">
                  <c:v>1.0399999999999998E-2</c:v>
                </c:pt>
                <c:pt idx="18">
                  <c:v>1.4300000000000004E-2</c:v>
                </c:pt>
                <c:pt idx="19">
                  <c:v>3.1000000000000016E-3</c:v>
                </c:pt>
                <c:pt idx="20">
                  <c:v>2.7700000000000002E-2</c:v>
                </c:pt>
                <c:pt idx="21">
                  <c:v>2.0200000000000003E-2</c:v>
                </c:pt>
                <c:pt idx="22">
                  <c:v>1.5800000000000012E-2</c:v>
                </c:pt>
                <c:pt idx="23">
                  <c:v>0.01</c:v>
                </c:pt>
                <c:pt idx="24">
                  <c:v>3.2099999999999997E-2</c:v>
                </c:pt>
                <c:pt idx="25">
                  <c:v>1.4900000000000005E-2</c:v>
                </c:pt>
                <c:pt idx="26">
                  <c:v>5.2999999999999827E-3</c:v>
                </c:pt>
                <c:pt idx="27">
                  <c:v>3.3100000000000025E-2</c:v>
                </c:pt>
                <c:pt idx="28">
                  <c:v>3.280000000000001E-2</c:v>
                </c:pt>
                <c:pt idx="29">
                  <c:v>2.2899999999999976E-2</c:v>
                </c:pt>
                <c:pt idx="30">
                  <c:v>6.3E-2</c:v>
                </c:pt>
                <c:pt idx="31">
                  <c:v>0.33600000000000002</c:v>
                </c:pt>
                <c:pt idx="32">
                  <c:v>3.27E-2</c:v>
                </c:pt>
                <c:pt idx="33">
                  <c:v>3.6899999999999988E-2</c:v>
                </c:pt>
                <c:pt idx="34">
                  <c:v>0.24129999999999999</c:v>
                </c:pt>
                <c:pt idx="35">
                  <c:v>0.152</c:v>
                </c:pt>
                <c:pt idx="36">
                  <c:v>2.4999999999999927E-3</c:v>
                </c:pt>
                <c:pt idx="37">
                  <c:v>1.8000000000000114E-3</c:v>
                </c:pt>
                <c:pt idx="38">
                  <c:v>8.1999999999999955E-3</c:v>
                </c:pt>
                <c:pt idx="39">
                  <c:v>1.2600000000000002E-2</c:v>
                </c:pt>
                <c:pt idx="40">
                  <c:v>1.9300000000000005E-2</c:v>
                </c:pt>
                <c:pt idx="41">
                  <c:v>6.1399999999999989E-2</c:v>
                </c:pt>
                <c:pt idx="42">
                  <c:v>1.719999999999999E-2</c:v>
                </c:pt>
                <c:pt idx="43">
                  <c:v>1.2E-2</c:v>
                </c:pt>
                <c:pt idx="44">
                  <c:v>1.3599999999999994E-2</c:v>
                </c:pt>
                <c:pt idx="45">
                  <c:v>9.0999999999999935E-3</c:v>
                </c:pt>
                <c:pt idx="46">
                  <c:v>2.1000000000000001E-2</c:v>
                </c:pt>
                <c:pt idx="47">
                  <c:v>1.9300000000000012E-2</c:v>
                </c:pt>
                <c:pt idx="48">
                  <c:v>1.2700000000000017E-2</c:v>
                </c:pt>
                <c:pt idx="49">
                  <c:v>3.1400000000000004E-2</c:v>
                </c:pt>
                <c:pt idx="50">
                  <c:v>2.4E-2</c:v>
                </c:pt>
                <c:pt idx="51">
                  <c:v>6.9800000000000001E-2</c:v>
                </c:pt>
                <c:pt idx="52">
                  <c:v>0.10829999999999999</c:v>
                </c:pt>
                <c:pt idx="53">
                  <c:v>5.9699999999999989E-2</c:v>
                </c:pt>
                <c:pt idx="54">
                  <c:v>2.689999999999999E-2</c:v>
                </c:pt>
                <c:pt idx="55">
                  <c:v>0.28160000000000002</c:v>
                </c:pt>
                <c:pt idx="56">
                  <c:v>0.25559999999999994</c:v>
                </c:pt>
                <c:pt idx="57">
                  <c:v>0.6885</c:v>
                </c:pt>
                <c:pt idx="58">
                  <c:v>4.3299999999999998E-2</c:v>
                </c:pt>
                <c:pt idx="59">
                  <c:v>4.4300000000000006E-2</c:v>
                </c:pt>
                <c:pt idx="60">
                  <c:v>1.5799999999999998E-2</c:v>
                </c:pt>
                <c:pt idx="61">
                  <c:v>1.4900000000000005E-2</c:v>
                </c:pt>
                <c:pt idx="62">
                  <c:v>1.4500000000000001E-2</c:v>
                </c:pt>
                <c:pt idx="63">
                  <c:v>6.0000000000000001E-3</c:v>
                </c:pt>
                <c:pt idx="64">
                  <c:v>1.5700000000000002E-2</c:v>
                </c:pt>
                <c:pt idx="65">
                  <c:v>4.8500000000000001E-2</c:v>
                </c:pt>
                <c:pt idx="66">
                  <c:v>4.2699999999999988E-2</c:v>
                </c:pt>
                <c:pt idx="67">
                  <c:v>2.0500000000000001E-2</c:v>
                </c:pt>
                <c:pt idx="68">
                  <c:v>6.2000000000000171E-3</c:v>
                </c:pt>
                <c:pt idx="70">
                  <c:v>8.5999999999999948E-3</c:v>
                </c:pt>
                <c:pt idx="71">
                  <c:v>1.8100000000000022E-2</c:v>
                </c:pt>
                <c:pt idx="73">
                  <c:v>2.5900000000000006E-2</c:v>
                </c:pt>
                <c:pt idx="75">
                  <c:v>1.3400000000000006E-2</c:v>
                </c:pt>
                <c:pt idx="76">
                  <c:v>3.4400000000000035E-2</c:v>
                </c:pt>
                <c:pt idx="77">
                  <c:v>9.1600000000000029E-2</c:v>
                </c:pt>
                <c:pt idx="78">
                  <c:v>3.0699999999999988E-2</c:v>
                </c:pt>
                <c:pt idx="79">
                  <c:v>3.9600000000000024E-2</c:v>
                </c:pt>
                <c:pt idx="80">
                  <c:v>0.32020000000000004</c:v>
                </c:pt>
                <c:pt idx="81">
                  <c:v>0.10959999999999999</c:v>
                </c:pt>
                <c:pt idx="82">
                  <c:v>6.0699999999999997E-2</c:v>
                </c:pt>
                <c:pt idx="83">
                  <c:v>0.26080000000000003</c:v>
                </c:pt>
                <c:pt idx="84">
                  <c:v>4.8299999999999996E-2</c:v>
                </c:pt>
                <c:pt idx="85">
                  <c:v>4.250000000000001E-2</c:v>
                </c:pt>
                <c:pt idx="86">
                  <c:v>9.3599999999999989E-2</c:v>
                </c:pt>
                <c:pt idx="87">
                  <c:v>4.7100000000000003E-2</c:v>
                </c:pt>
                <c:pt idx="88">
                  <c:v>6.1700000000000005E-2</c:v>
                </c:pt>
                <c:pt idx="89">
                  <c:v>3.7900000000000003E-2</c:v>
                </c:pt>
                <c:pt idx="90">
                  <c:v>4.8600000000000004E-2</c:v>
                </c:pt>
                <c:pt idx="91">
                  <c:v>3.6699999999999997E-2</c:v>
                </c:pt>
                <c:pt idx="92">
                  <c:v>3.1200000000000002E-2</c:v>
                </c:pt>
                <c:pt idx="93">
                  <c:v>3.6300000000000006E-2</c:v>
                </c:pt>
                <c:pt idx="94">
                  <c:v>4.2000000000000003E-2</c:v>
                </c:pt>
                <c:pt idx="95">
                  <c:v>1.7399999999999992E-2</c:v>
                </c:pt>
                <c:pt idx="96">
                  <c:v>8.9000000000000051E-3</c:v>
                </c:pt>
                <c:pt idx="97">
                  <c:v>1.8099999999999995E-2</c:v>
                </c:pt>
                <c:pt idx="98">
                  <c:v>2.6400000000000007E-2</c:v>
                </c:pt>
                <c:pt idx="99">
                  <c:v>3.0400000000000007E-2</c:v>
                </c:pt>
                <c:pt idx="100">
                  <c:v>4.519999999999999E-2</c:v>
                </c:pt>
                <c:pt idx="101">
                  <c:v>2.7900000000000005E-2</c:v>
                </c:pt>
                <c:pt idx="102">
                  <c:v>0.1293</c:v>
                </c:pt>
                <c:pt idx="103">
                  <c:v>4.5599999999999995E-2</c:v>
                </c:pt>
                <c:pt idx="104">
                  <c:v>6.5400000000000028E-2</c:v>
                </c:pt>
                <c:pt idx="105">
                  <c:v>3.4799999999999984E-2</c:v>
                </c:pt>
                <c:pt idx="106">
                  <c:v>2.9900000000000006E-2</c:v>
                </c:pt>
                <c:pt idx="107">
                  <c:v>8.500000000000002E-2</c:v>
                </c:pt>
                <c:pt idx="108">
                  <c:v>7.060000000000001E-2</c:v>
                </c:pt>
                <c:pt idx="109">
                  <c:v>4.2500000000000003E-2</c:v>
                </c:pt>
                <c:pt idx="110">
                  <c:v>0.04</c:v>
                </c:pt>
                <c:pt idx="111">
                  <c:v>2.0199999999999996E-2</c:v>
                </c:pt>
                <c:pt idx="112">
                  <c:v>2.4000000000000007E-2</c:v>
                </c:pt>
                <c:pt idx="113">
                  <c:v>5.949999999999999E-2</c:v>
                </c:pt>
                <c:pt idx="114">
                  <c:v>5.62E-2</c:v>
                </c:pt>
                <c:pt idx="115">
                  <c:v>4.1200000000000001E-2</c:v>
                </c:pt>
                <c:pt idx="116">
                  <c:v>2.1600000000000001E-2</c:v>
                </c:pt>
                <c:pt idx="117">
                  <c:v>1.7399999999999999E-2</c:v>
                </c:pt>
                <c:pt idx="118">
                  <c:v>2.7299999999999998E-2</c:v>
                </c:pt>
                <c:pt idx="119">
                  <c:v>2.1599999999999994E-2</c:v>
                </c:pt>
                <c:pt idx="120">
                  <c:v>7.2000000000000172E-3</c:v>
                </c:pt>
                <c:pt idx="121">
                  <c:v>1.9199999999999988E-2</c:v>
                </c:pt>
                <c:pt idx="122">
                  <c:v>1.5900000000000004E-2</c:v>
                </c:pt>
                <c:pt idx="123">
                  <c:v>1.5699999999999988E-2</c:v>
                </c:pt>
                <c:pt idx="124">
                  <c:v>1.4299999999999983E-2</c:v>
                </c:pt>
                <c:pt idx="125">
                  <c:v>3.5300000000000012E-2</c:v>
                </c:pt>
                <c:pt idx="126">
                  <c:v>0.03</c:v>
                </c:pt>
                <c:pt idx="127">
                  <c:v>2.1100000000000022E-2</c:v>
                </c:pt>
                <c:pt idx="128">
                  <c:v>4.5599999999999995E-2</c:v>
                </c:pt>
                <c:pt idx="129">
                  <c:v>1.7999999999999999E-2</c:v>
                </c:pt>
                <c:pt idx="131">
                  <c:v>0.14649999999999999</c:v>
                </c:pt>
                <c:pt idx="132">
                  <c:v>0.12350000000000003</c:v>
                </c:pt>
                <c:pt idx="133">
                  <c:v>3.0799999999999998E-2</c:v>
                </c:pt>
                <c:pt idx="134">
                  <c:v>3.3899999999999993E-2</c:v>
                </c:pt>
                <c:pt idx="135">
                  <c:v>0.45910000000000001</c:v>
                </c:pt>
                <c:pt idx="136">
                  <c:v>0.35899999999999999</c:v>
                </c:pt>
                <c:pt idx="137">
                  <c:v>3.4000000000000002E-2</c:v>
                </c:pt>
                <c:pt idx="138">
                  <c:v>3.0799999999999998E-2</c:v>
                </c:pt>
                <c:pt idx="139">
                  <c:v>3.3299999999999996E-2</c:v>
                </c:pt>
                <c:pt idx="140">
                  <c:v>1.9900000000000004E-2</c:v>
                </c:pt>
                <c:pt idx="142">
                  <c:v>8.800000000000004E-3</c:v>
                </c:pt>
                <c:pt idx="143">
                  <c:v>8.9999999999999993E-3</c:v>
                </c:pt>
                <c:pt idx="144">
                  <c:v>4.6400000000000004E-2</c:v>
                </c:pt>
                <c:pt idx="145">
                  <c:v>4.3900000000000008E-2</c:v>
                </c:pt>
                <c:pt idx="147">
                  <c:v>1.35E-2</c:v>
                </c:pt>
                <c:pt idx="148">
                  <c:v>1.1799999999999982E-2</c:v>
                </c:pt>
                <c:pt idx="149">
                  <c:v>1.6699999999999989E-2</c:v>
                </c:pt>
                <c:pt idx="150">
                  <c:v>8.8000000000000109E-3</c:v>
                </c:pt>
                <c:pt idx="153">
                  <c:v>1.6E-2</c:v>
                </c:pt>
                <c:pt idx="154">
                  <c:v>0.19900000000000001</c:v>
                </c:pt>
                <c:pt idx="155">
                  <c:v>0.187</c:v>
                </c:pt>
                <c:pt idx="156">
                  <c:v>3.5000000000000003E-2</c:v>
                </c:pt>
                <c:pt idx="159">
                  <c:v>0.05</c:v>
                </c:pt>
                <c:pt idx="160">
                  <c:v>0.16600000000000001</c:v>
                </c:pt>
                <c:pt idx="161">
                  <c:v>0.155</c:v>
                </c:pt>
                <c:pt idx="162">
                  <c:v>0.23699999999999999</c:v>
                </c:pt>
                <c:pt idx="163">
                  <c:v>0.67499999999999993</c:v>
                </c:pt>
                <c:pt idx="164">
                  <c:v>1.05</c:v>
                </c:pt>
                <c:pt idx="165">
                  <c:v>0.47100000000000003</c:v>
                </c:pt>
                <c:pt idx="166">
                  <c:v>0.502</c:v>
                </c:pt>
                <c:pt idx="167">
                  <c:v>0.39900000000000002</c:v>
                </c:pt>
                <c:pt idx="168">
                  <c:v>0.16499999999999998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D3-434F-824C-4320831D6289}"/>
            </c:ext>
          </c:extLst>
        </c:ser>
        <c:ser>
          <c:idx val="1"/>
          <c:order val="1"/>
          <c:tx>
            <c:strRef>
              <c:f>'Durango Colloidal LogQonly'!$W$3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'Durango Colloidal LogQonly'!$D$161:$D$171</c:f>
              <c:numCache>
                <c:formatCode>0.000</c:formatCode>
                <c:ptCount val="11"/>
                <c:pt idx="0">
                  <c:v>2.8457180179666586</c:v>
                </c:pt>
                <c:pt idx="1">
                  <c:v>2.828015064223977</c:v>
                </c:pt>
                <c:pt idx="2">
                  <c:v>3.1583624920952498</c:v>
                </c:pt>
                <c:pt idx="3">
                  <c:v>3.2380461031287955</c:v>
                </c:pt>
                <c:pt idx="4">
                  <c:v>3.4082399653118496</c:v>
                </c:pt>
                <c:pt idx="5">
                  <c:v>3.7084209001347128</c:v>
                </c:pt>
                <c:pt idx="6">
                  <c:v>3.7084209001347128</c:v>
                </c:pt>
                <c:pt idx="7">
                  <c:v>3.6334684555795866</c:v>
                </c:pt>
                <c:pt idx="8">
                  <c:v>3.6334684555795866</c:v>
                </c:pt>
                <c:pt idx="9">
                  <c:v>3.6334684555795866</c:v>
                </c:pt>
                <c:pt idx="10">
                  <c:v>3.4393326938302629</c:v>
                </c:pt>
              </c:numCache>
            </c:numRef>
          </c:xVal>
          <c:yVal>
            <c:numRef>
              <c:f>'Durango Colloidal LogQonly'!$N$161:$N$171</c:f>
              <c:numCache>
                <c:formatCode>0.000</c:formatCode>
                <c:ptCount val="11"/>
                <c:pt idx="1">
                  <c:v>0.05</c:v>
                </c:pt>
                <c:pt idx="2">
                  <c:v>0.16600000000000001</c:v>
                </c:pt>
                <c:pt idx="3">
                  <c:v>0.155</c:v>
                </c:pt>
                <c:pt idx="4">
                  <c:v>0.23699999999999999</c:v>
                </c:pt>
                <c:pt idx="5">
                  <c:v>0.67499999999999993</c:v>
                </c:pt>
                <c:pt idx="6">
                  <c:v>1.05</c:v>
                </c:pt>
                <c:pt idx="7">
                  <c:v>0.47100000000000003</c:v>
                </c:pt>
                <c:pt idx="8">
                  <c:v>0.502</c:v>
                </c:pt>
                <c:pt idx="9">
                  <c:v>0.39900000000000002</c:v>
                </c:pt>
                <c:pt idx="10">
                  <c:v>0.16499999999999998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D3-434F-824C-4320831D6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316216"/>
        <c:axId val="1184316608"/>
      </c:scatterChart>
      <c:valAx>
        <c:axId val="1184316216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6608"/>
        <c:crossesAt val="-12"/>
        <c:crossBetween val="midCat"/>
      </c:valAx>
      <c:valAx>
        <c:axId val="118431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31868673244158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621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4159973753280841"/>
          <c:y val="0.14167553955239109"/>
          <c:w val="0.79735608048993878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300" b="0"/>
              <a:t>Colloidal Zinc</a:t>
            </a:r>
          </a:p>
          <a:p>
            <a:pPr>
              <a:defRPr sz="1300"/>
            </a:pPr>
            <a:r>
              <a:rPr lang="en-US" sz="1300" b="0"/>
              <a:t>Durango ALL DATA</a:t>
            </a:r>
          </a:p>
        </c:rich>
      </c:tx>
      <c:layout>
        <c:manualLayout>
          <c:xMode val="edge"/>
          <c:yMode val="edge"/>
          <c:x val="0.37877077865266839"/>
          <c:y val="1.02129183789020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07895888013999"/>
          <c:y val="0.22149221118300808"/>
          <c:w val="0.7812683727034121"/>
          <c:h val="0.59163878012020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LogQonly'!$W$2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ly"/>
            <c:order val="2"/>
            <c:forward val="0.5"/>
            <c:dispRSqr val="1"/>
            <c:dispEq val="1"/>
            <c:trendlineLbl>
              <c:layout>
                <c:manualLayout>
                  <c:x val="-7.0210629921259843E-2"/>
                  <c:y val="-1.924908578632481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All Data = 0.0858x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- 0.3672x + 0.4047</a:t>
                    </a:r>
                    <a:br>
                      <a:rPr lang="en-US" baseline="0"/>
                    </a:br>
                    <a:r>
                      <a:rPr lang="en-US" baseline="0"/>
                      <a:t>R² = 0.646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LogQonly'!$D$3:$D$171</c:f>
              <c:numCache>
                <c:formatCode>0.000</c:formatCode>
                <c:ptCount val="169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</c:numCache>
            </c:numRef>
          </c:xVal>
          <c:yVal>
            <c:numRef>
              <c:f>'Durango Colloidal LogQonly'!$Q$3:$Q$171</c:f>
              <c:numCache>
                <c:formatCode>0.000</c:formatCode>
                <c:ptCount val="169"/>
                <c:pt idx="0">
                  <c:v>1.1899999999999992E-2</c:v>
                </c:pt>
                <c:pt idx="1">
                  <c:v>1.4600000000000009E-2</c:v>
                </c:pt>
                <c:pt idx="2">
                  <c:v>1.5699999999999988E-2</c:v>
                </c:pt>
                <c:pt idx="3">
                  <c:v>0.02</c:v>
                </c:pt>
                <c:pt idx="4">
                  <c:v>3.2399999999999991E-2</c:v>
                </c:pt>
                <c:pt idx="5">
                  <c:v>2.3300000000000012E-2</c:v>
                </c:pt>
                <c:pt idx="6">
                  <c:v>3.7700000000000004E-2</c:v>
                </c:pt>
                <c:pt idx="7">
                  <c:v>1.8200000000000004E-2</c:v>
                </c:pt>
                <c:pt idx="8">
                  <c:v>2.3200000000000002E-2</c:v>
                </c:pt>
                <c:pt idx="9">
                  <c:v>3.4300000000000004E-2</c:v>
                </c:pt>
                <c:pt idx="10">
                  <c:v>3.8199999999999998E-2</c:v>
                </c:pt>
                <c:pt idx="11">
                  <c:v>2.5199999999999997E-2</c:v>
                </c:pt>
                <c:pt idx="12">
                  <c:v>2.5299999999999996E-2</c:v>
                </c:pt>
                <c:pt idx="13">
                  <c:v>2.8500000000000001E-2</c:v>
                </c:pt>
                <c:pt idx="14">
                  <c:v>2.3200000000000002E-2</c:v>
                </c:pt>
                <c:pt idx="15">
                  <c:v>0</c:v>
                </c:pt>
                <c:pt idx="16">
                  <c:v>0</c:v>
                </c:pt>
                <c:pt idx="17">
                  <c:v>2.1000000000000016E-3</c:v>
                </c:pt>
                <c:pt idx="18">
                  <c:v>1.1999999999999992E-3</c:v>
                </c:pt>
                <c:pt idx="19">
                  <c:v>1.9000000000000004E-3</c:v>
                </c:pt>
                <c:pt idx="20">
                  <c:v>7.0999999999999943E-3</c:v>
                </c:pt>
                <c:pt idx="21">
                  <c:v>3.5000000000000001E-3</c:v>
                </c:pt>
                <c:pt idx="22">
                  <c:v>8.0000000000000002E-3</c:v>
                </c:pt>
                <c:pt idx="23">
                  <c:v>1.9000000000000056E-3</c:v>
                </c:pt>
                <c:pt idx="24">
                  <c:v>1.4000000000000056E-3</c:v>
                </c:pt>
                <c:pt idx="25">
                  <c:v>5.7000000000000028E-3</c:v>
                </c:pt>
                <c:pt idx="26">
                  <c:v>1.3000000000000114E-3</c:v>
                </c:pt>
                <c:pt idx="27">
                  <c:v>1.3700000000000002E-2</c:v>
                </c:pt>
                <c:pt idx="28">
                  <c:v>1.7599999999999994E-2</c:v>
                </c:pt>
                <c:pt idx="29">
                  <c:v>2.0399999999999991E-2</c:v>
                </c:pt>
                <c:pt idx="30">
                  <c:v>3.27E-2</c:v>
                </c:pt>
                <c:pt idx="31">
                  <c:v>0.16190000000000002</c:v>
                </c:pt>
                <c:pt idx="32">
                  <c:v>2.0800000000000006E-2</c:v>
                </c:pt>
                <c:pt idx="33">
                  <c:v>2.2799999999999997E-2</c:v>
                </c:pt>
                <c:pt idx="34">
                  <c:v>8.5400000000000004E-2</c:v>
                </c:pt>
                <c:pt idx="35">
                  <c:v>5.4799999999999995E-2</c:v>
                </c:pt>
                <c:pt idx="36">
                  <c:v>5.0000000000000001E-3</c:v>
                </c:pt>
                <c:pt idx="37">
                  <c:v>3.799999999999997E-3</c:v>
                </c:pt>
                <c:pt idx="38">
                  <c:v>3.5000000000000001E-3</c:v>
                </c:pt>
                <c:pt idx="39">
                  <c:v>5.6000000000000017E-3</c:v>
                </c:pt>
                <c:pt idx="40">
                  <c:v>9.8000000000000014E-3</c:v>
                </c:pt>
                <c:pt idx="41">
                  <c:v>1.6000000000000004E-2</c:v>
                </c:pt>
                <c:pt idx="42">
                  <c:v>2.2000000000000027E-3</c:v>
                </c:pt>
                <c:pt idx="43">
                  <c:v>0.01</c:v>
                </c:pt>
                <c:pt idx="44">
                  <c:v>9.0999999999999935E-3</c:v>
                </c:pt>
                <c:pt idx="45">
                  <c:v>7.7000000000000028E-3</c:v>
                </c:pt>
                <c:pt idx="46">
                  <c:v>7.6000000000000087E-3</c:v>
                </c:pt>
                <c:pt idx="47">
                  <c:v>4.3999999999999916E-3</c:v>
                </c:pt>
                <c:pt idx="48">
                  <c:v>1.6E-2</c:v>
                </c:pt>
                <c:pt idx="49">
                  <c:v>1.6299999999999999E-2</c:v>
                </c:pt>
                <c:pt idx="50">
                  <c:v>1.6599999999999993E-2</c:v>
                </c:pt>
                <c:pt idx="51">
                  <c:v>5.5699999999999993E-2</c:v>
                </c:pt>
                <c:pt idx="52">
                  <c:v>6.4700000000000008E-2</c:v>
                </c:pt>
                <c:pt idx="53">
                  <c:v>4.2000000000000003E-2</c:v>
                </c:pt>
                <c:pt idx="54">
                  <c:v>2.2700000000000001E-2</c:v>
                </c:pt>
                <c:pt idx="55">
                  <c:v>0.11869999999999999</c:v>
                </c:pt>
                <c:pt idx="56">
                  <c:v>0.11209999999999999</c:v>
                </c:pt>
                <c:pt idx="57">
                  <c:v>0.22750000000000001</c:v>
                </c:pt>
                <c:pt idx="58">
                  <c:v>2.2700000000000001E-2</c:v>
                </c:pt>
                <c:pt idx="59">
                  <c:v>2.1800000000000003E-2</c:v>
                </c:pt>
                <c:pt idx="60">
                  <c:v>-8.9999999999999152E-4</c:v>
                </c:pt>
                <c:pt idx="61">
                  <c:v>1.3799999999999996E-2</c:v>
                </c:pt>
                <c:pt idx="62">
                  <c:v>1.1100000000000002E-2</c:v>
                </c:pt>
                <c:pt idx="63">
                  <c:v>6.0000000000000001E-3</c:v>
                </c:pt>
                <c:pt idx="64">
                  <c:v>1.1399999999999999E-2</c:v>
                </c:pt>
                <c:pt idx="65">
                  <c:v>1.9899999999999998E-2</c:v>
                </c:pt>
                <c:pt idx="66">
                  <c:v>3.3300000000000003E-2</c:v>
                </c:pt>
                <c:pt idx="67">
                  <c:v>1.3700000000000002E-2</c:v>
                </c:pt>
                <c:pt idx="68">
                  <c:v>4.9000000000000059E-3</c:v>
                </c:pt>
                <c:pt idx="69">
                  <c:v>3.4000000000000059E-3</c:v>
                </c:pt>
                <c:pt idx="70">
                  <c:v>7.2999999999999975E-3</c:v>
                </c:pt>
                <c:pt idx="71">
                  <c:v>1.2E-2</c:v>
                </c:pt>
                <c:pt idx="72">
                  <c:v>1.8999999999999915E-3</c:v>
                </c:pt>
                <c:pt idx="73">
                  <c:v>9.7999999999999979E-3</c:v>
                </c:pt>
                <c:pt idx="74">
                  <c:v>0</c:v>
                </c:pt>
                <c:pt idx="75">
                  <c:v>1.0700000000000003E-2</c:v>
                </c:pt>
                <c:pt idx="76">
                  <c:v>1.610000000000001E-2</c:v>
                </c:pt>
                <c:pt idx="77">
                  <c:v>2.75E-2</c:v>
                </c:pt>
                <c:pt idx="78">
                  <c:v>1.9100000000000009E-2</c:v>
                </c:pt>
                <c:pt idx="79">
                  <c:v>2.1399999999999992E-2</c:v>
                </c:pt>
                <c:pt idx="80">
                  <c:v>9.7899999999999987E-2</c:v>
                </c:pt>
                <c:pt idx="81">
                  <c:v>6.409999999999999E-2</c:v>
                </c:pt>
                <c:pt idx="82">
                  <c:v>3.7100000000000001E-2</c:v>
                </c:pt>
                <c:pt idx="83">
                  <c:v>0.12979999999999997</c:v>
                </c:pt>
                <c:pt idx="84">
                  <c:v>3.32E-2</c:v>
                </c:pt>
                <c:pt idx="85">
                  <c:v>2.4899999999999999E-2</c:v>
                </c:pt>
                <c:pt idx="86">
                  <c:v>3.32E-2</c:v>
                </c:pt>
                <c:pt idx="87">
                  <c:v>2.6699999999999995E-2</c:v>
                </c:pt>
                <c:pt idx="88">
                  <c:v>4.1899999999999993E-2</c:v>
                </c:pt>
                <c:pt idx="89">
                  <c:v>1.2399999999999998E-2</c:v>
                </c:pt>
                <c:pt idx="90">
                  <c:v>1.7200000000000003E-2</c:v>
                </c:pt>
                <c:pt idx="91">
                  <c:v>1.1900000000000003E-2</c:v>
                </c:pt>
                <c:pt idx="92">
                  <c:v>1.1800000000000001E-2</c:v>
                </c:pt>
                <c:pt idx="93">
                  <c:v>9.300000000000001E-3</c:v>
                </c:pt>
                <c:pt idx="94">
                  <c:v>1.0800000000000001E-2</c:v>
                </c:pt>
                <c:pt idx="95">
                  <c:v>8.6000000000000017E-3</c:v>
                </c:pt>
                <c:pt idx="96">
                  <c:v>8.5000000000000006E-3</c:v>
                </c:pt>
                <c:pt idx="97">
                  <c:v>9.6000000000000078E-3</c:v>
                </c:pt>
                <c:pt idx="98">
                  <c:v>1.3299999999999998E-2</c:v>
                </c:pt>
                <c:pt idx="99">
                  <c:v>1.0999999999999999E-2</c:v>
                </c:pt>
                <c:pt idx="100">
                  <c:v>1.4400000000000007E-2</c:v>
                </c:pt>
                <c:pt idx="101">
                  <c:v>1.7700000000000004E-2</c:v>
                </c:pt>
                <c:pt idx="102">
                  <c:v>4.5200000000000004E-2</c:v>
                </c:pt>
                <c:pt idx="103">
                  <c:v>1.0099999999999994E-2</c:v>
                </c:pt>
                <c:pt idx="104">
                  <c:v>2.4299999999999999E-2</c:v>
                </c:pt>
                <c:pt idx="105">
                  <c:v>2.5200000000000004E-2</c:v>
                </c:pt>
                <c:pt idx="106">
                  <c:v>2.5700000000000004E-2</c:v>
                </c:pt>
                <c:pt idx="107">
                  <c:v>5.0199999999999995E-2</c:v>
                </c:pt>
                <c:pt idx="108">
                  <c:v>4.0900000000000006E-2</c:v>
                </c:pt>
                <c:pt idx="109">
                  <c:v>2.81E-2</c:v>
                </c:pt>
                <c:pt idx="110">
                  <c:v>2.8200000000000003E-2</c:v>
                </c:pt>
                <c:pt idx="111">
                  <c:v>1.0299999999999997E-2</c:v>
                </c:pt>
                <c:pt idx="112">
                  <c:v>7.4999999999999997E-3</c:v>
                </c:pt>
                <c:pt idx="113">
                  <c:v>2.3399999999999997E-2</c:v>
                </c:pt>
                <c:pt idx="114">
                  <c:v>2.5499999999999998E-2</c:v>
                </c:pt>
                <c:pt idx="115">
                  <c:v>2.8799999999999996E-2</c:v>
                </c:pt>
                <c:pt idx="116">
                  <c:v>1.0999999999999999E-2</c:v>
                </c:pt>
                <c:pt idx="117">
                  <c:v>1.0700000000000003E-2</c:v>
                </c:pt>
                <c:pt idx="118">
                  <c:v>2.7500000000000007E-2</c:v>
                </c:pt>
                <c:pt idx="119">
                  <c:v>2.5700000000000004E-2</c:v>
                </c:pt>
                <c:pt idx="120">
                  <c:v>1.0699999999999989E-2</c:v>
                </c:pt>
                <c:pt idx="121">
                  <c:v>1.8599999999999995E-2</c:v>
                </c:pt>
                <c:pt idx="122">
                  <c:v>1.4300000000000011E-2</c:v>
                </c:pt>
                <c:pt idx="123">
                  <c:v>1.5900000000000004E-2</c:v>
                </c:pt>
                <c:pt idx="124">
                  <c:v>1.7099999999999994E-2</c:v>
                </c:pt>
                <c:pt idx="125">
                  <c:v>2.7299999999999998E-2</c:v>
                </c:pt>
                <c:pt idx="126">
                  <c:v>2.6399999999999993E-2</c:v>
                </c:pt>
                <c:pt idx="127">
                  <c:v>2.9299999999999996E-2</c:v>
                </c:pt>
                <c:pt idx="128">
                  <c:v>4.9200000000000001E-2</c:v>
                </c:pt>
                <c:pt idx="129">
                  <c:v>2.1600000000000008E-2</c:v>
                </c:pt>
                <c:pt idx="131">
                  <c:v>0.11539999999999999</c:v>
                </c:pt>
                <c:pt idx="132">
                  <c:v>0.11729999999999999</c:v>
                </c:pt>
                <c:pt idx="133">
                  <c:v>3.6500000000000005E-2</c:v>
                </c:pt>
                <c:pt idx="134">
                  <c:v>3.5000000000000003E-2</c:v>
                </c:pt>
                <c:pt idx="135">
                  <c:v>0.14730000000000001</c:v>
                </c:pt>
                <c:pt idx="136">
                  <c:v>0.12709999999999999</c:v>
                </c:pt>
                <c:pt idx="137">
                  <c:v>2.6300000000000004E-2</c:v>
                </c:pt>
                <c:pt idx="138">
                  <c:v>1.4500000000000001E-2</c:v>
                </c:pt>
                <c:pt idx="139">
                  <c:v>2.0800000000000006E-2</c:v>
                </c:pt>
                <c:pt idx="140">
                  <c:v>1.6699999999999996E-2</c:v>
                </c:pt>
                <c:pt idx="142">
                  <c:v>4.0999999999999977E-3</c:v>
                </c:pt>
                <c:pt idx="143">
                  <c:v>5.3000000000000009E-3</c:v>
                </c:pt>
                <c:pt idx="144">
                  <c:v>3.2500000000000001E-2</c:v>
                </c:pt>
                <c:pt idx="145">
                  <c:v>2.7600000000000003E-2</c:v>
                </c:pt>
                <c:pt idx="147">
                  <c:v>1.0599999999999995E-2</c:v>
                </c:pt>
                <c:pt idx="148">
                  <c:v>7.799999999999997E-3</c:v>
                </c:pt>
                <c:pt idx="149">
                  <c:v>9.599999999999994E-3</c:v>
                </c:pt>
                <c:pt idx="150">
                  <c:v>1.3700000000000002E-2</c:v>
                </c:pt>
                <c:pt idx="153">
                  <c:v>4.2000000000000003E-2</c:v>
                </c:pt>
                <c:pt idx="154">
                  <c:v>0.27600000000000002</c:v>
                </c:pt>
                <c:pt idx="155">
                  <c:v>0.2</c:v>
                </c:pt>
                <c:pt idx="156">
                  <c:v>7.4999999999999997E-2</c:v>
                </c:pt>
                <c:pt idx="159">
                  <c:v>4.5999999999999999E-2</c:v>
                </c:pt>
                <c:pt idx="160">
                  <c:v>0.125</c:v>
                </c:pt>
                <c:pt idx="161">
                  <c:v>0.05</c:v>
                </c:pt>
                <c:pt idx="162">
                  <c:v>0.10400000000000001</c:v>
                </c:pt>
                <c:pt idx="163">
                  <c:v>0.25800000000000001</c:v>
                </c:pt>
                <c:pt idx="164">
                  <c:v>0.38130000000000003</c:v>
                </c:pt>
                <c:pt idx="165">
                  <c:v>0.20300000000000001</c:v>
                </c:pt>
                <c:pt idx="166">
                  <c:v>0.2</c:v>
                </c:pt>
                <c:pt idx="167">
                  <c:v>0.16</c:v>
                </c:pt>
                <c:pt idx="168">
                  <c:v>4.1999999999999996E-2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98-4C2B-A82D-92890584ABDC}"/>
            </c:ext>
          </c:extLst>
        </c:ser>
        <c:ser>
          <c:idx val="1"/>
          <c:order val="1"/>
          <c:tx>
            <c:strRef>
              <c:f>'Durango Colloidal LogQonly'!$W$3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'Durango Colloidal LogQonly'!$D$161:$D$171</c:f>
              <c:numCache>
                <c:formatCode>0.000</c:formatCode>
                <c:ptCount val="11"/>
                <c:pt idx="0">
                  <c:v>2.8457180179666586</c:v>
                </c:pt>
                <c:pt idx="1">
                  <c:v>2.828015064223977</c:v>
                </c:pt>
                <c:pt idx="2">
                  <c:v>3.1583624920952498</c:v>
                </c:pt>
                <c:pt idx="3">
                  <c:v>3.2380461031287955</c:v>
                </c:pt>
                <c:pt idx="4">
                  <c:v>3.4082399653118496</c:v>
                </c:pt>
                <c:pt idx="5">
                  <c:v>3.7084209001347128</c:v>
                </c:pt>
                <c:pt idx="6">
                  <c:v>3.7084209001347128</c:v>
                </c:pt>
                <c:pt idx="7">
                  <c:v>3.6334684555795866</c:v>
                </c:pt>
                <c:pt idx="8">
                  <c:v>3.6334684555795866</c:v>
                </c:pt>
                <c:pt idx="9">
                  <c:v>3.6334684555795866</c:v>
                </c:pt>
                <c:pt idx="10">
                  <c:v>3.4393326938302629</c:v>
                </c:pt>
              </c:numCache>
            </c:numRef>
          </c:xVal>
          <c:yVal>
            <c:numRef>
              <c:f>'Durango Colloidal LogQonly'!$Q$161:$Q$171</c:f>
              <c:numCache>
                <c:formatCode>0.000</c:formatCode>
                <c:ptCount val="11"/>
                <c:pt idx="1">
                  <c:v>4.5999999999999999E-2</c:v>
                </c:pt>
                <c:pt idx="2">
                  <c:v>0.125</c:v>
                </c:pt>
                <c:pt idx="3">
                  <c:v>0.05</c:v>
                </c:pt>
                <c:pt idx="4">
                  <c:v>0.10400000000000001</c:v>
                </c:pt>
                <c:pt idx="5">
                  <c:v>0.25800000000000001</c:v>
                </c:pt>
                <c:pt idx="6">
                  <c:v>0.38130000000000003</c:v>
                </c:pt>
                <c:pt idx="7">
                  <c:v>0.20300000000000001</c:v>
                </c:pt>
                <c:pt idx="8">
                  <c:v>0.2</c:v>
                </c:pt>
                <c:pt idx="9">
                  <c:v>0.16</c:v>
                </c:pt>
                <c:pt idx="10">
                  <c:v>4.1999999999999996E-2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98-4C2B-A82D-92890584A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317392"/>
        <c:axId val="1184317784"/>
      </c:scatterChart>
      <c:valAx>
        <c:axId val="1184317392"/>
        <c:scaling>
          <c:orientation val="minMax"/>
          <c:max val="4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u="none" strike="noStrike" baseline="0">
                    <a:effectLst/>
                  </a:rPr>
                  <a:t>Log</a:t>
                </a:r>
                <a:r>
                  <a:rPr lang="en-US" sz="1200" b="0" i="0" u="none" strike="noStrike" baseline="-25000">
                    <a:effectLst/>
                  </a:rPr>
                  <a:t>10</a:t>
                </a:r>
                <a:r>
                  <a:rPr lang="en-US" sz="1200" b="0" i="0" u="none" strike="noStrike" baseline="0">
                    <a:effectLst/>
                  </a:rPr>
                  <a:t> </a:t>
                </a:r>
                <a:r>
                  <a:rPr lang="en-US"/>
                  <a:t>Streamflow,</a:t>
                </a:r>
                <a:r>
                  <a:rPr lang="en-US" baseline="0"/>
                  <a:t> </a:t>
                </a:r>
                <a:r>
                  <a:rPr lang="en-US"/>
                  <a:t>cfs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7784"/>
        <c:crossesAt val="-12"/>
        <c:crossBetween val="midCat"/>
      </c:valAx>
      <c:valAx>
        <c:axId val="1184317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 Concentration,</a:t>
                </a:r>
                <a:r>
                  <a:rPr lang="en-US" baseline="0"/>
                  <a:t> </a:t>
                </a:r>
                <a:r>
                  <a:rPr lang="en-US"/>
                  <a:t>mg/L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286601179951105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4317392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8326640419947507"/>
          <c:y val="0.13454541677672971"/>
          <c:w val="0.63346719160104992"/>
          <c:h val="7.30963905578085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 Lead at Durango</a:t>
            </a:r>
          </a:p>
        </c:rich>
      </c:tx>
      <c:layout>
        <c:manualLayout>
          <c:xMode val="edge"/>
          <c:yMode val="edge"/>
          <c:x val="0.30753762029746284"/>
          <c:y val="2.94423139470678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08573928258967"/>
          <c:y val="0.16951042578011083"/>
          <c:w val="0.74938058867778712"/>
          <c:h val="0.672189889307314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Data mgl '!$A$160</c:f>
              <c:strCache>
                <c:ptCount val="1"/>
                <c:pt idx="0">
                  <c:v>Pre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forward val="3500"/>
            <c:dispRSqr val="1"/>
            <c:dispEq val="1"/>
            <c:trendlineLbl>
              <c:layout>
                <c:manualLayout>
                  <c:x val="-7.1638888888888891E-2"/>
                  <c:y val="0.3223242339664314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1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Gill Sans MT" panose="020B0502020104020203" pitchFamily="34" charset="0"/>
                        <a:ea typeface="+mn-ea"/>
                        <a:cs typeface="+mn-cs"/>
                      </a:defRPr>
                    </a:pPr>
                    <a:r>
                      <a:rPr lang="en-US" baseline="0"/>
                      <a:t>Pre 2016 = 0.000013x + 0.001663</a:t>
                    </a:r>
                    <a:br>
                      <a:rPr lang="en-US" baseline="0"/>
                    </a:br>
                    <a:r>
                      <a:rPr lang="en-US" baseline="0"/>
                      <a:t>R² = 0.286414</a:t>
                    </a:r>
                    <a:endParaRPr lang="en-US"/>
                  </a:p>
                </c:rich>
              </c:tx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Data mgl '!$D$3:$D$171</c:f>
              <c:numCache>
                <c:formatCode>0.000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>
                  <c:v>327</c:v>
                </c:pt>
                <c:pt idx="154">
                  <c:v>2250</c:v>
                </c:pt>
                <c:pt idx="155">
                  <c:v>2920</c:v>
                </c:pt>
                <c:pt idx="156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Colloidal Data mgl '!$M$2:$M$159</c:f>
              <c:numCache>
                <c:formatCode>0.000</c:formatCode>
                <c:ptCount val="158"/>
                <c:pt idx="0" formatCode="General">
                  <c:v>0</c:v>
                </c:pt>
                <c:pt idx="3">
                  <c:v>3.0000000000000001E-3</c:v>
                </c:pt>
                <c:pt idx="4">
                  <c:v>1.8999999999999996E-3</c:v>
                </c:pt>
                <c:pt idx="5">
                  <c:v>4.4999999999999997E-3</c:v>
                </c:pt>
                <c:pt idx="6">
                  <c:v>2.7000000000000001E-3</c:v>
                </c:pt>
                <c:pt idx="7">
                  <c:v>2.8E-3</c:v>
                </c:pt>
                <c:pt idx="8">
                  <c:v>2.8E-3</c:v>
                </c:pt>
                <c:pt idx="9">
                  <c:v>2.1000000000000007E-3</c:v>
                </c:pt>
                <c:pt idx="10">
                  <c:v>7.3999999999999995E-3</c:v>
                </c:pt>
                <c:pt idx="11">
                  <c:v>6.9000000000000008E-3</c:v>
                </c:pt>
                <c:pt idx="12">
                  <c:v>5.0999999999999995E-3</c:v>
                </c:pt>
                <c:pt idx="13">
                  <c:v>4.5999999999999999E-3</c:v>
                </c:pt>
                <c:pt idx="14">
                  <c:v>2.5999999999999994E-3</c:v>
                </c:pt>
                <c:pt idx="15">
                  <c:v>2.5999999999999994E-3</c:v>
                </c:pt>
                <c:pt idx="31">
                  <c:v>7.9999999999999982E-4</c:v>
                </c:pt>
                <c:pt idx="32">
                  <c:v>2.8E-3</c:v>
                </c:pt>
                <c:pt idx="35">
                  <c:v>3.0799999999999998E-2</c:v>
                </c:pt>
                <c:pt idx="36">
                  <c:v>1.8800000000000001E-2</c:v>
                </c:pt>
                <c:pt idx="37" formatCode="0.0000">
                  <c:v>9.9999999999999639E-5</c:v>
                </c:pt>
                <c:pt idx="38" formatCode="0.0000">
                  <c:v>2.0000000000000017E-4</c:v>
                </c:pt>
                <c:pt idx="52">
                  <c:v>2.2000000000000001E-3</c:v>
                </c:pt>
                <c:pt idx="53">
                  <c:v>3.2000000000000002E-3</c:v>
                </c:pt>
                <c:pt idx="54">
                  <c:v>8.9999999999999987E-4</c:v>
                </c:pt>
                <c:pt idx="56">
                  <c:v>2.1999999999999999E-2</c:v>
                </c:pt>
                <c:pt idx="57">
                  <c:v>2.6600000000000002E-2</c:v>
                </c:pt>
                <c:pt idx="58">
                  <c:v>8.6599999999999996E-2</c:v>
                </c:pt>
                <c:pt idx="59">
                  <c:v>2.5999999999999994E-3</c:v>
                </c:pt>
                <c:pt idx="60">
                  <c:v>3.7000000000000002E-3</c:v>
                </c:pt>
                <c:pt idx="67" formatCode="0.0000">
                  <c:v>2.0000000000000017E-4</c:v>
                </c:pt>
                <c:pt idx="81">
                  <c:v>5.4999999999999997E-3</c:v>
                </c:pt>
                <c:pt idx="82">
                  <c:v>5.8000000000000005E-3</c:v>
                </c:pt>
                <c:pt idx="83">
                  <c:v>2.5000000000000001E-3</c:v>
                </c:pt>
                <c:pt idx="84">
                  <c:v>1.9399999999999997E-2</c:v>
                </c:pt>
                <c:pt idx="85">
                  <c:v>1.5999999999999996E-3</c:v>
                </c:pt>
                <c:pt idx="86">
                  <c:v>1.4000000000000004E-3</c:v>
                </c:pt>
                <c:pt idx="87">
                  <c:v>3.5999999999999995E-3</c:v>
                </c:pt>
                <c:pt idx="88">
                  <c:v>1.5E-3</c:v>
                </c:pt>
                <c:pt idx="89">
                  <c:v>4.0999999999999995E-3</c:v>
                </c:pt>
                <c:pt idx="103">
                  <c:v>1.9000000000000004E-3</c:v>
                </c:pt>
                <c:pt idx="108">
                  <c:v>3.8E-3</c:v>
                </c:pt>
                <c:pt idx="109">
                  <c:v>3.3E-3</c:v>
                </c:pt>
                <c:pt idx="110">
                  <c:v>1.9000000000000004E-3</c:v>
                </c:pt>
                <c:pt idx="111">
                  <c:v>1.5999999999999996E-3</c:v>
                </c:pt>
                <c:pt idx="114" formatCode="0.0000">
                  <c:v>2.9999999999999981E-4</c:v>
                </c:pt>
                <c:pt idx="115" formatCode="0.0000">
                  <c:v>2.9999999999999981E-4</c:v>
                </c:pt>
                <c:pt idx="116">
                  <c:v>5.9000000000000007E-3</c:v>
                </c:pt>
                <c:pt idx="120" formatCode="0.0000">
                  <c:v>2.9999999999999981E-4</c:v>
                </c:pt>
                <c:pt idx="126" formatCode="0.0000">
                  <c:v>1.0000000000000009E-4</c:v>
                </c:pt>
                <c:pt idx="132">
                  <c:v>1.0199999999999999E-2</c:v>
                </c:pt>
                <c:pt idx="133">
                  <c:v>1.5400000000000002E-2</c:v>
                </c:pt>
                <c:pt idx="134">
                  <c:v>4.0000000000000001E-3</c:v>
                </c:pt>
                <c:pt idx="135">
                  <c:v>3.0999999999999995E-3</c:v>
                </c:pt>
                <c:pt idx="136">
                  <c:v>0.05</c:v>
                </c:pt>
                <c:pt idx="137">
                  <c:v>4.4200000000000003E-2</c:v>
                </c:pt>
                <c:pt idx="138">
                  <c:v>4.4999999999999997E-3</c:v>
                </c:pt>
                <c:pt idx="139">
                  <c:v>5.0999999999999995E-3</c:v>
                </c:pt>
                <c:pt idx="140">
                  <c:v>3.5000000000000001E-3</c:v>
                </c:pt>
                <c:pt idx="141">
                  <c:v>2.5999999999999999E-3</c:v>
                </c:pt>
                <c:pt idx="145" formatCode="0.00000">
                  <c:v>2.0000000000000017E-4</c:v>
                </c:pt>
                <c:pt idx="148">
                  <c:v>5.0000000000000001E-4</c:v>
                </c:pt>
                <c:pt idx="149">
                  <c:v>5.9999999999999962E-4</c:v>
                </c:pt>
                <c:pt idx="150">
                  <c:v>1.9E-3</c:v>
                </c:pt>
                <c:pt idx="151">
                  <c:v>5.0000000000000001E-4</c:v>
                </c:pt>
                <c:pt idx="154">
                  <c:v>1E-3</c:v>
                </c:pt>
                <c:pt idx="155">
                  <c:v>0.04</c:v>
                </c:pt>
                <c:pt idx="156">
                  <c:v>4.4999999999999998E-2</c:v>
                </c:pt>
                <c:pt idx="157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D8-4B1A-934A-8532522CB386}"/>
            </c:ext>
          </c:extLst>
        </c:ser>
        <c:ser>
          <c:idx val="1"/>
          <c:order val="1"/>
          <c:tx>
            <c:strRef>
              <c:f>'Durango Colloidal Data mgl '!$A$155</c:f>
              <c:strCache>
                <c:ptCount val="1"/>
                <c:pt idx="0">
                  <c:v>USGS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'Durango Colloidal Data mgl '!$D$156:$D$159</c:f>
              <c:numCache>
                <c:formatCode>0.000</c:formatCode>
                <c:ptCount val="4"/>
                <c:pt idx="0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'Durango Colloidal Data mgl '!$M$156:$M$159</c:f>
              <c:numCache>
                <c:formatCode>0.000</c:formatCode>
                <c:ptCount val="4"/>
                <c:pt idx="0">
                  <c:v>1E-3</c:v>
                </c:pt>
                <c:pt idx="1">
                  <c:v>0.04</c:v>
                </c:pt>
                <c:pt idx="2">
                  <c:v>4.4999999999999998E-2</c:v>
                </c:pt>
                <c:pt idx="3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D8-4B1A-934A-8532522CB386}"/>
            </c:ext>
          </c:extLst>
        </c:ser>
        <c:ser>
          <c:idx val="2"/>
          <c:order val="2"/>
          <c:tx>
            <c:strRef>
              <c:f>'Durango Colloidal Data mgl '!$A$161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'Durango Colloidal Data mgl '!$D$160:$D$171</c:f>
              <c:numCache>
                <c:formatCode>0.000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Colloidal Data mgl '!$M$160:$M$171</c:f>
              <c:numCache>
                <c:formatCode>0.000</c:formatCode>
                <c:ptCount val="12"/>
                <c:pt idx="2">
                  <c:v>1.0589999999999999E-2</c:v>
                </c:pt>
                <c:pt idx="3">
                  <c:v>1.8500000000000003E-2</c:v>
                </c:pt>
                <c:pt idx="4">
                  <c:v>2.65E-3</c:v>
                </c:pt>
                <c:pt idx="5">
                  <c:v>2.0110000000000003E-2</c:v>
                </c:pt>
                <c:pt idx="6">
                  <c:v>9.8060000000000008E-2</c:v>
                </c:pt>
                <c:pt idx="7">
                  <c:v>0.13880000000000001</c:v>
                </c:pt>
                <c:pt idx="8">
                  <c:v>6.0100000000000001E-2</c:v>
                </c:pt>
                <c:pt idx="9">
                  <c:v>6.7360000000000003E-2</c:v>
                </c:pt>
                <c:pt idx="10">
                  <c:v>5.1269999999999996E-2</c:v>
                </c:pt>
                <c:pt idx="11">
                  <c:v>1.9999999999999997E-2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5D8-4B1A-934A-8532522CB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963040"/>
        <c:axId val="1204963432"/>
      </c:scatterChart>
      <c:valAx>
        <c:axId val="1204963040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04963432"/>
        <c:crossesAt val="1.0000000000000004E-5"/>
        <c:crossBetween val="midCat"/>
      </c:valAx>
      <c:valAx>
        <c:axId val="1204963432"/>
        <c:scaling>
          <c:logBase val="10"/>
          <c:orientation val="minMax"/>
          <c:max val="0.12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100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1.9817147856517937E-2"/>
              <c:y val="0.3140729191029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04963040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2609470691163605"/>
          <c:y val="9.6485057523429174E-2"/>
          <c:w val="0.63618000874890634"/>
          <c:h val="7.15753326223271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 Lead at Durango</a:t>
            </a:r>
          </a:p>
        </c:rich>
      </c:tx>
      <c:layout>
        <c:manualLayout>
          <c:xMode val="edge"/>
          <c:yMode val="edge"/>
          <c:x val="0.31587095363079615"/>
          <c:y val="4.48121506425529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75240594925636"/>
          <c:y val="0.16951042578011083"/>
          <c:w val="0.73271391076115477"/>
          <c:h val="0.672189889307314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Data mgl '!$A$160</c:f>
              <c:strCache>
                <c:ptCount val="1"/>
                <c:pt idx="0">
                  <c:v>Pre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'Durango Colloidal Data mgl '!$E$3:$E$171</c:f>
              <c:numCache>
                <c:formatCode>0.000</c:formatCode>
                <c:ptCount val="169"/>
                <c:pt idx="0">
                  <c:v>1.8864907251724818</c:v>
                </c:pt>
                <c:pt idx="1">
                  <c:v>1.8864907251724818</c:v>
                </c:pt>
                <c:pt idx="2">
                  <c:v>1.8864907251724818</c:v>
                </c:pt>
                <c:pt idx="3">
                  <c:v>1.8864907251724818</c:v>
                </c:pt>
                <c:pt idx="4">
                  <c:v>1.7708520116421442</c:v>
                </c:pt>
                <c:pt idx="5">
                  <c:v>1.7708520116421442</c:v>
                </c:pt>
                <c:pt idx="6">
                  <c:v>1.7708520116421442</c:v>
                </c:pt>
                <c:pt idx="7">
                  <c:v>1.9444826721501687</c:v>
                </c:pt>
                <c:pt idx="8">
                  <c:v>1.9444826721501687</c:v>
                </c:pt>
                <c:pt idx="9">
                  <c:v>2.0334237554869499</c:v>
                </c:pt>
                <c:pt idx="10">
                  <c:v>2.0334237554869499</c:v>
                </c:pt>
                <c:pt idx="11">
                  <c:v>2.8959747323590648</c:v>
                </c:pt>
                <c:pt idx="12">
                  <c:v>2.8959747323590648</c:v>
                </c:pt>
                <c:pt idx="13">
                  <c:v>2.8920946026904804</c:v>
                </c:pt>
                <c:pt idx="14">
                  <c:v>2.8920946026904804</c:v>
                </c:pt>
                <c:pt idx="15">
                  <c:v>2.1367205671564067</c:v>
                </c:pt>
                <c:pt idx="16">
                  <c:v>2.0374264979406238</c:v>
                </c:pt>
                <c:pt idx="17">
                  <c:v>2.0374264979406238</c:v>
                </c:pt>
                <c:pt idx="18">
                  <c:v>1.9637878273455553</c:v>
                </c:pt>
                <c:pt idx="19">
                  <c:v>1.9637878273455553</c:v>
                </c:pt>
                <c:pt idx="20">
                  <c:v>2.012837224705172</c:v>
                </c:pt>
                <c:pt idx="21">
                  <c:v>2.012837224705172</c:v>
                </c:pt>
                <c:pt idx="22">
                  <c:v>1.8633228601204559</c:v>
                </c:pt>
                <c:pt idx="23">
                  <c:v>1.8633228601204559</c:v>
                </c:pt>
                <c:pt idx="24">
                  <c:v>1.7634279935629373</c:v>
                </c:pt>
                <c:pt idx="25">
                  <c:v>1.7634279935629373</c:v>
                </c:pt>
                <c:pt idx="26">
                  <c:v>1.8750612633917001</c:v>
                </c:pt>
                <c:pt idx="27">
                  <c:v>1.8750612633917001</c:v>
                </c:pt>
                <c:pt idx="28">
                  <c:v>1.7781512503836436</c:v>
                </c:pt>
                <c:pt idx="29">
                  <c:v>1.7781512503836436</c:v>
                </c:pt>
                <c:pt idx="30">
                  <c:v>1.8750612633917001</c:v>
                </c:pt>
                <c:pt idx="31">
                  <c:v>1.8750612633917001</c:v>
                </c:pt>
                <c:pt idx="32">
                  <c:v>2.2455126678141499</c:v>
                </c:pt>
                <c:pt idx="33">
                  <c:v>2.2455126678141499</c:v>
                </c:pt>
                <c:pt idx="34">
                  <c:v>3.1818435879447726</c:v>
                </c:pt>
                <c:pt idx="35">
                  <c:v>3.1818435879447726</c:v>
                </c:pt>
                <c:pt idx="36">
                  <c:v>2.3802112417116059</c:v>
                </c:pt>
                <c:pt idx="37">
                  <c:v>2.3802112417116059</c:v>
                </c:pt>
                <c:pt idx="38">
                  <c:v>2.0374264979406238</c:v>
                </c:pt>
                <c:pt idx="39">
                  <c:v>2.0374264979406238</c:v>
                </c:pt>
                <c:pt idx="40">
                  <c:v>1.9956351945975499</c:v>
                </c:pt>
                <c:pt idx="41">
                  <c:v>1.9956351945975499</c:v>
                </c:pt>
                <c:pt idx="42">
                  <c:v>1.8573324964312685</c:v>
                </c:pt>
                <c:pt idx="43">
                  <c:v>1.8512583487190752</c:v>
                </c:pt>
                <c:pt idx="44">
                  <c:v>1.8512583487190752</c:v>
                </c:pt>
                <c:pt idx="45">
                  <c:v>1.8061799739838871</c:v>
                </c:pt>
                <c:pt idx="46">
                  <c:v>1.8260748027008264</c:v>
                </c:pt>
                <c:pt idx="47">
                  <c:v>1.7558748556724915</c:v>
                </c:pt>
                <c:pt idx="48">
                  <c:v>1.7558748556724915</c:v>
                </c:pt>
                <c:pt idx="49">
                  <c:v>1.7403626894942439</c:v>
                </c:pt>
                <c:pt idx="50">
                  <c:v>1.6901960800285136</c:v>
                </c:pt>
                <c:pt idx="51">
                  <c:v>2.143014800254095</c:v>
                </c:pt>
                <c:pt idx="52">
                  <c:v>2.143014800254095</c:v>
                </c:pt>
                <c:pt idx="53">
                  <c:v>2.0453229787866576</c:v>
                </c:pt>
                <c:pt idx="54">
                  <c:v>2.0681858617461617</c:v>
                </c:pt>
                <c:pt idx="55">
                  <c:v>3.1367205671564067</c:v>
                </c:pt>
                <c:pt idx="56">
                  <c:v>3.1367205671564067</c:v>
                </c:pt>
                <c:pt idx="57">
                  <c:v>3.2648178230095364</c:v>
                </c:pt>
                <c:pt idx="58">
                  <c:v>3.012837224705172</c:v>
                </c:pt>
                <c:pt idx="59">
                  <c:v>3.012837224705172</c:v>
                </c:pt>
                <c:pt idx="60">
                  <c:v>2.6148972160331345</c:v>
                </c:pt>
                <c:pt idx="61">
                  <c:v>2.5010592622177517</c:v>
                </c:pt>
                <c:pt idx="62">
                  <c:v>2.5010592622177517</c:v>
                </c:pt>
                <c:pt idx="63">
                  <c:v>2.1875207208364631</c:v>
                </c:pt>
                <c:pt idx="64">
                  <c:v>2.0899051114393981</c:v>
                </c:pt>
                <c:pt idx="65">
                  <c:v>2.1846914308175989</c:v>
                </c:pt>
                <c:pt idx="66">
                  <c:v>2.1461280356782382</c:v>
                </c:pt>
                <c:pt idx="67">
                  <c:v>2.1492191126553797</c:v>
                </c:pt>
                <c:pt idx="68">
                  <c:v>1.968482948553935</c:v>
                </c:pt>
                <c:pt idx="69">
                  <c:v>1.968482948553935</c:v>
                </c:pt>
                <c:pt idx="70">
                  <c:v>1.9444826721501687</c:v>
                </c:pt>
                <c:pt idx="71">
                  <c:v>1.8325089127062364</c:v>
                </c:pt>
                <c:pt idx="72">
                  <c:v>1.8325089127062364</c:v>
                </c:pt>
                <c:pt idx="73">
                  <c:v>1.8195439355418688</c:v>
                </c:pt>
                <c:pt idx="74">
                  <c:v>1.8061799739838871</c:v>
                </c:pt>
                <c:pt idx="75">
                  <c:v>1.8061799739838871</c:v>
                </c:pt>
                <c:pt idx="76">
                  <c:v>1.7853298350107671</c:v>
                </c:pt>
                <c:pt idx="77">
                  <c:v>1.7853298350107671</c:v>
                </c:pt>
                <c:pt idx="78">
                  <c:v>1.7634279935629373</c:v>
                </c:pt>
                <c:pt idx="79">
                  <c:v>1.7634279935629373</c:v>
                </c:pt>
                <c:pt idx="80">
                  <c:v>1.9493900066449128</c:v>
                </c:pt>
                <c:pt idx="81">
                  <c:v>2.3710678622717363</c:v>
                </c:pt>
                <c:pt idx="82">
                  <c:v>2.3710678622717363</c:v>
                </c:pt>
                <c:pt idx="83">
                  <c:v>2.6866362692622934</c:v>
                </c:pt>
                <c:pt idx="84">
                  <c:v>2.6085260335771943</c:v>
                </c:pt>
                <c:pt idx="85">
                  <c:v>2.6085260335771943</c:v>
                </c:pt>
                <c:pt idx="86">
                  <c:v>2.6972293427597176</c:v>
                </c:pt>
                <c:pt idx="87">
                  <c:v>2.8356905714924254</c:v>
                </c:pt>
                <c:pt idx="88">
                  <c:v>2.8356905714924254</c:v>
                </c:pt>
                <c:pt idx="89">
                  <c:v>2.1139433523068369</c:v>
                </c:pt>
                <c:pt idx="90">
                  <c:v>2.1139433523068369</c:v>
                </c:pt>
                <c:pt idx="91">
                  <c:v>1.9493900066449128</c:v>
                </c:pt>
                <c:pt idx="92">
                  <c:v>1.9493900066449128</c:v>
                </c:pt>
                <c:pt idx="93">
                  <c:v>1.8573324964312685</c:v>
                </c:pt>
                <c:pt idx="94">
                  <c:v>1.8573324964312685</c:v>
                </c:pt>
                <c:pt idx="95">
                  <c:v>1.7160033436347992</c:v>
                </c:pt>
                <c:pt idx="96">
                  <c:v>1.7160033436347992</c:v>
                </c:pt>
                <c:pt idx="97">
                  <c:v>1.6812412373755872</c:v>
                </c:pt>
                <c:pt idx="98">
                  <c:v>1.6812412373755872</c:v>
                </c:pt>
                <c:pt idx="99">
                  <c:v>1.6232492903979006</c:v>
                </c:pt>
                <c:pt idx="100">
                  <c:v>1.6232492903979006</c:v>
                </c:pt>
                <c:pt idx="101">
                  <c:v>1.6334684555795864</c:v>
                </c:pt>
                <c:pt idx="102">
                  <c:v>1.6334684555795864</c:v>
                </c:pt>
                <c:pt idx="103">
                  <c:v>1.6434526764861874</c:v>
                </c:pt>
                <c:pt idx="104">
                  <c:v>1.6434526764861874</c:v>
                </c:pt>
                <c:pt idx="105">
                  <c:v>1.8260748027008264</c:v>
                </c:pt>
                <c:pt idx="106">
                  <c:v>1.8260748027008264</c:v>
                </c:pt>
                <c:pt idx="107">
                  <c:v>2.4814426285023048</c:v>
                </c:pt>
                <c:pt idx="108">
                  <c:v>2.4814426285023048</c:v>
                </c:pt>
                <c:pt idx="109">
                  <c:v>2.8299466959416359</c:v>
                </c:pt>
                <c:pt idx="110">
                  <c:v>2.8299466959416359</c:v>
                </c:pt>
                <c:pt idx="111">
                  <c:v>2.0334237554869499</c:v>
                </c:pt>
                <c:pt idx="112">
                  <c:v>2.0334237554869499</c:v>
                </c:pt>
                <c:pt idx="113">
                  <c:v>2.3424226808222062</c:v>
                </c:pt>
                <c:pt idx="114">
                  <c:v>2.3424226808222062</c:v>
                </c:pt>
                <c:pt idx="115">
                  <c:v>2.27415784926368</c:v>
                </c:pt>
                <c:pt idx="116">
                  <c:v>2.2013971243204513</c:v>
                </c:pt>
                <c:pt idx="117">
                  <c:v>2.2013971243204513</c:v>
                </c:pt>
                <c:pt idx="118">
                  <c:v>2.4502491083193609</c:v>
                </c:pt>
                <c:pt idx="119">
                  <c:v>2.4502491083193609</c:v>
                </c:pt>
                <c:pt idx="120">
                  <c:v>2.0334237554869499</c:v>
                </c:pt>
                <c:pt idx="121">
                  <c:v>2.0334237554869499</c:v>
                </c:pt>
                <c:pt idx="122">
                  <c:v>1.919078092376074</c:v>
                </c:pt>
                <c:pt idx="123">
                  <c:v>1.919078092376074</c:v>
                </c:pt>
                <c:pt idx="124">
                  <c:v>1.8260748027008264</c:v>
                </c:pt>
                <c:pt idx="125">
                  <c:v>1.8260748027008264</c:v>
                </c:pt>
                <c:pt idx="126">
                  <c:v>1.7481880270062005</c:v>
                </c:pt>
                <c:pt idx="127">
                  <c:v>1.7481880270062005</c:v>
                </c:pt>
                <c:pt idx="128">
                  <c:v>1.8061799739838871</c:v>
                </c:pt>
                <c:pt idx="129">
                  <c:v>1.8061799739838871</c:v>
                </c:pt>
                <c:pt idx="130">
                  <c:v>1.8450980400142569</c:v>
                </c:pt>
                <c:pt idx="131">
                  <c:v>2.1846914308175989</c:v>
                </c:pt>
                <c:pt idx="132">
                  <c:v>2.1846914308175989</c:v>
                </c:pt>
                <c:pt idx="133">
                  <c:v>2.2695129442179165</c:v>
                </c:pt>
                <c:pt idx="134">
                  <c:v>2.2695129442179165</c:v>
                </c:pt>
                <c:pt idx="135">
                  <c:v>3.3117538610557542</c:v>
                </c:pt>
                <c:pt idx="136">
                  <c:v>3.3117538610557542</c:v>
                </c:pt>
                <c:pt idx="137">
                  <c:v>2.9609461957338312</c:v>
                </c:pt>
                <c:pt idx="138">
                  <c:v>2.9609461957338312</c:v>
                </c:pt>
                <c:pt idx="139">
                  <c:v>2.4899584794248346</c:v>
                </c:pt>
                <c:pt idx="140">
                  <c:v>2.4899584794248346</c:v>
                </c:pt>
                <c:pt idx="141">
                  <c:v>2.2430380486862944</c:v>
                </c:pt>
                <c:pt idx="142">
                  <c:v>2.0718820073061255</c:v>
                </c:pt>
                <c:pt idx="143">
                  <c:v>2.0718820073061255</c:v>
                </c:pt>
                <c:pt idx="144">
                  <c:v>2.5340261060561349</c:v>
                </c:pt>
                <c:pt idx="145">
                  <c:v>2.5340261060561349</c:v>
                </c:pt>
                <c:pt idx="146">
                  <c:v>2.4548448600085102</c:v>
                </c:pt>
                <c:pt idx="147">
                  <c:v>2.0899051114393981</c:v>
                </c:pt>
                <c:pt idx="148">
                  <c:v>2.0899051114393981</c:v>
                </c:pt>
                <c:pt idx="149">
                  <c:v>1.9590413923210936</c:v>
                </c:pt>
                <c:pt idx="150">
                  <c:v>1.9590413923210936</c:v>
                </c:pt>
                <c:pt idx="151">
                  <c:v>2.4608978427565478</c:v>
                </c:pt>
                <c:pt idx="152">
                  <c:v>2.9800033715837464</c:v>
                </c:pt>
                <c:pt idx="153">
                  <c:v>2.514547752660286</c:v>
                </c:pt>
                <c:pt idx="154">
                  <c:v>3.3521825181113627</c:v>
                </c:pt>
                <c:pt idx="155">
                  <c:v>3.4653828514484184</c:v>
                </c:pt>
                <c:pt idx="156">
                  <c:v>3.0453229787866576</c:v>
                </c:pt>
                <c:pt idx="157">
                  <c:v>2.5502283530550942</c:v>
                </c:pt>
                <c:pt idx="158">
                  <c:v>2.8457180179666586</c:v>
                </c:pt>
                <c:pt idx="159">
                  <c:v>2.828015064223977</c:v>
                </c:pt>
                <c:pt idx="160">
                  <c:v>3.1583624920952498</c:v>
                </c:pt>
                <c:pt idx="161">
                  <c:v>3.2380461031287955</c:v>
                </c:pt>
                <c:pt idx="162">
                  <c:v>3.4082399653118496</c:v>
                </c:pt>
                <c:pt idx="163">
                  <c:v>3.7084209001347128</c:v>
                </c:pt>
                <c:pt idx="164">
                  <c:v>3.7084209001347128</c:v>
                </c:pt>
                <c:pt idx="165">
                  <c:v>3.6334684555795866</c:v>
                </c:pt>
                <c:pt idx="166">
                  <c:v>3.6334684555795866</c:v>
                </c:pt>
                <c:pt idx="167">
                  <c:v>3.6334684555795866</c:v>
                </c:pt>
                <c:pt idx="168">
                  <c:v>3.4393326938302629</c:v>
                </c:pt>
              </c:numCache>
            </c:numRef>
          </c:xVal>
          <c:yVal>
            <c:numRef>
              <c:f>'Durango Colloidal Data mgl '!$M$2:$M$159</c:f>
              <c:numCache>
                <c:formatCode>0.000</c:formatCode>
                <c:ptCount val="158"/>
                <c:pt idx="0" formatCode="General">
                  <c:v>0</c:v>
                </c:pt>
                <c:pt idx="3">
                  <c:v>3.0000000000000001E-3</c:v>
                </c:pt>
                <c:pt idx="4">
                  <c:v>1.8999999999999996E-3</c:v>
                </c:pt>
                <c:pt idx="5">
                  <c:v>4.4999999999999997E-3</c:v>
                </c:pt>
                <c:pt idx="6">
                  <c:v>2.7000000000000001E-3</c:v>
                </c:pt>
                <c:pt idx="7">
                  <c:v>2.8E-3</c:v>
                </c:pt>
                <c:pt idx="8">
                  <c:v>2.8E-3</c:v>
                </c:pt>
                <c:pt idx="9">
                  <c:v>2.1000000000000007E-3</c:v>
                </c:pt>
                <c:pt idx="10">
                  <c:v>7.3999999999999995E-3</c:v>
                </c:pt>
                <c:pt idx="11">
                  <c:v>6.9000000000000008E-3</c:v>
                </c:pt>
                <c:pt idx="12">
                  <c:v>5.0999999999999995E-3</c:v>
                </c:pt>
                <c:pt idx="13">
                  <c:v>4.5999999999999999E-3</c:v>
                </c:pt>
                <c:pt idx="14">
                  <c:v>2.5999999999999994E-3</c:v>
                </c:pt>
                <c:pt idx="15">
                  <c:v>2.5999999999999994E-3</c:v>
                </c:pt>
                <c:pt idx="31">
                  <c:v>7.9999999999999982E-4</c:v>
                </c:pt>
                <c:pt idx="32">
                  <c:v>2.8E-3</c:v>
                </c:pt>
                <c:pt idx="35">
                  <c:v>3.0799999999999998E-2</c:v>
                </c:pt>
                <c:pt idx="36">
                  <c:v>1.8800000000000001E-2</c:v>
                </c:pt>
                <c:pt idx="37" formatCode="0.0000">
                  <c:v>9.9999999999999639E-5</c:v>
                </c:pt>
                <c:pt idx="38" formatCode="0.0000">
                  <c:v>2.0000000000000017E-4</c:v>
                </c:pt>
                <c:pt idx="52">
                  <c:v>2.2000000000000001E-3</c:v>
                </c:pt>
                <c:pt idx="53">
                  <c:v>3.2000000000000002E-3</c:v>
                </c:pt>
                <c:pt idx="54">
                  <c:v>8.9999999999999987E-4</c:v>
                </c:pt>
                <c:pt idx="56">
                  <c:v>2.1999999999999999E-2</c:v>
                </c:pt>
                <c:pt idx="57">
                  <c:v>2.6600000000000002E-2</c:v>
                </c:pt>
                <c:pt idx="58">
                  <c:v>8.6599999999999996E-2</c:v>
                </c:pt>
                <c:pt idx="59">
                  <c:v>2.5999999999999994E-3</c:v>
                </c:pt>
                <c:pt idx="60">
                  <c:v>3.7000000000000002E-3</c:v>
                </c:pt>
                <c:pt idx="67" formatCode="0.0000">
                  <c:v>2.0000000000000017E-4</c:v>
                </c:pt>
                <c:pt idx="81">
                  <c:v>5.4999999999999997E-3</c:v>
                </c:pt>
                <c:pt idx="82">
                  <c:v>5.8000000000000005E-3</c:v>
                </c:pt>
                <c:pt idx="83">
                  <c:v>2.5000000000000001E-3</c:v>
                </c:pt>
                <c:pt idx="84">
                  <c:v>1.9399999999999997E-2</c:v>
                </c:pt>
                <c:pt idx="85">
                  <c:v>1.5999999999999996E-3</c:v>
                </c:pt>
                <c:pt idx="86">
                  <c:v>1.4000000000000004E-3</c:v>
                </c:pt>
                <c:pt idx="87">
                  <c:v>3.5999999999999995E-3</c:v>
                </c:pt>
                <c:pt idx="88">
                  <c:v>1.5E-3</c:v>
                </c:pt>
                <c:pt idx="89">
                  <c:v>4.0999999999999995E-3</c:v>
                </c:pt>
                <c:pt idx="103">
                  <c:v>1.9000000000000004E-3</c:v>
                </c:pt>
                <c:pt idx="108">
                  <c:v>3.8E-3</c:v>
                </c:pt>
                <c:pt idx="109">
                  <c:v>3.3E-3</c:v>
                </c:pt>
                <c:pt idx="110">
                  <c:v>1.9000000000000004E-3</c:v>
                </c:pt>
                <c:pt idx="111">
                  <c:v>1.5999999999999996E-3</c:v>
                </c:pt>
                <c:pt idx="114" formatCode="0.0000">
                  <c:v>2.9999999999999981E-4</c:v>
                </c:pt>
                <c:pt idx="115" formatCode="0.0000">
                  <c:v>2.9999999999999981E-4</c:v>
                </c:pt>
                <c:pt idx="116">
                  <c:v>5.9000000000000007E-3</c:v>
                </c:pt>
                <c:pt idx="120" formatCode="0.0000">
                  <c:v>2.9999999999999981E-4</c:v>
                </c:pt>
                <c:pt idx="126" formatCode="0.0000">
                  <c:v>1.0000000000000009E-4</c:v>
                </c:pt>
                <c:pt idx="132">
                  <c:v>1.0199999999999999E-2</c:v>
                </c:pt>
                <c:pt idx="133">
                  <c:v>1.5400000000000002E-2</c:v>
                </c:pt>
                <c:pt idx="134">
                  <c:v>4.0000000000000001E-3</c:v>
                </c:pt>
                <c:pt idx="135">
                  <c:v>3.0999999999999995E-3</c:v>
                </c:pt>
                <c:pt idx="136">
                  <c:v>0.05</c:v>
                </c:pt>
                <c:pt idx="137">
                  <c:v>4.4200000000000003E-2</c:v>
                </c:pt>
                <c:pt idx="138">
                  <c:v>4.4999999999999997E-3</c:v>
                </c:pt>
                <c:pt idx="139">
                  <c:v>5.0999999999999995E-3</c:v>
                </c:pt>
                <c:pt idx="140">
                  <c:v>3.5000000000000001E-3</c:v>
                </c:pt>
                <c:pt idx="141">
                  <c:v>2.5999999999999999E-3</c:v>
                </c:pt>
                <c:pt idx="145" formatCode="0.00000">
                  <c:v>2.0000000000000017E-4</c:v>
                </c:pt>
                <c:pt idx="148">
                  <c:v>5.0000000000000001E-4</c:v>
                </c:pt>
                <c:pt idx="149">
                  <c:v>5.9999999999999962E-4</c:v>
                </c:pt>
                <c:pt idx="150">
                  <c:v>1.9E-3</c:v>
                </c:pt>
                <c:pt idx="151">
                  <c:v>5.0000000000000001E-4</c:v>
                </c:pt>
                <c:pt idx="154">
                  <c:v>1E-3</c:v>
                </c:pt>
                <c:pt idx="155">
                  <c:v>0.04</c:v>
                </c:pt>
                <c:pt idx="156">
                  <c:v>4.4999999999999998E-2</c:v>
                </c:pt>
                <c:pt idx="157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60-427F-A727-EDFDACBB0FCA}"/>
            </c:ext>
          </c:extLst>
        </c:ser>
        <c:ser>
          <c:idx val="1"/>
          <c:order val="1"/>
          <c:tx>
            <c:strRef>
              <c:f>'Durango Colloidal Data mgl '!$A$155</c:f>
              <c:strCache>
                <c:ptCount val="1"/>
                <c:pt idx="0">
                  <c:v>USGS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wer"/>
            <c:forward val="0.5"/>
            <c:backward val="0.5"/>
            <c:dispRSqr val="1"/>
            <c:dispEq val="1"/>
            <c:trendlineLbl>
              <c:layout>
                <c:manualLayout>
                  <c:x val="0.12110892388451444"/>
                  <c:y val="0.48895535032184378"/>
                </c:manualLayout>
              </c:layout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Data mgl '!$E$156:$E$159</c:f>
              <c:numCache>
                <c:formatCode>0.000</c:formatCode>
                <c:ptCount val="4"/>
                <c:pt idx="0">
                  <c:v>2.514547752660286</c:v>
                </c:pt>
                <c:pt idx="1">
                  <c:v>3.3521825181113627</c:v>
                </c:pt>
                <c:pt idx="2">
                  <c:v>3.4653828514484184</c:v>
                </c:pt>
                <c:pt idx="3">
                  <c:v>3.0453229787866576</c:v>
                </c:pt>
              </c:numCache>
            </c:numRef>
          </c:xVal>
          <c:yVal>
            <c:numRef>
              <c:f>'Durango Colloidal Data mgl '!$M$156:$M$159</c:f>
              <c:numCache>
                <c:formatCode>0.000</c:formatCode>
                <c:ptCount val="4"/>
                <c:pt idx="0">
                  <c:v>1E-3</c:v>
                </c:pt>
                <c:pt idx="1">
                  <c:v>0.04</c:v>
                </c:pt>
                <c:pt idx="2">
                  <c:v>4.4999999999999998E-2</c:v>
                </c:pt>
                <c:pt idx="3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60-427F-A727-EDFDACBB0FCA}"/>
            </c:ext>
          </c:extLst>
        </c:ser>
        <c:ser>
          <c:idx val="2"/>
          <c:order val="2"/>
          <c:tx>
            <c:strRef>
              <c:f>'Durango Colloidal Data mgl '!$A$161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'Durango Colloidal Data mgl '!$E$160:$E$171</c:f>
              <c:numCache>
                <c:formatCode>0.000</c:formatCode>
                <c:ptCount val="12"/>
                <c:pt idx="0">
                  <c:v>2.5502283530550942</c:v>
                </c:pt>
                <c:pt idx="1">
                  <c:v>2.8457180179666586</c:v>
                </c:pt>
                <c:pt idx="2">
                  <c:v>2.828015064223977</c:v>
                </c:pt>
                <c:pt idx="3">
                  <c:v>3.1583624920952498</c:v>
                </c:pt>
                <c:pt idx="4">
                  <c:v>3.2380461031287955</c:v>
                </c:pt>
                <c:pt idx="5">
                  <c:v>3.4082399653118496</c:v>
                </c:pt>
                <c:pt idx="6">
                  <c:v>3.7084209001347128</c:v>
                </c:pt>
                <c:pt idx="7">
                  <c:v>3.7084209001347128</c:v>
                </c:pt>
                <c:pt idx="8">
                  <c:v>3.6334684555795866</c:v>
                </c:pt>
                <c:pt idx="9">
                  <c:v>3.6334684555795866</c:v>
                </c:pt>
                <c:pt idx="10">
                  <c:v>3.6334684555795866</c:v>
                </c:pt>
                <c:pt idx="11">
                  <c:v>3.4393326938302629</c:v>
                </c:pt>
              </c:numCache>
            </c:numRef>
          </c:xVal>
          <c:yVal>
            <c:numRef>
              <c:f>'Durango Colloidal Data mgl '!$M$160:$M$171</c:f>
              <c:numCache>
                <c:formatCode>0.000</c:formatCode>
                <c:ptCount val="12"/>
                <c:pt idx="2">
                  <c:v>1.0589999999999999E-2</c:v>
                </c:pt>
                <c:pt idx="3">
                  <c:v>1.8500000000000003E-2</c:v>
                </c:pt>
                <c:pt idx="4">
                  <c:v>2.65E-3</c:v>
                </c:pt>
                <c:pt idx="5">
                  <c:v>2.0110000000000003E-2</c:v>
                </c:pt>
                <c:pt idx="6">
                  <c:v>9.8060000000000008E-2</c:v>
                </c:pt>
                <c:pt idx="7">
                  <c:v>0.13880000000000001</c:v>
                </c:pt>
                <c:pt idx="8">
                  <c:v>6.0100000000000001E-2</c:v>
                </c:pt>
                <c:pt idx="9">
                  <c:v>6.7360000000000003E-2</c:v>
                </c:pt>
                <c:pt idx="10">
                  <c:v>5.1269999999999996E-2</c:v>
                </c:pt>
                <c:pt idx="11">
                  <c:v>1.9999999999999997E-2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60-427F-A727-EDFDACBB0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964216"/>
        <c:axId val="1204964608"/>
      </c:scatterChart>
      <c:valAx>
        <c:axId val="1204964216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log</a:t>
                </a:r>
                <a:r>
                  <a:rPr lang="en-US" baseline="-25000"/>
                  <a:t>10</a:t>
                </a:r>
                <a:r>
                  <a:rPr lang="en-US" baseline="0"/>
                  <a:t> </a:t>
                </a: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04964608"/>
        <c:crossesAt val="1.0000000000000004E-5"/>
        <c:crossBetween val="midCat"/>
      </c:valAx>
      <c:valAx>
        <c:axId val="120496460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100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1.9817147856517937E-2"/>
              <c:y val="0.3140729191029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0496421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2331692913385826"/>
          <c:y val="0.16564932265311219"/>
          <c:w val="0.63618000874890634"/>
          <c:h val="7.15753326223271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 Lead at Durango</a:t>
            </a:r>
          </a:p>
        </c:rich>
      </c:tx>
      <c:layout>
        <c:manualLayout>
          <c:xMode val="edge"/>
          <c:yMode val="edge"/>
          <c:x val="0.30753762029746284"/>
          <c:y val="2.94423139470678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808573928258967"/>
          <c:y val="0.16951042578011083"/>
          <c:w val="0.74938058867778712"/>
          <c:h val="0.672189889307314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Colloidal Data mgl '!$A$160</c:f>
              <c:strCache>
                <c:ptCount val="1"/>
                <c:pt idx="0">
                  <c:v>Pre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forward val="3500"/>
            <c:dispRSqr val="1"/>
            <c:dispEq val="1"/>
            <c:trendlineLbl>
              <c:layout>
                <c:manualLayout>
                  <c:x val="-6.7569335083114607E-2"/>
                  <c:y val="0.21857783627190694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Colloidal Data mgl '!$D$3:$D$171</c:f>
              <c:numCache>
                <c:formatCode>0.000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>
                  <c:v>327</c:v>
                </c:pt>
                <c:pt idx="154">
                  <c:v>2250</c:v>
                </c:pt>
                <c:pt idx="155">
                  <c:v>2920</c:v>
                </c:pt>
                <c:pt idx="156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Colloidal Data mgl '!$M$2:$M$171</c:f>
              <c:numCache>
                <c:formatCode>0.000</c:formatCode>
                <c:ptCount val="170"/>
                <c:pt idx="0" formatCode="General">
                  <c:v>0</c:v>
                </c:pt>
                <c:pt idx="3">
                  <c:v>3.0000000000000001E-3</c:v>
                </c:pt>
                <c:pt idx="4">
                  <c:v>1.8999999999999996E-3</c:v>
                </c:pt>
                <c:pt idx="5">
                  <c:v>4.4999999999999997E-3</c:v>
                </c:pt>
                <c:pt idx="6">
                  <c:v>2.7000000000000001E-3</c:v>
                </c:pt>
                <c:pt idx="7">
                  <c:v>2.8E-3</c:v>
                </c:pt>
                <c:pt idx="8">
                  <c:v>2.8E-3</c:v>
                </c:pt>
                <c:pt idx="9">
                  <c:v>2.1000000000000007E-3</c:v>
                </c:pt>
                <c:pt idx="10">
                  <c:v>7.3999999999999995E-3</c:v>
                </c:pt>
                <c:pt idx="11">
                  <c:v>6.9000000000000008E-3</c:v>
                </c:pt>
                <c:pt idx="12">
                  <c:v>5.0999999999999995E-3</c:v>
                </c:pt>
                <c:pt idx="13">
                  <c:v>4.5999999999999999E-3</c:v>
                </c:pt>
                <c:pt idx="14">
                  <c:v>2.5999999999999994E-3</c:v>
                </c:pt>
                <c:pt idx="15">
                  <c:v>2.5999999999999994E-3</c:v>
                </c:pt>
                <c:pt idx="31">
                  <c:v>7.9999999999999982E-4</c:v>
                </c:pt>
                <c:pt idx="32">
                  <c:v>2.8E-3</c:v>
                </c:pt>
                <c:pt idx="35">
                  <c:v>3.0799999999999998E-2</c:v>
                </c:pt>
                <c:pt idx="36">
                  <c:v>1.8800000000000001E-2</c:v>
                </c:pt>
                <c:pt idx="37" formatCode="0.0000">
                  <c:v>9.9999999999999639E-5</c:v>
                </c:pt>
                <c:pt idx="38" formatCode="0.0000">
                  <c:v>2.0000000000000017E-4</c:v>
                </c:pt>
                <c:pt idx="52">
                  <c:v>2.2000000000000001E-3</c:v>
                </c:pt>
                <c:pt idx="53">
                  <c:v>3.2000000000000002E-3</c:v>
                </c:pt>
                <c:pt idx="54">
                  <c:v>8.9999999999999987E-4</c:v>
                </c:pt>
                <c:pt idx="56">
                  <c:v>2.1999999999999999E-2</c:v>
                </c:pt>
                <c:pt idx="57">
                  <c:v>2.6600000000000002E-2</c:v>
                </c:pt>
                <c:pt idx="58">
                  <c:v>8.6599999999999996E-2</c:v>
                </c:pt>
                <c:pt idx="59">
                  <c:v>2.5999999999999994E-3</c:v>
                </c:pt>
                <c:pt idx="60">
                  <c:v>3.7000000000000002E-3</c:v>
                </c:pt>
                <c:pt idx="67" formatCode="0.0000">
                  <c:v>2.0000000000000017E-4</c:v>
                </c:pt>
                <c:pt idx="81">
                  <c:v>5.4999999999999997E-3</c:v>
                </c:pt>
                <c:pt idx="82">
                  <c:v>5.8000000000000005E-3</c:v>
                </c:pt>
                <c:pt idx="83">
                  <c:v>2.5000000000000001E-3</c:v>
                </c:pt>
                <c:pt idx="84">
                  <c:v>1.9399999999999997E-2</c:v>
                </c:pt>
                <c:pt idx="85">
                  <c:v>1.5999999999999996E-3</c:v>
                </c:pt>
                <c:pt idx="86">
                  <c:v>1.4000000000000004E-3</c:v>
                </c:pt>
                <c:pt idx="87">
                  <c:v>3.5999999999999995E-3</c:v>
                </c:pt>
                <c:pt idx="88">
                  <c:v>1.5E-3</c:v>
                </c:pt>
                <c:pt idx="89">
                  <c:v>4.0999999999999995E-3</c:v>
                </c:pt>
                <c:pt idx="103">
                  <c:v>1.9000000000000004E-3</c:v>
                </c:pt>
                <c:pt idx="108">
                  <c:v>3.8E-3</c:v>
                </c:pt>
                <c:pt idx="109">
                  <c:v>3.3E-3</c:v>
                </c:pt>
                <c:pt idx="110">
                  <c:v>1.9000000000000004E-3</c:v>
                </c:pt>
                <c:pt idx="111">
                  <c:v>1.5999999999999996E-3</c:v>
                </c:pt>
                <c:pt idx="114" formatCode="0.0000">
                  <c:v>2.9999999999999981E-4</c:v>
                </c:pt>
                <c:pt idx="115" formatCode="0.0000">
                  <c:v>2.9999999999999981E-4</c:v>
                </c:pt>
                <c:pt idx="116">
                  <c:v>5.9000000000000007E-3</c:v>
                </c:pt>
                <c:pt idx="120" formatCode="0.0000">
                  <c:v>2.9999999999999981E-4</c:v>
                </c:pt>
                <c:pt idx="126" formatCode="0.0000">
                  <c:v>1.0000000000000009E-4</c:v>
                </c:pt>
                <c:pt idx="132">
                  <c:v>1.0199999999999999E-2</c:v>
                </c:pt>
                <c:pt idx="133">
                  <c:v>1.5400000000000002E-2</c:v>
                </c:pt>
                <c:pt idx="134">
                  <c:v>4.0000000000000001E-3</c:v>
                </c:pt>
                <c:pt idx="135">
                  <c:v>3.0999999999999995E-3</c:v>
                </c:pt>
                <c:pt idx="136">
                  <c:v>0.05</c:v>
                </c:pt>
                <c:pt idx="137">
                  <c:v>4.4200000000000003E-2</c:v>
                </c:pt>
                <c:pt idx="138">
                  <c:v>4.4999999999999997E-3</c:v>
                </c:pt>
                <c:pt idx="139">
                  <c:v>5.0999999999999995E-3</c:v>
                </c:pt>
                <c:pt idx="140">
                  <c:v>3.5000000000000001E-3</c:v>
                </c:pt>
                <c:pt idx="141">
                  <c:v>2.5999999999999999E-3</c:v>
                </c:pt>
                <c:pt idx="145" formatCode="0.00000">
                  <c:v>2.0000000000000017E-4</c:v>
                </c:pt>
                <c:pt idx="148">
                  <c:v>5.0000000000000001E-4</c:v>
                </c:pt>
                <c:pt idx="149">
                  <c:v>5.9999999999999962E-4</c:v>
                </c:pt>
                <c:pt idx="150">
                  <c:v>1.9E-3</c:v>
                </c:pt>
                <c:pt idx="151">
                  <c:v>5.0000000000000001E-4</c:v>
                </c:pt>
                <c:pt idx="154">
                  <c:v>1E-3</c:v>
                </c:pt>
                <c:pt idx="155">
                  <c:v>0.04</c:v>
                </c:pt>
                <c:pt idx="156">
                  <c:v>4.4999999999999998E-2</c:v>
                </c:pt>
                <c:pt idx="157">
                  <c:v>8.0000000000000002E-3</c:v>
                </c:pt>
                <c:pt idx="160">
                  <c:v>1.0589999999999999E-2</c:v>
                </c:pt>
                <c:pt idx="161">
                  <c:v>1.8500000000000003E-2</c:v>
                </c:pt>
                <c:pt idx="162">
                  <c:v>2.65E-3</c:v>
                </c:pt>
                <c:pt idx="163">
                  <c:v>2.0110000000000003E-2</c:v>
                </c:pt>
                <c:pt idx="164">
                  <c:v>9.8060000000000008E-2</c:v>
                </c:pt>
                <c:pt idx="165">
                  <c:v>0.13880000000000001</c:v>
                </c:pt>
                <c:pt idx="166">
                  <c:v>6.0100000000000001E-2</c:v>
                </c:pt>
                <c:pt idx="167">
                  <c:v>6.7360000000000003E-2</c:v>
                </c:pt>
                <c:pt idx="168">
                  <c:v>5.1269999999999996E-2</c:v>
                </c:pt>
                <c:pt idx="169">
                  <c:v>1.9999999999999997E-2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6A-440E-A53A-1C362528BA37}"/>
            </c:ext>
          </c:extLst>
        </c:ser>
        <c:ser>
          <c:idx val="1"/>
          <c:order val="1"/>
          <c:tx>
            <c:strRef>
              <c:f>'Durango Colloidal Data mgl '!$A$155</c:f>
              <c:strCache>
                <c:ptCount val="1"/>
                <c:pt idx="0">
                  <c:v>USGS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'Durango Colloidal Data mgl '!$D$156:$D$159</c:f>
              <c:numCache>
                <c:formatCode>0.000</c:formatCode>
                <c:ptCount val="4"/>
                <c:pt idx="0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'Durango Colloidal Data mgl '!$M$156:$M$159</c:f>
              <c:numCache>
                <c:formatCode>0.000</c:formatCode>
                <c:ptCount val="4"/>
                <c:pt idx="0">
                  <c:v>1E-3</c:v>
                </c:pt>
                <c:pt idx="1">
                  <c:v>0.04</c:v>
                </c:pt>
                <c:pt idx="2">
                  <c:v>4.4999999999999998E-2</c:v>
                </c:pt>
                <c:pt idx="3">
                  <c:v>8.0000000000000002E-3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6A-440E-A53A-1C362528BA37}"/>
            </c:ext>
          </c:extLst>
        </c:ser>
        <c:ser>
          <c:idx val="2"/>
          <c:order val="2"/>
          <c:tx>
            <c:strRef>
              <c:f>'Durango Colloidal Data mgl '!$A$161</c:f>
              <c:strCache>
                <c:ptCount val="1"/>
                <c:pt idx="0">
                  <c:v>2016 Snowmelt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bg1">
                    <a:lumMod val="75000"/>
                  </a:schemeClr>
                </a:solidFill>
              </a:ln>
              <a:effectLst/>
            </c:spPr>
          </c:marker>
          <c:xVal>
            <c:numRef>
              <c:f>'Durango Colloidal Data mgl '!$D$160:$D$171</c:f>
              <c:numCache>
                <c:formatCode>0.000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Colloidal Data mgl '!$M$160:$M$171</c:f>
              <c:numCache>
                <c:formatCode>0.000</c:formatCode>
                <c:ptCount val="12"/>
                <c:pt idx="2">
                  <c:v>1.0589999999999999E-2</c:v>
                </c:pt>
                <c:pt idx="3">
                  <c:v>1.8500000000000003E-2</c:v>
                </c:pt>
                <c:pt idx="4">
                  <c:v>2.65E-3</c:v>
                </c:pt>
                <c:pt idx="5">
                  <c:v>2.0110000000000003E-2</c:v>
                </c:pt>
                <c:pt idx="6">
                  <c:v>9.8060000000000008E-2</c:v>
                </c:pt>
                <c:pt idx="7">
                  <c:v>0.13880000000000001</c:v>
                </c:pt>
                <c:pt idx="8">
                  <c:v>6.0100000000000001E-2</c:v>
                </c:pt>
                <c:pt idx="9">
                  <c:v>6.7360000000000003E-2</c:v>
                </c:pt>
                <c:pt idx="10">
                  <c:v>5.1269999999999996E-2</c:v>
                </c:pt>
                <c:pt idx="11">
                  <c:v>1.9999999999999997E-2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6A-440E-A53A-1C362528B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965392"/>
        <c:axId val="1204965784"/>
      </c:scatterChart>
      <c:valAx>
        <c:axId val="1204965392"/>
        <c:scaling>
          <c:orientation val="minMax"/>
          <c:max val="5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04965784"/>
        <c:crossesAt val="1.0000000000000004E-5"/>
        <c:crossBetween val="midCat"/>
      </c:valAx>
      <c:valAx>
        <c:axId val="1204965784"/>
        <c:scaling>
          <c:logBase val="10"/>
          <c:orientation val="minMax"/>
          <c:max val="0.1200000000000000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100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1.9817147856517937E-2"/>
              <c:y val="0.3140729191029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20496539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2609470691163605"/>
          <c:y val="9.6485057523429174E-2"/>
          <c:w val="0.63618000874890634"/>
          <c:h val="7.15753326223271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 Particulate Aluminum--Snowmelt 2016 </a:t>
            </a:r>
          </a:p>
          <a:p>
            <a:pPr>
              <a:defRPr sz="1100"/>
            </a:pPr>
            <a:r>
              <a:rPr lang="en-US" sz="1100"/>
              <a:t>(Durango</a:t>
            </a:r>
            <a:r>
              <a:rPr lang="en-US" sz="1100" baseline="0"/>
              <a:t> RK 94.2</a:t>
            </a:r>
            <a:r>
              <a:rPr lang="en-US" sz="1100"/>
              <a:t>)</a:t>
            </a:r>
          </a:p>
        </c:rich>
      </c:tx>
      <c:layout>
        <c:manualLayout>
          <c:xMode val="edge"/>
          <c:yMode val="edge"/>
          <c:x val="0.28254855643044618"/>
          <c:y val="2.84119690772949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231496062992128"/>
          <c:y val="0.1561904517349442"/>
          <c:w val="0.75335170603674539"/>
          <c:h val="0.6657483996529148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'Durango Colloidal Data mgl '!$T$108</c:f>
              <c:strCache>
                <c:ptCount val="1"/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linear"/>
            <c:forward val="20"/>
            <c:dispRSqr val="0"/>
            <c:dispEq val="0"/>
          </c:trendline>
          <c:xVal>
            <c:numRef>
              <c:f>'Durango Colloidal Data mgl '!$F$160:$F$171</c:f>
              <c:numCache>
                <c:formatCode>0.000</c:formatCode>
                <c:ptCount val="12"/>
                <c:pt idx="0">
                  <c:v>10.052534999999999</c:v>
                </c:pt>
                <c:pt idx="1">
                  <c:v>19.850217000000001</c:v>
                </c:pt>
                <c:pt idx="2">
                  <c:v>19.057340999999997</c:v>
                </c:pt>
                <c:pt idx="3">
                  <c:v>40.776479999999999</c:v>
                </c:pt>
                <c:pt idx="4">
                  <c:v>48.988409999999995</c:v>
                </c:pt>
                <c:pt idx="5">
                  <c:v>72.491519999999994</c:v>
                </c:pt>
                <c:pt idx="6">
                  <c:v>144.69987</c:v>
                </c:pt>
                <c:pt idx="7">
                  <c:v>144.69987</c:v>
                </c:pt>
                <c:pt idx="8">
                  <c:v>121.76309999999999</c:v>
                </c:pt>
                <c:pt idx="9">
                  <c:v>121.76309999999999</c:v>
                </c:pt>
                <c:pt idx="10">
                  <c:v>121.76309999999999</c:v>
                </c:pt>
                <c:pt idx="11">
                  <c:v>77.871749999999992</c:v>
                </c:pt>
              </c:numCache>
            </c:numRef>
          </c:xVal>
          <c:yVal>
            <c:numRef>
              <c:f>'Durango Colloidal Data mgl '!$G$160:$G$171</c:f>
              <c:numCache>
                <c:formatCode>0.000</c:formatCode>
                <c:ptCount val="12"/>
                <c:pt idx="2">
                  <c:v>0.34299999999999997</c:v>
                </c:pt>
                <c:pt idx="3">
                  <c:v>1.53</c:v>
                </c:pt>
                <c:pt idx="4">
                  <c:v>0.38</c:v>
                </c:pt>
                <c:pt idx="5">
                  <c:v>2.19</c:v>
                </c:pt>
                <c:pt idx="6">
                  <c:v>4.3530000000000006</c:v>
                </c:pt>
                <c:pt idx="7">
                  <c:v>3.3329999999999997</c:v>
                </c:pt>
                <c:pt idx="8">
                  <c:v>2.742</c:v>
                </c:pt>
                <c:pt idx="9">
                  <c:v>2.9540000000000002</c:v>
                </c:pt>
                <c:pt idx="10">
                  <c:v>2.5489999999999999</c:v>
                </c:pt>
                <c:pt idx="11">
                  <c:v>0.90600000000000003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59-4F12-91D5-121E86CA4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960688"/>
        <c:axId val="1204961080"/>
      </c:scatterChart>
      <c:valAx>
        <c:axId val="1204960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(m</a:t>
                </a:r>
                <a:r>
                  <a:rPr lang="en-US" baseline="30000"/>
                  <a:t>3</a:t>
                </a:r>
                <a:r>
                  <a:rPr lang="en-US"/>
                  <a:t>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961080"/>
        <c:crosses val="autoZero"/>
        <c:crossBetween val="midCat"/>
      </c:valAx>
      <c:valAx>
        <c:axId val="12049610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Aluminum Concentration (mg/L)</a:t>
                </a:r>
              </a:p>
            </c:rich>
          </c:tx>
          <c:layout>
            <c:manualLayout>
              <c:xMode val="edge"/>
              <c:yMode val="edge"/>
              <c:x val="6.1111111111111109E-2"/>
              <c:y val="0.15031305899110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4960688"/>
        <c:crosses val="autoZero"/>
        <c:crossBetween val="midCat"/>
        <c:majorUnit val="1"/>
        <c:minorUnit val="0.5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 verticalDpi="597"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Zinc at Silverton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9759405074366"/>
          <c:y val="0.15119203849518811"/>
          <c:w val="0.73766907261592296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34925" cap="rnd">
                <a:solidFill>
                  <a:schemeClr val="tx1">
                    <a:lumMod val="50000"/>
                    <a:lumOff val="50000"/>
                  </a:schemeClr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59790026246719"/>
                  <c:y val="3.99245406824146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Hysterisis_Church'!$E$8:$E$11</c:f>
              <c:numCache>
                <c:formatCode>General</c:formatCode>
                <c:ptCount val="4"/>
                <c:pt idx="0">
                  <c:v>116</c:v>
                </c:pt>
                <c:pt idx="1">
                  <c:v>901</c:v>
                </c:pt>
                <c:pt idx="2" formatCode="#,##0">
                  <c:v>1670</c:v>
                </c:pt>
                <c:pt idx="3">
                  <c:v>584</c:v>
                </c:pt>
              </c:numCache>
            </c:numRef>
          </c:xVal>
          <c:yVal>
            <c:numRef>
              <c:f>'Water Hysterisis_Church'!$V$8:$V$11</c:f>
              <c:numCache>
                <c:formatCode>General</c:formatCode>
                <c:ptCount val="4"/>
                <c:pt idx="0">
                  <c:v>0.34699999999999998</c:v>
                </c:pt>
                <c:pt idx="1">
                  <c:v>0.31</c:v>
                </c:pt>
                <c:pt idx="2">
                  <c:v>0.16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CAF-48F0-B1AF-769CFE76E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558904"/>
        <c:axId val="1183559296"/>
      </c:scatterChart>
      <c:valAx>
        <c:axId val="1183558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3559296"/>
        <c:crosses val="autoZero"/>
        <c:crossBetween val="midCat"/>
      </c:valAx>
      <c:valAx>
        <c:axId val="1183559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3558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Calcium at Durango</a:t>
            </a:r>
          </a:p>
        </c:rich>
      </c:tx>
      <c:layout>
        <c:manualLayout>
          <c:xMode val="edge"/>
          <c:yMode val="edge"/>
          <c:x val="0.29378014319789042"/>
          <c:y val="5.44921680708278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62666880009646"/>
          <c:y val="0.15754482863555097"/>
          <c:w val="0.77142652263854417"/>
          <c:h val="0.672189889307314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75000"/>
                    <a:lumOff val="25000"/>
                  </a:schemeClr>
                </a:solidFill>
                <a:prstDash val="sysDot"/>
              </a:ln>
              <a:effectLst/>
            </c:spPr>
            <c:trendlineType val="power"/>
            <c:forward val="1000"/>
            <c:dispRSqr val="1"/>
            <c:dispEq val="1"/>
            <c:trendlineLbl>
              <c:layout>
                <c:manualLayout>
                  <c:x val="0.16020538139220786"/>
                  <c:y val="-0.406784356037128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Dissolved'!$D$3:$D$171</c:f>
              <c:numCache>
                <c:formatCode>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 formatCode="General">
                  <c:v>327</c:v>
                </c:pt>
                <c:pt idx="154" formatCode="#,##0">
                  <c:v>2250</c:v>
                </c:pt>
                <c:pt idx="155" formatCode="#,##0">
                  <c:v>2920</c:v>
                </c:pt>
                <c:pt idx="156" formatCode="#,##0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Dissolved'!$I$3:$I$155</c:f>
              <c:numCache>
                <c:formatCode>0.0000</c:formatCode>
                <c:ptCount val="153"/>
                <c:pt idx="0">
                  <c:v>77.760000000000005</c:v>
                </c:pt>
                <c:pt idx="1">
                  <c:v>76.12</c:v>
                </c:pt>
                <c:pt idx="2">
                  <c:v>76.328000000000003</c:v>
                </c:pt>
                <c:pt idx="3">
                  <c:v>74.652000000000001</c:v>
                </c:pt>
                <c:pt idx="4">
                  <c:v>69.754000000000005</c:v>
                </c:pt>
                <c:pt idx="5">
                  <c:v>62.816000000000003</c:v>
                </c:pt>
                <c:pt idx="6">
                  <c:v>65.462000000000003</c:v>
                </c:pt>
                <c:pt idx="7">
                  <c:v>59.494</c:v>
                </c:pt>
                <c:pt idx="8">
                  <c:v>62.795999999999999</c:v>
                </c:pt>
                <c:pt idx="9">
                  <c:v>35.948999999999998</c:v>
                </c:pt>
                <c:pt idx="10">
                  <c:v>34.594999999999999</c:v>
                </c:pt>
                <c:pt idx="11">
                  <c:v>29.081</c:v>
                </c:pt>
                <c:pt idx="12">
                  <c:v>28.725999999999999</c:v>
                </c:pt>
                <c:pt idx="13">
                  <c:v>28.097000000000001</c:v>
                </c:pt>
                <c:pt idx="14">
                  <c:v>29.155000000000001</c:v>
                </c:pt>
                <c:pt idx="15">
                  <c:v>81.838999999999999</c:v>
                </c:pt>
                <c:pt idx="16">
                  <c:v>82.173000000000002</c:v>
                </c:pt>
                <c:pt idx="17">
                  <c:v>83.218999999999994</c:v>
                </c:pt>
                <c:pt idx="18">
                  <c:v>92.06</c:v>
                </c:pt>
                <c:pt idx="19">
                  <c:v>64.14</c:v>
                </c:pt>
                <c:pt idx="20">
                  <c:v>86.927000000000007</c:v>
                </c:pt>
                <c:pt idx="21">
                  <c:v>91.251000000000005</c:v>
                </c:pt>
                <c:pt idx="22">
                  <c:v>77.692999999999998</c:v>
                </c:pt>
                <c:pt idx="23">
                  <c:v>86.2</c:v>
                </c:pt>
                <c:pt idx="24">
                  <c:v>83.403000000000006</c:v>
                </c:pt>
                <c:pt idx="25">
                  <c:v>82.072000000000003</c:v>
                </c:pt>
                <c:pt idx="26">
                  <c:v>86.272000000000006</c:v>
                </c:pt>
                <c:pt idx="27">
                  <c:v>85.704999999999998</c:v>
                </c:pt>
                <c:pt idx="28">
                  <c:v>75.076999999999998</c:v>
                </c:pt>
                <c:pt idx="29">
                  <c:v>76.257999999999996</c:v>
                </c:pt>
                <c:pt idx="30">
                  <c:v>67.341999999999999</c:v>
                </c:pt>
                <c:pt idx="31">
                  <c:v>70.772000000000006</c:v>
                </c:pt>
                <c:pt idx="32">
                  <c:v>45.328000000000003</c:v>
                </c:pt>
                <c:pt idx="33">
                  <c:v>43.728999999999999</c:v>
                </c:pt>
                <c:pt idx="34">
                  <c:v>20.923999999999999</c:v>
                </c:pt>
                <c:pt idx="35">
                  <c:v>21.457999999999998</c:v>
                </c:pt>
                <c:pt idx="36">
                  <c:v>57.195</c:v>
                </c:pt>
                <c:pt idx="37">
                  <c:v>55.976999999999997</c:v>
                </c:pt>
                <c:pt idx="38">
                  <c:v>75.244</c:v>
                </c:pt>
                <c:pt idx="39">
                  <c:v>74.293000000000006</c:v>
                </c:pt>
                <c:pt idx="40">
                  <c:v>81.284000000000006</c:v>
                </c:pt>
                <c:pt idx="41">
                  <c:v>84.055999999999997</c:v>
                </c:pt>
                <c:pt idx="42">
                  <c:v>74.551000000000002</c:v>
                </c:pt>
                <c:pt idx="43">
                  <c:v>89.597999999999999</c:v>
                </c:pt>
                <c:pt idx="44">
                  <c:v>85.427000000000007</c:v>
                </c:pt>
                <c:pt idx="45">
                  <c:v>75.623999999999995</c:v>
                </c:pt>
                <c:pt idx="46">
                  <c:v>77.962999999999994</c:v>
                </c:pt>
                <c:pt idx="47">
                  <c:v>81.167000000000002</c:v>
                </c:pt>
                <c:pt idx="48">
                  <c:v>84.733999999999995</c:v>
                </c:pt>
                <c:pt idx="49">
                  <c:v>82.966999999999999</c:v>
                </c:pt>
                <c:pt idx="50">
                  <c:v>73.808999999999997</c:v>
                </c:pt>
                <c:pt idx="51">
                  <c:v>53.82</c:v>
                </c:pt>
                <c:pt idx="52">
                  <c:v>51.372999999999998</c:v>
                </c:pt>
                <c:pt idx="53">
                  <c:v>56.026000000000003</c:v>
                </c:pt>
                <c:pt idx="54">
                  <c:v>55.063000000000002</c:v>
                </c:pt>
                <c:pt idx="55">
                  <c:v>22.998999999999999</c:v>
                </c:pt>
                <c:pt idx="56">
                  <c:v>23.646000000000001</c:v>
                </c:pt>
                <c:pt idx="57">
                  <c:v>17.478999999999999</c:v>
                </c:pt>
                <c:pt idx="58">
                  <c:v>25.69</c:v>
                </c:pt>
                <c:pt idx="59">
                  <c:v>24.28</c:v>
                </c:pt>
                <c:pt idx="60">
                  <c:v>42.44</c:v>
                </c:pt>
                <c:pt idx="61">
                  <c:v>48.067</c:v>
                </c:pt>
                <c:pt idx="62">
                  <c:v>50.162999999999997</c:v>
                </c:pt>
                <c:pt idx="63">
                  <c:v>68.271000000000001</c:v>
                </c:pt>
                <c:pt idx="64">
                  <c:v>72.733000000000004</c:v>
                </c:pt>
                <c:pt idx="65">
                  <c:v>57.859000000000002</c:v>
                </c:pt>
                <c:pt idx="66">
                  <c:v>47.984999999999999</c:v>
                </c:pt>
                <c:pt idx="67">
                  <c:v>61.100999999999999</c:v>
                </c:pt>
                <c:pt idx="68">
                  <c:v>71.808999999999997</c:v>
                </c:pt>
                <c:pt idx="69">
                  <c:v>65.608999999999995</c:v>
                </c:pt>
                <c:pt idx="70">
                  <c:v>75.245999999999995</c:v>
                </c:pt>
                <c:pt idx="71">
                  <c:v>81.838999999999999</c:v>
                </c:pt>
                <c:pt idx="72">
                  <c:v>79.230999999999995</c:v>
                </c:pt>
                <c:pt idx="73">
                  <c:v>73.992999999999995</c:v>
                </c:pt>
                <c:pt idx="74">
                  <c:v>81.001000000000005</c:v>
                </c:pt>
                <c:pt idx="75">
                  <c:v>77.527000000000001</c:v>
                </c:pt>
                <c:pt idx="76">
                  <c:v>79.611000000000004</c:v>
                </c:pt>
                <c:pt idx="77">
                  <c:v>87.03</c:v>
                </c:pt>
                <c:pt idx="78">
                  <c:v>76.727999999999994</c:v>
                </c:pt>
                <c:pt idx="79">
                  <c:v>74.975999999999999</c:v>
                </c:pt>
                <c:pt idx="80">
                  <c:v>62.677</c:v>
                </c:pt>
                <c:pt idx="81">
                  <c:v>34.912999999999997</c:v>
                </c:pt>
                <c:pt idx="82">
                  <c:v>35.064</c:v>
                </c:pt>
                <c:pt idx="83">
                  <c:v>30.859000000000002</c:v>
                </c:pt>
                <c:pt idx="84">
                  <c:v>36.963999999999999</c:v>
                </c:pt>
                <c:pt idx="85">
                  <c:v>39.338999999999999</c:v>
                </c:pt>
                <c:pt idx="86">
                  <c:v>30.195</c:v>
                </c:pt>
                <c:pt idx="87">
                  <c:v>34.805999999999997</c:v>
                </c:pt>
                <c:pt idx="88">
                  <c:v>32.598999999999997</c:v>
                </c:pt>
                <c:pt idx="89">
                  <c:v>74.045000000000002</c:v>
                </c:pt>
                <c:pt idx="90">
                  <c:v>79.436000000000007</c:v>
                </c:pt>
                <c:pt idx="91">
                  <c:v>78.447000000000003</c:v>
                </c:pt>
                <c:pt idx="92">
                  <c:v>78.213999999999999</c:v>
                </c:pt>
                <c:pt idx="93">
                  <c:v>88.22</c:v>
                </c:pt>
                <c:pt idx="94">
                  <c:v>114.101</c:v>
                </c:pt>
                <c:pt idx="95">
                  <c:v>92.962999999999994</c:v>
                </c:pt>
                <c:pt idx="96">
                  <c:v>113.964</c:v>
                </c:pt>
                <c:pt idx="97">
                  <c:v>89.596000000000004</c:v>
                </c:pt>
                <c:pt idx="98">
                  <c:v>88.629000000000005</c:v>
                </c:pt>
                <c:pt idx="99">
                  <c:v>78.08</c:v>
                </c:pt>
                <c:pt idx="100">
                  <c:v>79.92</c:v>
                </c:pt>
                <c:pt idx="101">
                  <c:v>74.858999999999995</c:v>
                </c:pt>
                <c:pt idx="102">
                  <c:v>72.537999999999997</c:v>
                </c:pt>
                <c:pt idx="103">
                  <c:v>89.635999999999996</c:v>
                </c:pt>
                <c:pt idx="104">
                  <c:v>90.13</c:v>
                </c:pt>
                <c:pt idx="105">
                  <c:v>73.745999999999995</c:v>
                </c:pt>
                <c:pt idx="106">
                  <c:v>70.001999999999995</c:v>
                </c:pt>
                <c:pt idx="107">
                  <c:v>30.055</c:v>
                </c:pt>
                <c:pt idx="108">
                  <c:v>32.85</c:v>
                </c:pt>
                <c:pt idx="109">
                  <c:v>32.454999999999998</c:v>
                </c:pt>
                <c:pt idx="110">
                  <c:v>29.419</c:v>
                </c:pt>
                <c:pt idx="111">
                  <c:v>92.027000000000001</c:v>
                </c:pt>
                <c:pt idx="112">
                  <c:v>86.715000000000003</c:v>
                </c:pt>
                <c:pt idx="113">
                  <c:v>62.26</c:v>
                </c:pt>
                <c:pt idx="114">
                  <c:v>62.012999999999998</c:v>
                </c:pt>
                <c:pt idx="115">
                  <c:v>57.741999999999997</c:v>
                </c:pt>
                <c:pt idx="116">
                  <c:v>75.266999999999996</c:v>
                </c:pt>
                <c:pt idx="117">
                  <c:v>73.231999999999999</c:v>
                </c:pt>
                <c:pt idx="118">
                  <c:v>44.521000000000001</c:v>
                </c:pt>
                <c:pt idx="119">
                  <c:v>48.978999999999999</c:v>
                </c:pt>
                <c:pt idx="120">
                  <c:v>66.388000000000005</c:v>
                </c:pt>
                <c:pt idx="121">
                  <c:v>36.662999999999997</c:v>
                </c:pt>
                <c:pt idx="122">
                  <c:v>73.572999999999993</c:v>
                </c:pt>
                <c:pt idx="123">
                  <c:v>70.966999999999999</c:v>
                </c:pt>
                <c:pt idx="124">
                  <c:v>76.807000000000002</c:v>
                </c:pt>
                <c:pt idx="125">
                  <c:v>78.677000000000007</c:v>
                </c:pt>
                <c:pt idx="126">
                  <c:v>89.022999999999996</c:v>
                </c:pt>
                <c:pt idx="127">
                  <c:v>74.707999999999998</c:v>
                </c:pt>
                <c:pt idx="128">
                  <c:v>69.432000000000002</c:v>
                </c:pt>
                <c:pt idx="129">
                  <c:v>69.491</c:v>
                </c:pt>
                <c:pt idx="130">
                  <c:v>78</c:v>
                </c:pt>
                <c:pt idx="131">
                  <c:v>56.47</c:v>
                </c:pt>
                <c:pt idx="132">
                  <c:v>55.039000000000001</c:v>
                </c:pt>
                <c:pt idx="133">
                  <c:v>44.847000000000001</c:v>
                </c:pt>
                <c:pt idx="134">
                  <c:v>47.116999999999997</c:v>
                </c:pt>
                <c:pt idx="135">
                  <c:v>18.056999999999999</c:v>
                </c:pt>
                <c:pt idx="136">
                  <c:v>19.920000000000002</c:v>
                </c:pt>
                <c:pt idx="137">
                  <c:v>32.881</c:v>
                </c:pt>
                <c:pt idx="138">
                  <c:v>30.167000000000002</c:v>
                </c:pt>
                <c:pt idx="139">
                  <c:v>75.61</c:v>
                </c:pt>
                <c:pt idx="140">
                  <c:v>48.973999999999997</c:v>
                </c:pt>
                <c:pt idx="141">
                  <c:v>62</c:v>
                </c:pt>
                <c:pt idx="142">
                  <c:v>104.655</c:v>
                </c:pt>
                <c:pt idx="143">
                  <c:v>112.51</c:v>
                </c:pt>
                <c:pt idx="144">
                  <c:v>51.140999999999998</c:v>
                </c:pt>
                <c:pt idx="145">
                  <c:v>53</c:v>
                </c:pt>
                <c:pt idx="146">
                  <c:v>40</c:v>
                </c:pt>
                <c:pt idx="147">
                  <c:v>60.970999999999997</c:v>
                </c:pt>
                <c:pt idx="148">
                  <c:v>63.279000000000003</c:v>
                </c:pt>
                <c:pt idx="149">
                  <c:v>71.632999999999996</c:v>
                </c:pt>
                <c:pt idx="150">
                  <c:v>65.941999999999993</c:v>
                </c:pt>
                <c:pt idx="151">
                  <c:v>42</c:v>
                </c:pt>
                <c:pt idx="152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7F-4133-9C38-1E4DA4A49056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Dissolved'!$I$160:$I$171</c:f>
              <c:numCache>
                <c:formatCode>0.0000</c:formatCode>
                <c:ptCount val="12"/>
                <c:pt idx="0">
                  <c:v>69</c:v>
                </c:pt>
                <c:pt idx="1">
                  <c:v>49</c:v>
                </c:pt>
                <c:pt idx="6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7F-4133-9C38-1E4DA4A490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28608"/>
        <c:axId val="32322900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Dissolved'!$A$179</c15:sqref>
                        </c15:formulaRef>
                      </c:ext>
                    </c:extLst>
                    <c:strCache>
                      <c:ptCount val="1"/>
                      <c:pt idx="0">
                        <c:v>USGS Historic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8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Dissolved'!$D$155:$D$171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 formatCode="0">
                        <c:v>955</c:v>
                      </c:pt>
                      <c:pt idx="1">
                        <c:v>327</c:v>
                      </c:pt>
                      <c:pt idx="2" formatCode="#,##0">
                        <c:v>2250</c:v>
                      </c:pt>
                      <c:pt idx="3" formatCode="#,##0">
                        <c:v>2920</c:v>
                      </c:pt>
                      <c:pt idx="4" formatCode="#,##0">
                        <c:v>1110</c:v>
                      </c:pt>
                      <c:pt idx="5" formatCode="0">
                        <c:v>355</c:v>
                      </c:pt>
                      <c:pt idx="6" formatCode="0">
                        <c:v>701</c:v>
                      </c:pt>
                      <c:pt idx="7" formatCode="0">
                        <c:v>673</c:v>
                      </c:pt>
                      <c:pt idx="8" formatCode="0">
                        <c:v>1440</c:v>
                      </c:pt>
                      <c:pt idx="9" formatCode="0">
                        <c:v>1730</c:v>
                      </c:pt>
                      <c:pt idx="10" formatCode="0">
                        <c:v>2560</c:v>
                      </c:pt>
                      <c:pt idx="11" formatCode="0">
                        <c:v>5110</c:v>
                      </c:pt>
                      <c:pt idx="12" formatCode="0">
                        <c:v>5110</c:v>
                      </c:pt>
                      <c:pt idx="13" formatCode="0">
                        <c:v>4300</c:v>
                      </c:pt>
                      <c:pt idx="14" formatCode="0">
                        <c:v>4300</c:v>
                      </c:pt>
                      <c:pt idx="15" formatCode="0">
                        <c:v>4300</c:v>
                      </c:pt>
                      <c:pt idx="16" formatCode="0">
                        <c:v>2750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Dissolved'!$I$155:$I$171</c15:sqref>
                        </c15:formulaRef>
                      </c:ext>
                    </c:extLst>
                    <c:numCache>
                      <c:formatCode>0.0000</c:formatCode>
                      <c:ptCount val="17"/>
                      <c:pt idx="0">
                        <c:v>26</c:v>
                      </c:pt>
                      <c:pt idx="5">
                        <c:v>69</c:v>
                      </c:pt>
                      <c:pt idx="6">
                        <c:v>49</c:v>
                      </c:pt>
                      <c:pt idx="11">
                        <c:v>19</c:v>
                      </c:pt>
                      <c:pt idx="13">
                        <c:v>20</c:v>
                      </c:pt>
                      <c:pt idx="14">
                        <c:v>21</c:v>
                      </c:pt>
                      <c:pt idx="15">
                        <c:v>21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37F-4133-9C38-1E4DA4A49056}"/>
                  </c:ext>
                </c:extLst>
              </c15:ser>
            </c15:filteredScatterSeries>
          </c:ext>
        </c:extLst>
      </c:scatterChart>
      <c:valAx>
        <c:axId val="32322860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29000"/>
        <c:crosses val="autoZero"/>
        <c:crossBetween val="midCat"/>
      </c:valAx>
      <c:valAx>
        <c:axId val="323229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4.512780445743593E-2"/>
              <c:y val="0.28164844611814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2860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5436229489657031"/>
          <c:y val="7.9266622284459326E-2"/>
          <c:w val="0.57980022172158241"/>
          <c:h val="7.24100303788557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Copper at Silverton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9759405074366"/>
          <c:y val="0.15119203849518811"/>
          <c:w val="0.73766907261592296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261438532304677"/>
                  <c:y val="0.11740522018081073"/>
                </c:manualLayout>
              </c:layout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Hysterisis_Church'!$E$8:$E$11</c:f>
              <c:numCache>
                <c:formatCode>General</c:formatCode>
                <c:ptCount val="4"/>
                <c:pt idx="0">
                  <c:v>116</c:v>
                </c:pt>
                <c:pt idx="1">
                  <c:v>901</c:v>
                </c:pt>
                <c:pt idx="2" formatCode="#,##0">
                  <c:v>1670</c:v>
                </c:pt>
                <c:pt idx="3">
                  <c:v>584</c:v>
                </c:pt>
              </c:numCache>
            </c:numRef>
          </c:xVal>
          <c:yVal>
            <c:numRef>
              <c:f>'Water Hysterisis_Church'!$L$8:$L$11</c:f>
              <c:numCache>
                <c:formatCode>General</c:formatCode>
                <c:ptCount val="4"/>
                <c:pt idx="0">
                  <c:v>6.0000000000000001E-3</c:v>
                </c:pt>
                <c:pt idx="1">
                  <c:v>3.0000000000000001E-3</c:v>
                </c:pt>
                <c:pt idx="2">
                  <c:v>3.0000000000000001E-3</c:v>
                </c:pt>
                <c:pt idx="3">
                  <c:v>7.0000000000000001E-3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24-4CB2-8474-CD75D8D70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560080"/>
        <c:axId val="1187456136"/>
      </c:scatterChart>
      <c:valAx>
        <c:axId val="118356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56136"/>
        <c:crosses val="autoZero"/>
        <c:crossBetween val="midCat"/>
      </c:valAx>
      <c:valAx>
        <c:axId val="1187456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6.6111111111111136E-3"/>
              <c:y val="0.155599664625255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3560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baseline="0"/>
              <a:t>Dissolved Aluminum </a:t>
            </a:r>
            <a:r>
              <a:rPr lang="en-US"/>
              <a:t>at Silverton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444203849518809"/>
          <c:y val="0.15119203849518811"/>
          <c:w val="0.71822462817147859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'Water Hysterisis_Church'!$E$8:$E$11</c:f>
              <c:numCache>
                <c:formatCode>General</c:formatCode>
                <c:ptCount val="4"/>
                <c:pt idx="0">
                  <c:v>116</c:v>
                </c:pt>
                <c:pt idx="1">
                  <c:v>901</c:v>
                </c:pt>
                <c:pt idx="2" formatCode="#,##0">
                  <c:v>1670</c:v>
                </c:pt>
                <c:pt idx="3">
                  <c:v>584</c:v>
                </c:pt>
              </c:numCache>
            </c:numRef>
          </c:xVal>
          <c:yVal>
            <c:numRef>
              <c:f>'Water Hysterisis_Church'!$F$8:$F$11</c:f>
              <c:numCache>
                <c:formatCode>General</c:formatCode>
                <c:ptCount val="4"/>
                <c:pt idx="0">
                  <c:v>0.04</c:v>
                </c:pt>
                <c:pt idx="1">
                  <c:v>2.1999999999999999E-2</c:v>
                </c:pt>
                <c:pt idx="2">
                  <c:v>4.2999999999999997E-2</c:v>
                </c:pt>
                <c:pt idx="3">
                  <c:v>5.1999999999999998E-2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E9-4019-A089-952050F77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58096"/>
        <c:axId val="1187458488"/>
      </c:scatterChart>
      <c:valAx>
        <c:axId val="118745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58488"/>
        <c:crosses val="autoZero"/>
        <c:crossBetween val="midCat"/>
      </c:valAx>
      <c:valAx>
        <c:axId val="1187458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4.6166666666666668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58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 Zinc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9759405074366"/>
          <c:y val="0.15119203849518811"/>
          <c:w val="0.73766907261592296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710717410323708"/>
                  <c:y val="0.135844998541848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Hysterisis_Church'!$E$16:$E$19</c:f>
              <c:numCache>
                <c:formatCode>#,##0</c:formatCode>
                <c:ptCount val="4"/>
                <c:pt idx="0">
                  <c:v>2250</c:v>
                </c:pt>
                <c:pt idx="1">
                  <c:v>2920</c:v>
                </c:pt>
                <c:pt idx="2">
                  <c:v>1110</c:v>
                </c:pt>
                <c:pt idx="3" formatCode="General">
                  <c:v>340</c:v>
                </c:pt>
              </c:numCache>
            </c:numRef>
          </c:xVal>
          <c:yVal>
            <c:numRef>
              <c:f>'Water Hysterisis_Church'!$W$16:$W$19</c:f>
              <c:numCache>
                <c:formatCode>General</c:formatCode>
                <c:ptCount val="4"/>
                <c:pt idx="0">
                  <c:v>0.192</c:v>
                </c:pt>
                <c:pt idx="1">
                  <c:v>0.20300000000000001</c:v>
                </c:pt>
                <c:pt idx="2">
                  <c:v>4.2000000000000003E-2</c:v>
                </c:pt>
                <c:pt idx="3">
                  <c:v>1.0999999999999999E-2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C4-4BED-AEDD-7BA9B465F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59272"/>
        <c:axId val="1187459664"/>
      </c:scatterChart>
      <c:valAx>
        <c:axId val="1187459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59664"/>
        <c:crosses val="autoZero"/>
        <c:crossBetween val="midCat"/>
      </c:valAx>
      <c:valAx>
        <c:axId val="1187459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59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Zinc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9759405074366"/>
          <c:y val="0.15119203849518811"/>
          <c:w val="0.73766907261592296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1587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763495188101487E-2"/>
                  <c:y val="0.122344706911636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Hysterisis_Church'!$E$15:$E$18</c:f>
              <c:numCache>
                <c:formatCode>#,##0</c:formatCode>
                <c:ptCount val="4"/>
                <c:pt idx="0" formatCode="General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'Water Hysterisis_Church'!$V$15:$V$18</c:f>
              <c:numCache>
                <c:formatCode>General</c:formatCode>
                <c:ptCount val="4"/>
                <c:pt idx="0">
                  <c:v>3.2000000000000001E-2</c:v>
                </c:pt>
                <c:pt idx="1">
                  <c:v>0.03</c:v>
                </c:pt>
                <c:pt idx="2">
                  <c:v>1.9E-2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39-4D85-AC86-6876730070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0448"/>
        <c:axId val="1187460840"/>
      </c:scatterChart>
      <c:valAx>
        <c:axId val="1187460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0840"/>
        <c:crosses val="autoZero"/>
        <c:crossBetween val="midCat"/>
      </c:valAx>
      <c:valAx>
        <c:axId val="118746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0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 Copper</a:t>
            </a:r>
            <a:r>
              <a:rPr lang="en-US" baseline="0"/>
              <a:t> </a:t>
            </a:r>
            <a:r>
              <a:rPr lang="en-US"/>
              <a:t>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444203849518809"/>
          <c:y val="0.15119203849518811"/>
          <c:w val="0.71822462817147859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65000"/>
                    <a:lumOff val="35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4953705029295581"/>
                  <c:y val="0.459919072615923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Hysterisis_Church'!$E$15:$E$18</c:f>
              <c:numCache>
                <c:formatCode>#,##0</c:formatCode>
                <c:ptCount val="4"/>
                <c:pt idx="0" formatCode="General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'Water Hysterisis_Church'!$M$15:$M$18</c:f>
              <c:numCache>
                <c:formatCode>General</c:formatCode>
                <c:ptCount val="4"/>
                <c:pt idx="0">
                  <c:v>2E-3</c:v>
                </c:pt>
                <c:pt idx="1">
                  <c:v>2.5000000000000001E-2</c:v>
                </c:pt>
                <c:pt idx="2">
                  <c:v>2.4E-2</c:v>
                </c:pt>
                <c:pt idx="3">
                  <c:v>4.0000000000000001E-3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5DC-4C36-A7C8-5AA34C27A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1624"/>
        <c:axId val="1187462016"/>
      </c:scatterChart>
      <c:valAx>
        <c:axId val="1187461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2016"/>
        <c:crosses val="autoZero"/>
        <c:crossBetween val="midCat"/>
      </c:valAx>
      <c:valAx>
        <c:axId val="118746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146340405365995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1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Copper 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9759405074366"/>
          <c:y val="0.15119203849518811"/>
          <c:w val="0.73766907261592296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269445107240382"/>
                  <c:y val="1.55774278215223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Hysterisis_Church'!$E$15:$E$18</c:f>
              <c:numCache>
                <c:formatCode>#,##0</c:formatCode>
                <c:ptCount val="4"/>
                <c:pt idx="0" formatCode="General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'Water Hysterisis_Church'!$L$15:$L$18</c:f>
              <c:numCache>
                <c:formatCode>General</c:formatCode>
                <c:ptCount val="4"/>
                <c:pt idx="1">
                  <c:v>2E-3</c:v>
                </c:pt>
                <c:pt idx="2">
                  <c:v>3.0000000000000001E-3</c:v>
                </c:pt>
                <c:pt idx="3">
                  <c:v>7.0000000000000001E-3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D3-4A02-AA7B-E4D984352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2800"/>
        <c:axId val="1187463192"/>
      </c:scatterChart>
      <c:valAx>
        <c:axId val="1187462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3192"/>
        <c:crosses val="autoZero"/>
        <c:crossBetween val="midCat"/>
      </c:valAx>
      <c:valAx>
        <c:axId val="1187463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6.6111111111111136E-3"/>
              <c:y val="0.155599664625255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28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</a:t>
            </a:r>
            <a:r>
              <a:rPr lang="en-US" baseline="0"/>
              <a:t> Aluminum </a:t>
            </a:r>
            <a:r>
              <a:rPr lang="en-US"/>
              <a:t>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444203849518809"/>
          <c:y val="0.15119203849518811"/>
          <c:w val="0.71822462817147859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'Water Hysterisis_Church'!$E$15:$E$18</c:f>
              <c:numCache>
                <c:formatCode>#,##0</c:formatCode>
                <c:ptCount val="4"/>
                <c:pt idx="0" formatCode="General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'Water Hysterisis_Church'!$G$15:$G$18</c:f>
              <c:numCache>
                <c:formatCode>General</c:formatCode>
                <c:ptCount val="4"/>
                <c:pt idx="0">
                  <c:v>0.06</c:v>
                </c:pt>
                <c:pt idx="1">
                  <c:v>0.65300000000000002</c:v>
                </c:pt>
                <c:pt idx="2">
                  <c:v>0.48699999999999999</c:v>
                </c:pt>
                <c:pt idx="3">
                  <c:v>0.47399999999999998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BE-4B70-A837-4F734490A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3976"/>
        <c:axId val="1187464368"/>
      </c:scatterChart>
      <c:valAx>
        <c:axId val="1187463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4368"/>
        <c:crosses val="autoZero"/>
        <c:crossBetween val="midCat"/>
      </c:valAx>
      <c:valAx>
        <c:axId val="118746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6.005555555555557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3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baseline="0"/>
              <a:t>Dissolved Aluminum </a:t>
            </a:r>
            <a:r>
              <a:rPr lang="en-US"/>
              <a:t>at Durango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444203849518809"/>
          <c:y val="0.15119203849518811"/>
          <c:w val="0.71822462817147859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'Water Hysterisis_Church'!$E$15:$E$18</c:f>
              <c:numCache>
                <c:formatCode>#,##0</c:formatCode>
                <c:ptCount val="4"/>
                <c:pt idx="0" formatCode="General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'Water Hysterisis_Church'!$F$15:$F$18</c:f>
              <c:numCache>
                <c:formatCode>General</c:formatCode>
                <c:ptCount val="4"/>
                <c:pt idx="0">
                  <c:v>9.7000000000000003E-2</c:v>
                </c:pt>
                <c:pt idx="1">
                  <c:v>0.02</c:v>
                </c:pt>
                <c:pt idx="2">
                  <c:v>0.04</c:v>
                </c:pt>
                <c:pt idx="3">
                  <c:v>3.1E-2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34-471C-9740-461AD8D19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5152"/>
        <c:axId val="1187465544"/>
      </c:scatterChart>
      <c:valAx>
        <c:axId val="1187465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5544"/>
        <c:crosses val="autoZero"/>
        <c:crossBetween val="midCat"/>
      </c:valAx>
      <c:valAx>
        <c:axId val="1187465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4.6166666666666668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5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 Zinc at Cedar Hill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44203849518809"/>
          <c:y val="0.15119203849518811"/>
          <c:w val="0.73766907261592296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404374453193352"/>
                  <c:y val="0.393506124234470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Hysterisis_Church'!$E$22:$E$25</c:f>
              <c:numCache>
                <c:formatCode>#,##0</c:formatCode>
                <c:ptCount val="4"/>
                <c:pt idx="0" formatCode="General">
                  <c:v>341</c:v>
                </c:pt>
                <c:pt idx="1">
                  <c:v>1980</c:v>
                </c:pt>
                <c:pt idx="2">
                  <c:v>2470</c:v>
                </c:pt>
                <c:pt idx="3" formatCode="General">
                  <c:v>870</c:v>
                </c:pt>
              </c:numCache>
            </c:numRef>
          </c:xVal>
          <c:yVal>
            <c:numRef>
              <c:f>'Water Hysterisis_Church'!$W$22:$W$25</c:f>
              <c:numCache>
                <c:formatCode>General</c:formatCode>
                <c:ptCount val="4"/>
                <c:pt idx="0">
                  <c:v>0.01</c:v>
                </c:pt>
                <c:pt idx="1">
                  <c:v>0.20599999999999999</c:v>
                </c:pt>
                <c:pt idx="2">
                  <c:v>0.17599999999999999</c:v>
                </c:pt>
                <c:pt idx="3">
                  <c:v>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992-4D60-9348-9539C5AA0C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6328"/>
        <c:axId val="1187466720"/>
      </c:scatterChart>
      <c:valAx>
        <c:axId val="1187466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6720"/>
        <c:crosses val="autoZero"/>
        <c:crossBetween val="midCat"/>
      </c:valAx>
      <c:valAx>
        <c:axId val="118746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3.0555555555555555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6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Zinc at Cedar Hill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9759405074366"/>
          <c:y val="0.15119203849518811"/>
          <c:w val="0.73766907261592296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6307742782152225E-2"/>
                  <c:y val="0.358067220764071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Hysterisis_Church'!$E$22:$E$25</c:f>
              <c:numCache>
                <c:formatCode>#,##0</c:formatCode>
                <c:ptCount val="4"/>
                <c:pt idx="0" formatCode="General">
                  <c:v>341</c:v>
                </c:pt>
                <c:pt idx="1">
                  <c:v>1980</c:v>
                </c:pt>
                <c:pt idx="2">
                  <c:v>2470</c:v>
                </c:pt>
                <c:pt idx="3" formatCode="General">
                  <c:v>870</c:v>
                </c:pt>
              </c:numCache>
            </c:numRef>
          </c:xVal>
          <c:yVal>
            <c:numRef>
              <c:f>'Water Hysterisis_Church'!$V$22:$V$25</c:f>
              <c:numCache>
                <c:formatCode>General</c:formatCode>
                <c:ptCount val="4"/>
                <c:pt idx="0">
                  <c:v>6.0000000000000001E-3</c:v>
                </c:pt>
                <c:pt idx="1">
                  <c:v>1.4999999999999999E-2</c:v>
                </c:pt>
                <c:pt idx="2">
                  <c:v>1.6E-2</c:v>
                </c:pt>
                <c:pt idx="3">
                  <c:v>1.7999999999999999E-2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74-48C6-91F6-898CC7FB9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7504"/>
        <c:axId val="1187467896"/>
      </c:scatterChart>
      <c:valAx>
        <c:axId val="1187467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7896"/>
        <c:crosses val="autoZero"/>
        <c:crossBetween val="midCat"/>
      </c:valAx>
      <c:valAx>
        <c:axId val="118746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7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Dissolved Copper at Durango</a:t>
            </a:r>
          </a:p>
        </c:rich>
      </c:tx>
      <c:layout>
        <c:manualLayout>
          <c:xMode val="edge"/>
          <c:yMode val="edge"/>
          <c:x val="0.27449879371139219"/>
          <c:y val="2.66403376693900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304249847556933"/>
          <c:y val="0.11637745908720659"/>
          <c:w val="0.72086322543015457"/>
          <c:h val="0.7056276586116389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forward val="3000"/>
            <c:dispRSqr val="1"/>
            <c:dispEq val="1"/>
            <c:trendlineLbl>
              <c:layout>
                <c:manualLayout>
                  <c:x val="7.7248261493086556E-2"/>
                  <c:y val="0.2079207497181974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chemeClr val="tx1"/>
                        </a:solidFill>
                        <a:latin typeface="Gill Sans MT" panose="020B0502020104020203" pitchFamily="34" charset="0"/>
                        <a:ea typeface="+mn-ea"/>
                        <a:cs typeface="+mn-cs"/>
                      </a:defRPr>
                    </a:pPr>
                    <a:r>
                      <a:rPr lang="en-US" sz="1000" b="1" baseline="0">
                        <a:solidFill>
                          <a:schemeClr val="tx1"/>
                        </a:solidFill>
                      </a:rPr>
                      <a:t>y = 0.00144x</a:t>
                    </a:r>
                    <a:r>
                      <a:rPr lang="en-US" sz="1000" b="1" baseline="30000">
                        <a:solidFill>
                          <a:schemeClr val="tx1"/>
                        </a:solidFill>
                      </a:rPr>
                      <a:t>0.1016</a:t>
                    </a:r>
                    <a:br>
                      <a:rPr lang="en-US" sz="1000" b="1" baseline="0">
                        <a:solidFill>
                          <a:schemeClr val="tx1"/>
                        </a:solidFill>
                      </a:rPr>
                    </a:br>
                    <a:r>
                      <a:rPr lang="en-US" sz="1000" b="1" baseline="0">
                        <a:solidFill>
                          <a:schemeClr val="tx1"/>
                        </a:solidFill>
                      </a:rPr>
                      <a:t>R² = 0.092</a:t>
                    </a:r>
                    <a:endParaRPr lang="en-US" sz="1000" b="1">
                      <a:solidFill>
                        <a:schemeClr val="tx1"/>
                      </a:solidFill>
                    </a:endParaRPr>
                  </a:p>
                </c:rich>
              </c:tx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Dissolved'!$D$3:$D$171</c:f>
              <c:numCache>
                <c:formatCode>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 formatCode="General">
                  <c:v>327</c:v>
                </c:pt>
                <c:pt idx="154" formatCode="#,##0">
                  <c:v>2250</c:v>
                </c:pt>
                <c:pt idx="155" formatCode="#,##0">
                  <c:v>2920</c:v>
                </c:pt>
                <c:pt idx="156" formatCode="#,##0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Dissolved'!$J$3:$J$155</c:f>
              <c:numCache>
                <c:formatCode>General</c:formatCode>
                <c:ptCount val="153"/>
                <c:pt idx="0">
                  <c:v>2.3E-3</c:v>
                </c:pt>
                <c:pt idx="1">
                  <c:v>1.9E-3</c:v>
                </c:pt>
                <c:pt idx="2">
                  <c:v>3.3E-3</c:v>
                </c:pt>
                <c:pt idx="3">
                  <c:v>2.2000000000000001E-3</c:v>
                </c:pt>
                <c:pt idx="4">
                  <c:v>2.3E-3</c:v>
                </c:pt>
                <c:pt idx="5">
                  <c:v>3.3E-3</c:v>
                </c:pt>
                <c:pt idx="6">
                  <c:v>2.3E-3</c:v>
                </c:pt>
                <c:pt idx="7">
                  <c:v>2.5999999999999999E-3</c:v>
                </c:pt>
                <c:pt idx="8">
                  <c:v>2E-3</c:v>
                </c:pt>
                <c:pt idx="9">
                  <c:v>2.5999999999999999E-3</c:v>
                </c:pt>
                <c:pt idx="10">
                  <c:v>2.2000000000000001E-3</c:v>
                </c:pt>
                <c:pt idx="11">
                  <c:v>3.0999999999999999E-3</c:v>
                </c:pt>
                <c:pt idx="12">
                  <c:v>2.8E-3</c:v>
                </c:pt>
                <c:pt idx="14">
                  <c:v>1.6000000000000001E-3</c:v>
                </c:pt>
                <c:pt idx="15">
                  <c:v>1.6999999999999999E-3</c:v>
                </c:pt>
                <c:pt idx="16">
                  <c:v>3.0999999999999999E-3</c:v>
                </c:pt>
                <c:pt idx="17">
                  <c:v>2.2000000000000001E-3</c:v>
                </c:pt>
                <c:pt idx="18">
                  <c:v>1.8E-3</c:v>
                </c:pt>
                <c:pt idx="20">
                  <c:v>1.6000000000000001E-3</c:v>
                </c:pt>
                <c:pt idx="21">
                  <c:v>1.9E-3</c:v>
                </c:pt>
                <c:pt idx="22">
                  <c:v>1.1999999999999999E-3</c:v>
                </c:pt>
                <c:pt idx="23">
                  <c:v>2.1000000000000003E-3</c:v>
                </c:pt>
                <c:pt idx="24">
                  <c:v>1.9E-3</c:v>
                </c:pt>
                <c:pt idx="25">
                  <c:v>1.1000000000000001E-3</c:v>
                </c:pt>
                <c:pt idx="28">
                  <c:v>2.3E-3</c:v>
                </c:pt>
                <c:pt idx="29">
                  <c:v>2E-3</c:v>
                </c:pt>
                <c:pt idx="30">
                  <c:v>2.3999999999999998E-3</c:v>
                </c:pt>
                <c:pt idx="31">
                  <c:v>3.2000000000000002E-3</c:v>
                </c:pt>
                <c:pt idx="32">
                  <c:v>2.8999999999999998E-3</c:v>
                </c:pt>
                <c:pt idx="33">
                  <c:v>2.2000000000000001E-3</c:v>
                </c:pt>
                <c:pt idx="34">
                  <c:v>3.0999999999999999E-3</c:v>
                </c:pt>
                <c:pt idx="35">
                  <c:v>3.7000000000000002E-3</c:v>
                </c:pt>
                <c:pt idx="36">
                  <c:v>1.5E-3</c:v>
                </c:pt>
                <c:pt idx="37">
                  <c:v>1.5E-3</c:v>
                </c:pt>
                <c:pt idx="38">
                  <c:v>2.1000000000000003E-3</c:v>
                </c:pt>
                <c:pt idx="39">
                  <c:v>1.1999999999999999E-3</c:v>
                </c:pt>
                <c:pt idx="41">
                  <c:v>1.5E-3</c:v>
                </c:pt>
                <c:pt idx="43">
                  <c:v>1.1000000000000001E-3</c:v>
                </c:pt>
                <c:pt idx="44">
                  <c:v>1.6000000000000001E-3</c:v>
                </c:pt>
                <c:pt idx="51">
                  <c:v>2E-3</c:v>
                </c:pt>
                <c:pt idx="55">
                  <c:v>2.5000000000000001E-3</c:v>
                </c:pt>
                <c:pt idx="56">
                  <c:v>2.5999999999999999E-3</c:v>
                </c:pt>
                <c:pt idx="57">
                  <c:v>2.8999999999999998E-3</c:v>
                </c:pt>
                <c:pt idx="69">
                  <c:v>3.5000000000000001E-3</c:v>
                </c:pt>
                <c:pt idx="81">
                  <c:v>6.1999999999999998E-3</c:v>
                </c:pt>
                <c:pt idx="82">
                  <c:v>5.0000000000000001E-3</c:v>
                </c:pt>
                <c:pt idx="83">
                  <c:v>2.7000000000000001E-3</c:v>
                </c:pt>
                <c:pt idx="84">
                  <c:v>4.0000000000000001E-3</c:v>
                </c:pt>
                <c:pt idx="85">
                  <c:v>3.2000000000000002E-3</c:v>
                </c:pt>
                <c:pt idx="86">
                  <c:v>2.5999999999999999E-3</c:v>
                </c:pt>
                <c:pt idx="87">
                  <c:v>2.8E-3</c:v>
                </c:pt>
                <c:pt idx="88">
                  <c:v>3.0999999999999999E-3</c:v>
                </c:pt>
                <c:pt idx="89">
                  <c:v>2.5999999999999999E-3</c:v>
                </c:pt>
                <c:pt idx="90">
                  <c:v>2.5000000000000001E-3</c:v>
                </c:pt>
                <c:pt idx="91">
                  <c:v>3.8999999999999998E-3</c:v>
                </c:pt>
                <c:pt idx="92">
                  <c:v>2.8E-3</c:v>
                </c:pt>
                <c:pt idx="94">
                  <c:v>3.3999999999999998E-3</c:v>
                </c:pt>
                <c:pt idx="106">
                  <c:v>2.1000000000000003E-3</c:v>
                </c:pt>
                <c:pt idx="107">
                  <c:v>3.3999999999999998E-3</c:v>
                </c:pt>
                <c:pt idx="108">
                  <c:v>4.3E-3</c:v>
                </c:pt>
                <c:pt idx="109">
                  <c:v>2.5000000000000001E-3</c:v>
                </c:pt>
                <c:pt idx="110">
                  <c:v>2.3999999999999998E-3</c:v>
                </c:pt>
                <c:pt idx="114">
                  <c:v>2.5000000000000001E-3</c:v>
                </c:pt>
                <c:pt idx="116">
                  <c:v>2.3E-3</c:v>
                </c:pt>
                <c:pt idx="119">
                  <c:v>2.2000000000000001E-3</c:v>
                </c:pt>
                <c:pt idx="130">
                  <c:v>4.0000000000000001E-3</c:v>
                </c:pt>
                <c:pt idx="135">
                  <c:v>4.0999999999999995E-3</c:v>
                </c:pt>
                <c:pt idx="136">
                  <c:v>2.5999999999999999E-3</c:v>
                </c:pt>
                <c:pt idx="141">
                  <c:v>4.0000000000000001E-3</c:v>
                </c:pt>
                <c:pt idx="144">
                  <c:v>2.7000000000000001E-3</c:v>
                </c:pt>
                <c:pt idx="145">
                  <c:v>2.2000000000000001E-3</c:v>
                </c:pt>
                <c:pt idx="146">
                  <c:v>5.1999999999999998E-3</c:v>
                </c:pt>
                <c:pt idx="148">
                  <c:v>2.1000000000000003E-3</c:v>
                </c:pt>
                <c:pt idx="151">
                  <c:v>1.9E-3</c:v>
                </c:pt>
                <c:pt idx="152">
                  <c:v>1.9E-3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B2-4330-9372-2CD735AEBC50}"/>
            </c:ext>
          </c:extLst>
        </c:ser>
        <c:ser>
          <c:idx val="1"/>
          <c:order val="1"/>
          <c:tx>
            <c:strRef>
              <c:f>'Durango Dissolved'!$A$179</c:f>
              <c:strCache>
                <c:ptCount val="1"/>
                <c:pt idx="0">
                  <c:v>USGS 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'Durango Dissolved'!$D$157:$D$159</c:f>
              <c:numCache>
                <c:formatCode>#,##0</c:formatCode>
                <c:ptCount val="3"/>
                <c:pt idx="0">
                  <c:v>2250</c:v>
                </c:pt>
                <c:pt idx="1">
                  <c:v>2920</c:v>
                </c:pt>
                <c:pt idx="2">
                  <c:v>1110</c:v>
                </c:pt>
              </c:numCache>
            </c:numRef>
          </c:xVal>
          <c:yVal>
            <c:numRef>
              <c:f>'Durango Dissolved'!$J$157:$J$159</c:f>
              <c:numCache>
                <c:formatCode>General</c:formatCode>
                <c:ptCount val="3"/>
                <c:pt idx="0">
                  <c:v>2E-3</c:v>
                </c:pt>
                <c:pt idx="1">
                  <c:v>3.0000000000000001E-3</c:v>
                </c:pt>
                <c:pt idx="2">
                  <c:v>7.0000000000000001E-3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7B2-4330-9372-2CD735AEBC50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Dissolved'!$J$160:$J$171</c:f>
              <c:numCache>
                <c:formatCode>General</c:formatCode>
                <c:ptCount val="12"/>
                <c:pt idx="0">
                  <c:v>3.2000000000000002E-3</c:v>
                </c:pt>
                <c:pt idx="1">
                  <c:v>3.2000000000000002E-3</c:v>
                </c:pt>
                <c:pt idx="2">
                  <c:v>3.2000000000000002E-3</c:v>
                </c:pt>
                <c:pt idx="3">
                  <c:v>3.2000000000000002E-3</c:v>
                </c:pt>
                <c:pt idx="4">
                  <c:v>3.2000000000000002E-3</c:v>
                </c:pt>
                <c:pt idx="5">
                  <c:v>3.2000000000000002E-3</c:v>
                </c:pt>
                <c:pt idx="6">
                  <c:v>2.3999999999999998E-3</c:v>
                </c:pt>
                <c:pt idx="7">
                  <c:v>3.2000000000000002E-3</c:v>
                </c:pt>
                <c:pt idx="8">
                  <c:v>2.5999999999999999E-3</c:v>
                </c:pt>
                <c:pt idx="9">
                  <c:v>2.5000000000000001E-3</c:v>
                </c:pt>
                <c:pt idx="10">
                  <c:v>2.5999999999999999E-3</c:v>
                </c:pt>
                <c:pt idx="11">
                  <c:v>3.2000000000000002E-3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7B2-4330-9372-2CD735AEB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29784"/>
        <c:axId val="323230176"/>
      </c:scatterChart>
      <c:valAx>
        <c:axId val="323229784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30176"/>
        <c:crosses val="autoZero"/>
        <c:crossBetween val="midCat"/>
      </c:valAx>
      <c:valAx>
        <c:axId val="32323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5.369200454026263E-3"/>
              <c:y val="0.26618950892008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29784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36923168694822239"/>
          <c:y val="0.17203037708060784"/>
          <c:w val="0.5453047535724701"/>
          <c:h val="0.1681241412221591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 Copper</a:t>
            </a:r>
            <a:r>
              <a:rPr lang="en-US" baseline="0"/>
              <a:t> </a:t>
            </a:r>
            <a:r>
              <a:rPr lang="en-US"/>
              <a:t>at Cedar Hill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444203849518809"/>
          <c:y val="0.15119203849518811"/>
          <c:w val="0.71822462817147859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55262864869164"/>
                  <c:y val="0.412697944006999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Hysterisis_Church'!$E$22:$E$25</c:f>
              <c:numCache>
                <c:formatCode>#,##0</c:formatCode>
                <c:ptCount val="4"/>
                <c:pt idx="0" formatCode="General">
                  <c:v>341</c:v>
                </c:pt>
                <c:pt idx="1">
                  <c:v>1980</c:v>
                </c:pt>
                <c:pt idx="2">
                  <c:v>2470</c:v>
                </c:pt>
                <c:pt idx="3" formatCode="General">
                  <c:v>870</c:v>
                </c:pt>
              </c:numCache>
            </c:numRef>
          </c:xVal>
          <c:yVal>
            <c:numRef>
              <c:f>'Water Hysterisis_Church'!$M$22:$M$25</c:f>
              <c:numCache>
                <c:formatCode>General</c:formatCode>
                <c:ptCount val="4"/>
                <c:pt idx="0">
                  <c:v>2E-3</c:v>
                </c:pt>
                <c:pt idx="1">
                  <c:v>0.02</c:v>
                </c:pt>
                <c:pt idx="2">
                  <c:v>2.3E-2</c:v>
                </c:pt>
                <c:pt idx="3">
                  <c:v>0.01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32-426F-979C-ACE3A84F2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8680"/>
        <c:axId val="1187469072"/>
      </c:scatterChart>
      <c:valAx>
        <c:axId val="1187468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9072"/>
        <c:crosses val="autoZero"/>
        <c:crossBetween val="midCat"/>
      </c:valAx>
      <c:valAx>
        <c:axId val="118746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3.3333333333333333E-2"/>
              <c:y val="0.146340405365995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8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Copper at Cedar Hill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499759405074366"/>
          <c:y val="0.15119203849518811"/>
          <c:w val="0.73766907261592296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0627757893899626"/>
                  <c:y val="2.28463108778069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Hysterisis_Church'!$E$22:$E$25</c:f>
              <c:numCache>
                <c:formatCode>#,##0</c:formatCode>
                <c:ptCount val="4"/>
                <c:pt idx="0" formatCode="General">
                  <c:v>341</c:v>
                </c:pt>
                <c:pt idx="1">
                  <c:v>1980</c:v>
                </c:pt>
                <c:pt idx="2">
                  <c:v>2470</c:v>
                </c:pt>
                <c:pt idx="3" formatCode="General">
                  <c:v>870</c:v>
                </c:pt>
              </c:numCache>
            </c:numRef>
          </c:xVal>
          <c:yVal>
            <c:numRef>
              <c:f>'Water Hysterisis_Church'!$L$22:$L$25</c:f>
              <c:numCache>
                <c:formatCode>General</c:formatCode>
                <c:ptCount val="4"/>
                <c:pt idx="1">
                  <c:v>2E-3</c:v>
                </c:pt>
                <c:pt idx="2">
                  <c:v>3.0000000000000001E-3</c:v>
                </c:pt>
                <c:pt idx="3">
                  <c:v>7.0000000000000001E-3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B3-42FD-AF6F-17DD3D40E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69856"/>
        <c:axId val="1187470248"/>
      </c:scatterChart>
      <c:valAx>
        <c:axId val="1187469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70248"/>
        <c:crosses val="autoZero"/>
        <c:crossBetween val="midCat"/>
      </c:valAx>
      <c:valAx>
        <c:axId val="1187470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6.6111111111111136E-3"/>
              <c:y val="0.155599664625255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69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</a:t>
            </a:r>
            <a:r>
              <a:rPr lang="en-US" baseline="0"/>
              <a:t> Aluminum </a:t>
            </a:r>
            <a:r>
              <a:rPr lang="en-US"/>
              <a:t>at Cedar Hill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444203849518809"/>
          <c:y val="0.15119203849518811"/>
          <c:w val="0.71822462817147859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6279265091863518"/>
                  <c:y val="-9.58526538349372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Hysterisis_Church'!$E$22:$E$25</c:f>
              <c:numCache>
                <c:formatCode>#,##0</c:formatCode>
                <c:ptCount val="4"/>
                <c:pt idx="0" formatCode="General">
                  <c:v>341</c:v>
                </c:pt>
                <c:pt idx="1">
                  <c:v>1980</c:v>
                </c:pt>
                <c:pt idx="2">
                  <c:v>2470</c:v>
                </c:pt>
                <c:pt idx="3" formatCode="General">
                  <c:v>870</c:v>
                </c:pt>
              </c:numCache>
            </c:numRef>
          </c:xVal>
          <c:yVal>
            <c:numRef>
              <c:f>'Water Hysterisis_Church'!$G$22:$G$25</c:f>
              <c:numCache>
                <c:formatCode>General</c:formatCode>
                <c:ptCount val="4"/>
                <c:pt idx="0">
                  <c:v>5.7000000000000002E-2</c:v>
                </c:pt>
                <c:pt idx="1">
                  <c:v>0.123</c:v>
                </c:pt>
                <c:pt idx="2">
                  <c:v>9.2999999999999999E-2</c:v>
                </c:pt>
                <c:pt idx="3">
                  <c:v>0.28899999999999998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28-4863-B5CF-AA1F4D17F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471032"/>
        <c:axId val="1187471424"/>
      </c:scatterChart>
      <c:valAx>
        <c:axId val="1187471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71424"/>
        <c:crosses val="autoZero"/>
        <c:crossBetween val="midCat"/>
      </c:valAx>
      <c:valAx>
        <c:axId val="118747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6.005555555555557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7471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baseline="0"/>
              <a:t>Dissolved Aluminum </a:t>
            </a:r>
            <a:r>
              <a:rPr lang="en-US"/>
              <a:t>at Cedar Hill</a:t>
            </a:r>
          </a:p>
        </c:rich>
      </c:tx>
      <c:layout>
        <c:manualLayout>
          <c:xMode val="edge"/>
          <c:yMode val="edge"/>
          <c:x val="0.19171522309711289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444203849518809"/>
          <c:y val="0.15119203849518811"/>
          <c:w val="0.71822462817147859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733080587148829"/>
                  <c:y val="0.138488626421697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Hysterisis_Church'!$E$22:$E$25</c:f>
              <c:numCache>
                <c:formatCode>#,##0</c:formatCode>
                <c:ptCount val="4"/>
                <c:pt idx="0" formatCode="General">
                  <c:v>341</c:v>
                </c:pt>
                <c:pt idx="1">
                  <c:v>1980</c:v>
                </c:pt>
                <c:pt idx="2">
                  <c:v>2470</c:v>
                </c:pt>
                <c:pt idx="3" formatCode="General">
                  <c:v>870</c:v>
                </c:pt>
              </c:numCache>
            </c:numRef>
          </c:xVal>
          <c:yVal>
            <c:numRef>
              <c:f>'Water Hysterisis_Church'!$F$22:$F$25</c:f>
              <c:numCache>
                <c:formatCode>General</c:formatCode>
                <c:ptCount val="4"/>
                <c:pt idx="0">
                  <c:v>9.2999999999999999E-2</c:v>
                </c:pt>
                <c:pt idx="1">
                  <c:v>3.5000000000000003E-2</c:v>
                </c:pt>
                <c:pt idx="2">
                  <c:v>5.1999999999999998E-2</c:v>
                </c:pt>
                <c:pt idx="3">
                  <c:v>3.5000000000000003E-2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74-4A33-BB1D-95DB65C09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655608"/>
        <c:axId val="1182656000"/>
      </c:scatterChart>
      <c:valAx>
        <c:axId val="1182655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2656000"/>
        <c:crosses val="autoZero"/>
        <c:crossBetween val="midCat"/>
      </c:valAx>
      <c:valAx>
        <c:axId val="118265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4.6166666666666668E-2"/>
              <c:y val="0.16948855351414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2655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Colloidal Copper</a:t>
            </a:r>
            <a:r>
              <a:rPr lang="en-US" baseline="0"/>
              <a:t> </a:t>
            </a:r>
            <a:r>
              <a:rPr lang="en-US"/>
              <a:t>at Cedar Hill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95710384686763"/>
          <c:y val="0.15119203849518811"/>
          <c:w val="0.76670940374877383"/>
          <c:h val="0.6137926509186352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trendline>
            <c:spPr>
              <a:ln w="22225" cap="rnd">
                <a:solidFill>
                  <a:schemeClr val="tx1">
                    <a:lumMod val="50000"/>
                    <a:lumOff val="50000"/>
                  </a:schemeClr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4419035499350461"/>
                  <c:y val="0.260592738407699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'Water Hysterisis_Church'!$E$5:$E$26</c:f>
              <c:numCache>
                <c:formatCode>General</c:formatCode>
                <c:ptCount val="22"/>
                <c:pt idx="0">
                  <c:v>7</c:v>
                </c:pt>
                <c:pt idx="1">
                  <c:v>65</c:v>
                </c:pt>
                <c:pt idx="2">
                  <c:v>86</c:v>
                </c:pt>
                <c:pt idx="3">
                  <c:v>116</c:v>
                </c:pt>
                <c:pt idx="4">
                  <c:v>901</c:v>
                </c:pt>
                <c:pt idx="5" formatCode="#,##0">
                  <c:v>1670</c:v>
                </c:pt>
                <c:pt idx="6">
                  <c:v>584</c:v>
                </c:pt>
                <c:pt idx="7">
                  <c:v>232</c:v>
                </c:pt>
                <c:pt idx="8">
                  <c:v>237</c:v>
                </c:pt>
                <c:pt idx="9">
                  <c:v>283</c:v>
                </c:pt>
                <c:pt idx="10">
                  <c:v>327</c:v>
                </c:pt>
                <c:pt idx="11" formatCode="#,##0">
                  <c:v>2250</c:v>
                </c:pt>
                <c:pt idx="12" formatCode="#,##0">
                  <c:v>2920</c:v>
                </c:pt>
                <c:pt idx="13" formatCode="#,##0">
                  <c:v>1110</c:v>
                </c:pt>
                <c:pt idx="14">
                  <c:v>340</c:v>
                </c:pt>
                <c:pt idx="15">
                  <c:v>341</c:v>
                </c:pt>
                <c:pt idx="16">
                  <c:v>341</c:v>
                </c:pt>
                <c:pt idx="17">
                  <c:v>341</c:v>
                </c:pt>
                <c:pt idx="18" formatCode="#,##0">
                  <c:v>1980</c:v>
                </c:pt>
                <c:pt idx="19" formatCode="#,##0">
                  <c:v>2470</c:v>
                </c:pt>
                <c:pt idx="20">
                  <c:v>870</c:v>
                </c:pt>
                <c:pt idx="21">
                  <c:v>341</c:v>
                </c:pt>
              </c:numCache>
            </c:numRef>
          </c:xVal>
          <c:yVal>
            <c:numRef>
              <c:f>'Water Hysterisis_Church'!$M$5:$M$26</c:f>
              <c:numCache>
                <c:formatCode>General</c:formatCode>
                <c:ptCount val="22"/>
                <c:pt idx="0">
                  <c:v>1.2999999999999999E-2</c:v>
                </c:pt>
                <c:pt idx="1">
                  <c:v>6.0000000000000001E-3</c:v>
                </c:pt>
                <c:pt idx="2">
                  <c:v>1.6E-2</c:v>
                </c:pt>
                <c:pt idx="3">
                  <c:v>2.1999999999999999E-2</c:v>
                </c:pt>
                <c:pt idx="4">
                  <c:v>5.0999999999999997E-2</c:v>
                </c:pt>
                <c:pt idx="5">
                  <c:v>3.9E-2</c:v>
                </c:pt>
                <c:pt idx="6">
                  <c:v>6.0000000000000001E-3</c:v>
                </c:pt>
                <c:pt idx="7">
                  <c:v>6.0000000000000001E-3</c:v>
                </c:pt>
                <c:pt idx="8">
                  <c:v>2E-3</c:v>
                </c:pt>
                <c:pt idx="9">
                  <c:v>2E-3</c:v>
                </c:pt>
                <c:pt idx="10">
                  <c:v>2E-3</c:v>
                </c:pt>
                <c:pt idx="11">
                  <c:v>2.5000000000000001E-2</c:v>
                </c:pt>
                <c:pt idx="12">
                  <c:v>2.4E-2</c:v>
                </c:pt>
                <c:pt idx="13">
                  <c:v>4.0000000000000001E-3</c:v>
                </c:pt>
                <c:pt idx="14">
                  <c:v>2E-3</c:v>
                </c:pt>
                <c:pt idx="15">
                  <c:v>4.0000000000000001E-3</c:v>
                </c:pt>
                <c:pt idx="16">
                  <c:v>2E-3</c:v>
                </c:pt>
                <c:pt idx="17">
                  <c:v>2E-3</c:v>
                </c:pt>
                <c:pt idx="18">
                  <c:v>0.02</c:v>
                </c:pt>
                <c:pt idx="19">
                  <c:v>2.3E-2</c:v>
                </c:pt>
                <c:pt idx="20">
                  <c:v>0.01</c:v>
                </c:pt>
                <c:pt idx="21">
                  <c:v>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98-4563-8FAD-56C8CF3A9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656784"/>
        <c:axId val="1182657176"/>
      </c:scatterChart>
      <c:valAx>
        <c:axId val="1182656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2657176"/>
        <c:crosses val="autoZero"/>
        <c:crossBetween val="midCat"/>
      </c:valAx>
      <c:valAx>
        <c:axId val="1182657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9.0910151382592331E-3"/>
              <c:y val="0.16022929425488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26567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Copper in Sediment</a:t>
            </a:r>
          </a:p>
        </c:rich>
      </c:tx>
      <c:layout>
        <c:manualLayout>
          <c:xMode val="edge"/>
          <c:yMode val="edge"/>
          <c:x val="0.38654034779517105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02425991571773"/>
          <c:y val="0.1580621027022785"/>
          <c:w val="0.78657611025713414"/>
          <c:h val="0.6300960054411802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'USGS Church Sediment'!$E$4:$E$13</c:f>
              <c:numCache>
                <c:formatCode>#,##0</c:formatCode>
                <c:ptCount val="10"/>
                <c:pt idx="0">
                  <c:v>16.399999999999999</c:v>
                </c:pt>
                <c:pt idx="1">
                  <c:v>62.65</c:v>
                </c:pt>
                <c:pt idx="2">
                  <c:v>72.5</c:v>
                </c:pt>
                <c:pt idx="3">
                  <c:v>90.9</c:v>
                </c:pt>
                <c:pt idx="4">
                  <c:v>95.15</c:v>
                </c:pt>
                <c:pt idx="5">
                  <c:v>96.350000000000009</c:v>
                </c:pt>
                <c:pt idx="6">
                  <c:v>112.15</c:v>
                </c:pt>
                <c:pt idx="7">
                  <c:v>125.65</c:v>
                </c:pt>
                <c:pt idx="8">
                  <c:v>127.65</c:v>
                </c:pt>
                <c:pt idx="9">
                  <c:v>161.65</c:v>
                </c:pt>
              </c:numCache>
            </c:numRef>
          </c:xVal>
          <c:yVal>
            <c:numRef>
              <c:f>'USGS Church Sediment'!$M$4:$M$13</c:f>
              <c:numCache>
                <c:formatCode>#,##0</c:formatCode>
                <c:ptCount val="10"/>
                <c:pt idx="0">
                  <c:v>250</c:v>
                </c:pt>
                <c:pt idx="1">
                  <c:v>150</c:v>
                </c:pt>
                <c:pt idx="2">
                  <c:v>100</c:v>
                </c:pt>
                <c:pt idx="3">
                  <c:v>80</c:v>
                </c:pt>
                <c:pt idx="4">
                  <c:v>83</c:v>
                </c:pt>
                <c:pt idx="5">
                  <c:v>92</c:v>
                </c:pt>
                <c:pt idx="6">
                  <c:v>58</c:v>
                </c:pt>
                <c:pt idx="7">
                  <c:v>20</c:v>
                </c:pt>
                <c:pt idx="8">
                  <c:v>20</c:v>
                </c:pt>
                <c:pt idx="9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B0-4E56-8AF8-7739CB8ED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16856"/>
        <c:axId val="1147617248"/>
      </c:scatterChart>
      <c:valAx>
        <c:axId val="1147616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Distance from GKM Source (km)</a:t>
                </a:r>
              </a:p>
            </c:rich>
          </c:tx>
          <c:layout>
            <c:manualLayout>
              <c:xMode val="edge"/>
              <c:yMode val="edge"/>
              <c:x val="0.33054992627913543"/>
              <c:y val="0.866874817731116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17248"/>
        <c:crosses val="autoZero"/>
        <c:crossBetween val="midCat"/>
      </c:valAx>
      <c:valAx>
        <c:axId val="1147617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16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Lead in Sediment</a:t>
            </a:r>
          </a:p>
        </c:rich>
      </c:tx>
      <c:layout>
        <c:manualLayout>
          <c:xMode val="edge"/>
          <c:yMode val="edge"/>
          <c:x val="0.39984702510988529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'USGS Church Sediment'!$D$4:$D$13</c:f>
              <c:numCache>
                <c:formatCode>#,##0</c:formatCode>
                <c:ptCount val="10"/>
                <c:pt idx="0">
                  <c:v>26.25</c:v>
                </c:pt>
                <c:pt idx="1">
                  <c:v>72.5</c:v>
                </c:pt>
                <c:pt idx="2">
                  <c:v>82.35</c:v>
                </c:pt>
                <c:pt idx="3">
                  <c:v>100.75</c:v>
                </c:pt>
                <c:pt idx="4">
                  <c:v>105</c:v>
                </c:pt>
                <c:pt idx="5">
                  <c:v>106.2</c:v>
                </c:pt>
                <c:pt idx="6">
                  <c:v>122</c:v>
                </c:pt>
                <c:pt idx="7">
                  <c:v>135.5</c:v>
                </c:pt>
                <c:pt idx="8">
                  <c:v>137.5</c:v>
                </c:pt>
                <c:pt idx="9">
                  <c:v>171.5</c:v>
                </c:pt>
              </c:numCache>
            </c:numRef>
          </c:xVal>
          <c:yVal>
            <c:numRef>
              <c:f>'USGS Church Sediment'!$O$4:$O$13</c:f>
              <c:numCache>
                <c:formatCode>#,##0</c:formatCode>
                <c:ptCount val="10"/>
                <c:pt idx="0">
                  <c:v>1200</c:v>
                </c:pt>
                <c:pt idx="1">
                  <c:v>490</c:v>
                </c:pt>
                <c:pt idx="2">
                  <c:v>440</c:v>
                </c:pt>
                <c:pt idx="3">
                  <c:v>270</c:v>
                </c:pt>
                <c:pt idx="4">
                  <c:v>260</c:v>
                </c:pt>
                <c:pt idx="5">
                  <c:v>320</c:v>
                </c:pt>
                <c:pt idx="6">
                  <c:v>140</c:v>
                </c:pt>
                <c:pt idx="7">
                  <c:v>31</c:v>
                </c:pt>
                <c:pt idx="8">
                  <c:v>28</c:v>
                </c:pt>
                <c:pt idx="9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F9-4933-81AD-53FA4839B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18032"/>
        <c:axId val="1147618424"/>
      </c:scatterChart>
      <c:valAx>
        <c:axId val="1147618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Distance from GKM Source (km)</a:t>
                </a:r>
              </a:p>
            </c:rich>
          </c:tx>
          <c:layout>
            <c:manualLayout>
              <c:xMode val="edge"/>
              <c:yMode val="edge"/>
              <c:x val="0.33054992627913543"/>
              <c:y val="0.866874817731116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18424"/>
        <c:crosses val="autoZero"/>
        <c:crossBetween val="midCat"/>
      </c:valAx>
      <c:valAx>
        <c:axId val="1147618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(mg/kg)</a:t>
                </a:r>
              </a:p>
            </c:rich>
          </c:tx>
          <c:layout>
            <c:manualLayout>
              <c:xMode val="edge"/>
              <c:yMode val="edge"/>
              <c:x val="1.8629407850964737E-2"/>
              <c:y val="0.1652742091449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18032"/>
        <c:crosses val="autoZero"/>
        <c:crossBetween val="midCat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Zinc in Sediment</a:t>
            </a:r>
          </a:p>
        </c:rich>
      </c:tx>
      <c:layout>
        <c:manualLayout>
          <c:xMode val="edge"/>
          <c:yMode val="edge"/>
          <c:x val="0.39452433715246676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'USGS Church Sediment'!$D$4:$D$13</c:f>
              <c:numCache>
                <c:formatCode>#,##0</c:formatCode>
                <c:ptCount val="10"/>
                <c:pt idx="0">
                  <c:v>26.25</c:v>
                </c:pt>
                <c:pt idx="1">
                  <c:v>72.5</c:v>
                </c:pt>
                <c:pt idx="2">
                  <c:v>82.35</c:v>
                </c:pt>
                <c:pt idx="3">
                  <c:v>100.75</c:v>
                </c:pt>
                <c:pt idx="4">
                  <c:v>105</c:v>
                </c:pt>
                <c:pt idx="5">
                  <c:v>106.2</c:v>
                </c:pt>
                <c:pt idx="6">
                  <c:v>122</c:v>
                </c:pt>
                <c:pt idx="7">
                  <c:v>135.5</c:v>
                </c:pt>
                <c:pt idx="8">
                  <c:v>137.5</c:v>
                </c:pt>
                <c:pt idx="9">
                  <c:v>171.5</c:v>
                </c:pt>
              </c:numCache>
            </c:numRef>
          </c:xVal>
          <c:yVal>
            <c:numRef>
              <c:f>'USGS Church Sediment'!$Q$4:$Q$13</c:f>
              <c:numCache>
                <c:formatCode>#,##0</c:formatCode>
                <c:ptCount val="10"/>
                <c:pt idx="0">
                  <c:v>790</c:v>
                </c:pt>
                <c:pt idx="1">
                  <c:v>1200</c:v>
                </c:pt>
                <c:pt idx="2">
                  <c:v>500</c:v>
                </c:pt>
                <c:pt idx="3">
                  <c:v>620</c:v>
                </c:pt>
                <c:pt idx="4">
                  <c:v>790</c:v>
                </c:pt>
                <c:pt idx="5">
                  <c:v>830</c:v>
                </c:pt>
                <c:pt idx="6">
                  <c:v>1100</c:v>
                </c:pt>
                <c:pt idx="7">
                  <c:v>230</c:v>
                </c:pt>
                <c:pt idx="8">
                  <c:v>240</c:v>
                </c:pt>
                <c:pt idx="9">
                  <c:v>290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6B-4AF8-8886-E572455C4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19208"/>
        <c:axId val="1147619600"/>
      </c:scatterChart>
      <c:valAx>
        <c:axId val="1147619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Distance from GKM Source (km)</a:t>
                </a:r>
              </a:p>
            </c:rich>
          </c:tx>
          <c:layout>
            <c:manualLayout>
              <c:xMode val="edge"/>
              <c:yMode val="edge"/>
              <c:x val="0.33054992627913543"/>
              <c:y val="0.866874817731116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19600"/>
        <c:crosses val="autoZero"/>
        <c:crossBetween val="midCat"/>
      </c:valAx>
      <c:valAx>
        <c:axId val="114761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(mg/kg)</a:t>
                </a:r>
              </a:p>
            </c:rich>
          </c:tx>
          <c:layout>
            <c:manualLayout>
              <c:xMode val="edge"/>
              <c:yMode val="edge"/>
              <c:x val="1.8629407850964737E-2"/>
              <c:y val="0.1652742091449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19208"/>
        <c:crosses val="autoZero"/>
        <c:crossBetween val="midCat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Arsenic in Sediment</a:t>
            </a:r>
          </a:p>
        </c:rich>
      </c:tx>
      <c:layout>
        <c:manualLayout>
          <c:xMode val="edge"/>
          <c:yMode val="edge"/>
          <c:x val="0.38654034779517105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02425991571773"/>
          <c:y val="0.1580621027022785"/>
          <c:w val="0.78657611025713414"/>
          <c:h val="0.6300960054411802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'USGS Church Sediment'!$E$4:$E$13</c:f>
              <c:numCache>
                <c:formatCode>#,##0</c:formatCode>
                <c:ptCount val="10"/>
                <c:pt idx="0">
                  <c:v>16.399999999999999</c:v>
                </c:pt>
                <c:pt idx="1">
                  <c:v>62.65</c:v>
                </c:pt>
                <c:pt idx="2">
                  <c:v>72.5</c:v>
                </c:pt>
                <c:pt idx="3">
                  <c:v>90.9</c:v>
                </c:pt>
                <c:pt idx="4">
                  <c:v>95.15</c:v>
                </c:pt>
                <c:pt idx="5">
                  <c:v>96.350000000000009</c:v>
                </c:pt>
                <c:pt idx="6">
                  <c:v>112.15</c:v>
                </c:pt>
                <c:pt idx="7">
                  <c:v>125.65</c:v>
                </c:pt>
                <c:pt idx="8">
                  <c:v>127.65</c:v>
                </c:pt>
                <c:pt idx="9">
                  <c:v>161.65</c:v>
                </c:pt>
              </c:numCache>
            </c:numRef>
          </c:xVal>
          <c:yVal>
            <c:numRef>
              <c:f>'USGS Church Sediment'!$I$4:$I$13</c:f>
              <c:numCache>
                <c:formatCode>#,##0</c:formatCode>
                <c:ptCount val="10"/>
                <c:pt idx="0">
                  <c:v>20</c:v>
                </c:pt>
                <c:pt idx="1">
                  <c:v>10</c:v>
                </c:pt>
                <c:pt idx="2">
                  <c:v>6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6E-4C3F-8B86-1CD8B555F8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20384"/>
        <c:axId val="1147620776"/>
      </c:scatterChart>
      <c:valAx>
        <c:axId val="1147620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Distance from GKM Source (km)</a:t>
                </a:r>
              </a:p>
            </c:rich>
          </c:tx>
          <c:layout>
            <c:manualLayout>
              <c:xMode val="edge"/>
              <c:yMode val="edge"/>
              <c:x val="0.33054992627913543"/>
              <c:y val="0.866874817731116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20776"/>
        <c:crosses val="autoZero"/>
        <c:crossBetween val="midCat"/>
      </c:valAx>
      <c:valAx>
        <c:axId val="1147620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(mg/kg)</a:t>
                </a:r>
              </a:p>
            </c:rich>
          </c:tx>
          <c:layout>
            <c:manualLayout>
              <c:xMode val="edge"/>
              <c:yMode val="edge"/>
              <c:x val="4.0026560424966801E-2"/>
              <c:y val="0.2045939606386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20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Barium</a:t>
            </a:r>
            <a:r>
              <a:rPr lang="en-US" baseline="0"/>
              <a:t> </a:t>
            </a:r>
            <a:r>
              <a:rPr lang="en-US"/>
              <a:t>in Sediment</a:t>
            </a:r>
          </a:p>
        </c:rich>
      </c:tx>
      <c:layout>
        <c:manualLayout>
          <c:xMode val="edge"/>
          <c:yMode val="edge"/>
          <c:x val="0.39984702510988529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'USGS Church Sediment'!$D$4:$D$13</c:f>
              <c:numCache>
                <c:formatCode>#,##0</c:formatCode>
                <c:ptCount val="10"/>
                <c:pt idx="0">
                  <c:v>26.25</c:v>
                </c:pt>
                <c:pt idx="1">
                  <c:v>72.5</c:v>
                </c:pt>
                <c:pt idx="2">
                  <c:v>82.35</c:v>
                </c:pt>
                <c:pt idx="3">
                  <c:v>100.75</c:v>
                </c:pt>
                <c:pt idx="4">
                  <c:v>105</c:v>
                </c:pt>
                <c:pt idx="5">
                  <c:v>106.2</c:v>
                </c:pt>
                <c:pt idx="6">
                  <c:v>122</c:v>
                </c:pt>
                <c:pt idx="7">
                  <c:v>135.5</c:v>
                </c:pt>
                <c:pt idx="8">
                  <c:v>137.5</c:v>
                </c:pt>
                <c:pt idx="9">
                  <c:v>171.5</c:v>
                </c:pt>
              </c:numCache>
            </c:numRef>
          </c:xVal>
          <c:yVal>
            <c:numRef>
              <c:f>'USGS Church Sediment'!$J$4:$J$13</c:f>
              <c:numCache>
                <c:formatCode>#,##0</c:formatCode>
                <c:ptCount val="10"/>
                <c:pt idx="0">
                  <c:v>85</c:v>
                </c:pt>
                <c:pt idx="1">
                  <c:v>120</c:v>
                </c:pt>
                <c:pt idx="2">
                  <c:v>92</c:v>
                </c:pt>
                <c:pt idx="3">
                  <c:v>83</c:v>
                </c:pt>
                <c:pt idx="4">
                  <c:v>110</c:v>
                </c:pt>
                <c:pt idx="5">
                  <c:v>130</c:v>
                </c:pt>
                <c:pt idx="6">
                  <c:v>210</c:v>
                </c:pt>
                <c:pt idx="7">
                  <c:v>190</c:v>
                </c:pt>
                <c:pt idx="8">
                  <c:v>210</c:v>
                </c:pt>
                <c:pt idx="9">
                  <c:v>180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53-469E-B1C5-6B7F02BF5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21560"/>
        <c:axId val="1147621952"/>
      </c:scatterChart>
      <c:valAx>
        <c:axId val="1147621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Distance from GKM Source (km)</a:t>
                </a:r>
              </a:p>
            </c:rich>
          </c:tx>
          <c:layout>
            <c:manualLayout>
              <c:xMode val="edge"/>
              <c:yMode val="edge"/>
              <c:x val="0.33054992627913543"/>
              <c:y val="0.866874817731116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21952"/>
        <c:crosses val="autoZero"/>
        <c:crossBetween val="midCat"/>
      </c:valAx>
      <c:valAx>
        <c:axId val="114762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(mg/kg)</a:t>
                </a:r>
              </a:p>
            </c:rich>
          </c:tx>
          <c:layout>
            <c:manualLayout>
              <c:xMode val="edge"/>
              <c:yMode val="edge"/>
              <c:x val="1.8629407850964737E-2"/>
              <c:y val="0.1652742091449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21560"/>
        <c:crosses val="autoZero"/>
        <c:crossBetween val="midCat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Magnesium at Durango</a:t>
            </a:r>
          </a:p>
        </c:rich>
      </c:tx>
      <c:layout>
        <c:manualLayout>
          <c:xMode val="edge"/>
          <c:yMode val="edge"/>
          <c:x val="0.30775349740517288"/>
          <c:y val="4.40740994332230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919236813694493"/>
          <c:y val="0.15754482863555097"/>
          <c:w val="0.74938058867778712"/>
          <c:h val="0.672189889307314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forward val="1000"/>
            <c:dispRSqr val="1"/>
            <c:dispEq val="1"/>
            <c:trendlineLbl>
              <c:layout>
                <c:manualLayout>
                  <c:x val="4.4892562323512498E-2"/>
                  <c:y val="-0.285096276008977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Dissolved'!$D$3:$D$171</c:f>
              <c:numCache>
                <c:formatCode>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 formatCode="General">
                  <c:v>327</c:v>
                </c:pt>
                <c:pt idx="154" formatCode="#,##0">
                  <c:v>2250</c:v>
                </c:pt>
                <c:pt idx="155" formatCode="#,##0">
                  <c:v>2920</c:v>
                </c:pt>
                <c:pt idx="156" formatCode="#,##0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Dissolved'!$N$3:$N$155</c:f>
              <c:numCache>
                <c:formatCode>0.0000</c:formatCode>
                <c:ptCount val="153"/>
                <c:pt idx="0">
                  <c:v>10.869</c:v>
                </c:pt>
                <c:pt idx="1">
                  <c:v>10.891999999999999</c:v>
                </c:pt>
                <c:pt idx="2">
                  <c:v>11.269</c:v>
                </c:pt>
                <c:pt idx="3">
                  <c:v>10.226000000000001</c:v>
                </c:pt>
                <c:pt idx="4">
                  <c:v>9.6319999999999997</c:v>
                </c:pt>
                <c:pt idx="5">
                  <c:v>8.8089999999999993</c:v>
                </c:pt>
                <c:pt idx="6">
                  <c:v>14.97</c:v>
                </c:pt>
                <c:pt idx="7">
                  <c:v>8.7349999999999994</c:v>
                </c:pt>
                <c:pt idx="8">
                  <c:v>9.1829999999999998</c:v>
                </c:pt>
                <c:pt idx="9">
                  <c:v>4.6360000000000001</c:v>
                </c:pt>
                <c:pt idx="10">
                  <c:v>4.5460000000000003</c:v>
                </c:pt>
                <c:pt idx="11">
                  <c:v>3.9609999999999999</c:v>
                </c:pt>
                <c:pt idx="12">
                  <c:v>3.7989999999999999</c:v>
                </c:pt>
                <c:pt idx="13">
                  <c:v>3.157</c:v>
                </c:pt>
                <c:pt idx="14">
                  <c:v>3.4340000000000002</c:v>
                </c:pt>
                <c:pt idx="15">
                  <c:v>12.933999999999999</c:v>
                </c:pt>
                <c:pt idx="16">
                  <c:v>12.439</c:v>
                </c:pt>
                <c:pt idx="17">
                  <c:v>12.65</c:v>
                </c:pt>
                <c:pt idx="18">
                  <c:v>15.664</c:v>
                </c:pt>
                <c:pt idx="19">
                  <c:v>12.874000000000001</c:v>
                </c:pt>
                <c:pt idx="20">
                  <c:v>12.185</c:v>
                </c:pt>
                <c:pt idx="21">
                  <c:v>13.1</c:v>
                </c:pt>
                <c:pt idx="22">
                  <c:v>13.782</c:v>
                </c:pt>
                <c:pt idx="23">
                  <c:v>12.769</c:v>
                </c:pt>
                <c:pt idx="24">
                  <c:v>12.794</c:v>
                </c:pt>
                <c:pt idx="25">
                  <c:v>14.172000000000001</c:v>
                </c:pt>
                <c:pt idx="26">
                  <c:v>12.151</c:v>
                </c:pt>
                <c:pt idx="27">
                  <c:v>11.75</c:v>
                </c:pt>
                <c:pt idx="28">
                  <c:v>10.977</c:v>
                </c:pt>
                <c:pt idx="29">
                  <c:v>10.831</c:v>
                </c:pt>
                <c:pt idx="30">
                  <c:v>10.492000000000001</c:v>
                </c:pt>
                <c:pt idx="31">
                  <c:v>6.8540000000000001</c:v>
                </c:pt>
                <c:pt idx="32">
                  <c:v>6.359</c:v>
                </c:pt>
                <c:pt idx="33">
                  <c:v>6.0940000000000003</c:v>
                </c:pt>
                <c:pt idx="34">
                  <c:v>2.427</c:v>
                </c:pt>
                <c:pt idx="35">
                  <c:v>2.7349999999999999</c:v>
                </c:pt>
                <c:pt idx="36">
                  <c:v>7.8390000000000004</c:v>
                </c:pt>
                <c:pt idx="37">
                  <c:v>8.1579999999999995</c:v>
                </c:pt>
                <c:pt idx="38">
                  <c:v>10.744999999999999</c:v>
                </c:pt>
                <c:pt idx="39">
                  <c:v>10.494</c:v>
                </c:pt>
                <c:pt idx="40">
                  <c:v>11.451000000000001</c:v>
                </c:pt>
                <c:pt idx="41">
                  <c:v>11.856999999999999</c:v>
                </c:pt>
                <c:pt idx="42">
                  <c:v>10.84</c:v>
                </c:pt>
                <c:pt idx="43">
                  <c:v>11.007999999999999</c:v>
                </c:pt>
                <c:pt idx="44">
                  <c:v>10.787000000000001</c:v>
                </c:pt>
                <c:pt idx="45">
                  <c:v>10.423</c:v>
                </c:pt>
                <c:pt idx="46">
                  <c:v>11.180999999999999</c:v>
                </c:pt>
                <c:pt idx="47">
                  <c:v>11.154</c:v>
                </c:pt>
                <c:pt idx="48">
                  <c:v>11.292999999999999</c:v>
                </c:pt>
                <c:pt idx="49">
                  <c:v>10.736000000000001</c:v>
                </c:pt>
                <c:pt idx="50">
                  <c:v>9.7420000000000009</c:v>
                </c:pt>
                <c:pt idx="51">
                  <c:v>7.718</c:v>
                </c:pt>
                <c:pt idx="52">
                  <c:v>7.306</c:v>
                </c:pt>
                <c:pt idx="53">
                  <c:v>7.0650000000000004</c:v>
                </c:pt>
                <c:pt idx="54">
                  <c:v>7.0720000000000001</c:v>
                </c:pt>
                <c:pt idx="55">
                  <c:v>2.8159999999999998</c:v>
                </c:pt>
                <c:pt idx="56">
                  <c:v>2.911</c:v>
                </c:pt>
                <c:pt idx="57">
                  <c:v>2.2400000000000002</c:v>
                </c:pt>
                <c:pt idx="58">
                  <c:v>3.032</c:v>
                </c:pt>
                <c:pt idx="59">
                  <c:v>2.9390000000000001</c:v>
                </c:pt>
                <c:pt idx="60">
                  <c:v>5.5220000000000002</c:v>
                </c:pt>
                <c:pt idx="61">
                  <c:v>5.718</c:v>
                </c:pt>
                <c:pt idx="62">
                  <c:v>5.7779999999999996</c:v>
                </c:pt>
                <c:pt idx="63">
                  <c:v>9.4429999999999996</c:v>
                </c:pt>
                <c:pt idx="64">
                  <c:v>9.9090000000000007</c:v>
                </c:pt>
                <c:pt idx="65">
                  <c:v>7.9909999999999997</c:v>
                </c:pt>
                <c:pt idx="66">
                  <c:v>6.2770000000000001</c:v>
                </c:pt>
                <c:pt idx="67">
                  <c:v>7.9489999999999998</c:v>
                </c:pt>
                <c:pt idx="68">
                  <c:v>9.4649999999999999</c:v>
                </c:pt>
                <c:pt idx="69">
                  <c:v>9.2390000000000008</c:v>
                </c:pt>
                <c:pt idx="70">
                  <c:v>9.48</c:v>
                </c:pt>
                <c:pt idx="71">
                  <c:v>10.917</c:v>
                </c:pt>
                <c:pt idx="72">
                  <c:v>10.773999999999999</c:v>
                </c:pt>
                <c:pt idx="73">
                  <c:v>10.005000000000001</c:v>
                </c:pt>
                <c:pt idx="74">
                  <c:v>10.603999999999999</c:v>
                </c:pt>
                <c:pt idx="75">
                  <c:v>10.026999999999999</c:v>
                </c:pt>
                <c:pt idx="76">
                  <c:v>10.855</c:v>
                </c:pt>
                <c:pt idx="77">
                  <c:v>12.013</c:v>
                </c:pt>
                <c:pt idx="78">
                  <c:v>11.189</c:v>
                </c:pt>
                <c:pt idx="79">
                  <c:v>9.4390000000000001</c:v>
                </c:pt>
                <c:pt idx="80">
                  <c:v>8.2889999999999997</c:v>
                </c:pt>
                <c:pt idx="81">
                  <c:v>4.9610000000000003</c:v>
                </c:pt>
                <c:pt idx="82">
                  <c:v>5.18</c:v>
                </c:pt>
                <c:pt idx="83">
                  <c:v>3.8330000000000002</c:v>
                </c:pt>
                <c:pt idx="84">
                  <c:v>4.8129999999999997</c:v>
                </c:pt>
                <c:pt idx="85">
                  <c:v>4.7270000000000003</c:v>
                </c:pt>
                <c:pt idx="86">
                  <c:v>3.7069999999999999</c:v>
                </c:pt>
                <c:pt idx="87">
                  <c:v>4.3849999999999998</c:v>
                </c:pt>
                <c:pt idx="88">
                  <c:v>4.048</c:v>
                </c:pt>
                <c:pt idx="89">
                  <c:v>10.396000000000001</c:v>
                </c:pt>
                <c:pt idx="90">
                  <c:v>10.768000000000001</c:v>
                </c:pt>
                <c:pt idx="91">
                  <c:v>11.487</c:v>
                </c:pt>
                <c:pt idx="92">
                  <c:v>11.292</c:v>
                </c:pt>
                <c:pt idx="93">
                  <c:v>11.632</c:v>
                </c:pt>
                <c:pt idx="94">
                  <c:v>15.137</c:v>
                </c:pt>
                <c:pt idx="95">
                  <c:v>12.007999999999999</c:v>
                </c:pt>
                <c:pt idx="96">
                  <c:v>14.416</c:v>
                </c:pt>
                <c:pt idx="97">
                  <c:v>12.433999999999999</c:v>
                </c:pt>
                <c:pt idx="98">
                  <c:v>11.989000000000001</c:v>
                </c:pt>
                <c:pt idx="99">
                  <c:v>11.124000000000001</c:v>
                </c:pt>
                <c:pt idx="100">
                  <c:v>11.423</c:v>
                </c:pt>
                <c:pt idx="101">
                  <c:v>10.095000000000001</c:v>
                </c:pt>
                <c:pt idx="102">
                  <c:v>9.7680000000000007</c:v>
                </c:pt>
                <c:pt idx="103">
                  <c:v>11.936</c:v>
                </c:pt>
                <c:pt idx="104">
                  <c:v>11.99</c:v>
                </c:pt>
                <c:pt idx="105">
                  <c:v>9.25</c:v>
                </c:pt>
                <c:pt idx="106">
                  <c:v>8.1259999999999994</c:v>
                </c:pt>
                <c:pt idx="107">
                  <c:v>3.641</c:v>
                </c:pt>
                <c:pt idx="108">
                  <c:v>4.0519999999999996</c:v>
                </c:pt>
                <c:pt idx="109">
                  <c:v>4.0599999999999996</c:v>
                </c:pt>
                <c:pt idx="110">
                  <c:v>3.6640000000000001</c:v>
                </c:pt>
                <c:pt idx="111">
                  <c:v>13.404999999999999</c:v>
                </c:pt>
                <c:pt idx="112">
                  <c:v>11.365</c:v>
                </c:pt>
                <c:pt idx="113">
                  <c:v>8.4269999999999996</c:v>
                </c:pt>
                <c:pt idx="114">
                  <c:v>8.2370000000000001</c:v>
                </c:pt>
                <c:pt idx="115">
                  <c:v>7.55</c:v>
                </c:pt>
                <c:pt idx="116">
                  <c:v>10.345000000000001</c:v>
                </c:pt>
                <c:pt idx="117">
                  <c:v>10.211</c:v>
                </c:pt>
                <c:pt idx="118">
                  <c:v>5.8550000000000004</c:v>
                </c:pt>
                <c:pt idx="119">
                  <c:v>6.58</c:v>
                </c:pt>
                <c:pt idx="120">
                  <c:v>8.2850000000000001</c:v>
                </c:pt>
                <c:pt idx="121">
                  <c:v>7.984</c:v>
                </c:pt>
                <c:pt idx="122">
                  <c:v>9.9499999999999993</c:v>
                </c:pt>
                <c:pt idx="123">
                  <c:v>9.24</c:v>
                </c:pt>
                <c:pt idx="124">
                  <c:v>10.670999999999999</c:v>
                </c:pt>
                <c:pt idx="125">
                  <c:v>11.042999999999999</c:v>
                </c:pt>
                <c:pt idx="126">
                  <c:v>12.157</c:v>
                </c:pt>
                <c:pt idx="127">
                  <c:v>10.515000000000001</c:v>
                </c:pt>
                <c:pt idx="128">
                  <c:v>10.76</c:v>
                </c:pt>
                <c:pt idx="129">
                  <c:v>10.247999999999999</c:v>
                </c:pt>
                <c:pt idx="130">
                  <c:v>11</c:v>
                </c:pt>
                <c:pt idx="131">
                  <c:v>7.4480000000000004</c:v>
                </c:pt>
                <c:pt idx="132">
                  <c:v>7</c:v>
                </c:pt>
                <c:pt idx="133">
                  <c:v>5.742</c:v>
                </c:pt>
                <c:pt idx="134">
                  <c:v>6.4269999999999996</c:v>
                </c:pt>
                <c:pt idx="135">
                  <c:v>2.3029999999999999</c:v>
                </c:pt>
                <c:pt idx="136">
                  <c:v>2.6339999999999999</c:v>
                </c:pt>
                <c:pt idx="137">
                  <c:v>4.407</c:v>
                </c:pt>
                <c:pt idx="138">
                  <c:v>3.8879999999999999</c:v>
                </c:pt>
                <c:pt idx="139">
                  <c:v>8.359</c:v>
                </c:pt>
                <c:pt idx="140">
                  <c:v>6.423</c:v>
                </c:pt>
                <c:pt idx="141">
                  <c:v>8.8000000000000007</c:v>
                </c:pt>
                <c:pt idx="142">
                  <c:v>12.634</c:v>
                </c:pt>
                <c:pt idx="143">
                  <c:v>14.255000000000001</c:v>
                </c:pt>
                <c:pt idx="144">
                  <c:v>5.8390000000000004</c:v>
                </c:pt>
                <c:pt idx="145">
                  <c:v>6.2489999999999997</c:v>
                </c:pt>
                <c:pt idx="146">
                  <c:v>5.7</c:v>
                </c:pt>
                <c:pt idx="147">
                  <c:v>10.347</c:v>
                </c:pt>
                <c:pt idx="148">
                  <c:v>9.8290000000000006</c:v>
                </c:pt>
                <c:pt idx="149">
                  <c:v>10.93</c:v>
                </c:pt>
                <c:pt idx="150">
                  <c:v>9.1440000000000001</c:v>
                </c:pt>
                <c:pt idx="151">
                  <c:v>6</c:v>
                </c:pt>
                <c:pt idx="152">
                  <c:v>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0A-4887-B614-9ED4D6B41D31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Dissolved'!$N$160:$N$171</c:f>
              <c:numCache>
                <c:formatCode>0.0000</c:formatCode>
                <c:ptCount val="12"/>
                <c:pt idx="0">
                  <c:v>9.5</c:v>
                </c:pt>
                <c:pt idx="1">
                  <c:v>6.7</c:v>
                </c:pt>
                <c:pt idx="6">
                  <c:v>2.5</c:v>
                </c:pt>
                <c:pt idx="8">
                  <c:v>2.5</c:v>
                </c:pt>
                <c:pt idx="9">
                  <c:v>2.6</c:v>
                </c:pt>
                <c:pt idx="10">
                  <c:v>2.7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0A-4887-B614-9ED4D6B41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714272"/>
        <c:axId val="71071466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Dissolved'!$A$179</c15:sqref>
                        </c15:formulaRef>
                      </c:ext>
                    </c:extLst>
                    <c:strCache>
                      <c:ptCount val="1"/>
                      <c:pt idx="0">
                        <c:v>USGS Historic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8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'Durango Dissolved'!$D$155:$D$171</c15:sqref>
                        </c15:formulaRef>
                      </c:ext>
                    </c:extLst>
                    <c:numCache>
                      <c:formatCode>General</c:formatCode>
                      <c:ptCount val="17"/>
                      <c:pt idx="0" formatCode="0">
                        <c:v>955</c:v>
                      </c:pt>
                      <c:pt idx="1">
                        <c:v>327</c:v>
                      </c:pt>
                      <c:pt idx="2" formatCode="#,##0">
                        <c:v>2250</c:v>
                      </c:pt>
                      <c:pt idx="3" formatCode="#,##0">
                        <c:v>2920</c:v>
                      </c:pt>
                      <c:pt idx="4" formatCode="#,##0">
                        <c:v>1110</c:v>
                      </c:pt>
                      <c:pt idx="5" formatCode="0">
                        <c:v>355</c:v>
                      </c:pt>
                      <c:pt idx="6" formatCode="0">
                        <c:v>701</c:v>
                      </c:pt>
                      <c:pt idx="7" formatCode="0">
                        <c:v>673</c:v>
                      </c:pt>
                      <c:pt idx="8" formatCode="0">
                        <c:v>1440</c:v>
                      </c:pt>
                      <c:pt idx="9" formatCode="0">
                        <c:v>1730</c:v>
                      </c:pt>
                      <c:pt idx="10" formatCode="0">
                        <c:v>2560</c:v>
                      </c:pt>
                      <c:pt idx="11" formatCode="0">
                        <c:v>5110</c:v>
                      </c:pt>
                      <c:pt idx="12" formatCode="0">
                        <c:v>5110</c:v>
                      </c:pt>
                      <c:pt idx="13" formatCode="0">
                        <c:v>4300</c:v>
                      </c:pt>
                      <c:pt idx="14" formatCode="0">
                        <c:v>4300</c:v>
                      </c:pt>
                      <c:pt idx="15" formatCode="0">
                        <c:v>4300</c:v>
                      </c:pt>
                      <c:pt idx="16" formatCode="0">
                        <c:v>2750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Dissolved'!$N$155:$N$171</c15:sqref>
                        </c15:formulaRef>
                      </c:ext>
                    </c:extLst>
                    <c:numCache>
                      <c:formatCode>0.0000</c:formatCode>
                      <c:ptCount val="17"/>
                      <c:pt idx="0">
                        <c:v>3.6</c:v>
                      </c:pt>
                      <c:pt idx="5">
                        <c:v>9.5</c:v>
                      </c:pt>
                      <c:pt idx="6">
                        <c:v>6.7</c:v>
                      </c:pt>
                      <c:pt idx="11">
                        <c:v>2.5</c:v>
                      </c:pt>
                      <c:pt idx="13">
                        <c:v>2.5</c:v>
                      </c:pt>
                      <c:pt idx="14">
                        <c:v>2.6</c:v>
                      </c:pt>
                      <c:pt idx="15">
                        <c:v>2.7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80A-4887-B614-9ED4D6B41D31}"/>
                  </c:ext>
                </c:extLst>
              </c15:ser>
            </c15:filteredScatterSeries>
          </c:ext>
        </c:extLst>
      </c:scatterChart>
      <c:valAx>
        <c:axId val="710714272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10714664"/>
        <c:crossesAt val="0"/>
        <c:crossBetween val="midCat"/>
      </c:valAx>
      <c:valAx>
        <c:axId val="710714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100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3.0928303027646764E-2"/>
              <c:y val="0.273918915963997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1071427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4958439881642036"/>
          <c:y val="0.17574985735478713"/>
          <c:w val="0.56273539948516837"/>
          <c:h val="7.1990262086804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Manganese in Sediment</a:t>
            </a:r>
          </a:p>
        </c:rich>
      </c:tx>
      <c:layout>
        <c:manualLayout>
          <c:xMode val="edge"/>
          <c:yMode val="edge"/>
          <c:x val="0.39984702510988529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'USGS Church Sediment'!$D$4:$D$13</c:f>
              <c:numCache>
                <c:formatCode>#,##0</c:formatCode>
                <c:ptCount val="10"/>
                <c:pt idx="0">
                  <c:v>26.25</c:v>
                </c:pt>
                <c:pt idx="1">
                  <c:v>72.5</c:v>
                </c:pt>
                <c:pt idx="2">
                  <c:v>82.35</c:v>
                </c:pt>
                <c:pt idx="3">
                  <c:v>100.75</c:v>
                </c:pt>
                <c:pt idx="4">
                  <c:v>105</c:v>
                </c:pt>
                <c:pt idx="5">
                  <c:v>106.2</c:v>
                </c:pt>
                <c:pt idx="6">
                  <c:v>122</c:v>
                </c:pt>
                <c:pt idx="7">
                  <c:v>135.5</c:v>
                </c:pt>
                <c:pt idx="8">
                  <c:v>137.5</c:v>
                </c:pt>
                <c:pt idx="9">
                  <c:v>171.5</c:v>
                </c:pt>
              </c:numCache>
            </c:numRef>
          </c:xVal>
          <c:yVal>
            <c:numRef>
              <c:f>'USGS Church Sediment'!$N$4:$N$13</c:f>
              <c:numCache>
                <c:formatCode>#,##0</c:formatCode>
                <c:ptCount val="10"/>
                <c:pt idx="0">
                  <c:v>5200</c:v>
                </c:pt>
                <c:pt idx="1">
                  <c:v>3400</c:v>
                </c:pt>
                <c:pt idx="2">
                  <c:v>2300</c:v>
                </c:pt>
                <c:pt idx="3">
                  <c:v>2700</c:v>
                </c:pt>
                <c:pt idx="4">
                  <c:v>3300</c:v>
                </c:pt>
                <c:pt idx="5">
                  <c:v>3200</c:v>
                </c:pt>
                <c:pt idx="6">
                  <c:v>4400</c:v>
                </c:pt>
                <c:pt idx="7">
                  <c:v>1100</c:v>
                </c:pt>
                <c:pt idx="8">
                  <c:v>1100</c:v>
                </c:pt>
                <c:pt idx="9">
                  <c:v>1100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DE-4337-B585-949CFD874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7622736"/>
        <c:axId val="1147623128"/>
      </c:scatterChart>
      <c:valAx>
        <c:axId val="1147622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Distance from GKM Source (km)</a:t>
                </a:r>
              </a:p>
            </c:rich>
          </c:tx>
          <c:layout>
            <c:manualLayout>
              <c:xMode val="edge"/>
              <c:yMode val="edge"/>
              <c:x val="0.33054992627913543"/>
              <c:y val="0.866874817731116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23128"/>
        <c:crosses val="autoZero"/>
        <c:crossBetween val="midCat"/>
      </c:valAx>
      <c:valAx>
        <c:axId val="1147623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(mg/kg)</a:t>
                </a:r>
              </a:p>
            </c:rich>
          </c:tx>
          <c:layout>
            <c:manualLayout>
              <c:xMode val="edge"/>
              <c:yMode val="edge"/>
              <c:x val="1.8629407850964737E-2"/>
              <c:y val="0.165274209144909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47622736"/>
        <c:crosses val="autoZero"/>
        <c:crossBetween val="midCat"/>
        <c:min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Manganese at Durango</a:t>
            </a:r>
          </a:p>
        </c:rich>
      </c:tx>
      <c:layout>
        <c:manualLayout>
          <c:xMode val="edge"/>
          <c:yMode val="edge"/>
          <c:x val="0.24642262009647611"/>
          <c:y val="9.291490737570845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067266727907141"/>
          <c:y val="0.15754482863555097"/>
          <c:w val="0.74938058867778712"/>
          <c:h val="0.672189889307314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forward val="1000"/>
            <c:dispRSqr val="1"/>
            <c:dispEq val="1"/>
            <c:trendlineLbl>
              <c:layout>
                <c:manualLayout>
                  <c:x val="0.18630841585442537"/>
                  <c:y val="-0.4194289626840123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Dissolved'!$D$3:$D$171</c:f>
              <c:numCache>
                <c:formatCode>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 formatCode="General">
                  <c:v>327</c:v>
                </c:pt>
                <c:pt idx="154" formatCode="#,##0">
                  <c:v>2250</c:v>
                </c:pt>
                <c:pt idx="155" formatCode="#,##0">
                  <c:v>2920</c:v>
                </c:pt>
                <c:pt idx="156" formatCode="#,##0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Dissolved'!$O$3:$O$155</c:f>
              <c:numCache>
                <c:formatCode>0.0000</c:formatCode>
                <c:ptCount val="153"/>
                <c:pt idx="0">
                  <c:v>0.15569999999999998</c:v>
                </c:pt>
                <c:pt idx="1">
                  <c:v>0.1527</c:v>
                </c:pt>
                <c:pt idx="2">
                  <c:v>0.18049999999999999</c:v>
                </c:pt>
                <c:pt idx="3">
                  <c:v>0.1895</c:v>
                </c:pt>
                <c:pt idx="4">
                  <c:v>0.15680000000000002</c:v>
                </c:pt>
                <c:pt idx="5">
                  <c:v>0.14480000000000001</c:v>
                </c:pt>
                <c:pt idx="6">
                  <c:v>0.12940000000000002</c:v>
                </c:pt>
                <c:pt idx="7">
                  <c:v>0.14830000000000002</c:v>
                </c:pt>
                <c:pt idx="8">
                  <c:v>0.154</c:v>
                </c:pt>
                <c:pt idx="9">
                  <c:v>4.2000000000000003E-2</c:v>
                </c:pt>
                <c:pt idx="10">
                  <c:v>4.07E-2</c:v>
                </c:pt>
                <c:pt idx="11">
                  <c:v>5.4600000000000003E-2</c:v>
                </c:pt>
                <c:pt idx="12">
                  <c:v>5.67E-2</c:v>
                </c:pt>
                <c:pt idx="13">
                  <c:v>3.6299999999999999E-2</c:v>
                </c:pt>
                <c:pt idx="14">
                  <c:v>3.8200000000000005E-2</c:v>
                </c:pt>
                <c:pt idx="15">
                  <c:v>2.4E-2</c:v>
                </c:pt>
                <c:pt idx="16">
                  <c:v>4.82E-2</c:v>
                </c:pt>
                <c:pt idx="17">
                  <c:v>4.9500000000000002E-2</c:v>
                </c:pt>
                <c:pt idx="18">
                  <c:v>4.1299999999999996E-2</c:v>
                </c:pt>
                <c:pt idx="19">
                  <c:v>1.67E-2</c:v>
                </c:pt>
                <c:pt idx="20">
                  <c:v>5.7200000000000001E-2</c:v>
                </c:pt>
                <c:pt idx="21">
                  <c:v>7.0599999999999996E-2</c:v>
                </c:pt>
                <c:pt idx="22">
                  <c:v>0.15409999999999999</c:v>
                </c:pt>
                <c:pt idx="23">
                  <c:v>0.1515</c:v>
                </c:pt>
                <c:pt idx="24">
                  <c:v>0.19950000000000001</c:v>
                </c:pt>
                <c:pt idx="25">
                  <c:v>0.217</c:v>
                </c:pt>
                <c:pt idx="26">
                  <c:v>0.18840000000000001</c:v>
                </c:pt>
                <c:pt idx="27">
                  <c:v>0.18519999999999998</c:v>
                </c:pt>
                <c:pt idx="28">
                  <c:v>0.19409999999999999</c:v>
                </c:pt>
                <c:pt idx="29">
                  <c:v>0.18530000000000002</c:v>
                </c:pt>
                <c:pt idx="30">
                  <c:v>0.15659999999999999</c:v>
                </c:pt>
                <c:pt idx="31">
                  <c:v>0.16689999999999999</c:v>
                </c:pt>
                <c:pt idx="32">
                  <c:v>8.4599999999999995E-2</c:v>
                </c:pt>
                <c:pt idx="33">
                  <c:v>7.6700000000000004E-2</c:v>
                </c:pt>
                <c:pt idx="34">
                  <c:v>4.36E-2</c:v>
                </c:pt>
                <c:pt idx="35">
                  <c:v>4.87E-2</c:v>
                </c:pt>
                <c:pt idx="36">
                  <c:v>6.2600000000000003E-2</c:v>
                </c:pt>
                <c:pt idx="37">
                  <c:v>6.8099999999999994E-2</c:v>
                </c:pt>
                <c:pt idx="38">
                  <c:v>3.9600000000000003E-2</c:v>
                </c:pt>
                <c:pt idx="39">
                  <c:v>4.2599999999999999E-2</c:v>
                </c:pt>
                <c:pt idx="40">
                  <c:v>4.2900000000000001E-2</c:v>
                </c:pt>
                <c:pt idx="41">
                  <c:v>4.7700000000000006E-2</c:v>
                </c:pt>
                <c:pt idx="42">
                  <c:v>0.125</c:v>
                </c:pt>
                <c:pt idx="43">
                  <c:v>0.21109999999999998</c:v>
                </c:pt>
                <c:pt idx="44">
                  <c:v>0.20730000000000001</c:v>
                </c:pt>
                <c:pt idx="45">
                  <c:v>0.20480000000000001</c:v>
                </c:pt>
                <c:pt idx="46">
                  <c:v>0.1938</c:v>
                </c:pt>
                <c:pt idx="47">
                  <c:v>0.22850000000000001</c:v>
                </c:pt>
                <c:pt idx="48">
                  <c:v>0.2092</c:v>
                </c:pt>
                <c:pt idx="49">
                  <c:v>0.20300000000000001</c:v>
                </c:pt>
                <c:pt idx="50">
                  <c:v>0.1671</c:v>
                </c:pt>
                <c:pt idx="51">
                  <c:v>0.1128</c:v>
                </c:pt>
                <c:pt idx="52">
                  <c:v>0.11370000000000001</c:v>
                </c:pt>
                <c:pt idx="53">
                  <c:v>0.15040000000000001</c:v>
                </c:pt>
                <c:pt idx="54">
                  <c:v>0.12570000000000001</c:v>
                </c:pt>
                <c:pt idx="55">
                  <c:v>3.6400000000000002E-2</c:v>
                </c:pt>
                <c:pt idx="56">
                  <c:v>4.2799999999999998E-2</c:v>
                </c:pt>
                <c:pt idx="57">
                  <c:v>5.0599999999999999E-2</c:v>
                </c:pt>
                <c:pt idx="58">
                  <c:v>5.45E-2</c:v>
                </c:pt>
                <c:pt idx="59">
                  <c:v>5.79E-2</c:v>
                </c:pt>
                <c:pt idx="60">
                  <c:v>8.6699999999999999E-2</c:v>
                </c:pt>
                <c:pt idx="61">
                  <c:v>6.5799999999999997E-2</c:v>
                </c:pt>
                <c:pt idx="62">
                  <c:v>6.59E-2</c:v>
                </c:pt>
                <c:pt idx="63">
                  <c:v>8.0200000000000007E-2</c:v>
                </c:pt>
                <c:pt idx="64">
                  <c:v>9.35E-2</c:v>
                </c:pt>
                <c:pt idx="65">
                  <c:v>6.0700000000000004E-2</c:v>
                </c:pt>
                <c:pt idx="66">
                  <c:v>6.9400000000000003E-2</c:v>
                </c:pt>
                <c:pt idx="67">
                  <c:v>8.5999999999999993E-2</c:v>
                </c:pt>
                <c:pt idx="68">
                  <c:v>0.13569999999999999</c:v>
                </c:pt>
                <c:pt idx="69">
                  <c:v>5.0000000000000001E-3</c:v>
                </c:pt>
                <c:pt idx="70">
                  <c:v>0.16789999999999999</c:v>
                </c:pt>
                <c:pt idx="71">
                  <c:v>0.26219999999999999</c:v>
                </c:pt>
                <c:pt idx="72">
                  <c:v>0.25490000000000002</c:v>
                </c:pt>
                <c:pt idx="73">
                  <c:v>0.21190000000000001</c:v>
                </c:pt>
                <c:pt idx="74">
                  <c:v>0.24659999999999999</c:v>
                </c:pt>
                <c:pt idx="75">
                  <c:v>0.21159999999999998</c:v>
                </c:pt>
                <c:pt idx="76">
                  <c:v>0.23719999999999999</c:v>
                </c:pt>
                <c:pt idx="77">
                  <c:v>0.25939999999999996</c:v>
                </c:pt>
                <c:pt idx="78">
                  <c:v>0.24</c:v>
                </c:pt>
                <c:pt idx="79">
                  <c:v>0.22900000000000001</c:v>
                </c:pt>
                <c:pt idx="80">
                  <c:v>0.18940000000000001</c:v>
                </c:pt>
                <c:pt idx="81">
                  <c:v>6.2E-2</c:v>
                </c:pt>
                <c:pt idx="82">
                  <c:v>5.3100000000000001E-2</c:v>
                </c:pt>
                <c:pt idx="83">
                  <c:v>5.5E-2</c:v>
                </c:pt>
                <c:pt idx="84">
                  <c:v>4.7E-2</c:v>
                </c:pt>
                <c:pt idx="85">
                  <c:v>4.19E-2</c:v>
                </c:pt>
                <c:pt idx="86">
                  <c:v>4.9599999999999998E-2</c:v>
                </c:pt>
                <c:pt idx="87">
                  <c:v>5.8900000000000001E-2</c:v>
                </c:pt>
                <c:pt idx="88">
                  <c:v>0.06</c:v>
                </c:pt>
                <c:pt idx="89">
                  <c:v>3.7999999999999999E-2</c:v>
                </c:pt>
                <c:pt idx="90">
                  <c:v>3.7100000000000001E-2</c:v>
                </c:pt>
                <c:pt idx="91">
                  <c:v>3.9399999999999998E-2</c:v>
                </c:pt>
                <c:pt idx="92">
                  <c:v>4.3200000000000002E-2</c:v>
                </c:pt>
                <c:pt idx="93">
                  <c:v>4.3400000000000001E-2</c:v>
                </c:pt>
                <c:pt idx="94">
                  <c:v>7.1400000000000005E-2</c:v>
                </c:pt>
                <c:pt idx="95">
                  <c:v>8.72E-2</c:v>
                </c:pt>
                <c:pt idx="96">
                  <c:v>0.1036</c:v>
                </c:pt>
                <c:pt idx="97">
                  <c:v>0.10790000000000001</c:v>
                </c:pt>
                <c:pt idx="98">
                  <c:v>0.12409999999999999</c:v>
                </c:pt>
                <c:pt idx="99">
                  <c:v>0.16250000000000001</c:v>
                </c:pt>
                <c:pt idx="100">
                  <c:v>0.1598</c:v>
                </c:pt>
                <c:pt idx="101">
                  <c:v>0.19919999999999999</c:v>
                </c:pt>
                <c:pt idx="102">
                  <c:v>0.1953</c:v>
                </c:pt>
                <c:pt idx="103">
                  <c:v>0.22839999999999999</c:v>
                </c:pt>
                <c:pt idx="104">
                  <c:v>0.2412</c:v>
                </c:pt>
                <c:pt idx="105">
                  <c:v>0.18990000000000001</c:v>
                </c:pt>
                <c:pt idx="106">
                  <c:v>0.18359999999999999</c:v>
                </c:pt>
                <c:pt idx="107">
                  <c:v>7.2800000000000004E-2</c:v>
                </c:pt>
                <c:pt idx="108">
                  <c:v>8.1200000000000008E-2</c:v>
                </c:pt>
                <c:pt idx="109">
                  <c:v>6.2700000000000006E-2</c:v>
                </c:pt>
                <c:pt idx="110">
                  <c:v>6.1499999999999999E-2</c:v>
                </c:pt>
                <c:pt idx="111">
                  <c:v>4.3099999999999999E-2</c:v>
                </c:pt>
                <c:pt idx="112">
                  <c:v>4.1399999999999999E-2</c:v>
                </c:pt>
                <c:pt idx="113">
                  <c:v>5.3600000000000002E-2</c:v>
                </c:pt>
                <c:pt idx="114">
                  <c:v>6.2200000000000005E-2</c:v>
                </c:pt>
                <c:pt idx="115">
                  <c:v>7.7299999999999994E-2</c:v>
                </c:pt>
                <c:pt idx="116">
                  <c:v>4.5100000000000001E-2</c:v>
                </c:pt>
                <c:pt idx="117">
                  <c:v>6.0600000000000001E-2</c:v>
                </c:pt>
                <c:pt idx="118">
                  <c:v>9.1200000000000003E-2</c:v>
                </c:pt>
                <c:pt idx="119">
                  <c:v>0.1017</c:v>
                </c:pt>
                <c:pt idx="120">
                  <c:v>0.14360000000000001</c:v>
                </c:pt>
                <c:pt idx="121">
                  <c:v>0.14299999999999999</c:v>
                </c:pt>
                <c:pt idx="122">
                  <c:v>0.1741</c:v>
                </c:pt>
                <c:pt idx="123">
                  <c:v>0.16450000000000001</c:v>
                </c:pt>
                <c:pt idx="124">
                  <c:v>0.16880000000000001</c:v>
                </c:pt>
                <c:pt idx="125">
                  <c:v>0.17299999999999999</c:v>
                </c:pt>
                <c:pt idx="126">
                  <c:v>0.2591</c:v>
                </c:pt>
                <c:pt idx="127">
                  <c:v>0.2397</c:v>
                </c:pt>
                <c:pt idx="128">
                  <c:v>0.13780000000000001</c:v>
                </c:pt>
                <c:pt idx="129">
                  <c:v>0.1454</c:v>
                </c:pt>
                <c:pt idx="130">
                  <c:v>0.16</c:v>
                </c:pt>
                <c:pt idx="131">
                  <c:v>0.14230000000000001</c:v>
                </c:pt>
                <c:pt idx="132">
                  <c:v>0.1676</c:v>
                </c:pt>
                <c:pt idx="133">
                  <c:v>0.1012</c:v>
                </c:pt>
                <c:pt idx="134">
                  <c:v>0.1118</c:v>
                </c:pt>
                <c:pt idx="135">
                  <c:v>5.3499999999999999E-2</c:v>
                </c:pt>
                <c:pt idx="136">
                  <c:v>7.0300000000000001E-2</c:v>
                </c:pt>
                <c:pt idx="137">
                  <c:v>8.4400000000000003E-2</c:v>
                </c:pt>
                <c:pt idx="138">
                  <c:v>7.9799999999999996E-2</c:v>
                </c:pt>
                <c:pt idx="139">
                  <c:v>8.6499999999999994E-2</c:v>
                </c:pt>
                <c:pt idx="140">
                  <c:v>8.7999999999999995E-2</c:v>
                </c:pt>
                <c:pt idx="141">
                  <c:v>6.5000000000000002E-2</c:v>
                </c:pt>
                <c:pt idx="142">
                  <c:v>4.1399999999999999E-2</c:v>
                </c:pt>
                <c:pt idx="143">
                  <c:v>4.9799999999999997E-2</c:v>
                </c:pt>
                <c:pt idx="144">
                  <c:v>7.1800000000000003E-2</c:v>
                </c:pt>
                <c:pt idx="145">
                  <c:v>6.7000000000000004E-2</c:v>
                </c:pt>
                <c:pt idx="146">
                  <c:v>7.6999999999999999E-2</c:v>
                </c:pt>
                <c:pt idx="147">
                  <c:v>0.1356</c:v>
                </c:pt>
                <c:pt idx="148">
                  <c:v>0.1328</c:v>
                </c:pt>
                <c:pt idx="149">
                  <c:v>0.18480000000000002</c:v>
                </c:pt>
                <c:pt idx="150">
                  <c:v>0.1716</c:v>
                </c:pt>
                <c:pt idx="151">
                  <c:v>6.3E-2</c:v>
                </c:pt>
                <c:pt idx="152">
                  <c:v>4.5999999999999999E-2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45-48C3-B847-33BFE17D729D}"/>
            </c:ext>
          </c:extLst>
        </c:ser>
        <c:ser>
          <c:idx val="1"/>
          <c:order val="1"/>
          <c:tx>
            <c:strRef>
              <c:f>'Durango Dissolved'!$A$179</c:f>
              <c:strCache>
                <c:ptCount val="1"/>
                <c:pt idx="0">
                  <c:v>USGS 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'Durango Dissolved'!$D$156:$D$159</c:f>
              <c:numCache>
                <c:formatCode>#,##0</c:formatCode>
                <c:ptCount val="4"/>
                <c:pt idx="0" formatCode="General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'Durango Dissolved'!$O$156:$O$159</c:f>
              <c:numCache>
                <c:formatCode>0.0000</c:formatCode>
                <c:ptCount val="4"/>
                <c:pt idx="0">
                  <c:v>0.11700000000000001</c:v>
                </c:pt>
                <c:pt idx="1">
                  <c:v>2.5000000000000001E-2</c:v>
                </c:pt>
                <c:pt idx="3">
                  <c:v>4.2000000000000003E-2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45-48C3-B847-33BFE17D729D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75000"/>
                  <a:lumOff val="25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Dissolved'!$O$160:$O$171</c:f>
              <c:numCache>
                <c:formatCode>0.0000</c:formatCode>
                <c:ptCount val="12"/>
                <c:pt idx="0">
                  <c:v>0.14000000000000001</c:v>
                </c:pt>
                <c:pt idx="1">
                  <c:v>9.0999999999999998E-2</c:v>
                </c:pt>
                <c:pt idx="2">
                  <c:v>0.08</c:v>
                </c:pt>
                <c:pt idx="3">
                  <c:v>6.4000000000000001E-2</c:v>
                </c:pt>
                <c:pt idx="4">
                  <c:v>5.5E-2</c:v>
                </c:pt>
                <c:pt idx="5">
                  <c:v>5.2999999999999999E-2</c:v>
                </c:pt>
                <c:pt idx="6">
                  <c:v>4.4999999999999998E-2</c:v>
                </c:pt>
                <c:pt idx="7">
                  <c:v>0.05</c:v>
                </c:pt>
                <c:pt idx="8">
                  <c:v>4.9000000000000002E-2</c:v>
                </c:pt>
                <c:pt idx="9">
                  <c:v>4.8000000000000001E-2</c:v>
                </c:pt>
                <c:pt idx="10">
                  <c:v>5.0999999999999997E-2</c:v>
                </c:pt>
                <c:pt idx="11">
                  <c:v>7.4999999999999997E-2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E45-48C3-B847-33BFE17D72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715448"/>
        <c:axId val="816710528"/>
      </c:scatterChart>
      <c:valAx>
        <c:axId val="71071544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816710528"/>
        <c:crosses val="autoZero"/>
        <c:crossBetween val="midCat"/>
      </c:valAx>
      <c:valAx>
        <c:axId val="81671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100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2.5293001680684289E-3"/>
              <c:y val="0.270054243219597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1071544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2327810360850703"/>
          <c:y val="8.6860968465898261E-2"/>
          <c:w val="0.71482749953711866"/>
          <c:h val="7.19902620868043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/>
              <a:t>Dissolved Zinc at Durango</a:t>
            </a:r>
          </a:p>
        </c:rich>
      </c:tx>
      <c:layout>
        <c:manualLayout>
          <c:xMode val="edge"/>
          <c:yMode val="edge"/>
          <c:x val="0.29470092495775929"/>
          <c:y val="1.562022138537037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35246785098708"/>
          <c:y val="0.1200912783991173"/>
          <c:w val="0.75790028953566069"/>
          <c:h val="0.701913837203470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forward val="3000"/>
            <c:dispRSqr val="1"/>
            <c:dispEq val="1"/>
            <c:trendlineLbl>
              <c:layout>
                <c:manualLayout>
                  <c:x val="0.10456482939632546"/>
                  <c:y val="-0.26239322765309164"/>
                </c:manualLayout>
              </c:layout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Dissolved'!$D$3:$D$155</c:f>
              <c:numCache>
                <c:formatCode>0</c:formatCode>
                <c:ptCount val="153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</c:numCache>
            </c:numRef>
          </c:xVal>
          <c:yVal>
            <c:numRef>
              <c:f>'Durango Dissolved'!$S$3:$S$155</c:f>
              <c:numCache>
                <c:formatCode>0.0000</c:formatCode>
                <c:ptCount val="153"/>
                <c:pt idx="0">
                  <c:v>8.6699999999999999E-2</c:v>
                </c:pt>
                <c:pt idx="1">
                  <c:v>8.6599999999999996E-2</c:v>
                </c:pt>
                <c:pt idx="2">
                  <c:v>9.3900000000000011E-2</c:v>
                </c:pt>
                <c:pt idx="3">
                  <c:v>8.2799999999999999E-2</c:v>
                </c:pt>
                <c:pt idx="4">
                  <c:v>6.1700000000000005E-2</c:v>
                </c:pt>
                <c:pt idx="5">
                  <c:v>7.0099999999999996E-2</c:v>
                </c:pt>
                <c:pt idx="6">
                  <c:v>4.9700000000000001E-2</c:v>
                </c:pt>
                <c:pt idx="7">
                  <c:v>7.1099999999999997E-2</c:v>
                </c:pt>
                <c:pt idx="8">
                  <c:v>5.8799999999999998E-2</c:v>
                </c:pt>
                <c:pt idx="9">
                  <c:v>3.8399999999999997E-2</c:v>
                </c:pt>
                <c:pt idx="10">
                  <c:v>2.7100000000000003E-2</c:v>
                </c:pt>
                <c:pt idx="11">
                  <c:v>4.7399999999999998E-2</c:v>
                </c:pt>
                <c:pt idx="12">
                  <c:v>4.3200000000000002E-2</c:v>
                </c:pt>
                <c:pt idx="13">
                  <c:v>3.0899999999999997E-2</c:v>
                </c:pt>
                <c:pt idx="14">
                  <c:v>3.3500000000000002E-2</c:v>
                </c:pt>
                <c:pt idx="15">
                  <c:v>4.3999999999999997E-2</c:v>
                </c:pt>
                <c:pt idx="16">
                  <c:v>2.93E-2</c:v>
                </c:pt>
                <c:pt idx="17">
                  <c:v>2.5899999999999999E-2</c:v>
                </c:pt>
                <c:pt idx="18">
                  <c:v>2.6600000000000002E-2</c:v>
                </c:pt>
                <c:pt idx="19">
                  <c:v>6.6E-3</c:v>
                </c:pt>
                <c:pt idx="20">
                  <c:v>4.1200000000000001E-2</c:v>
                </c:pt>
                <c:pt idx="21">
                  <c:v>3.9799999999999995E-2</c:v>
                </c:pt>
                <c:pt idx="22">
                  <c:v>7.5700000000000003E-2</c:v>
                </c:pt>
                <c:pt idx="23">
                  <c:v>7.9299999999999995E-2</c:v>
                </c:pt>
                <c:pt idx="24">
                  <c:v>0.10529999999999999</c:v>
                </c:pt>
                <c:pt idx="25">
                  <c:v>8.8800000000000004E-2</c:v>
                </c:pt>
                <c:pt idx="26">
                  <c:v>0.1021</c:v>
                </c:pt>
                <c:pt idx="27">
                  <c:v>9.4099999999999989E-2</c:v>
                </c:pt>
                <c:pt idx="28">
                  <c:v>9.7000000000000003E-2</c:v>
                </c:pt>
                <c:pt idx="29">
                  <c:v>7.17E-2</c:v>
                </c:pt>
                <c:pt idx="30">
                  <c:v>5.0500000000000003E-2</c:v>
                </c:pt>
                <c:pt idx="31">
                  <c:v>5.8000000000000003E-2</c:v>
                </c:pt>
                <c:pt idx="32">
                  <c:v>5.6600000000000004E-2</c:v>
                </c:pt>
                <c:pt idx="33">
                  <c:v>4.9000000000000002E-2</c:v>
                </c:pt>
                <c:pt idx="34">
                  <c:v>3.2500000000000001E-2</c:v>
                </c:pt>
                <c:pt idx="35">
                  <c:v>3.2799999999999996E-2</c:v>
                </c:pt>
                <c:pt idx="36">
                  <c:v>3.8399999999999997E-2</c:v>
                </c:pt>
                <c:pt idx="37">
                  <c:v>4.02E-2</c:v>
                </c:pt>
                <c:pt idx="38">
                  <c:v>3.15E-2</c:v>
                </c:pt>
                <c:pt idx="39">
                  <c:v>1.9199999999999998E-2</c:v>
                </c:pt>
                <c:pt idx="40">
                  <c:v>1.84E-2</c:v>
                </c:pt>
                <c:pt idx="41">
                  <c:v>2.1700000000000001E-2</c:v>
                </c:pt>
                <c:pt idx="42">
                  <c:v>6.1399999999999996E-2</c:v>
                </c:pt>
                <c:pt idx="43">
                  <c:v>9.4500000000000001E-2</c:v>
                </c:pt>
                <c:pt idx="44">
                  <c:v>7.9700000000000007E-2</c:v>
                </c:pt>
                <c:pt idx="45">
                  <c:v>7.1099999999999997E-2</c:v>
                </c:pt>
                <c:pt idx="46">
                  <c:v>7.2300000000000003E-2</c:v>
                </c:pt>
                <c:pt idx="47">
                  <c:v>8.77E-2</c:v>
                </c:pt>
                <c:pt idx="48">
                  <c:v>6.8000000000000005E-2</c:v>
                </c:pt>
                <c:pt idx="49">
                  <c:v>7.3999999999999996E-2</c:v>
                </c:pt>
                <c:pt idx="50">
                  <c:v>5.62E-2</c:v>
                </c:pt>
                <c:pt idx="51">
                  <c:v>4.7600000000000003E-2</c:v>
                </c:pt>
                <c:pt idx="52">
                  <c:v>4.2500000000000003E-2</c:v>
                </c:pt>
                <c:pt idx="53">
                  <c:v>5.9299999999999999E-2</c:v>
                </c:pt>
                <c:pt idx="54">
                  <c:v>5.9499999999999997E-2</c:v>
                </c:pt>
                <c:pt idx="55">
                  <c:v>2.3E-2</c:v>
                </c:pt>
                <c:pt idx="56">
                  <c:v>2.29E-2</c:v>
                </c:pt>
                <c:pt idx="57">
                  <c:v>3.3700000000000001E-2</c:v>
                </c:pt>
                <c:pt idx="58">
                  <c:v>4.2000000000000003E-2</c:v>
                </c:pt>
                <c:pt idx="59">
                  <c:v>4.24E-2</c:v>
                </c:pt>
                <c:pt idx="60">
                  <c:v>6.409999999999999E-2</c:v>
                </c:pt>
                <c:pt idx="61">
                  <c:v>3.4200000000000001E-2</c:v>
                </c:pt>
                <c:pt idx="62">
                  <c:v>3.8899999999999997E-2</c:v>
                </c:pt>
                <c:pt idx="63">
                  <c:v>3.3000000000000002E-2</c:v>
                </c:pt>
                <c:pt idx="64">
                  <c:v>2.9399999999999999E-2</c:v>
                </c:pt>
                <c:pt idx="65">
                  <c:v>3.1399999999999997E-2</c:v>
                </c:pt>
                <c:pt idx="66">
                  <c:v>4.2099999999999999E-2</c:v>
                </c:pt>
                <c:pt idx="67">
                  <c:v>3.95E-2</c:v>
                </c:pt>
                <c:pt idx="68">
                  <c:v>6.7099999999999993E-2</c:v>
                </c:pt>
                <c:pt idx="69">
                  <c:v>5.9799999999999999E-2</c:v>
                </c:pt>
                <c:pt idx="70">
                  <c:v>8.4500000000000006E-2</c:v>
                </c:pt>
                <c:pt idx="71">
                  <c:v>9.1299999999999992E-2</c:v>
                </c:pt>
                <c:pt idx="72">
                  <c:v>8.3699999999999997E-2</c:v>
                </c:pt>
                <c:pt idx="73">
                  <c:v>0.10779999999999999</c:v>
                </c:pt>
                <c:pt idx="74">
                  <c:v>0.1205</c:v>
                </c:pt>
                <c:pt idx="75">
                  <c:v>8.5699999999999998E-2</c:v>
                </c:pt>
                <c:pt idx="76">
                  <c:v>8.0299999999999996E-2</c:v>
                </c:pt>
                <c:pt idx="77">
                  <c:v>8.2000000000000003E-2</c:v>
                </c:pt>
                <c:pt idx="78">
                  <c:v>8.0299999999999996E-2</c:v>
                </c:pt>
                <c:pt idx="79">
                  <c:v>6.2700000000000006E-2</c:v>
                </c:pt>
                <c:pt idx="80">
                  <c:v>5.8700000000000002E-2</c:v>
                </c:pt>
                <c:pt idx="81">
                  <c:v>4.3200000000000002E-2</c:v>
                </c:pt>
                <c:pt idx="82">
                  <c:v>4.0100000000000004E-2</c:v>
                </c:pt>
                <c:pt idx="83">
                  <c:v>2.7300000000000001E-2</c:v>
                </c:pt>
                <c:pt idx="84">
                  <c:v>5.8500000000000003E-2</c:v>
                </c:pt>
                <c:pt idx="85">
                  <c:v>3.6600000000000001E-2</c:v>
                </c:pt>
                <c:pt idx="86">
                  <c:v>3.9799999999999995E-2</c:v>
                </c:pt>
                <c:pt idx="87">
                  <c:v>4.9399999999999999E-2</c:v>
                </c:pt>
                <c:pt idx="88">
                  <c:v>4.3700000000000003E-2</c:v>
                </c:pt>
                <c:pt idx="89">
                  <c:v>2.3399999999999997E-2</c:v>
                </c:pt>
                <c:pt idx="90">
                  <c:v>2.0399999999999998E-2</c:v>
                </c:pt>
                <c:pt idx="91">
                  <c:v>1.9399999999999997E-2</c:v>
                </c:pt>
                <c:pt idx="92">
                  <c:v>1.5300000000000001E-2</c:v>
                </c:pt>
                <c:pt idx="93">
                  <c:v>2.23E-2</c:v>
                </c:pt>
                <c:pt idx="94">
                  <c:v>1.7000000000000001E-2</c:v>
                </c:pt>
                <c:pt idx="95">
                  <c:v>3.73E-2</c:v>
                </c:pt>
                <c:pt idx="96">
                  <c:v>3.7200000000000004E-2</c:v>
                </c:pt>
                <c:pt idx="97">
                  <c:v>6.6099999999999992E-2</c:v>
                </c:pt>
                <c:pt idx="98">
                  <c:v>6.4000000000000001E-2</c:v>
                </c:pt>
                <c:pt idx="99">
                  <c:v>8.1000000000000003E-2</c:v>
                </c:pt>
                <c:pt idx="100">
                  <c:v>7.2099999999999997E-2</c:v>
                </c:pt>
                <c:pt idx="101">
                  <c:v>8.2799999999999999E-2</c:v>
                </c:pt>
                <c:pt idx="102">
                  <c:v>6.25E-2</c:v>
                </c:pt>
                <c:pt idx="103">
                  <c:v>8.5999999999999993E-2</c:v>
                </c:pt>
                <c:pt idx="104">
                  <c:v>6.9000000000000006E-2</c:v>
                </c:pt>
                <c:pt idx="105">
                  <c:v>9.1600000000000001E-2</c:v>
                </c:pt>
                <c:pt idx="106">
                  <c:v>8.3299999999999999E-2</c:v>
                </c:pt>
                <c:pt idx="107">
                  <c:v>5.79E-2</c:v>
                </c:pt>
                <c:pt idx="108">
                  <c:v>6.13E-2</c:v>
                </c:pt>
                <c:pt idx="109">
                  <c:v>5.8900000000000001E-2</c:v>
                </c:pt>
                <c:pt idx="110">
                  <c:v>5.3499999999999999E-2</c:v>
                </c:pt>
                <c:pt idx="111">
                  <c:v>2.3100000000000002E-2</c:v>
                </c:pt>
                <c:pt idx="112">
                  <c:v>1.84E-2</c:v>
                </c:pt>
                <c:pt idx="113">
                  <c:v>2.35E-2</c:v>
                </c:pt>
                <c:pt idx="114">
                  <c:v>2.8899999999999999E-2</c:v>
                </c:pt>
                <c:pt idx="115">
                  <c:v>2.1999999999999999E-2</c:v>
                </c:pt>
                <c:pt idx="116">
                  <c:v>2.41E-2</c:v>
                </c:pt>
                <c:pt idx="117">
                  <c:v>2.5399999999999999E-2</c:v>
                </c:pt>
                <c:pt idx="118">
                  <c:v>6.1899999999999997E-2</c:v>
                </c:pt>
                <c:pt idx="119">
                  <c:v>6.0499999999999998E-2</c:v>
                </c:pt>
                <c:pt idx="120">
                  <c:v>8.8900000000000007E-2</c:v>
                </c:pt>
                <c:pt idx="121">
                  <c:v>8.1700000000000009E-2</c:v>
                </c:pt>
                <c:pt idx="122">
                  <c:v>8.9099999999999999E-2</c:v>
                </c:pt>
                <c:pt idx="123">
                  <c:v>8.3000000000000004E-2</c:v>
                </c:pt>
                <c:pt idx="124">
                  <c:v>7.4900000000000008E-2</c:v>
                </c:pt>
                <c:pt idx="125">
                  <c:v>7.0699999999999999E-2</c:v>
                </c:pt>
                <c:pt idx="126">
                  <c:v>9.5400000000000013E-2</c:v>
                </c:pt>
                <c:pt idx="127">
                  <c:v>7.5299999999999992E-2</c:v>
                </c:pt>
                <c:pt idx="128">
                  <c:v>4.07E-2</c:v>
                </c:pt>
                <c:pt idx="129">
                  <c:v>5.0799999999999998E-2</c:v>
                </c:pt>
                <c:pt idx="130">
                  <c:v>4.1000000000000002E-2</c:v>
                </c:pt>
                <c:pt idx="131">
                  <c:v>4.4700000000000004E-2</c:v>
                </c:pt>
                <c:pt idx="132">
                  <c:v>5.5899999999999998E-2</c:v>
                </c:pt>
                <c:pt idx="133">
                  <c:v>6.0899999999999996E-2</c:v>
                </c:pt>
                <c:pt idx="134">
                  <c:v>6.7400000000000002E-2</c:v>
                </c:pt>
                <c:pt idx="135">
                  <c:v>5.5100000000000003E-2</c:v>
                </c:pt>
                <c:pt idx="136">
                  <c:v>4.7600000000000003E-2</c:v>
                </c:pt>
                <c:pt idx="137">
                  <c:v>6.1899999999999997E-2</c:v>
                </c:pt>
                <c:pt idx="138">
                  <c:v>6.9800000000000001E-2</c:v>
                </c:pt>
                <c:pt idx="139">
                  <c:v>4.9399999999999999E-2</c:v>
                </c:pt>
                <c:pt idx="140">
                  <c:v>4.3099999999999999E-2</c:v>
                </c:pt>
                <c:pt idx="141">
                  <c:v>2.1999999999999999E-2</c:v>
                </c:pt>
                <c:pt idx="142">
                  <c:v>2.93E-2</c:v>
                </c:pt>
                <c:pt idx="143">
                  <c:v>2.5399999999999999E-2</c:v>
                </c:pt>
                <c:pt idx="144">
                  <c:v>5.2700000000000004E-2</c:v>
                </c:pt>
                <c:pt idx="145">
                  <c:v>5.2600000000000001E-2</c:v>
                </c:pt>
                <c:pt idx="146">
                  <c:v>4.9000000000000002E-2</c:v>
                </c:pt>
                <c:pt idx="147">
                  <c:v>7.640000000000001E-2</c:v>
                </c:pt>
                <c:pt idx="148">
                  <c:v>6.5200000000000008E-2</c:v>
                </c:pt>
                <c:pt idx="149">
                  <c:v>9.1499999999999998E-2</c:v>
                </c:pt>
                <c:pt idx="150">
                  <c:v>7.3499999999999996E-2</c:v>
                </c:pt>
                <c:pt idx="151">
                  <c:v>3.9E-2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E44-4C9A-9C3C-FDFCE4A0E0DB}"/>
            </c:ext>
          </c:extLst>
        </c:ser>
        <c:ser>
          <c:idx val="1"/>
          <c:order val="1"/>
          <c:tx>
            <c:strRef>
              <c:f>'Durango Dissolved'!$A$179</c:f>
              <c:strCache>
                <c:ptCount val="1"/>
                <c:pt idx="0">
                  <c:v>USGS 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'Durango Dissolved'!$D$156:$D$159</c:f>
              <c:numCache>
                <c:formatCode>#,##0</c:formatCode>
                <c:ptCount val="4"/>
                <c:pt idx="0" formatCode="General">
                  <c:v>327</c:v>
                </c:pt>
                <c:pt idx="1">
                  <c:v>2250</c:v>
                </c:pt>
                <c:pt idx="2">
                  <c:v>2920</c:v>
                </c:pt>
                <c:pt idx="3">
                  <c:v>1110</c:v>
                </c:pt>
              </c:numCache>
            </c:numRef>
          </c:xVal>
          <c:yVal>
            <c:numRef>
              <c:f>'Durango Dissolved'!$S$156:$S$159</c:f>
              <c:numCache>
                <c:formatCode>General</c:formatCode>
                <c:ptCount val="4"/>
                <c:pt idx="0">
                  <c:v>3.2000000000000001E-2</c:v>
                </c:pt>
                <c:pt idx="1">
                  <c:v>0.03</c:v>
                </c:pt>
                <c:pt idx="2">
                  <c:v>1.9E-2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E44-4C9A-9C3C-FDFCE4A0E0DB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Dissolved'!$S$160:$S$171</c:f>
              <c:numCache>
                <c:formatCode>0.0000</c:formatCode>
                <c:ptCount val="12"/>
                <c:pt idx="0">
                  <c:v>1.2999999999999999E-2</c:v>
                </c:pt>
                <c:pt idx="1">
                  <c:v>2.5999999999999999E-2</c:v>
                </c:pt>
                <c:pt idx="2">
                  <c:v>4.2999999999999997E-2</c:v>
                </c:pt>
                <c:pt idx="3">
                  <c:v>4.4999999999999998E-2</c:v>
                </c:pt>
                <c:pt idx="4">
                  <c:v>4.4999999999999998E-2</c:v>
                </c:pt>
                <c:pt idx="5">
                  <c:v>3.5999999999999997E-2</c:v>
                </c:pt>
                <c:pt idx="6">
                  <c:v>2.1999999999999999E-2</c:v>
                </c:pt>
                <c:pt idx="7">
                  <c:v>8.6999999999999994E-3</c:v>
                </c:pt>
                <c:pt idx="8">
                  <c:v>2.7E-2</c:v>
                </c:pt>
                <c:pt idx="9">
                  <c:v>0.03</c:v>
                </c:pt>
                <c:pt idx="10">
                  <c:v>0.03</c:v>
                </c:pt>
                <c:pt idx="11">
                  <c:v>4.4999999999999998E-2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E44-4C9A-9C3C-FDFCE4A0E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29784"/>
        <c:axId val="323230176"/>
      </c:scatterChart>
      <c:valAx>
        <c:axId val="323229784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30176"/>
        <c:crosses val="autoZero"/>
        <c:crossBetween val="midCat"/>
      </c:valAx>
      <c:valAx>
        <c:axId val="32323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5.369200454026263E-3"/>
              <c:y val="0.26618950892008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23229784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52664041994750654"/>
          <c:y val="0.14430335754066023"/>
          <c:w val="0.41379806922558826"/>
          <c:h val="0.281655528400111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>
                <a:solidFill>
                  <a:schemeClr val="tx1"/>
                </a:solidFill>
              </a:rPr>
              <a:t>Dissolved Iron at Durango</a:t>
            </a:r>
          </a:p>
        </c:rich>
      </c:tx>
      <c:layout>
        <c:manualLayout>
          <c:xMode val="edge"/>
          <c:yMode val="edge"/>
          <c:x val="0.26022799161400223"/>
          <c:y val="3.2479896534672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619777913562045"/>
          <c:y val="0.13049168853893264"/>
          <c:w val="0.76651856945760899"/>
          <c:h val="0.706972498002966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forward val="3000"/>
            <c:dispRSqr val="1"/>
            <c:dispEq val="1"/>
            <c:trendlineLbl>
              <c:layout>
                <c:manualLayout>
                  <c:x val="0.12763816708517486"/>
                  <c:y val="-1.7406215527406899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00" b="1" i="0" u="none" strike="noStrike" kern="1200" baseline="0">
                        <a:solidFill>
                          <a:schemeClr val="tx1"/>
                        </a:solidFill>
                        <a:latin typeface="Gill Sans MT" panose="020B0502020104020203" pitchFamily="34" charset="0"/>
                        <a:ea typeface="+mn-ea"/>
                        <a:cs typeface="+mn-cs"/>
                      </a:defRPr>
                    </a:pPr>
                    <a:r>
                      <a:rPr lang="en-US" sz="1000" b="1" baseline="0">
                        <a:solidFill>
                          <a:schemeClr val="tx1"/>
                        </a:solidFill>
                      </a:rPr>
                      <a:t>Pre-2016 = 0.000016x + 0.0229</a:t>
                    </a:r>
                    <a:br>
                      <a:rPr lang="en-US" sz="1000" b="1" baseline="0">
                        <a:solidFill>
                          <a:schemeClr val="tx1"/>
                        </a:solidFill>
                      </a:rPr>
                    </a:br>
                    <a:r>
                      <a:rPr lang="en-US" sz="1000" b="1" baseline="0">
                        <a:solidFill>
                          <a:schemeClr val="tx1"/>
                        </a:solidFill>
                      </a:rPr>
                      <a:t>R² = 0.10</a:t>
                    </a:r>
                    <a:endParaRPr lang="en-US" sz="1000" b="1">
                      <a:solidFill>
                        <a:schemeClr val="tx1"/>
                      </a:solidFill>
                    </a:endParaRPr>
                  </a:p>
                </c:rich>
              </c:tx>
              <c:numFmt formatCode="#,##0.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Dissolved'!$D$3:$D$171</c:f>
              <c:numCache>
                <c:formatCode>0</c:formatCode>
                <c:ptCount val="169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  <c:pt idx="153" formatCode="General">
                  <c:v>327</c:v>
                </c:pt>
                <c:pt idx="154" formatCode="#,##0">
                  <c:v>2250</c:v>
                </c:pt>
                <c:pt idx="155" formatCode="#,##0">
                  <c:v>2920</c:v>
                </c:pt>
                <c:pt idx="156" formatCode="#,##0">
                  <c:v>1110</c:v>
                </c:pt>
                <c:pt idx="157">
                  <c:v>355</c:v>
                </c:pt>
                <c:pt idx="158">
                  <c:v>701</c:v>
                </c:pt>
                <c:pt idx="159">
                  <c:v>673</c:v>
                </c:pt>
                <c:pt idx="160">
                  <c:v>1440</c:v>
                </c:pt>
                <c:pt idx="161">
                  <c:v>1730</c:v>
                </c:pt>
                <c:pt idx="162">
                  <c:v>2560</c:v>
                </c:pt>
                <c:pt idx="163">
                  <c:v>5110</c:v>
                </c:pt>
                <c:pt idx="164">
                  <c:v>5110</c:v>
                </c:pt>
                <c:pt idx="165">
                  <c:v>4300</c:v>
                </c:pt>
                <c:pt idx="166">
                  <c:v>4300</c:v>
                </c:pt>
                <c:pt idx="167">
                  <c:v>4300</c:v>
                </c:pt>
                <c:pt idx="168">
                  <c:v>2750</c:v>
                </c:pt>
              </c:numCache>
            </c:numRef>
          </c:xVal>
          <c:yVal>
            <c:numRef>
              <c:f>'Durango Dissolved'!$K$3:$K$155</c:f>
              <c:numCache>
                <c:formatCode>0.0000</c:formatCode>
                <c:ptCount val="153"/>
                <c:pt idx="0">
                  <c:v>1.4E-2</c:v>
                </c:pt>
                <c:pt idx="1">
                  <c:v>1.4999999999999999E-2</c:v>
                </c:pt>
                <c:pt idx="2">
                  <c:v>2.1999999999999999E-2</c:v>
                </c:pt>
                <c:pt idx="3">
                  <c:v>4.8000000000000001E-2</c:v>
                </c:pt>
                <c:pt idx="4">
                  <c:v>1.2999999999999999E-2</c:v>
                </c:pt>
                <c:pt idx="5">
                  <c:v>3.5999999999999997E-2</c:v>
                </c:pt>
                <c:pt idx="6">
                  <c:v>0.01</c:v>
                </c:pt>
                <c:pt idx="7">
                  <c:v>2.5999999999999999E-2</c:v>
                </c:pt>
                <c:pt idx="8">
                  <c:v>2.7E-2</c:v>
                </c:pt>
                <c:pt idx="9">
                  <c:v>3.5000000000000003E-2</c:v>
                </c:pt>
                <c:pt idx="10">
                  <c:v>1.4999999999999999E-2</c:v>
                </c:pt>
                <c:pt idx="11">
                  <c:v>3.9E-2</c:v>
                </c:pt>
                <c:pt idx="12">
                  <c:v>1.6E-2</c:v>
                </c:pt>
                <c:pt idx="13">
                  <c:v>0.01</c:v>
                </c:pt>
                <c:pt idx="14">
                  <c:v>2.1999999999999999E-2</c:v>
                </c:pt>
                <c:pt idx="15">
                  <c:v>0.01</c:v>
                </c:pt>
                <c:pt idx="16">
                  <c:v>1.9E-2</c:v>
                </c:pt>
                <c:pt idx="17">
                  <c:v>1.4E-2</c:v>
                </c:pt>
                <c:pt idx="18">
                  <c:v>2.1000000000000001E-2</c:v>
                </c:pt>
                <c:pt idx="19">
                  <c:v>1.4999999999999999E-2</c:v>
                </c:pt>
                <c:pt idx="20">
                  <c:v>0.03</c:v>
                </c:pt>
                <c:pt idx="21">
                  <c:v>1.7999999999999999E-2</c:v>
                </c:pt>
                <c:pt idx="22">
                  <c:v>1.0999999999999999E-2</c:v>
                </c:pt>
                <c:pt idx="23">
                  <c:v>1.4E-2</c:v>
                </c:pt>
                <c:pt idx="24">
                  <c:v>1.2E-2</c:v>
                </c:pt>
                <c:pt idx="25">
                  <c:v>1.6E-2</c:v>
                </c:pt>
                <c:pt idx="26">
                  <c:v>1.9E-2</c:v>
                </c:pt>
                <c:pt idx="27">
                  <c:v>1.7000000000000001E-2</c:v>
                </c:pt>
                <c:pt idx="28">
                  <c:v>0.03</c:v>
                </c:pt>
                <c:pt idx="29">
                  <c:v>9.0999999999999998E-2</c:v>
                </c:pt>
                <c:pt idx="30">
                  <c:v>2.8000000000000001E-2</c:v>
                </c:pt>
                <c:pt idx="31">
                  <c:v>2.9000000000000001E-2</c:v>
                </c:pt>
                <c:pt idx="32">
                  <c:v>5.2999999999999999E-2</c:v>
                </c:pt>
                <c:pt idx="33">
                  <c:v>3.2000000000000001E-2</c:v>
                </c:pt>
                <c:pt idx="34">
                  <c:v>0.06</c:v>
                </c:pt>
                <c:pt idx="35">
                  <c:v>7.5999999999999998E-2</c:v>
                </c:pt>
                <c:pt idx="36">
                  <c:v>2.5000000000000001E-2</c:v>
                </c:pt>
                <c:pt idx="37">
                  <c:v>2.5000000000000001E-2</c:v>
                </c:pt>
                <c:pt idx="38">
                  <c:v>3.1E-2</c:v>
                </c:pt>
                <c:pt idx="39">
                  <c:v>1.9E-2</c:v>
                </c:pt>
                <c:pt idx="40">
                  <c:v>1.6E-2</c:v>
                </c:pt>
                <c:pt idx="41">
                  <c:v>1.2E-2</c:v>
                </c:pt>
                <c:pt idx="42">
                  <c:v>1.2999999999999999E-2</c:v>
                </c:pt>
                <c:pt idx="43">
                  <c:v>1.6E-2</c:v>
                </c:pt>
                <c:pt idx="44">
                  <c:v>3.9E-2</c:v>
                </c:pt>
                <c:pt idx="45">
                  <c:v>0.01</c:v>
                </c:pt>
                <c:pt idx="46">
                  <c:v>0.01</c:v>
                </c:pt>
                <c:pt idx="47">
                  <c:v>2.5000000000000001E-2</c:v>
                </c:pt>
                <c:pt idx="48">
                  <c:v>1.4999999999999999E-2</c:v>
                </c:pt>
                <c:pt idx="49">
                  <c:v>0.01</c:v>
                </c:pt>
                <c:pt idx="50">
                  <c:v>0.01</c:v>
                </c:pt>
                <c:pt idx="51">
                  <c:v>0.01</c:v>
                </c:pt>
                <c:pt idx="52">
                  <c:v>0.01</c:v>
                </c:pt>
                <c:pt idx="53">
                  <c:v>1.4E-2</c:v>
                </c:pt>
                <c:pt idx="54">
                  <c:v>0.02</c:v>
                </c:pt>
                <c:pt idx="55">
                  <c:v>2.5000000000000001E-2</c:v>
                </c:pt>
                <c:pt idx="56">
                  <c:v>1.2E-2</c:v>
                </c:pt>
                <c:pt idx="57">
                  <c:v>3.5000000000000003E-2</c:v>
                </c:pt>
                <c:pt idx="58">
                  <c:v>0.01</c:v>
                </c:pt>
                <c:pt idx="59">
                  <c:v>0.01</c:v>
                </c:pt>
                <c:pt idx="60">
                  <c:v>2.4E-2</c:v>
                </c:pt>
                <c:pt idx="61">
                  <c:v>0.01</c:v>
                </c:pt>
                <c:pt idx="62">
                  <c:v>0.01</c:v>
                </c:pt>
                <c:pt idx="63">
                  <c:v>1.2999999999999999E-2</c:v>
                </c:pt>
                <c:pt idx="64">
                  <c:v>1.0999999999999999E-2</c:v>
                </c:pt>
                <c:pt idx="65">
                  <c:v>2.5000000000000001E-2</c:v>
                </c:pt>
                <c:pt idx="66">
                  <c:v>1.2999999999999999E-2</c:v>
                </c:pt>
                <c:pt idx="67">
                  <c:v>1.9E-2</c:v>
                </c:pt>
                <c:pt idx="68">
                  <c:v>0.01</c:v>
                </c:pt>
                <c:pt idx="69">
                  <c:v>1.6E-2</c:v>
                </c:pt>
                <c:pt idx="70">
                  <c:v>1.7999999999999999E-2</c:v>
                </c:pt>
                <c:pt idx="71">
                  <c:v>0.01</c:v>
                </c:pt>
                <c:pt idx="72">
                  <c:v>1.7000000000000001E-2</c:v>
                </c:pt>
                <c:pt idx="73">
                  <c:v>1.0999999999999999E-2</c:v>
                </c:pt>
                <c:pt idx="74">
                  <c:v>0.01</c:v>
                </c:pt>
                <c:pt idx="75">
                  <c:v>3.1E-2</c:v>
                </c:pt>
                <c:pt idx="76">
                  <c:v>1.2E-2</c:v>
                </c:pt>
                <c:pt idx="77">
                  <c:v>2.1999999999999999E-2</c:v>
                </c:pt>
                <c:pt idx="78">
                  <c:v>1.2E-2</c:v>
                </c:pt>
                <c:pt idx="79">
                  <c:v>2.5499999999999998E-2</c:v>
                </c:pt>
                <c:pt idx="80">
                  <c:v>1.0999999999999999E-2</c:v>
                </c:pt>
                <c:pt idx="81">
                  <c:v>5.8999999999999997E-2</c:v>
                </c:pt>
                <c:pt idx="82">
                  <c:v>1.7000000000000001E-2</c:v>
                </c:pt>
                <c:pt idx="83">
                  <c:v>4.2000000000000003E-2</c:v>
                </c:pt>
                <c:pt idx="84">
                  <c:v>7.5999999999999998E-2</c:v>
                </c:pt>
                <c:pt idx="85">
                  <c:v>1.2E-2</c:v>
                </c:pt>
                <c:pt idx="86">
                  <c:v>5.6000000000000001E-2</c:v>
                </c:pt>
                <c:pt idx="87">
                  <c:v>3.4000000000000002E-2</c:v>
                </c:pt>
                <c:pt idx="88">
                  <c:v>0.03</c:v>
                </c:pt>
                <c:pt idx="89">
                  <c:v>2.8000000000000001E-2</c:v>
                </c:pt>
                <c:pt idx="90">
                  <c:v>2.5999999999999999E-2</c:v>
                </c:pt>
                <c:pt idx="91">
                  <c:v>4.1000000000000002E-2</c:v>
                </c:pt>
                <c:pt idx="92">
                  <c:v>6.3E-2</c:v>
                </c:pt>
                <c:pt idx="93">
                  <c:v>5.2999999999999999E-2</c:v>
                </c:pt>
                <c:pt idx="94">
                  <c:v>7.9000000000000001E-2</c:v>
                </c:pt>
                <c:pt idx="95">
                  <c:v>0.03</c:v>
                </c:pt>
                <c:pt idx="96">
                  <c:v>0.04</c:v>
                </c:pt>
                <c:pt idx="97">
                  <c:v>1.2999999999999999E-2</c:v>
                </c:pt>
                <c:pt idx="98">
                  <c:v>0.03</c:v>
                </c:pt>
                <c:pt idx="99">
                  <c:v>1.9E-2</c:v>
                </c:pt>
                <c:pt idx="100">
                  <c:v>0.01</c:v>
                </c:pt>
                <c:pt idx="101">
                  <c:v>4.2000000000000003E-2</c:v>
                </c:pt>
                <c:pt idx="102">
                  <c:v>1.2999999999999999E-2</c:v>
                </c:pt>
                <c:pt idx="103">
                  <c:v>0.02</c:v>
                </c:pt>
                <c:pt idx="104">
                  <c:v>1.4999999999999999E-2</c:v>
                </c:pt>
                <c:pt idx="105">
                  <c:v>1.7999999999999999E-2</c:v>
                </c:pt>
                <c:pt idx="106">
                  <c:v>1.2E-2</c:v>
                </c:pt>
                <c:pt idx="107">
                  <c:v>5.6000000000000001E-2</c:v>
                </c:pt>
                <c:pt idx="108">
                  <c:v>7.8E-2</c:v>
                </c:pt>
                <c:pt idx="109">
                  <c:v>6.6000000000000003E-2</c:v>
                </c:pt>
                <c:pt idx="110">
                  <c:v>5.8000000000000003E-2</c:v>
                </c:pt>
                <c:pt idx="111">
                  <c:v>4.1000000000000002E-2</c:v>
                </c:pt>
                <c:pt idx="112">
                  <c:v>4.2999999999999997E-2</c:v>
                </c:pt>
                <c:pt idx="113">
                  <c:v>1.35E-2</c:v>
                </c:pt>
                <c:pt idx="114">
                  <c:v>1.2999999999999999E-2</c:v>
                </c:pt>
                <c:pt idx="115">
                  <c:v>0.01</c:v>
                </c:pt>
                <c:pt idx="116">
                  <c:v>0.02</c:v>
                </c:pt>
                <c:pt idx="117">
                  <c:v>2.9000000000000001E-2</c:v>
                </c:pt>
                <c:pt idx="118">
                  <c:v>5.1999999999999998E-2</c:v>
                </c:pt>
                <c:pt idx="119">
                  <c:v>5.0999999999999997E-2</c:v>
                </c:pt>
                <c:pt idx="120">
                  <c:v>4.2000000000000003E-2</c:v>
                </c:pt>
                <c:pt idx="121">
                  <c:v>1.7999999999999999E-2</c:v>
                </c:pt>
                <c:pt idx="122">
                  <c:v>0.01</c:v>
                </c:pt>
                <c:pt idx="123">
                  <c:v>0.01</c:v>
                </c:pt>
                <c:pt idx="124">
                  <c:v>0.01</c:v>
                </c:pt>
                <c:pt idx="125">
                  <c:v>0.01</c:v>
                </c:pt>
                <c:pt idx="126">
                  <c:v>1.0999999999999999E-2</c:v>
                </c:pt>
                <c:pt idx="127">
                  <c:v>1.0999999999999999E-2</c:v>
                </c:pt>
                <c:pt idx="128">
                  <c:v>1.2E-2</c:v>
                </c:pt>
                <c:pt idx="129">
                  <c:v>1.6E-2</c:v>
                </c:pt>
                <c:pt idx="130">
                  <c:v>3.2000000000000001E-2</c:v>
                </c:pt>
                <c:pt idx="131">
                  <c:v>1.2999999999999999E-2</c:v>
                </c:pt>
                <c:pt idx="132">
                  <c:v>1.4E-2</c:v>
                </c:pt>
                <c:pt idx="133">
                  <c:v>4.5999999999999999E-2</c:v>
                </c:pt>
                <c:pt idx="134">
                  <c:v>3.7999999999999999E-2</c:v>
                </c:pt>
                <c:pt idx="135">
                  <c:v>9.0999999999999998E-2</c:v>
                </c:pt>
                <c:pt idx="136">
                  <c:v>3.3000000000000002E-2</c:v>
                </c:pt>
                <c:pt idx="137">
                  <c:v>3.3000000000000002E-2</c:v>
                </c:pt>
                <c:pt idx="138">
                  <c:v>2.5000000000000001E-2</c:v>
                </c:pt>
                <c:pt idx="139">
                  <c:v>1.4E-2</c:v>
                </c:pt>
                <c:pt idx="140">
                  <c:v>2.7E-2</c:v>
                </c:pt>
                <c:pt idx="141">
                  <c:v>2.8000000000000001E-2</c:v>
                </c:pt>
                <c:pt idx="142">
                  <c:v>1.0999999999999999E-2</c:v>
                </c:pt>
                <c:pt idx="143">
                  <c:v>1.4999999999999999E-2</c:v>
                </c:pt>
                <c:pt idx="144">
                  <c:v>5.7000000000000002E-2</c:v>
                </c:pt>
                <c:pt idx="145">
                  <c:v>3.5999999999999997E-2</c:v>
                </c:pt>
                <c:pt idx="146">
                  <c:v>5.5E-2</c:v>
                </c:pt>
                <c:pt idx="147">
                  <c:v>9.4E-2</c:v>
                </c:pt>
                <c:pt idx="148">
                  <c:v>0.02</c:v>
                </c:pt>
                <c:pt idx="149">
                  <c:v>2.1999999999999999E-2</c:v>
                </c:pt>
                <c:pt idx="150">
                  <c:v>0.01</c:v>
                </c:pt>
                <c:pt idx="151">
                  <c:v>9.0999999999999998E-2</c:v>
                </c:pt>
                <c:pt idx="152">
                  <c:v>6.9000000000000006E-2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78-454A-936C-7E57E4FA4A6C}"/>
            </c:ext>
          </c:extLst>
        </c:ser>
        <c:ser>
          <c:idx val="2"/>
          <c:order val="2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Dissolved'!$K$160:$K$170</c:f>
              <c:numCache>
                <c:formatCode>0.0000</c:formatCode>
                <c:ptCount val="11"/>
                <c:pt idx="0">
                  <c:v>0.66</c:v>
                </c:pt>
                <c:pt idx="1">
                  <c:v>0.91199999999999992</c:v>
                </c:pt>
                <c:pt idx="2">
                  <c:v>0.55200000000000005</c:v>
                </c:pt>
                <c:pt idx="3">
                  <c:v>1.77</c:v>
                </c:pt>
                <c:pt idx="4">
                  <c:v>1.9200000000000002</c:v>
                </c:pt>
                <c:pt idx="5">
                  <c:v>2.36</c:v>
                </c:pt>
                <c:pt idx="6">
                  <c:v>7.9470000000000001</c:v>
                </c:pt>
                <c:pt idx="7">
                  <c:v>8.7320000000000011</c:v>
                </c:pt>
                <c:pt idx="8">
                  <c:v>4.5369999999999999</c:v>
                </c:pt>
                <c:pt idx="9">
                  <c:v>4.8560000000000008</c:v>
                </c:pt>
                <c:pt idx="10">
                  <c:v>4.1509999999999998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78-454A-936C-7E57E4FA4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45248"/>
        <c:axId val="15022908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'Durango Dissolved'!$A$179</c15:sqref>
                        </c15:formulaRef>
                      </c:ext>
                    </c:extLst>
                    <c:strCache>
                      <c:ptCount val="1"/>
                      <c:pt idx="0">
                        <c:v>USGS Historic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triangle"/>
                  <c:size val="8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trendline>
                  <c:spPr>
                    <a:ln w="28575" cap="rnd">
                      <a:solidFill>
                        <a:schemeClr val="accent2">
                          <a:lumMod val="75000"/>
                        </a:schemeClr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0.37363449991368491"/>
                        <c:y val="-0.44515500779793832"/>
                      </c:manualLayout>
                    </c:layout>
                    <c:tx>
                      <c:rich>
                        <a:bodyPr rot="0" spcFirstLastPara="1" vertOverflow="ellipsis" vert="horz" wrap="square" anchor="ctr" anchorCtr="1"/>
                        <a:lstStyle/>
                        <a:p>
                          <a:pPr>
                            <a:defRPr sz="1100" b="0" i="0" u="none" strike="noStrike" kern="1200" baseline="0">
                              <a:solidFill>
                                <a:schemeClr val="tx1">
                                  <a:lumMod val="65000"/>
                                  <a:lumOff val="35000"/>
                                </a:schemeClr>
                              </a:solidFill>
                              <a:latin typeface="Gill Sans MT" panose="020B0502020104020203" pitchFamily="34" charset="0"/>
                              <a:ea typeface="+mn-ea"/>
                              <a:cs typeface="+mn-cs"/>
                            </a:defRPr>
                          </a:pPr>
                          <a:r>
                            <a:rPr lang="en-US" b="0" baseline="0"/>
                            <a:t>USGS = -2E-05x + 0.0862</a:t>
                          </a:r>
                          <a:br>
                            <a:rPr lang="en-US" b="0" baseline="0"/>
                          </a:br>
                          <a:r>
                            <a:rPr lang="en-US" b="0" baseline="0"/>
                            <a:t>R² = 0.5934</a:t>
                          </a:r>
                          <a:endParaRPr lang="en-US" b="0"/>
                        </a:p>
                      </c:rich>
                    </c:tx>
                    <c:numFmt formatCode="#,##0.000000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11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Gill Sans MT" panose="020B0502020104020203" pitchFamily="34" charset="0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'Durango Dissolved'!$D$156:$D$159</c15:sqref>
                        </c15:formulaRef>
                      </c:ext>
                    </c:extLst>
                    <c:numCache>
                      <c:formatCode>#,##0</c:formatCode>
                      <c:ptCount val="4"/>
                      <c:pt idx="0" formatCode="General">
                        <c:v>327</c:v>
                      </c:pt>
                      <c:pt idx="1">
                        <c:v>2250</c:v>
                      </c:pt>
                      <c:pt idx="2">
                        <c:v>2920</c:v>
                      </c:pt>
                      <c:pt idx="3">
                        <c:v>1110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'Durango Dissolved'!$K$171:$K$175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 formatCode="0.0000">
                        <c:v>1.2899999999999998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7978-454A-936C-7E57E4FA4A6C}"/>
                  </c:ext>
                </c:extLst>
              </c15:ser>
            </c15:filteredScatterSeries>
          </c:ext>
        </c:extLst>
      </c:scatterChart>
      <c:valAx>
        <c:axId val="23564524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50229088"/>
        <c:crosses val="autoZero"/>
        <c:crossBetween val="midCat"/>
      </c:valAx>
      <c:valAx>
        <c:axId val="150229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tx1"/>
                    </a:solidFill>
                  </a:rPr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3.0928303027646764E-2"/>
              <c:y val="0.273918915963997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35645248"/>
        <c:crosses val="autoZero"/>
        <c:crossBetween val="midCat"/>
        <c:majorUnit val="2"/>
        <c:minorUnit val="1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3982463678309324"/>
          <c:y val="0.17961459165430407"/>
          <c:w val="0.33985853486860707"/>
          <c:h val="0.160879150975693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000">
                <a:solidFill>
                  <a:schemeClr val="tx1"/>
                </a:solidFill>
              </a:rPr>
              <a:t>Dissolved Lead Collected at Sites Between </a:t>
            </a:r>
            <a:br>
              <a:rPr lang="en-US" sz="1000">
                <a:solidFill>
                  <a:schemeClr val="tx1"/>
                </a:solidFill>
              </a:rPr>
            </a:br>
            <a:r>
              <a:rPr lang="en-US" sz="1000">
                <a:solidFill>
                  <a:schemeClr val="tx1"/>
                </a:solidFill>
              </a:rPr>
              <a:t>RK 90</a:t>
            </a:r>
            <a:r>
              <a:rPr lang="en-US" sz="1000" baseline="0">
                <a:solidFill>
                  <a:schemeClr val="tx1"/>
                </a:solidFill>
              </a:rPr>
              <a:t> and 100</a:t>
            </a:r>
            <a:endParaRPr lang="en-US" sz="10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9164270750559851"/>
          <c:y val="3.30581905608255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132726528450002"/>
          <c:y val="0.19794499060398515"/>
          <c:w val="0.75790028953566069"/>
          <c:h val="0.667230427557502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'Durango Dissolved'!$A$178</c:f>
              <c:strCache>
                <c:ptCount val="1"/>
                <c:pt idx="0">
                  <c:v>EPA Pre-Event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28575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wer"/>
            <c:forward val="4000"/>
            <c:dispRSqr val="1"/>
            <c:dispEq val="1"/>
            <c:trendlineLbl>
              <c:layout>
                <c:manualLayout>
                  <c:x val="-7.5720392093845415E-2"/>
                  <c:y val="-0.4211741135908307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050" b="0" i="0" u="none" strike="noStrike" kern="1200" baseline="0">
                        <a:solidFill>
                          <a:schemeClr val="tx1"/>
                        </a:solidFill>
                        <a:latin typeface="Gill Sans MT" panose="020B0502020104020203" pitchFamily="34" charset="0"/>
                        <a:ea typeface="+mn-ea"/>
                        <a:cs typeface="+mn-cs"/>
                      </a:defRPr>
                    </a:pPr>
                    <a:r>
                      <a:rPr lang="en-US" sz="1050" b="0" baseline="0">
                        <a:solidFill>
                          <a:schemeClr val="tx1"/>
                        </a:solidFill>
                      </a:rPr>
                      <a:t>Pre 2016 = 0.01179x</a:t>
                    </a:r>
                    <a:r>
                      <a:rPr lang="en-US" sz="1050" b="0" baseline="30000">
                        <a:solidFill>
                          <a:schemeClr val="tx1"/>
                        </a:solidFill>
                      </a:rPr>
                      <a:t>-0.349</a:t>
                    </a:r>
                    <a:br>
                      <a:rPr lang="en-US" sz="1050" b="0" baseline="0">
                        <a:solidFill>
                          <a:schemeClr val="tx1"/>
                        </a:solidFill>
                      </a:rPr>
                    </a:br>
                    <a:r>
                      <a:rPr lang="en-US" sz="1050" b="0" baseline="0">
                        <a:solidFill>
                          <a:schemeClr val="tx1"/>
                        </a:solidFill>
                      </a:rPr>
                      <a:t>R² = 0.165</a:t>
                    </a:r>
                    <a:endParaRPr lang="en-US" sz="1050" b="0">
                      <a:solidFill>
                        <a:schemeClr val="tx1"/>
                      </a:solidFill>
                    </a:endParaRPr>
                  </a:p>
                </c:rich>
              </c:tx>
              <c:numFmt formatCode="#,##0.0000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'Durango Dissolved'!$D$3:$D$155</c:f>
              <c:numCache>
                <c:formatCode>0</c:formatCode>
                <c:ptCount val="153"/>
                <c:pt idx="0">
                  <c:v>77</c:v>
                </c:pt>
                <c:pt idx="1">
                  <c:v>77</c:v>
                </c:pt>
                <c:pt idx="2">
                  <c:v>77</c:v>
                </c:pt>
                <c:pt idx="3">
                  <c:v>77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88</c:v>
                </c:pt>
                <c:pt idx="8">
                  <c:v>88</c:v>
                </c:pt>
                <c:pt idx="9">
                  <c:v>108</c:v>
                </c:pt>
                <c:pt idx="10">
                  <c:v>108</c:v>
                </c:pt>
                <c:pt idx="11">
                  <c:v>787</c:v>
                </c:pt>
                <c:pt idx="12">
                  <c:v>787</c:v>
                </c:pt>
                <c:pt idx="13">
                  <c:v>780</c:v>
                </c:pt>
                <c:pt idx="14">
                  <c:v>780</c:v>
                </c:pt>
                <c:pt idx="15">
                  <c:v>137</c:v>
                </c:pt>
                <c:pt idx="16">
                  <c:v>109</c:v>
                </c:pt>
                <c:pt idx="17">
                  <c:v>109</c:v>
                </c:pt>
                <c:pt idx="18">
                  <c:v>92</c:v>
                </c:pt>
                <c:pt idx="19">
                  <c:v>92</c:v>
                </c:pt>
                <c:pt idx="20">
                  <c:v>103</c:v>
                </c:pt>
                <c:pt idx="21">
                  <c:v>103</c:v>
                </c:pt>
                <c:pt idx="22">
                  <c:v>73</c:v>
                </c:pt>
                <c:pt idx="23">
                  <c:v>73</c:v>
                </c:pt>
                <c:pt idx="24">
                  <c:v>58</c:v>
                </c:pt>
                <c:pt idx="25">
                  <c:v>58</c:v>
                </c:pt>
                <c:pt idx="26">
                  <c:v>75</c:v>
                </c:pt>
                <c:pt idx="27">
                  <c:v>75</c:v>
                </c:pt>
                <c:pt idx="28">
                  <c:v>60</c:v>
                </c:pt>
                <c:pt idx="29">
                  <c:v>60</c:v>
                </c:pt>
                <c:pt idx="30">
                  <c:v>75</c:v>
                </c:pt>
                <c:pt idx="31">
                  <c:v>75</c:v>
                </c:pt>
                <c:pt idx="32">
                  <c:v>176</c:v>
                </c:pt>
                <c:pt idx="33">
                  <c:v>176</c:v>
                </c:pt>
                <c:pt idx="34">
                  <c:v>1520</c:v>
                </c:pt>
                <c:pt idx="35">
                  <c:v>1520</c:v>
                </c:pt>
                <c:pt idx="36">
                  <c:v>240</c:v>
                </c:pt>
                <c:pt idx="37">
                  <c:v>240</c:v>
                </c:pt>
                <c:pt idx="38">
                  <c:v>109</c:v>
                </c:pt>
                <c:pt idx="39">
                  <c:v>109</c:v>
                </c:pt>
                <c:pt idx="40">
                  <c:v>99</c:v>
                </c:pt>
                <c:pt idx="41">
                  <c:v>99</c:v>
                </c:pt>
                <c:pt idx="42">
                  <c:v>72</c:v>
                </c:pt>
                <c:pt idx="43">
                  <c:v>71</c:v>
                </c:pt>
                <c:pt idx="44">
                  <c:v>71</c:v>
                </c:pt>
                <c:pt idx="45">
                  <c:v>64</c:v>
                </c:pt>
                <c:pt idx="46">
                  <c:v>67</c:v>
                </c:pt>
                <c:pt idx="47">
                  <c:v>57</c:v>
                </c:pt>
                <c:pt idx="48">
                  <c:v>57</c:v>
                </c:pt>
                <c:pt idx="49">
                  <c:v>55</c:v>
                </c:pt>
                <c:pt idx="50">
                  <c:v>49</c:v>
                </c:pt>
                <c:pt idx="51">
                  <c:v>139</c:v>
                </c:pt>
                <c:pt idx="52">
                  <c:v>139</c:v>
                </c:pt>
                <c:pt idx="53">
                  <c:v>111</c:v>
                </c:pt>
                <c:pt idx="54">
                  <c:v>117</c:v>
                </c:pt>
                <c:pt idx="55">
                  <c:v>1370</c:v>
                </c:pt>
                <c:pt idx="56">
                  <c:v>1370</c:v>
                </c:pt>
                <c:pt idx="57">
                  <c:v>1840</c:v>
                </c:pt>
                <c:pt idx="58">
                  <c:v>1030</c:v>
                </c:pt>
                <c:pt idx="59">
                  <c:v>1030</c:v>
                </c:pt>
                <c:pt idx="60">
                  <c:v>412</c:v>
                </c:pt>
                <c:pt idx="61">
                  <c:v>317</c:v>
                </c:pt>
                <c:pt idx="62">
                  <c:v>317</c:v>
                </c:pt>
                <c:pt idx="63">
                  <c:v>154</c:v>
                </c:pt>
                <c:pt idx="64">
                  <c:v>123</c:v>
                </c:pt>
                <c:pt idx="65">
                  <c:v>153</c:v>
                </c:pt>
                <c:pt idx="66">
                  <c:v>140</c:v>
                </c:pt>
                <c:pt idx="67">
                  <c:v>141</c:v>
                </c:pt>
                <c:pt idx="68">
                  <c:v>93</c:v>
                </c:pt>
                <c:pt idx="69">
                  <c:v>93</c:v>
                </c:pt>
                <c:pt idx="70">
                  <c:v>88</c:v>
                </c:pt>
                <c:pt idx="71">
                  <c:v>68</c:v>
                </c:pt>
                <c:pt idx="72">
                  <c:v>68</c:v>
                </c:pt>
                <c:pt idx="73">
                  <c:v>66</c:v>
                </c:pt>
                <c:pt idx="74">
                  <c:v>64</c:v>
                </c:pt>
                <c:pt idx="75">
                  <c:v>64</c:v>
                </c:pt>
                <c:pt idx="76">
                  <c:v>61</c:v>
                </c:pt>
                <c:pt idx="77">
                  <c:v>61</c:v>
                </c:pt>
                <c:pt idx="78">
                  <c:v>58</c:v>
                </c:pt>
                <c:pt idx="79">
                  <c:v>58</c:v>
                </c:pt>
                <c:pt idx="80">
                  <c:v>89</c:v>
                </c:pt>
                <c:pt idx="81">
                  <c:v>235</c:v>
                </c:pt>
                <c:pt idx="82">
                  <c:v>235</c:v>
                </c:pt>
                <c:pt idx="83">
                  <c:v>486</c:v>
                </c:pt>
                <c:pt idx="84">
                  <c:v>406</c:v>
                </c:pt>
                <c:pt idx="85">
                  <c:v>406</c:v>
                </c:pt>
                <c:pt idx="86">
                  <c:v>498</c:v>
                </c:pt>
                <c:pt idx="87">
                  <c:v>685</c:v>
                </c:pt>
                <c:pt idx="88">
                  <c:v>685</c:v>
                </c:pt>
                <c:pt idx="89">
                  <c:v>130</c:v>
                </c:pt>
                <c:pt idx="90">
                  <c:v>130</c:v>
                </c:pt>
                <c:pt idx="91">
                  <c:v>89</c:v>
                </c:pt>
                <c:pt idx="92">
                  <c:v>89</c:v>
                </c:pt>
                <c:pt idx="93">
                  <c:v>72</c:v>
                </c:pt>
                <c:pt idx="94">
                  <c:v>72</c:v>
                </c:pt>
                <c:pt idx="95">
                  <c:v>52</c:v>
                </c:pt>
                <c:pt idx="96">
                  <c:v>52</c:v>
                </c:pt>
                <c:pt idx="97">
                  <c:v>48</c:v>
                </c:pt>
                <c:pt idx="98">
                  <c:v>48</c:v>
                </c:pt>
                <c:pt idx="99">
                  <c:v>42</c:v>
                </c:pt>
                <c:pt idx="100">
                  <c:v>42</c:v>
                </c:pt>
                <c:pt idx="101">
                  <c:v>43</c:v>
                </c:pt>
                <c:pt idx="102">
                  <c:v>43</c:v>
                </c:pt>
                <c:pt idx="103">
                  <c:v>44</c:v>
                </c:pt>
                <c:pt idx="104">
                  <c:v>44</c:v>
                </c:pt>
                <c:pt idx="105">
                  <c:v>67</c:v>
                </c:pt>
                <c:pt idx="106">
                  <c:v>67</c:v>
                </c:pt>
                <c:pt idx="107">
                  <c:v>303</c:v>
                </c:pt>
                <c:pt idx="108">
                  <c:v>303</c:v>
                </c:pt>
                <c:pt idx="109">
                  <c:v>676</c:v>
                </c:pt>
                <c:pt idx="110">
                  <c:v>676</c:v>
                </c:pt>
                <c:pt idx="111">
                  <c:v>108</c:v>
                </c:pt>
                <c:pt idx="112">
                  <c:v>108</c:v>
                </c:pt>
                <c:pt idx="113">
                  <c:v>220</c:v>
                </c:pt>
                <c:pt idx="114">
                  <c:v>220</c:v>
                </c:pt>
                <c:pt idx="115">
                  <c:v>188</c:v>
                </c:pt>
                <c:pt idx="116">
                  <c:v>159</c:v>
                </c:pt>
                <c:pt idx="117">
                  <c:v>159</c:v>
                </c:pt>
                <c:pt idx="118">
                  <c:v>282</c:v>
                </c:pt>
                <c:pt idx="119">
                  <c:v>282</c:v>
                </c:pt>
                <c:pt idx="120">
                  <c:v>108</c:v>
                </c:pt>
                <c:pt idx="121">
                  <c:v>108</c:v>
                </c:pt>
                <c:pt idx="122">
                  <c:v>83</c:v>
                </c:pt>
                <c:pt idx="123">
                  <c:v>83</c:v>
                </c:pt>
                <c:pt idx="124">
                  <c:v>67</c:v>
                </c:pt>
                <c:pt idx="125">
                  <c:v>67</c:v>
                </c:pt>
                <c:pt idx="126">
                  <c:v>56</c:v>
                </c:pt>
                <c:pt idx="127">
                  <c:v>56</c:v>
                </c:pt>
                <c:pt idx="128">
                  <c:v>64</c:v>
                </c:pt>
                <c:pt idx="129">
                  <c:v>64</c:v>
                </c:pt>
                <c:pt idx="130">
                  <c:v>70</c:v>
                </c:pt>
                <c:pt idx="131">
                  <c:v>153</c:v>
                </c:pt>
                <c:pt idx="132">
                  <c:v>153</c:v>
                </c:pt>
                <c:pt idx="133">
                  <c:v>186</c:v>
                </c:pt>
                <c:pt idx="134">
                  <c:v>186</c:v>
                </c:pt>
                <c:pt idx="135">
                  <c:v>2050</c:v>
                </c:pt>
                <c:pt idx="136">
                  <c:v>2050</c:v>
                </c:pt>
                <c:pt idx="137">
                  <c:v>914</c:v>
                </c:pt>
                <c:pt idx="138">
                  <c:v>914</c:v>
                </c:pt>
                <c:pt idx="139">
                  <c:v>309</c:v>
                </c:pt>
                <c:pt idx="140">
                  <c:v>309</c:v>
                </c:pt>
                <c:pt idx="141">
                  <c:v>175</c:v>
                </c:pt>
                <c:pt idx="142">
                  <c:v>118</c:v>
                </c:pt>
                <c:pt idx="143">
                  <c:v>118</c:v>
                </c:pt>
                <c:pt idx="144">
                  <c:v>342</c:v>
                </c:pt>
                <c:pt idx="145">
                  <c:v>342</c:v>
                </c:pt>
                <c:pt idx="146">
                  <c:v>285</c:v>
                </c:pt>
                <c:pt idx="147">
                  <c:v>123</c:v>
                </c:pt>
                <c:pt idx="148">
                  <c:v>123</c:v>
                </c:pt>
                <c:pt idx="149">
                  <c:v>91</c:v>
                </c:pt>
                <c:pt idx="150">
                  <c:v>91</c:v>
                </c:pt>
                <c:pt idx="151">
                  <c:v>289</c:v>
                </c:pt>
                <c:pt idx="152">
                  <c:v>955</c:v>
                </c:pt>
              </c:numCache>
            </c:numRef>
          </c:xVal>
          <c:yVal>
            <c:numRef>
              <c:f>'Durango Dissolved'!$M$3:$M$155</c:f>
              <c:numCache>
                <c:formatCode>0.0000</c:formatCode>
                <c:ptCount val="153"/>
                <c:pt idx="0">
                  <c:v>6.9999999999999999E-4</c:v>
                </c:pt>
                <c:pt idx="1">
                  <c:v>6.9999999999999999E-4</c:v>
                </c:pt>
                <c:pt idx="2">
                  <c:v>4.4999999999999997E-3</c:v>
                </c:pt>
                <c:pt idx="3">
                  <c:v>4.7000000000000002E-3</c:v>
                </c:pt>
                <c:pt idx="4">
                  <c:v>3.8999999999999998E-3</c:v>
                </c:pt>
                <c:pt idx="5">
                  <c:v>4.0000000000000001E-3</c:v>
                </c:pt>
                <c:pt idx="6">
                  <c:v>4.2000000000000006E-3</c:v>
                </c:pt>
                <c:pt idx="7">
                  <c:v>3.2000000000000002E-3</c:v>
                </c:pt>
                <c:pt idx="8">
                  <c:v>3.3E-3</c:v>
                </c:pt>
                <c:pt idx="9">
                  <c:v>3.7000000000000002E-3</c:v>
                </c:pt>
                <c:pt idx="10">
                  <c:v>4.0000000000000001E-3</c:v>
                </c:pt>
                <c:pt idx="11">
                  <c:v>3.3999999999999998E-3</c:v>
                </c:pt>
                <c:pt idx="36">
                  <c:v>5.0000000000000001E-3</c:v>
                </c:pt>
                <c:pt idx="37">
                  <c:v>4.5999999999999999E-3</c:v>
                </c:pt>
                <c:pt idx="131">
                  <c:v>3.2000000000000002E-3</c:v>
                </c:pt>
                <c:pt idx="132">
                  <c:v>3.7000000000000002E-3</c:v>
                </c:pt>
                <c:pt idx="133">
                  <c:v>6.9999999999999999E-4</c:v>
                </c:pt>
                <c:pt idx="134">
                  <c:v>6.9999999999999999E-4</c:v>
                </c:pt>
                <c:pt idx="135">
                  <c:v>6.9999999999999999E-4</c:v>
                </c:pt>
                <c:pt idx="136">
                  <c:v>6.9999999999999999E-4</c:v>
                </c:pt>
                <c:pt idx="137">
                  <c:v>6.9999999999999999E-4</c:v>
                </c:pt>
                <c:pt idx="138">
                  <c:v>6.9999999999999999E-4</c:v>
                </c:pt>
                <c:pt idx="139">
                  <c:v>4.0000000000000001E-3</c:v>
                </c:pt>
                <c:pt idx="140">
                  <c:v>3.3999999999999998E-3</c:v>
                </c:pt>
                <c:pt idx="142">
                  <c:v>6.9999999999999999E-4</c:v>
                </c:pt>
                <c:pt idx="143">
                  <c:v>6.9999999999999999E-4</c:v>
                </c:pt>
                <c:pt idx="144">
                  <c:v>6.9999999999999999E-4</c:v>
                </c:pt>
                <c:pt idx="145">
                  <c:v>6.9999999999999999E-4</c:v>
                </c:pt>
                <c:pt idx="147">
                  <c:v>3.7000000000000002E-3</c:v>
                </c:pt>
                <c:pt idx="148">
                  <c:v>3.5000000000000001E-3</c:v>
                </c:pt>
                <c:pt idx="149">
                  <c:v>3.3999999999999998E-3</c:v>
                </c:pt>
                <c:pt idx="150">
                  <c:v>6.9999999999999999E-4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4D-4CF9-8294-0582DCE74743}"/>
            </c:ext>
          </c:extLst>
        </c:ser>
        <c:ser>
          <c:idx val="2"/>
          <c:order val="1"/>
          <c:tx>
            <c:strRef>
              <c:f>'Durango Dissolved'!$B$160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'Durango Dissolved'!$D$160:$D$171</c:f>
              <c:numCache>
                <c:formatCode>0</c:formatCode>
                <c:ptCount val="12"/>
                <c:pt idx="0">
                  <c:v>355</c:v>
                </c:pt>
                <c:pt idx="1">
                  <c:v>701</c:v>
                </c:pt>
                <c:pt idx="2">
                  <c:v>673</c:v>
                </c:pt>
                <c:pt idx="3">
                  <c:v>1440</c:v>
                </c:pt>
                <c:pt idx="4">
                  <c:v>1730</c:v>
                </c:pt>
                <c:pt idx="5">
                  <c:v>2560</c:v>
                </c:pt>
                <c:pt idx="6">
                  <c:v>5110</c:v>
                </c:pt>
                <c:pt idx="7">
                  <c:v>5110</c:v>
                </c:pt>
                <c:pt idx="8">
                  <c:v>4300</c:v>
                </c:pt>
                <c:pt idx="9">
                  <c:v>4300</c:v>
                </c:pt>
                <c:pt idx="10">
                  <c:v>4300</c:v>
                </c:pt>
                <c:pt idx="11">
                  <c:v>2750</c:v>
                </c:pt>
              </c:numCache>
            </c:numRef>
          </c:xVal>
          <c:yVal>
            <c:numRef>
              <c:f>'Durango Dissolved'!$M$160:$M$171</c:f>
              <c:numCache>
                <c:formatCode>General</c:formatCode>
                <c:ptCount val="12"/>
                <c:pt idx="0">
                  <c:v>2.8000000000000003E-4</c:v>
                </c:pt>
                <c:pt idx="1">
                  <c:v>1.1999999999999999E-3</c:v>
                </c:pt>
                <c:pt idx="2">
                  <c:v>4.0999999999999999E-4</c:v>
                </c:pt>
                <c:pt idx="3">
                  <c:v>2.5000000000000001E-3</c:v>
                </c:pt>
                <c:pt idx="4">
                  <c:v>6.4999999999999997E-4</c:v>
                </c:pt>
                <c:pt idx="5">
                  <c:v>8.9000000000000006E-4</c:v>
                </c:pt>
                <c:pt idx="6">
                  <c:v>9.3999999999999997E-4</c:v>
                </c:pt>
                <c:pt idx="7">
                  <c:v>1.1999999999999999E-3</c:v>
                </c:pt>
                <c:pt idx="8">
                  <c:v>8.9999999999999998E-4</c:v>
                </c:pt>
                <c:pt idx="9">
                  <c:v>6.4000000000000005E-4</c:v>
                </c:pt>
                <c:pt idx="10">
                  <c:v>7.2999999999999996E-4</c:v>
                </c:pt>
                <c:pt idx="11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4D-4CF9-8294-0582DCE74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346352"/>
        <c:axId val="1184346744"/>
        <c:extLst/>
      </c:scatterChart>
      <c:valAx>
        <c:axId val="1184346352"/>
        <c:scaling>
          <c:orientation val="minMax"/>
          <c:max val="60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4346744"/>
        <c:crosses val="autoZero"/>
        <c:crossBetween val="midCat"/>
      </c:valAx>
      <c:valAx>
        <c:axId val="1184346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100">
                    <a:solidFill>
                      <a:schemeClr val="tx1"/>
                    </a:solidFill>
                  </a:rPr>
                  <a:t>Concentration (mg/L)</a:t>
                </a:r>
              </a:p>
            </c:rich>
          </c:tx>
          <c:layout>
            <c:manualLayout>
              <c:xMode val="edge"/>
              <c:yMode val="edge"/>
              <c:x val="5.369200454026263E-3"/>
              <c:y val="0.266189508920080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118434635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0115774519010815"/>
          <c:y val="0.14175899610181864"/>
          <c:w val="0.68764983505502175"/>
          <c:h val="6.20962586664195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13" Type="http://schemas.openxmlformats.org/officeDocument/2006/relationships/chart" Target="../charts/chart23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12" Type="http://schemas.openxmlformats.org/officeDocument/2006/relationships/chart" Target="../charts/chart22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chart" Target="../charts/chart21.xml"/><Relationship Id="rId5" Type="http://schemas.openxmlformats.org/officeDocument/2006/relationships/chart" Target="../charts/chart15.xml"/><Relationship Id="rId10" Type="http://schemas.openxmlformats.org/officeDocument/2006/relationships/chart" Target="../charts/chart20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Relationship Id="rId14" Type="http://schemas.openxmlformats.org/officeDocument/2006/relationships/chart" Target="../charts/chart24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6" Type="http://schemas.openxmlformats.org/officeDocument/2006/relationships/chart" Target="../charts/chart50.xml"/><Relationship Id="rId5" Type="http://schemas.openxmlformats.org/officeDocument/2006/relationships/chart" Target="../charts/chart49.xml"/><Relationship Id="rId4" Type="http://schemas.openxmlformats.org/officeDocument/2006/relationships/chart" Target="../charts/chart4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6.xml"/><Relationship Id="rId13" Type="http://schemas.openxmlformats.org/officeDocument/2006/relationships/chart" Target="../charts/chart41.xml"/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12" Type="http://schemas.openxmlformats.org/officeDocument/2006/relationships/chart" Target="../charts/chart40.xml"/><Relationship Id="rId2" Type="http://schemas.openxmlformats.org/officeDocument/2006/relationships/chart" Target="../charts/chart30.xml"/><Relationship Id="rId16" Type="http://schemas.openxmlformats.org/officeDocument/2006/relationships/chart" Target="../charts/chart44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11" Type="http://schemas.openxmlformats.org/officeDocument/2006/relationships/chart" Target="../charts/chart39.xml"/><Relationship Id="rId5" Type="http://schemas.openxmlformats.org/officeDocument/2006/relationships/chart" Target="../charts/chart33.xml"/><Relationship Id="rId15" Type="http://schemas.openxmlformats.org/officeDocument/2006/relationships/chart" Target="../charts/chart43.xml"/><Relationship Id="rId10" Type="http://schemas.openxmlformats.org/officeDocument/2006/relationships/chart" Target="../charts/chart38.xml"/><Relationship Id="rId4" Type="http://schemas.openxmlformats.org/officeDocument/2006/relationships/chart" Target="../charts/chart32.xml"/><Relationship Id="rId9" Type="http://schemas.openxmlformats.org/officeDocument/2006/relationships/chart" Target="../charts/chart37.xml"/><Relationship Id="rId1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100012</xdr:colOff>
      <xdr:row>2</xdr:row>
      <xdr:rowOff>123825</xdr:rowOff>
    </xdr:from>
    <xdr:to>
      <xdr:col>35</xdr:col>
      <xdr:colOff>47625</xdr:colOff>
      <xdr:row>21</xdr:row>
      <xdr:rowOff>28576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819150</xdr:colOff>
      <xdr:row>180</xdr:row>
      <xdr:rowOff>57150</xdr:rowOff>
    </xdr:from>
    <xdr:to>
      <xdr:col>11</xdr:col>
      <xdr:colOff>152400</xdr:colOff>
      <xdr:row>200</xdr:row>
      <xdr:rowOff>104775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201</xdr:row>
      <xdr:rowOff>38100</xdr:rowOff>
    </xdr:from>
    <xdr:to>
      <xdr:col>4</xdr:col>
      <xdr:colOff>957263</xdr:colOff>
      <xdr:row>221</xdr:row>
      <xdr:rowOff>66675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380999</xdr:colOff>
      <xdr:row>180</xdr:row>
      <xdr:rowOff>95250</xdr:rowOff>
    </xdr:from>
    <xdr:to>
      <xdr:col>18</xdr:col>
      <xdr:colOff>381000</xdr:colOff>
      <xdr:row>199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962025</xdr:colOff>
      <xdr:row>201</xdr:row>
      <xdr:rowOff>85725</xdr:rowOff>
    </xdr:from>
    <xdr:to>
      <xdr:col>12</xdr:col>
      <xdr:colOff>4763</xdr:colOff>
      <xdr:row>221</xdr:row>
      <xdr:rowOff>133350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142874</xdr:colOff>
      <xdr:row>180</xdr:row>
      <xdr:rowOff>57150</xdr:rowOff>
    </xdr:from>
    <xdr:to>
      <xdr:col>4</xdr:col>
      <xdr:colOff>781049</xdr:colOff>
      <xdr:row>200</xdr:row>
      <xdr:rowOff>104775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600075</xdr:colOff>
      <xdr:row>181</xdr:row>
      <xdr:rowOff>19051</xdr:rowOff>
    </xdr:from>
    <xdr:to>
      <xdr:col>26</xdr:col>
      <xdr:colOff>390525</xdr:colOff>
      <xdr:row>199</xdr:row>
      <xdr:rowOff>142875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457200</xdr:colOff>
      <xdr:row>29</xdr:row>
      <xdr:rowOff>38100</xdr:rowOff>
    </xdr:from>
    <xdr:to>
      <xdr:col>34</xdr:col>
      <xdr:colOff>276225</xdr:colOff>
      <xdr:row>49</xdr:row>
      <xdr:rowOff>85725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219075</xdr:colOff>
      <xdr:row>1</xdr:row>
      <xdr:rowOff>133351</xdr:rowOff>
    </xdr:from>
    <xdr:to>
      <xdr:col>27</xdr:col>
      <xdr:colOff>9525</xdr:colOff>
      <xdr:row>20</xdr:row>
      <xdr:rowOff>57150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19</xdr:col>
      <xdr:colOff>352425</xdr:colOff>
      <xdr:row>21</xdr:row>
      <xdr:rowOff>114300</xdr:rowOff>
    </xdr:from>
    <xdr:to>
      <xdr:col>26</xdr:col>
      <xdr:colOff>557213</xdr:colOff>
      <xdr:row>40</xdr:row>
      <xdr:rowOff>133350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0.39167</cdr:x>
      <cdr:y>0.26388</cdr:y>
    </cdr:from>
    <cdr:to>
      <cdr:x>0.45417</cdr:x>
      <cdr:y>0.27777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790715" y="723885"/>
          <a:ext cx="285750" cy="38103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0.69444</cdr:x>
      <cdr:y>0.24074</cdr:y>
    </cdr:from>
    <cdr:to>
      <cdr:x>0.75208</cdr:x>
      <cdr:y>0.34375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3174995" y="660407"/>
          <a:ext cx="263530" cy="28256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0.35209</cdr:x>
      <cdr:y>0.4236</cdr:y>
    </cdr:from>
    <cdr:to>
      <cdr:x>0.41875</cdr:x>
      <cdr:y>0.49305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1609740" y="1162032"/>
          <a:ext cx="304770" cy="190515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0.66427</cdr:x>
      <cdr:y>0.16783</cdr:y>
    </cdr:from>
    <cdr:to>
      <cdr:x>0.75524</cdr:x>
      <cdr:y>0.21528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3131934" y="460382"/>
          <a:ext cx="428912" cy="130165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0.6125</cdr:x>
      <cdr:y>0.46528</cdr:y>
    </cdr:from>
    <cdr:to>
      <cdr:x>0.67708</cdr:x>
      <cdr:y>0.54861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H="1">
          <a:off x="2800366" y="1276350"/>
          <a:ext cx="295259" cy="228603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0.54166</cdr:x>
      <cdr:y>0.26736</cdr:y>
    </cdr:from>
    <cdr:to>
      <cdr:x>0.61319</cdr:x>
      <cdr:y>0.33449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 flipV="1">
          <a:off x="2476485" y="733425"/>
          <a:ext cx="327035" cy="184151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0.62361</cdr:x>
      <cdr:y>0.625</cdr:y>
    </cdr:from>
    <cdr:to>
      <cdr:x>0.75</cdr:x>
      <cdr:y>0.65046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V="1">
          <a:off x="2851160" y="1714500"/>
          <a:ext cx="577840" cy="69854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0.37084</cdr:x>
      <cdr:y>0.49306</cdr:y>
    </cdr:from>
    <cdr:to>
      <cdr:x>0.45625</cdr:x>
      <cdr:y>0.61458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1695465" y="1352550"/>
          <a:ext cx="390510" cy="333369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0.56875</cdr:x>
      <cdr:y>0.40046</cdr:y>
    </cdr:from>
    <cdr:to>
      <cdr:x>0.64444</cdr:x>
      <cdr:y>0.40625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2600325" y="1098551"/>
          <a:ext cx="346055" cy="15883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0.67292</cdr:x>
      <cdr:y>0.14583</cdr:y>
    </cdr:from>
    <cdr:to>
      <cdr:x>0.77708</cdr:x>
      <cdr:y>0.23958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3076575" y="400041"/>
          <a:ext cx="476250" cy="257184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0.33334</cdr:x>
      <cdr:y>0.26737</cdr:y>
    </cdr:from>
    <cdr:to>
      <cdr:x>0.40833</cdr:x>
      <cdr:y>0.36806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524030" y="733443"/>
          <a:ext cx="342870" cy="27620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0.61458</cdr:x>
      <cdr:y>0.51042</cdr:y>
    </cdr:from>
    <cdr:to>
      <cdr:x>0.71042</cdr:x>
      <cdr:y>0.52431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2809875" y="1400185"/>
          <a:ext cx="438151" cy="38090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0.65833</cdr:x>
      <cdr:y>0.66319</cdr:y>
    </cdr:from>
    <cdr:to>
      <cdr:x>0.725</cdr:x>
      <cdr:y>0.73264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V="1">
          <a:off x="3009900" y="1819275"/>
          <a:ext cx="304800" cy="190503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0.38334</cdr:x>
      <cdr:y>0.38542</cdr:y>
    </cdr:from>
    <cdr:to>
      <cdr:x>0.46875</cdr:x>
      <cdr:y>0.47916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1752615" y="1057275"/>
          <a:ext cx="390510" cy="25715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0.75208</cdr:x>
      <cdr:y>0.21181</cdr:y>
    </cdr:from>
    <cdr:to>
      <cdr:x>0.81875</cdr:x>
      <cdr:y>0.26736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3438525" y="581025"/>
          <a:ext cx="304800" cy="152406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0.58958</cdr:x>
      <cdr:y>0.49074</cdr:y>
    </cdr:from>
    <cdr:to>
      <cdr:x>0.67361</cdr:x>
      <cdr:y>0.5625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H="1">
          <a:off x="2695575" y="1346199"/>
          <a:ext cx="384185" cy="196851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0.4375</cdr:x>
      <cdr:y>0.47222</cdr:y>
    </cdr:from>
    <cdr:to>
      <cdr:x>0.51875</cdr:x>
      <cdr:y>0.53124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2000265" y="1295400"/>
          <a:ext cx="371460" cy="161901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0.56875</cdr:x>
      <cdr:y>0.19444</cdr:y>
    </cdr:from>
    <cdr:to>
      <cdr:x>0.69653</cdr:x>
      <cdr:y>0.21644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 flipV="1">
          <a:off x="2600325" y="533400"/>
          <a:ext cx="584195" cy="60332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0.40209</cdr:x>
      <cdr:y>0.59721</cdr:y>
    </cdr:from>
    <cdr:to>
      <cdr:x>0.46875</cdr:x>
      <cdr:y>0.66666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1838355" y="1638270"/>
          <a:ext cx="304770" cy="190515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0.68289</cdr:x>
      <cdr:y>0.23727</cdr:y>
    </cdr:from>
    <cdr:to>
      <cdr:x>0.77317</cdr:x>
      <cdr:y>0.28819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3219748" y="650882"/>
          <a:ext cx="425643" cy="139693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0.48744</cdr:x>
      <cdr:y>0.38194</cdr:y>
    </cdr:from>
    <cdr:to>
      <cdr:x>0.5541</cdr:x>
      <cdr:y>0.45833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H="1">
          <a:off x="2298204" y="1047750"/>
          <a:ext cx="314325" cy="20954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0.61666</cdr:x>
      <cdr:y>0.33333</cdr:y>
    </cdr:from>
    <cdr:to>
      <cdr:x>0.68819</cdr:x>
      <cdr:y>0.40046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 flipV="1">
          <a:off x="2819370" y="914397"/>
          <a:ext cx="327035" cy="184151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0.72759</cdr:x>
      <cdr:y>0.63194</cdr:y>
    </cdr:from>
    <cdr:to>
      <cdr:x>0.81648</cdr:x>
      <cdr:y>0.66782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V="1">
          <a:off x="3430483" y="1733550"/>
          <a:ext cx="419105" cy="9841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0.40417</cdr:x>
      <cdr:y>0.62847</cdr:y>
    </cdr:from>
    <cdr:to>
      <cdr:x>0.51458</cdr:x>
      <cdr:y>0.68055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1847880" y="1724025"/>
          <a:ext cx="504795" cy="142866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0.55833</cdr:x>
      <cdr:y>0.31597</cdr:y>
    </cdr:from>
    <cdr:to>
      <cdr:x>0.63125</cdr:x>
      <cdr:y>0.38194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 flipV="1">
          <a:off x="2552701" y="866775"/>
          <a:ext cx="333374" cy="180975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0.71459</cdr:x>
      <cdr:y>0.59375</cdr:y>
    </cdr:from>
    <cdr:to>
      <cdr:x>0.77708</cdr:x>
      <cdr:y>0.65278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3267090" y="1628766"/>
          <a:ext cx="285735" cy="161934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533400</xdr:colOff>
      <xdr:row>4</xdr:row>
      <xdr:rowOff>123825</xdr:rowOff>
    </xdr:from>
    <xdr:to>
      <xdr:col>40</xdr:col>
      <xdr:colOff>447675</xdr:colOff>
      <xdr:row>24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9525</xdr:colOff>
      <xdr:row>53</xdr:row>
      <xdr:rowOff>85725</xdr:rowOff>
    </xdr:from>
    <xdr:to>
      <xdr:col>41</xdr:col>
      <xdr:colOff>314325</xdr:colOff>
      <xdr:row>75</xdr:row>
      <xdr:rowOff>85726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590550</xdr:colOff>
      <xdr:row>4</xdr:row>
      <xdr:rowOff>85725</xdr:rowOff>
    </xdr:from>
    <xdr:to>
      <xdr:col>32</xdr:col>
      <xdr:colOff>285750</xdr:colOff>
      <xdr:row>26</xdr:row>
      <xdr:rowOff>85726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123825</xdr:colOff>
      <xdr:row>27</xdr:row>
      <xdr:rowOff>57150</xdr:rowOff>
    </xdr:from>
    <xdr:to>
      <xdr:col>32</xdr:col>
      <xdr:colOff>428625</xdr:colOff>
      <xdr:row>49</xdr:row>
      <xdr:rowOff>57151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41</xdr:col>
      <xdr:colOff>190500</xdr:colOff>
      <xdr:row>4</xdr:row>
      <xdr:rowOff>114299</xdr:rowOff>
    </xdr:from>
    <xdr:to>
      <xdr:col>48</xdr:col>
      <xdr:colOff>66675</xdr:colOff>
      <xdr:row>24</xdr:row>
      <xdr:rowOff>28574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209550</xdr:colOff>
      <xdr:row>27</xdr:row>
      <xdr:rowOff>9525</xdr:rowOff>
    </xdr:from>
    <xdr:to>
      <xdr:col>24</xdr:col>
      <xdr:colOff>171450</xdr:colOff>
      <xdr:row>49</xdr:row>
      <xdr:rowOff>9526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26</xdr:col>
      <xdr:colOff>47625</xdr:colOff>
      <xdr:row>74</xdr:row>
      <xdr:rowOff>28575</xdr:rowOff>
    </xdr:from>
    <xdr:to>
      <xdr:col>33</xdr:col>
      <xdr:colOff>352425</xdr:colOff>
      <xdr:row>96</xdr:row>
      <xdr:rowOff>28576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47625</xdr:colOff>
      <xdr:row>5</xdr:row>
      <xdr:rowOff>47625</xdr:rowOff>
    </xdr:from>
    <xdr:to>
      <xdr:col>24</xdr:col>
      <xdr:colOff>9525</xdr:colOff>
      <xdr:row>27</xdr:row>
      <xdr:rowOff>47626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34</xdr:col>
      <xdr:colOff>76200</xdr:colOff>
      <xdr:row>34</xdr:row>
      <xdr:rowOff>95250</xdr:rowOff>
    </xdr:from>
    <xdr:to>
      <xdr:col>41</xdr:col>
      <xdr:colOff>381000</xdr:colOff>
      <xdr:row>56</xdr:row>
      <xdr:rowOff>95251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28575</xdr:colOff>
      <xdr:row>50</xdr:row>
      <xdr:rowOff>95250</xdr:rowOff>
    </xdr:from>
    <xdr:to>
      <xdr:col>25</xdr:col>
      <xdr:colOff>161925</xdr:colOff>
      <xdr:row>72</xdr:row>
      <xdr:rowOff>95251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41</xdr:col>
      <xdr:colOff>400050</xdr:colOff>
      <xdr:row>34</xdr:row>
      <xdr:rowOff>133350</xdr:rowOff>
    </xdr:from>
    <xdr:to>
      <xdr:col>49</xdr:col>
      <xdr:colOff>95250</xdr:colOff>
      <xdr:row>56</xdr:row>
      <xdr:rowOff>133351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533400</xdr:colOff>
      <xdr:row>51</xdr:row>
      <xdr:rowOff>38100</xdr:rowOff>
    </xdr:from>
    <xdr:to>
      <xdr:col>33</xdr:col>
      <xdr:colOff>228600</xdr:colOff>
      <xdr:row>73</xdr:row>
      <xdr:rowOff>38101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42</xdr:col>
      <xdr:colOff>19050</xdr:colOff>
      <xdr:row>56</xdr:row>
      <xdr:rowOff>9525</xdr:rowOff>
    </xdr:from>
    <xdr:to>
      <xdr:col>49</xdr:col>
      <xdr:colOff>323850</xdr:colOff>
      <xdr:row>78</xdr:row>
      <xdr:rowOff>9526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676275</xdr:colOff>
      <xdr:row>73</xdr:row>
      <xdr:rowOff>57150</xdr:rowOff>
    </xdr:from>
    <xdr:to>
      <xdr:col>25</xdr:col>
      <xdr:colOff>28575</xdr:colOff>
      <xdr:row>95</xdr:row>
      <xdr:rowOff>57151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0.34167</cdr:x>
      <cdr:y>0.26737</cdr:y>
    </cdr:from>
    <cdr:to>
      <cdr:x>0.41666</cdr:x>
      <cdr:y>0.36806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562130" y="733449"/>
          <a:ext cx="342855" cy="276213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0.63541</cdr:x>
      <cdr:y>0.39931</cdr:y>
    </cdr:from>
    <cdr:to>
      <cdr:x>0.73958</cdr:x>
      <cdr:y>0.43403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2905110" y="1095375"/>
          <a:ext cx="476265" cy="95262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0.75208</cdr:x>
      <cdr:y>0.5243</cdr:y>
    </cdr:from>
    <cdr:to>
      <cdr:x>0.81875</cdr:x>
      <cdr:y>0.59375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V="1">
          <a:off x="3438510" y="1438263"/>
          <a:ext cx="304815" cy="190515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0.40209</cdr:x>
      <cdr:y>0.59721</cdr:y>
    </cdr:from>
    <cdr:to>
      <cdr:x>0.46875</cdr:x>
      <cdr:y>0.66666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1838355" y="1638270"/>
          <a:ext cx="304770" cy="190515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0.68289</cdr:x>
      <cdr:y>0.23727</cdr:y>
    </cdr:from>
    <cdr:to>
      <cdr:x>0.77317</cdr:x>
      <cdr:y>0.28819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3219748" y="650882"/>
          <a:ext cx="425643" cy="139693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0.48744</cdr:x>
      <cdr:y>0.38194</cdr:y>
    </cdr:from>
    <cdr:to>
      <cdr:x>0.5541</cdr:x>
      <cdr:y>0.45833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H="1">
          <a:off x="2298204" y="1047750"/>
          <a:ext cx="314325" cy="20954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18</xdr:row>
      <xdr:rowOff>161924</xdr:rowOff>
    </xdr:from>
    <xdr:to>
      <xdr:col>6</xdr:col>
      <xdr:colOff>476250</xdr:colOff>
      <xdr:row>36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161925</xdr:colOff>
      <xdr:row>18</xdr:row>
      <xdr:rowOff>133350</xdr:rowOff>
    </xdr:from>
    <xdr:to>
      <xdr:col>14</xdr:col>
      <xdr:colOff>266700</xdr:colOff>
      <xdr:row>36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590550</xdr:colOff>
      <xdr:row>37</xdr:row>
      <xdr:rowOff>123825</xdr:rowOff>
    </xdr:from>
    <xdr:to>
      <xdr:col>6</xdr:col>
      <xdr:colOff>495300</xdr:colOff>
      <xdr:row>54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704850</xdr:colOff>
      <xdr:row>37</xdr:row>
      <xdr:rowOff>114300</xdr:rowOff>
    </xdr:from>
    <xdr:to>
      <xdr:col>14</xdr:col>
      <xdr:colOff>200025</xdr:colOff>
      <xdr:row>55</xdr:row>
      <xdr:rowOff>66675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0</xdr:colOff>
      <xdr:row>19</xdr:row>
      <xdr:rowOff>0</xdr:rowOff>
    </xdr:from>
    <xdr:to>
      <xdr:col>22</xdr:col>
      <xdr:colOff>447675</xdr:colOff>
      <xdr:row>36</xdr:row>
      <xdr:rowOff>142875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39</xdr:row>
      <xdr:rowOff>0</xdr:rowOff>
    </xdr:from>
    <xdr:to>
      <xdr:col>22</xdr:col>
      <xdr:colOff>485775</xdr:colOff>
      <xdr:row>56</xdr:row>
      <xdr:rowOff>142875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174</xdr:row>
      <xdr:rowOff>114300</xdr:rowOff>
    </xdr:from>
    <xdr:to>
      <xdr:col>7</xdr:col>
      <xdr:colOff>409575</xdr:colOff>
      <xdr:row>195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197</xdr:row>
      <xdr:rowOff>0</xdr:rowOff>
    </xdr:from>
    <xdr:to>
      <xdr:col>7</xdr:col>
      <xdr:colOff>304800</xdr:colOff>
      <xdr:row>217</xdr:row>
      <xdr:rowOff>66675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174</xdr:row>
      <xdr:rowOff>0</xdr:rowOff>
    </xdr:from>
    <xdr:to>
      <xdr:col>14</xdr:col>
      <xdr:colOff>666750</xdr:colOff>
      <xdr:row>194</xdr:row>
      <xdr:rowOff>66675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304800</xdr:colOff>
      <xdr:row>65</xdr:row>
      <xdr:rowOff>0</xdr:rowOff>
    </xdr:from>
    <xdr:to>
      <xdr:col>28</xdr:col>
      <xdr:colOff>0</xdr:colOff>
      <xdr:row>84</xdr:row>
      <xdr:rowOff>52388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0.27396</cdr:x>
      <cdr:y>0.4825</cdr:y>
    </cdr:from>
    <cdr:to>
      <cdr:x>0.41146</cdr:x>
      <cdr:y>0.62645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1252545" y="1509725"/>
          <a:ext cx="628650" cy="450414"/>
        </a:xfrm>
        <a:prstGeom xmlns:a="http://schemas.openxmlformats.org/drawingml/2006/main" prst="straightConnector1">
          <a:avLst/>
        </a:prstGeom>
        <a:ln xmlns:a="http://schemas.openxmlformats.org/drawingml/2006/main" w="34925">
          <a:solidFill>
            <a:schemeClr val="tx1">
              <a:lumMod val="50000"/>
              <a:lumOff val="50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0.65521</cdr:x>
      <cdr:y>0.43684</cdr:y>
    </cdr:from>
    <cdr:to>
      <cdr:x>0.75938</cdr:x>
      <cdr:y>0.57057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2995635" y="1366857"/>
          <a:ext cx="476266" cy="418436"/>
        </a:xfrm>
        <a:prstGeom xmlns:a="http://schemas.openxmlformats.org/drawingml/2006/main" prst="straightConnector1">
          <a:avLst/>
        </a:prstGeom>
        <a:ln xmlns:a="http://schemas.openxmlformats.org/drawingml/2006/main" w="34925">
          <a:solidFill>
            <a:schemeClr val="tx1">
              <a:lumMod val="50000"/>
              <a:lumOff val="50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0.49445</cdr:x>
      <cdr:y>0.63319</cdr:y>
    </cdr:from>
    <cdr:to>
      <cdr:x>0.60417</cdr:x>
      <cdr:y>0.76373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H="1">
          <a:off x="2260610" y="1981215"/>
          <a:ext cx="501640" cy="408455"/>
        </a:xfrm>
        <a:prstGeom xmlns:a="http://schemas.openxmlformats.org/drawingml/2006/main" prst="straightConnector1">
          <a:avLst/>
        </a:prstGeom>
        <a:ln xmlns:a="http://schemas.openxmlformats.org/drawingml/2006/main" w="34925">
          <a:solidFill>
            <a:schemeClr val="tx1">
              <a:lumMod val="50000"/>
              <a:lumOff val="50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0.49688</cdr:x>
      <cdr:y>0.25875</cdr:y>
    </cdr:from>
    <cdr:to>
      <cdr:x>0.64167</cdr:x>
      <cdr:y>0.42042</cdr:y>
    </cdr:to>
    <cdr:cxnSp macro="">
      <cdr:nvCxnSpPr>
        <cdr:cNvPr id="2" name="Straight Arrow Connector 2"/>
        <cdr:cNvCxnSpPr/>
      </cdr:nvCxnSpPr>
      <cdr:spPr>
        <a:xfrm xmlns:a="http://schemas.openxmlformats.org/drawingml/2006/main" flipV="1">
          <a:off x="2271720" y="809628"/>
          <a:ext cx="661980" cy="505859"/>
        </a:xfrm>
        <a:prstGeom xmlns:a="http://schemas.openxmlformats.org/drawingml/2006/main" prst="straightConnector1">
          <a:avLst/>
        </a:prstGeom>
        <a:ln xmlns:a="http://schemas.openxmlformats.org/drawingml/2006/main" w="34925">
          <a:solidFill>
            <a:schemeClr val="tx1">
              <a:lumMod val="50000"/>
              <a:lumOff val="50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27</xdr:row>
      <xdr:rowOff>0</xdr:rowOff>
    </xdr:from>
    <xdr:to>
      <xdr:col>4</xdr:col>
      <xdr:colOff>304800</xdr:colOff>
      <xdr:row>27</xdr:row>
      <xdr:rowOff>9525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180975</xdr:colOff>
      <xdr:row>27</xdr:row>
      <xdr:rowOff>0</xdr:rowOff>
    </xdr:from>
    <xdr:to>
      <xdr:col>12</xdr:col>
      <xdr:colOff>485775</xdr:colOff>
      <xdr:row>27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504825</xdr:colOff>
      <xdr:row>27</xdr:row>
      <xdr:rowOff>0</xdr:rowOff>
    </xdr:from>
    <xdr:to>
      <xdr:col>21</xdr:col>
      <xdr:colOff>114300</xdr:colOff>
      <xdr:row>27</xdr:row>
      <xdr:rowOff>28575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4</xdr:col>
      <xdr:colOff>257175</xdr:colOff>
      <xdr:row>45</xdr:row>
      <xdr:rowOff>152400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4</xdr:col>
      <xdr:colOff>257175</xdr:colOff>
      <xdr:row>63</xdr:row>
      <xdr:rowOff>152400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238125</xdr:colOff>
      <xdr:row>28</xdr:row>
      <xdr:rowOff>47625</xdr:rowOff>
    </xdr:from>
    <xdr:to>
      <xdr:col>12</xdr:col>
      <xdr:colOff>542925</xdr:colOff>
      <xdr:row>45</xdr:row>
      <xdr:rowOff>38100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247650</xdr:colOff>
      <xdr:row>46</xdr:row>
      <xdr:rowOff>133350</xdr:rowOff>
    </xdr:from>
    <xdr:to>
      <xdr:col>12</xdr:col>
      <xdr:colOff>552450</xdr:colOff>
      <xdr:row>63</xdr:row>
      <xdr:rowOff>123825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504825</xdr:colOff>
      <xdr:row>28</xdr:row>
      <xdr:rowOff>85725</xdr:rowOff>
    </xdr:from>
    <xdr:to>
      <xdr:col>21</xdr:col>
      <xdr:colOff>114300</xdr:colOff>
      <xdr:row>45</xdr:row>
      <xdr:rowOff>76200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628650</xdr:colOff>
      <xdr:row>46</xdr:row>
      <xdr:rowOff>76200</xdr:rowOff>
    </xdr:from>
    <xdr:to>
      <xdr:col>21</xdr:col>
      <xdr:colOff>238125</xdr:colOff>
      <xdr:row>63</xdr:row>
      <xdr:rowOff>66675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133350</xdr:colOff>
      <xdr:row>66</xdr:row>
      <xdr:rowOff>47625</xdr:rowOff>
    </xdr:from>
    <xdr:to>
      <xdr:col>4</xdr:col>
      <xdr:colOff>390525</xdr:colOff>
      <xdr:row>83</xdr:row>
      <xdr:rowOff>38100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352425</xdr:colOff>
      <xdr:row>84</xdr:row>
      <xdr:rowOff>123825</xdr:rowOff>
    </xdr:from>
    <xdr:to>
      <xdr:col>5</xdr:col>
      <xdr:colOff>0</xdr:colOff>
      <xdr:row>101</xdr:row>
      <xdr:rowOff>114300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161925</xdr:colOff>
      <xdr:row>66</xdr:row>
      <xdr:rowOff>0</xdr:rowOff>
    </xdr:from>
    <xdr:to>
      <xdr:col>12</xdr:col>
      <xdr:colOff>466725</xdr:colOff>
      <xdr:row>82</xdr:row>
      <xdr:rowOff>152400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219075</xdr:colOff>
      <xdr:row>84</xdr:row>
      <xdr:rowOff>114300</xdr:rowOff>
    </xdr:from>
    <xdr:to>
      <xdr:col>12</xdr:col>
      <xdr:colOff>523875</xdr:colOff>
      <xdr:row>101</xdr:row>
      <xdr:rowOff>104775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14</xdr:col>
      <xdr:colOff>0</xdr:colOff>
      <xdr:row>66</xdr:row>
      <xdr:rowOff>0</xdr:rowOff>
    </xdr:from>
    <xdr:to>
      <xdr:col>21</xdr:col>
      <xdr:colOff>304800</xdr:colOff>
      <xdr:row>82</xdr:row>
      <xdr:rowOff>152400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13</xdr:col>
      <xdr:colOff>666750</xdr:colOff>
      <xdr:row>84</xdr:row>
      <xdr:rowOff>47625</xdr:rowOff>
    </xdr:from>
    <xdr:to>
      <xdr:col>21</xdr:col>
      <xdr:colOff>276225</xdr:colOff>
      <xdr:row>101</xdr:row>
      <xdr:rowOff>38100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285750</xdr:colOff>
      <xdr:row>104</xdr:row>
      <xdr:rowOff>142875</xdr:rowOff>
    </xdr:from>
    <xdr:to>
      <xdr:col>12</xdr:col>
      <xdr:colOff>590550</xdr:colOff>
      <xdr:row>121</xdr:row>
      <xdr:rowOff>133350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0.34792</cdr:x>
      <cdr:y>0.2118</cdr:y>
    </cdr:from>
    <cdr:to>
      <cdr:x>0.41042</cdr:x>
      <cdr:y>0.22569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590675" y="581013"/>
          <a:ext cx="285750" cy="38112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0.66111</cdr:x>
      <cdr:y>0.31366</cdr:y>
    </cdr:from>
    <cdr:to>
      <cdr:x>0.75</cdr:x>
      <cdr:y>0.375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3022595" y="860432"/>
          <a:ext cx="406405" cy="16826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0.28958</cdr:x>
      <cdr:y>0.40625</cdr:y>
    </cdr:from>
    <cdr:to>
      <cdr:x>0.37083</cdr:x>
      <cdr:y>0.46875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323975" y="1114413"/>
          <a:ext cx="371475" cy="171462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0.63958</cdr:x>
      <cdr:y>0.28125</cdr:y>
    </cdr:from>
    <cdr:to>
      <cdr:x>0.71111</cdr:x>
      <cdr:y>0.34838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 flipV="1">
          <a:off x="2924175" y="771525"/>
          <a:ext cx="327020" cy="184157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0.60903</cdr:x>
      <cdr:y>0.61227</cdr:y>
    </cdr:from>
    <cdr:to>
      <cdr:x>0.7375</cdr:x>
      <cdr:y>0.61458</cdr:y>
    </cdr:to>
    <cdr:cxnSp macro="">
      <cdr:nvCxnSpPr>
        <cdr:cNvPr id="6" name="Straight Arrow Connector 5"/>
        <cdr:cNvCxnSpPr/>
      </cdr:nvCxnSpPr>
      <cdr:spPr>
        <a:xfrm xmlns:a="http://schemas.openxmlformats.org/drawingml/2006/main">
          <a:off x="2784471" y="1679573"/>
          <a:ext cx="587379" cy="6352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0.32709</cdr:x>
      <cdr:y>0.45834</cdr:y>
    </cdr:from>
    <cdr:to>
      <cdr:x>0.4</cdr:x>
      <cdr:y>0.52778</cdr:y>
    </cdr:to>
    <cdr:cxnSp macro="">
      <cdr:nvCxnSpPr>
        <cdr:cNvPr id="3" name="Straight Arrow Connector 2"/>
        <cdr:cNvCxnSpPr/>
      </cdr:nvCxnSpPr>
      <cdr:spPr>
        <a:xfrm xmlns:a="http://schemas.openxmlformats.org/drawingml/2006/main">
          <a:off x="1495455" y="1257309"/>
          <a:ext cx="333345" cy="190491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0.575</cdr:x>
      <cdr:y>0.20834</cdr:y>
    </cdr:from>
    <cdr:to>
      <cdr:x>0.66875</cdr:x>
      <cdr:y>0.22917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 flipV="1">
          <a:off x="2628901" y="571509"/>
          <a:ext cx="428624" cy="57141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0.64375</cdr:x>
      <cdr:y>0.46528</cdr:y>
    </cdr:from>
    <cdr:to>
      <cdr:x>0.76458</cdr:x>
      <cdr:y>0.54514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V="1">
          <a:off x="2943225" y="1276350"/>
          <a:ext cx="552450" cy="219066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0.33125</cdr:x>
      <cdr:y>0.70486</cdr:y>
    </cdr:from>
    <cdr:to>
      <cdr:x>0.39375</cdr:x>
      <cdr:y>0.74652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1514475" y="1933575"/>
          <a:ext cx="285750" cy="11428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0.62292</cdr:x>
      <cdr:y>0.20255</cdr:y>
    </cdr:from>
    <cdr:to>
      <cdr:x>0.71736</cdr:x>
      <cdr:y>0.23611</cdr:y>
    </cdr:to>
    <cdr:cxnSp macro="">
      <cdr:nvCxnSpPr>
        <cdr:cNvPr id="4" name="Straight Arrow Connector 3"/>
        <cdr:cNvCxnSpPr/>
      </cdr:nvCxnSpPr>
      <cdr:spPr>
        <a:xfrm xmlns:a="http://schemas.openxmlformats.org/drawingml/2006/main" flipH="1">
          <a:off x="2847975" y="555632"/>
          <a:ext cx="431795" cy="92068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0.53819</cdr:x>
      <cdr:y>0.48611</cdr:y>
    </cdr:from>
    <cdr:to>
      <cdr:x>0.6</cdr:x>
      <cdr:y>0.56366</cdr:y>
    </cdr:to>
    <cdr:cxnSp macro="">
      <cdr:nvCxnSpPr>
        <cdr:cNvPr id="6" name="Straight Arrow Connector 5"/>
        <cdr:cNvCxnSpPr/>
      </cdr:nvCxnSpPr>
      <cdr:spPr>
        <a:xfrm xmlns:a="http://schemas.openxmlformats.org/drawingml/2006/main" flipV="1">
          <a:off x="2460621" y="1333500"/>
          <a:ext cx="282579" cy="212723"/>
        </a:xfrm>
        <a:prstGeom xmlns:a="http://schemas.openxmlformats.org/drawingml/2006/main" prst="straightConnector1">
          <a:avLst/>
        </a:prstGeom>
        <a:ln xmlns:a="http://schemas.openxmlformats.org/drawingml/2006/main" w="222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0" sqref="A20"/>
    </sheetView>
  </sheetViews>
  <sheetFormatPr defaultRowHeight="12.75" x14ac:dyDescent="0.2"/>
  <cols>
    <col min="1" max="1" width="74.5703125" style="7" customWidth="1"/>
  </cols>
  <sheetData>
    <row r="1" spans="1:1" ht="25.5" x14ac:dyDescent="0.2">
      <c r="A1" s="7" t="s">
        <v>92</v>
      </c>
    </row>
    <row r="2" spans="1:1" x14ac:dyDescent="0.2">
      <c r="A2" s="7" t="s">
        <v>117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80"/>
  <sheetViews>
    <sheetView workbookViewId="0">
      <selection activeCell="J14" sqref="J14"/>
    </sheetView>
  </sheetViews>
  <sheetFormatPr defaultRowHeight="12.75" x14ac:dyDescent="0.2"/>
  <cols>
    <col min="1" max="1" width="17.85546875" style="19" customWidth="1"/>
    <col min="2" max="2" width="12.140625" style="19" customWidth="1"/>
    <col min="3" max="3" width="17.85546875" style="20" customWidth="1"/>
    <col min="4" max="4" width="16.42578125" style="24" customWidth="1"/>
    <col min="5" max="5" width="13.5703125" style="24" customWidth="1"/>
    <col min="6" max="6" width="12.140625" style="19" customWidth="1"/>
    <col min="7" max="19" width="10.5703125" style="19" customWidth="1"/>
  </cols>
  <sheetData>
    <row r="1" spans="1:33" ht="15.75" x14ac:dyDescent="0.25">
      <c r="A1" s="27" t="s">
        <v>111</v>
      </c>
      <c r="F1" s="41"/>
      <c r="G1" s="41"/>
      <c r="H1" s="41"/>
      <c r="I1" s="41"/>
      <c r="J1" s="41" t="s">
        <v>115</v>
      </c>
      <c r="K1" s="41"/>
      <c r="L1" s="41" t="s">
        <v>116</v>
      </c>
      <c r="M1" s="41"/>
      <c r="N1"/>
      <c r="O1" s="41"/>
      <c r="P1" s="41"/>
      <c r="Q1" s="41"/>
      <c r="R1" s="41"/>
    </row>
    <row r="2" spans="1:33" ht="15" x14ac:dyDescent="0.2">
      <c r="A2" s="19" t="s">
        <v>35</v>
      </c>
      <c r="B2" s="26" t="s">
        <v>93</v>
      </c>
      <c r="C2" s="20" t="s">
        <v>36</v>
      </c>
      <c r="D2" s="24" t="s">
        <v>82</v>
      </c>
      <c r="E2" s="24" t="s">
        <v>208</v>
      </c>
      <c r="F2" s="19" t="s">
        <v>2</v>
      </c>
      <c r="G2" s="19" t="s">
        <v>83</v>
      </c>
      <c r="H2" s="19" t="s">
        <v>84</v>
      </c>
      <c r="I2" s="19" t="s">
        <v>78</v>
      </c>
      <c r="J2" s="19" t="s">
        <v>85</v>
      </c>
      <c r="K2" s="19" t="s">
        <v>3</v>
      </c>
      <c r="L2" s="19" t="s">
        <v>30</v>
      </c>
      <c r="M2" s="26" t="s">
        <v>30</v>
      </c>
      <c r="N2" s="19" t="s">
        <v>86</v>
      </c>
      <c r="O2" s="19" t="s">
        <v>87</v>
      </c>
      <c r="P2" s="19" t="s">
        <v>88</v>
      </c>
      <c r="Q2" s="19" t="s">
        <v>89</v>
      </c>
      <c r="R2" s="19" t="s">
        <v>90</v>
      </c>
      <c r="S2" s="19" t="s">
        <v>91</v>
      </c>
      <c r="AG2" t="s">
        <v>118</v>
      </c>
    </row>
    <row r="3" spans="1:33" x14ac:dyDescent="0.2">
      <c r="A3"/>
      <c r="B3" s="3" t="s">
        <v>185</v>
      </c>
      <c r="C3" s="42">
        <v>39819.715277777781</v>
      </c>
      <c r="D3" s="43">
        <v>77</v>
      </c>
      <c r="E3" s="57">
        <f>D3*0.028317</f>
        <v>2.180409</v>
      </c>
      <c r="F3" s="49">
        <v>1.4999999999999999E-2</v>
      </c>
      <c r="G3" s="49">
        <v>2.0000000000000001E-4</v>
      </c>
      <c r="H3" s="49">
        <v>2.9999999999999997E-4</v>
      </c>
      <c r="I3" s="49">
        <v>77.760000000000005</v>
      </c>
      <c r="J3" s="47">
        <v>2.3E-3</v>
      </c>
      <c r="K3" s="49">
        <v>1.4E-2</v>
      </c>
      <c r="L3" s="49">
        <v>3.0000000000000001E-3</v>
      </c>
      <c r="M3" s="49">
        <v>6.9999999999999999E-4</v>
      </c>
      <c r="N3" s="49">
        <v>10.869</v>
      </c>
      <c r="O3" s="49">
        <v>0.15569999999999998</v>
      </c>
      <c r="P3" s="49"/>
      <c r="Q3" s="49">
        <v>3.1989999999999998</v>
      </c>
      <c r="R3" s="49">
        <v>15.927</v>
      </c>
      <c r="S3" s="49">
        <v>8.6699999999999999E-2</v>
      </c>
    </row>
    <row r="4" spans="1:33" x14ac:dyDescent="0.2">
      <c r="A4"/>
      <c r="B4" s="3" t="s">
        <v>185</v>
      </c>
      <c r="C4" s="42">
        <v>39819.725694444445</v>
      </c>
      <c r="D4" s="43">
        <v>77</v>
      </c>
      <c r="E4" s="57">
        <f t="shared" ref="E4:E67" si="0">D4*0.028317</f>
        <v>2.180409</v>
      </c>
      <c r="F4" s="49">
        <v>1.4999999999999999E-2</v>
      </c>
      <c r="G4" s="49">
        <v>2.0000000000000001E-4</v>
      </c>
      <c r="H4" s="49">
        <v>2.6000000000000003E-4</v>
      </c>
      <c r="I4" s="49">
        <v>76.12</v>
      </c>
      <c r="J4" s="47">
        <v>1.9E-3</v>
      </c>
      <c r="K4" s="49">
        <v>1.4999999999999999E-2</v>
      </c>
      <c r="L4" s="49">
        <v>3.0000000000000001E-3</v>
      </c>
      <c r="M4" s="49">
        <v>6.9999999999999999E-4</v>
      </c>
      <c r="N4" s="49">
        <v>10.891999999999999</v>
      </c>
      <c r="O4" s="49">
        <v>0.1527</v>
      </c>
      <c r="P4" s="49"/>
      <c r="Q4" s="49">
        <v>3.198</v>
      </c>
      <c r="R4" s="49">
        <v>15.632</v>
      </c>
      <c r="S4" s="49">
        <v>8.6599999999999996E-2</v>
      </c>
    </row>
    <row r="5" spans="1:33" x14ac:dyDescent="0.2">
      <c r="A5"/>
      <c r="B5" s="3" t="s">
        <v>185</v>
      </c>
      <c r="C5" s="42">
        <v>39850.552083333336</v>
      </c>
      <c r="D5" s="43">
        <v>77</v>
      </c>
      <c r="E5" s="57">
        <f t="shared" si="0"/>
        <v>2.180409</v>
      </c>
      <c r="F5" s="49">
        <v>0.02</v>
      </c>
      <c r="G5" s="49">
        <v>2.0000000000000001E-4</v>
      </c>
      <c r="H5" s="49">
        <v>3.5E-4</v>
      </c>
      <c r="I5" s="49">
        <v>76.328000000000003</v>
      </c>
      <c r="J5" s="47">
        <v>3.3E-3</v>
      </c>
      <c r="K5" s="49">
        <v>2.1999999999999999E-2</v>
      </c>
      <c r="L5" s="49">
        <v>4.4999999999999997E-3</v>
      </c>
      <c r="M5" s="49">
        <v>4.4999999999999997E-3</v>
      </c>
      <c r="N5" s="49">
        <v>11.269</v>
      </c>
      <c r="O5" s="49">
        <v>0.18049999999999999</v>
      </c>
      <c r="P5" s="49"/>
      <c r="Q5" s="49">
        <v>2.9609999999999999</v>
      </c>
      <c r="R5" s="49">
        <v>14.173</v>
      </c>
      <c r="S5" s="49">
        <v>9.3900000000000011E-2</v>
      </c>
    </row>
    <row r="6" spans="1:33" x14ac:dyDescent="0.2">
      <c r="A6"/>
      <c r="B6" s="3" t="s">
        <v>185</v>
      </c>
      <c r="C6" s="42">
        <v>39850.586805555555</v>
      </c>
      <c r="D6" s="43">
        <v>77</v>
      </c>
      <c r="E6" s="57">
        <f t="shared" si="0"/>
        <v>2.180409</v>
      </c>
      <c r="F6" s="49">
        <v>3.5000000000000003E-2</v>
      </c>
      <c r="G6" s="49">
        <v>2.0000000000000001E-4</v>
      </c>
      <c r="H6" s="49">
        <v>1.9000000000000001E-4</v>
      </c>
      <c r="I6" s="49">
        <v>74.652000000000001</v>
      </c>
      <c r="J6" s="47">
        <v>2.2000000000000001E-3</v>
      </c>
      <c r="K6" s="49">
        <v>4.8000000000000001E-2</v>
      </c>
      <c r="L6" s="49">
        <v>4.7000000000000002E-3</v>
      </c>
      <c r="M6" s="49">
        <v>4.7000000000000002E-3</v>
      </c>
      <c r="N6" s="49">
        <v>10.226000000000001</v>
      </c>
      <c r="O6" s="49">
        <v>0.1895</v>
      </c>
      <c r="P6" s="49"/>
      <c r="Q6" s="49">
        <v>2.6579999999999999</v>
      </c>
      <c r="R6" s="49">
        <v>13.359</v>
      </c>
      <c r="S6" s="49">
        <v>8.2799999999999999E-2</v>
      </c>
    </row>
    <row r="7" spans="1:33" x14ac:dyDescent="0.2">
      <c r="A7"/>
      <c r="B7" s="3" t="s">
        <v>185</v>
      </c>
      <c r="C7" s="42">
        <v>39875.416666666664</v>
      </c>
      <c r="D7" s="43">
        <v>59</v>
      </c>
      <c r="E7" s="57">
        <f t="shared" si="0"/>
        <v>1.6707029999999998</v>
      </c>
      <c r="F7" s="49">
        <v>4.2000000000000003E-2</v>
      </c>
      <c r="G7" s="49">
        <v>2.0000000000000001E-4</v>
      </c>
      <c r="H7" s="49">
        <v>2.3000000000000001E-4</v>
      </c>
      <c r="I7" s="49">
        <v>69.754000000000005</v>
      </c>
      <c r="J7" s="47">
        <v>2.3E-3</v>
      </c>
      <c r="K7" s="49">
        <v>1.2999999999999999E-2</v>
      </c>
      <c r="L7" s="49">
        <v>3.8999999999999998E-3</v>
      </c>
      <c r="M7" s="49">
        <v>3.8999999999999998E-3</v>
      </c>
      <c r="N7" s="49">
        <v>9.6319999999999997</v>
      </c>
      <c r="O7" s="49">
        <v>0.15680000000000002</v>
      </c>
      <c r="P7" s="49"/>
      <c r="Q7" s="49">
        <v>2.3149999999999999</v>
      </c>
      <c r="R7" s="49">
        <v>11.124000000000001</v>
      </c>
      <c r="S7" s="49">
        <v>6.1700000000000005E-2</v>
      </c>
    </row>
    <row r="8" spans="1:33" x14ac:dyDescent="0.2">
      <c r="A8"/>
      <c r="B8" s="3" t="s">
        <v>185</v>
      </c>
      <c r="C8" s="42">
        <v>39875.423611111109</v>
      </c>
      <c r="D8" s="43">
        <v>59</v>
      </c>
      <c r="E8" s="57">
        <f t="shared" si="0"/>
        <v>1.6707029999999998</v>
      </c>
      <c r="F8" s="49">
        <v>2.3E-2</v>
      </c>
      <c r="G8" s="49">
        <v>2.0000000000000001E-4</v>
      </c>
      <c r="H8" s="49">
        <v>2.6000000000000003E-4</v>
      </c>
      <c r="I8" s="49">
        <v>62.816000000000003</v>
      </c>
      <c r="J8" s="47">
        <v>3.3E-3</v>
      </c>
      <c r="K8" s="49">
        <v>3.5999999999999997E-2</v>
      </c>
      <c r="L8" s="49">
        <v>4.0000000000000001E-3</v>
      </c>
      <c r="M8" s="49">
        <v>4.0000000000000001E-3</v>
      </c>
      <c r="N8" s="49">
        <v>8.8089999999999993</v>
      </c>
      <c r="O8" s="49">
        <v>0.14480000000000001</v>
      </c>
      <c r="P8" s="49"/>
      <c r="Q8" s="49">
        <v>2.0640000000000001</v>
      </c>
      <c r="R8" s="49">
        <v>10.231999999999999</v>
      </c>
      <c r="S8" s="49">
        <v>7.0099999999999996E-2</v>
      </c>
    </row>
    <row r="9" spans="1:33" x14ac:dyDescent="0.2">
      <c r="A9"/>
      <c r="B9" s="3" t="s">
        <v>185</v>
      </c>
      <c r="C9" s="42">
        <v>39877.513888888891</v>
      </c>
      <c r="D9" s="43">
        <v>59</v>
      </c>
      <c r="E9" s="57">
        <f t="shared" si="0"/>
        <v>1.6707029999999998</v>
      </c>
      <c r="F9" s="49">
        <v>0.02</v>
      </c>
      <c r="G9" s="49">
        <v>2.0000000000000001E-4</v>
      </c>
      <c r="H9" s="49">
        <v>2.0000000000000001E-4</v>
      </c>
      <c r="I9" s="49">
        <v>65.462000000000003</v>
      </c>
      <c r="J9" s="47">
        <v>2.3E-3</v>
      </c>
      <c r="K9" s="49">
        <v>0.01</v>
      </c>
      <c r="L9" s="49">
        <v>4.2000000000000006E-3</v>
      </c>
      <c r="M9" s="49">
        <v>4.2000000000000006E-3</v>
      </c>
      <c r="N9" s="49">
        <v>14.97</v>
      </c>
      <c r="O9" s="49">
        <v>0.12940000000000002</v>
      </c>
      <c r="P9" s="49"/>
      <c r="Q9" s="49">
        <v>2.3149999999999999</v>
      </c>
      <c r="R9" s="49">
        <v>14.256</v>
      </c>
      <c r="S9" s="49">
        <v>4.9700000000000001E-2</v>
      </c>
    </row>
    <row r="10" spans="1:33" x14ac:dyDescent="0.2">
      <c r="A10"/>
      <c r="B10" s="3" t="s">
        <v>185</v>
      </c>
      <c r="C10" s="42">
        <v>39909.524305555555</v>
      </c>
      <c r="D10" s="43">
        <v>88</v>
      </c>
      <c r="E10" s="57">
        <f t="shared" si="0"/>
        <v>2.4918959999999997</v>
      </c>
      <c r="F10" s="49">
        <v>1.7999999999999999E-2</v>
      </c>
      <c r="G10" s="49">
        <v>2.0000000000000001E-4</v>
      </c>
      <c r="H10" s="49">
        <v>2.3999999999999998E-4</v>
      </c>
      <c r="I10" s="49">
        <v>59.494</v>
      </c>
      <c r="J10" s="47">
        <v>2.5999999999999999E-3</v>
      </c>
      <c r="K10" s="49">
        <v>2.5999999999999999E-2</v>
      </c>
      <c r="L10" s="49">
        <v>3.2000000000000002E-3</v>
      </c>
      <c r="M10" s="49">
        <v>3.2000000000000002E-3</v>
      </c>
      <c r="N10" s="49">
        <v>8.7349999999999994</v>
      </c>
      <c r="O10" s="49">
        <v>0.14830000000000002</v>
      </c>
      <c r="P10" s="49"/>
      <c r="Q10" s="49">
        <v>2.0430000000000001</v>
      </c>
      <c r="R10" s="49">
        <v>9.94</v>
      </c>
      <c r="S10" s="49">
        <v>7.1099999999999997E-2</v>
      </c>
    </row>
    <row r="11" spans="1:33" x14ac:dyDescent="0.2">
      <c r="A11"/>
      <c r="B11" s="3" t="s">
        <v>185</v>
      </c>
      <c r="C11" s="42">
        <v>39909.555555555555</v>
      </c>
      <c r="D11" s="43">
        <v>88</v>
      </c>
      <c r="E11" s="57">
        <f t="shared" si="0"/>
        <v>2.4918959999999997</v>
      </c>
      <c r="F11" s="49">
        <v>3.5999999999999997E-2</v>
      </c>
      <c r="G11" s="49">
        <v>2.0000000000000001E-4</v>
      </c>
      <c r="H11" s="49">
        <v>2.5000000000000001E-4</v>
      </c>
      <c r="I11" s="49">
        <v>62.795999999999999</v>
      </c>
      <c r="J11" s="47">
        <v>2E-3</v>
      </c>
      <c r="K11" s="49">
        <v>2.7E-2</v>
      </c>
      <c r="L11" s="49">
        <v>3.3E-3</v>
      </c>
      <c r="M11" s="49">
        <v>3.3E-3</v>
      </c>
      <c r="N11" s="49">
        <v>9.1829999999999998</v>
      </c>
      <c r="O11" s="49">
        <v>0.154</v>
      </c>
      <c r="P11" s="49"/>
      <c r="Q11" s="49">
        <v>2.0070000000000001</v>
      </c>
      <c r="R11" s="49">
        <v>9.6419999999999995</v>
      </c>
      <c r="S11" s="49">
        <v>5.8799999999999998E-2</v>
      </c>
    </row>
    <row r="12" spans="1:33" x14ac:dyDescent="0.2">
      <c r="A12"/>
      <c r="B12" s="3" t="s">
        <v>185</v>
      </c>
      <c r="C12" s="42">
        <v>39938.354166666664</v>
      </c>
      <c r="D12" s="43">
        <v>108</v>
      </c>
      <c r="E12" s="57">
        <f t="shared" si="0"/>
        <v>3.058236</v>
      </c>
      <c r="F12" s="49">
        <v>2.1999999999999999E-2</v>
      </c>
      <c r="G12" s="49">
        <v>2.0000000000000001E-4</v>
      </c>
      <c r="H12" s="49">
        <v>1.6000000000000001E-4</v>
      </c>
      <c r="I12" s="49">
        <v>35.948999999999998</v>
      </c>
      <c r="J12" s="47">
        <v>2.5999999999999999E-3</v>
      </c>
      <c r="K12" s="49">
        <v>3.5000000000000003E-2</v>
      </c>
      <c r="L12" s="49">
        <v>3.7000000000000002E-3</v>
      </c>
      <c r="M12" s="49">
        <v>3.7000000000000002E-3</v>
      </c>
      <c r="N12" s="49">
        <v>4.6360000000000001</v>
      </c>
      <c r="O12" s="49">
        <v>4.2000000000000003E-2</v>
      </c>
      <c r="P12" s="49"/>
      <c r="Q12" s="49">
        <v>0.96</v>
      </c>
      <c r="R12" s="49">
        <v>3.4209999999999998</v>
      </c>
      <c r="S12" s="49">
        <v>3.8399999999999997E-2</v>
      </c>
    </row>
    <row r="13" spans="1:33" x14ac:dyDescent="0.2">
      <c r="A13"/>
      <c r="B13" s="3" t="s">
        <v>185</v>
      </c>
      <c r="C13" s="42">
        <v>39938.357638888891</v>
      </c>
      <c r="D13" s="43">
        <v>108</v>
      </c>
      <c r="E13" s="57">
        <f t="shared" si="0"/>
        <v>3.058236</v>
      </c>
      <c r="F13" s="49">
        <v>1.7999999999999999E-2</v>
      </c>
      <c r="G13" s="49">
        <v>2.0000000000000001E-4</v>
      </c>
      <c r="H13" s="49">
        <v>1.4999999999999999E-4</v>
      </c>
      <c r="I13" s="49">
        <v>34.594999999999999</v>
      </c>
      <c r="J13" s="47">
        <v>2.2000000000000001E-3</v>
      </c>
      <c r="K13" s="49">
        <v>1.4999999999999999E-2</v>
      </c>
      <c r="L13" s="49">
        <v>4.0000000000000001E-3</v>
      </c>
      <c r="M13" s="49">
        <v>4.0000000000000001E-3</v>
      </c>
      <c r="N13" s="49">
        <v>4.5460000000000003</v>
      </c>
      <c r="O13" s="49">
        <v>4.07E-2</v>
      </c>
      <c r="P13" s="49"/>
      <c r="Q13" s="49">
        <v>0.91200000000000003</v>
      </c>
      <c r="R13" s="49">
        <v>2.9340000000000002</v>
      </c>
      <c r="S13" s="49">
        <v>2.7100000000000003E-2</v>
      </c>
    </row>
    <row r="14" spans="1:33" x14ac:dyDescent="0.2">
      <c r="A14"/>
      <c r="B14" s="3" t="s">
        <v>185</v>
      </c>
      <c r="C14" s="42">
        <v>39965.458333333336</v>
      </c>
      <c r="D14" s="43">
        <v>787</v>
      </c>
      <c r="E14" s="57">
        <f t="shared" si="0"/>
        <v>22.285478999999999</v>
      </c>
      <c r="F14" s="49">
        <v>2.5999999999999999E-2</v>
      </c>
      <c r="G14" s="49">
        <v>2.0000000000000001E-4</v>
      </c>
      <c r="H14" s="49">
        <v>1.4999999999999999E-4</v>
      </c>
      <c r="I14" s="49">
        <v>29.081</v>
      </c>
      <c r="J14" s="47">
        <v>3.0999999999999999E-3</v>
      </c>
      <c r="K14" s="49">
        <v>3.9E-2</v>
      </c>
      <c r="L14" s="49">
        <v>3.3999999999999998E-3</v>
      </c>
      <c r="M14" s="49">
        <v>3.3999999999999998E-3</v>
      </c>
      <c r="N14" s="49">
        <v>3.9609999999999999</v>
      </c>
      <c r="O14" s="49">
        <v>5.4600000000000003E-2</v>
      </c>
      <c r="P14" s="49"/>
      <c r="Q14" s="49">
        <v>0.86499999999999999</v>
      </c>
      <c r="R14" s="49">
        <v>3.399</v>
      </c>
      <c r="S14" s="49">
        <v>4.7399999999999998E-2</v>
      </c>
    </row>
    <row r="15" spans="1:33" x14ac:dyDescent="0.2">
      <c r="A15"/>
      <c r="B15" s="3" t="s">
        <v>185</v>
      </c>
      <c r="C15" s="42">
        <v>39965.479166666664</v>
      </c>
      <c r="D15" s="43">
        <v>787</v>
      </c>
      <c r="E15" s="57">
        <f t="shared" si="0"/>
        <v>22.285478999999999</v>
      </c>
      <c r="F15" s="49">
        <v>2.1999999999999999E-2</v>
      </c>
      <c r="G15" s="49">
        <v>2.0000000000000001E-4</v>
      </c>
      <c r="H15" s="49">
        <v>2.0000000000000001E-4</v>
      </c>
      <c r="I15" s="49">
        <v>28.725999999999999</v>
      </c>
      <c r="J15" s="47">
        <v>2.8E-3</v>
      </c>
      <c r="K15" s="49">
        <v>1.6E-2</v>
      </c>
      <c r="L15" s="49"/>
      <c r="M15" s="49"/>
      <c r="N15" s="49">
        <v>3.7989999999999999</v>
      </c>
      <c r="O15" s="49">
        <v>5.67E-2</v>
      </c>
      <c r="P15" s="49"/>
      <c r="Q15" s="49">
        <v>0.90400000000000003</v>
      </c>
      <c r="R15" s="49">
        <v>2.9980000000000002</v>
      </c>
      <c r="S15" s="49">
        <v>4.3200000000000002E-2</v>
      </c>
    </row>
    <row r="16" spans="1:33" x14ac:dyDescent="0.2">
      <c r="A16"/>
      <c r="B16" s="3" t="s">
        <v>185</v>
      </c>
      <c r="C16" s="42">
        <v>39995.392361111109</v>
      </c>
      <c r="D16" s="43">
        <v>780</v>
      </c>
      <c r="E16" s="57">
        <f t="shared" si="0"/>
        <v>22.087259999999997</v>
      </c>
      <c r="F16" s="49">
        <v>0.02</v>
      </c>
      <c r="G16" s="49">
        <v>2.0000000000000001E-4</v>
      </c>
      <c r="H16" s="49">
        <v>1.4999999999999999E-4</v>
      </c>
      <c r="I16" s="49">
        <v>28.097000000000001</v>
      </c>
      <c r="J16" s="47"/>
      <c r="K16" s="49">
        <v>0.01</v>
      </c>
      <c r="L16" s="49"/>
      <c r="M16" s="49"/>
      <c r="N16" s="49">
        <v>3.157</v>
      </c>
      <c r="O16" s="49">
        <v>3.6299999999999999E-2</v>
      </c>
      <c r="P16" s="49"/>
      <c r="Q16" s="49">
        <v>0.81200000000000006</v>
      </c>
      <c r="R16" s="49">
        <v>3.16</v>
      </c>
      <c r="S16" s="49">
        <v>3.0899999999999997E-2</v>
      </c>
    </row>
    <row r="17" spans="1:19" x14ac:dyDescent="0.2">
      <c r="A17"/>
      <c r="B17" s="3" t="s">
        <v>185</v>
      </c>
      <c r="C17" s="42">
        <v>39995.402777777781</v>
      </c>
      <c r="D17" s="43">
        <v>780</v>
      </c>
      <c r="E17" s="57">
        <f t="shared" si="0"/>
        <v>22.087259999999997</v>
      </c>
      <c r="F17" s="49">
        <v>3.3000000000000002E-2</v>
      </c>
      <c r="G17" s="49">
        <v>2.0000000000000001E-4</v>
      </c>
      <c r="H17" s="49">
        <v>1.4999999999999999E-4</v>
      </c>
      <c r="I17" s="49">
        <v>29.155000000000001</v>
      </c>
      <c r="J17" s="47">
        <v>1.6000000000000001E-3</v>
      </c>
      <c r="K17" s="49">
        <v>2.1999999999999999E-2</v>
      </c>
      <c r="L17" s="49"/>
      <c r="M17" s="49"/>
      <c r="N17" s="49">
        <v>3.4340000000000002</v>
      </c>
      <c r="O17" s="49">
        <v>3.8200000000000005E-2</v>
      </c>
      <c r="P17" s="49"/>
      <c r="Q17" s="49">
        <v>0.92400000000000004</v>
      </c>
      <c r="R17" s="49">
        <v>3.6030000000000002</v>
      </c>
      <c r="S17" s="49">
        <v>3.3500000000000002E-2</v>
      </c>
    </row>
    <row r="18" spans="1:19" x14ac:dyDescent="0.2">
      <c r="A18"/>
      <c r="B18" s="3" t="s">
        <v>185</v>
      </c>
      <c r="C18" s="42">
        <v>40031.458333333336</v>
      </c>
      <c r="D18" s="43">
        <v>137</v>
      </c>
      <c r="E18" s="57">
        <f t="shared" si="0"/>
        <v>3.8794289999999996</v>
      </c>
      <c r="F18" s="49">
        <v>2.1000000000000001E-2</v>
      </c>
      <c r="G18" s="49">
        <v>2.0000000000000001E-4</v>
      </c>
      <c r="H18" s="49">
        <v>2.3999999999999998E-4</v>
      </c>
      <c r="I18" s="49">
        <v>81.838999999999999</v>
      </c>
      <c r="J18" s="47">
        <v>1.6999999999999999E-3</v>
      </c>
      <c r="K18" s="49">
        <v>0.01</v>
      </c>
      <c r="L18" s="49"/>
      <c r="M18" s="49"/>
      <c r="N18" s="49">
        <v>12.933999999999999</v>
      </c>
      <c r="O18" s="49">
        <v>2.4E-2</v>
      </c>
      <c r="P18" s="49"/>
      <c r="Q18" s="49">
        <v>4.1950000000000003</v>
      </c>
      <c r="R18" s="49">
        <v>24.42</v>
      </c>
      <c r="S18" s="49">
        <v>4.3999999999999997E-2</v>
      </c>
    </row>
    <row r="19" spans="1:19" x14ac:dyDescent="0.2">
      <c r="A19"/>
      <c r="B19" s="3" t="s">
        <v>185</v>
      </c>
      <c r="C19" s="42">
        <v>40037.395833333336</v>
      </c>
      <c r="D19" s="43">
        <v>109</v>
      </c>
      <c r="E19" s="57">
        <f t="shared" si="0"/>
        <v>3.0865529999999999</v>
      </c>
      <c r="F19" s="49">
        <v>2.5999999999999999E-2</v>
      </c>
      <c r="G19" s="49">
        <v>2.0000000000000001E-4</v>
      </c>
      <c r="H19" s="49">
        <v>2.6000000000000003E-4</v>
      </c>
      <c r="I19" s="49">
        <v>82.173000000000002</v>
      </c>
      <c r="J19" s="47">
        <v>3.0999999999999999E-3</v>
      </c>
      <c r="K19" s="49">
        <v>1.9E-2</v>
      </c>
      <c r="L19" s="49"/>
      <c r="M19" s="49"/>
      <c r="N19" s="49">
        <v>12.439</v>
      </c>
      <c r="O19" s="49">
        <v>4.82E-2</v>
      </c>
      <c r="P19" s="49"/>
      <c r="Q19" s="49">
        <v>4.7770000000000001</v>
      </c>
      <c r="R19" s="49">
        <v>25.867000000000001</v>
      </c>
      <c r="S19" s="49">
        <v>2.93E-2</v>
      </c>
    </row>
    <row r="20" spans="1:19" x14ac:dyDescent="0.2">
      <c r="A20"/>
      <c r="B20" s="3" t="s">
        <v>185</v>
      </c>
      <c r="C20" s="42">
        <v>40037.4375</v>
      </c>
      <c r="D20" s="43">
        <v>109</v>
      </c>
      <c r="E20" s="57">
        <f t="shared" si="0"/>
        <v>3.0865529999999999</v>
      </c>
      <c r="F20" s="49">
        <v>1.9E-2</v>
      </c>
      <c r="G20" s="49">
        <v>2.0000000000000001E-4</v>
      </c>
      <c r="H20" s="49">
        <v>1.4999999999999999E-4</v>
      </c>
      <c r="I20" s="49">
        <v>83.218999999999994</v>
      </c>
      <c r="J20" s="47">
        <v>2.2000000000000001E-3</v>
      </c>
      <c r="K20" s="49">
        <v>1.4E-2</v>
      </c>
      <c r="L20" s="49"/>
      <c r="M20" s="49"/>
      <c r="N20" s="49">
        <v>12.65</v>
      </c>
      <c r="O20" s="49">
        <v>4.9500000000000002E-2</v>
      </c>
      <c r="P20" s="49"/>
      <c r="Q20" s="49">
        <v>5.0199999999999996</v>
      </c>
      <c r="R20" s="49">
        <v>26.795000000000002</v>
      </c>
      <c r="S20" s="49">
        <v>2.5899999999999999E-2</v>
      </c>
    </row>
    <row r="21" spans="1:19" x14ac:dyDescent="0.2">
      <c r="A21"/>
      <c r="B21" s="3" t="s">
        <v>185</v>
      </c>
      <c r="C21" s="42">
        <v>40057.559027777781</v>
      </c>
      <c r="D21" s="43">
        <v>92</v>
      </c>
      <c r="E21" s="57">
        <f t="shared" si="0"/>
        <v>2.6051639999999998</v>
      </c>
      <c r="F21" s="49">
        <v>1.4999999999999999E-2</v>
      </c>
      <c r="G21" s="49">
        <v>2.0000000000000001E-4</v>
      </c>
      <c r="H21" s="49">
        <v>1.9000000000000001E-4</v>
      </c>
      <c r="I21" s="49">
        <v>92.06</v>
      </c>
      <c r="J21" s="47">
        <v>1.8E-3</v>
      </c>
      <c r="K21" s="49">
        <v>2.1000000000000001E-2</v>
      </c>
      <c r="L21" s="49"/>
      <c r="M21" s="49"/>
      <c r="N21" s="49">
        <v>15.664</v>
      </c>
      <c r="O21" s="49">
        <v>4.1299999999999996E-2</v>
      </c>
      <c r="P21" s="49"/>
      <c r="Q21" s="49">
        <v>5.3090000000000002</v>
      </c>
      <c r="R21" s="49">
        <v>28.605</v>
      </c>
      <c r="S21" s="49">
        <v>2.6600000000000002E-2</v>
      </c>
    </row>
    <row r="22" spans="1:19" x14ac:dyDescent="0.2">
      <c r="A22"/>
      <c r="B22" s="3" t="s">
        <v>185</v>
      </c>
      <c r="C22" s="42">
        <v>40057.569444444445</v>
      </c>
      <c r="D22" s="43">
        <v>92</v>
      </c>
      <c r="E22" s="57">
        <f t="shared" si="0"/>
        <v>2.6051639999999998</v>
      </c>
      <c r="F22" s="49">
        <v>1.4999999999999999E-2</v>
      </c>
      <c r="G22" s="49">
        <v>2.0000000000000001E-4</v>
      </c>
      <c r="H22" s="49">
        <v>1.4999999999999999E-4</v>
      </c>
      <c r="I22" s="49">
        <v>64.14</v>
      </c>
      <c r="J22" s="47"/>
      <c r="K22" s="49">
        <v>1.4999999999999999E-2</v>
      </c>
      <c r="L22" s="49"/>
      <c r="M22" s="49"/>
      <c r="N22" s="49">
        <v>12.874000000000001</v>
      </c>
      <c r="O22" s="49">
        <v>1.67E-2</v>
      </c>
      <c r="P22" s="49"/>
      <c r="Q22" s="49">
        <v>1.95</v>
      </c>
      <c r="R22" s="49">
        <v>8.1679999999999993</v>
      </c>
      <c r="S22" s="49">
        <v>6.6E-3</v>
      </c>
    </row>
    <row r="23" spans="1:19" x14ac:dyDescent="0.2">
      <c r="A23"/>
      <c r="B23" s="3" t="s">
        <v>185</v>
      </c>
      <c r="C23" s="42">
        <v>40091.493055555555</v>
      </c>
      <c r="D23" s="43">
        <v>103</v>
      </c>
      <c r="E23" s="57">
        <f t="shared" si="0"/>
        <v>2.9166509999999999</v>
      </c>
      <c r="F23" s="49">
        <v>1.4999999999999999E-2</v>
      </c>
      <c r="G23" s="49">
        <v>2.0000000000000001E-4</v>
      </c>
      <c r="H23" s="49">
        <v>2.2000000000000001E-4</v>
      </c>
      <c r="I23" s="49">
        <v>86.927000000000007</v>
      </c>
      <c r="J23" s="47">
        <v>1.6000000000000001E-3</v>
      </c>
      <c r="K23" s="49">
        <v>0.03</v>
      </c>
      <c r="L23" s="49"/>
      <c r="M23" s="49"/>
      <c r="N23" s="49">
        <v>12.185</v>
      </c>
      <c r="O23" s="49">
        <v>5.7200000000000001E-2</v>
      </c>
      <c r="P23" s="49"/>
      <c r="Q23" s="49">
        <v>4.8780000000000001</v>
      </c>
      <c r="R23" s="49">
        <v>24.553000000000001</v>
      </c>
      <c r="S23" s="49">
        <v>4.1200000000000001E-2</v>
      </c>
    </row>
    <row r="24" spans="1:19" x14ac:dyDescent="0.2">
      <c r="A24"/>
      <c r="B24" s="3" t="s">
        <v>185</v>
      </c>
      <c r="C24" s="42">
        <v>40091.524305555555</v>
      </c>
      <c r="D24" s="43">
        <v>103</v>
      </c>
      <c r="E24" s="57">
        <f t="shared" si="0"/>
        <v>2.9166509999999999</v>
      </c>
      <c r="F24" s="49">
        <v>1.7000000000000001E-2</v>
      </c>
      <c r="G24" s="49">
        <v>2.0000000000000001E-4</v>
      </c>
      <c r="H24" s="49">
        <v>2.6000000000000003E-4</v>
      </c>
      <c r="I24" s="49">
        <v>91.251000000000005</v>
      </c>
      <c r="J24" s="47">
        <v>1.9E-3</v>
      </c>
      <c r="K24" s="49">
        <v>1.7999999999999999E-2</v>
      </c>
      <c r="L24" s="49"/>
      <c r="M24" s="49"/>
      <c r="N24" s="49">
        <v>13.1</v>
      </c>
      <c r="O24" s="49">
        <v>7.0599999999999996E-2</v>
      </c>
      <c r="P24" s="49"/>
      <c r="Q24" s="49">
        <v>5.0350000000000001</v>
      </c>
      <c r="R24" s="49">
        <v>25.628</v>
      </c>
      <c r="S24" s="49">
        <v>3.9799999999999995E-2</v>
      </c>
    </row>
    <row r="25" spans="1:19" x14ac:dyDescent="0.2">
      <c r="A25"/>
      <c r="B25" s="3" t="s">
        <v>185</v>
      </c>
      <c r="C25" s="42">
        <v>40119.53125</v>
      </c>
      <c r="D25" s="43">
        <v>73</v>
      </c>
      <c r="E25" s="57">
        <f t="shared" si="0"/>
        <v>2.0671409999999999</v>
      </c>
      <c r="F25" s="49">
        <v>1.4999999999999999E-2</v>
      </c>
      <c r="G25" s="49">
        <v>2.0000000000000001E-4</v>
      </c>
      <c r="H25" s="49">
        <v>3.3E-4</v>
      </c>
      <c r="I25" s="49">
        <v>77.692999999999998</v>
      </c>
      <c r="J25" s="47">
        <v>1.1999999999999999E-3</v>
      </c>
      <c r="K25" s="49">
        <v>1.0999999999999999E-2</v>
      </c>
      <c r="L25" s="49"/>
      <c r="M25" s="49"/>
      <c r="N25" s="49">
        <v>13.782</v>
      </c>
      <c r="O25" s="49">
        <v>0.15409999999999999</v>
      </c>
      <c r="P25" s="49"/>
      <c r="Q25" s="49">
        <v>4.18</v>
      </c>
      <c r="R25" s="49">
        <v>20.393000000000001</v>
      </c>
      <c r="S25" s="49">
        <v>7.5700000000000003E-2</v>
      </c>
    </row>
    <row r="26" spans="1:19" x14ac:dyDescent="0.2">
      <c r="A26"/>
      <c r="B26" s="3" t="s">
        <v>185</v>
      </c>
      <c r="C26" s="42">
        <v>40119.690972222219</v>
      </c>
      <c r="D26" s="43">
        <v>73</v>
      </c>
      <c r="E26" s="57">
        <f t="shared" si="0"/>
        <v>2.0671409999999999</v>
      </c>
      <c r="F26" s="49">
        <v>1.4999999999999999E-2</v>
      </c>
      <c r="G26" s="49">
        <v>2.0000000000000001E-4</v>
      </c>
      <c r="H26" s="49">
        <v>2.7E-4</v>
      </c>
      <c r="I26" s="49">
        <v>86.2</v>
      </c>
      <c r="J26" s="47">
        <v>2.1000000000000003E-3</v>
      </c>
      <c r="K26" s="49">
        <v>1.4E-2</v>
      </c>
      <c r="L26" s="49"/>
      <c r="M26" s="49"/>
      <c r="N26" s="49">
        <v>12.769</v>
      </c>
      <c r="O26" s="49">
        <v>0.1515</v>
      </c>
      <c r="P26" s="49"/>
      <c r="Q26" s="49">
        <v>4.2569999999999997</v>
      </c>
      <c r="R26" s="49">
        <v>22.597000000000001</v>
      </c>
      <c r="S26" s="49">
        <v>7.9299999999999995E-2</v>
      </c>
    </row>
    <row r="27" spans="1:19" x14ac:dyDescent="0.2">
      <c r="A27"/>
      <c r="B27" s="3" t="s">
        <v>185</v>
      </c>
      <c r="C27" s="42">
        <v>40148.520833333336</v>
      </c>
      <c r="D27" s="43">
        <v>58</v>
      </c>
      <c r="E27" s="57">
        <f t="shared" si="0"/>
        <v>1.6423859999999999</v>
      </c>
      <c r="F27" s="49">
        <v>1.4999999999999999E-2</v>
      </c>
      <c r="G27" s="49">
        <v>2.0000000000000001E-4</v>
      </c>
      <c r="H27" s="49">
        <v>3.3E-4</v>
      </c>
      <c r="I27" s="49">
        <v>83.403000000000006</v>
      </c>
      <c r="J27" s="47">
        <v>1.9E-3</v>
      </c>
      <c r="K27" s="49">
        <v>1.2E-2</v>
      </c>
      <c r="L27" s="49"/>
      <c r="M27" s="49"/>
      <c r="N27" s="49">
        <v>12.794</v>
      </c>
      <c r="O27" s="49">
        <v>0.19950000000000001</v>
      </c>
      <c r="P27" s="49"/>
      <c r="Q27" s="49">
        <v>3.8919999999999999</v>
      </c>
      <c r="R27" s="49">
        <v>20.023</v>
      </c>
      <c r="S27" s="49">
        <v>0.10529999999999999</v>
      </c>
    </row>
    <row r="28" spans="1:19" x14ac:dyDescent="0.2">
      <c r="A28"/>
      <c r="B28" s="3" t="s">
        <v>185</v>
      </c>
      <c r="C28" s="42">
        <v>40148.559027777781</v>
      </c>
      <c r="D28" s="43">
        <v>58</v>
      </c>
      <c r="E28" s="57">
        <f t="shared" si="0"/>
        <v>1.6423859999999999</v>
      </c>
      <c r="F28" s="49">
        <v>1.9E-2</v>
      </c>
      <c r="G28" s="49">
        <v>2.0000000000000001E-4</v>
      </c>
      <c r="H28" s="49">
        <v>3.4000000000000002E-4</v>
      </c>
      <c r="I28" s="49">
        <v>82.072000000000003</v>
      </c>
      <c r="J28" s="47">
        <v>1.1000000000000001E-3</v>
      </c>
      <c r="K28" s="49">
        <v>1.6E-2</v>
      </c>
      <c r="L28" s="49"/>
      <c r="M28" s="49"/>
      <c r="N28" s="49">
        <v>14.172000000000001</v>
      </c>
      <c r="O28" s="49">
        <v>0.217</v>
      </c>
      <c r="P28" s="49"/>
      <c r="Q28" s="49">
        <v>4.1879999999999997</v>
      </c>
      <c r="R28" s="49">
        <v>20.584</v>
      </c>
      <c r="S28" s="49">
        <v>8.8800000000000004E-2</v>
      </c>
    </row>
    <row r="29" spans="1:19" x14ac:dyDescent="0.2">
      <c r="A29"/>
      <c r="B29" s="3" t="s">
        <v>185</v>
      </c>
      <c r="C29" s="42">
        <v>40182.385416666664</v>
      </c>
      <c r="D29" s="43">
        <v>75</v>
      </c>
      <c r="E29" s="57">
        <f t="shared" si="0"/>
        <v>2.1237749999999997</v>
      </c>
      <c r="F29" s="49">
        <v>1.4999999999999999E-2</v>
      </c>
      <c r="G29" s="49">
        <v>2.0000000000000001E-4</v>
      </c>
      <c r="H29" s="49">
        <v>2.7E-4</v>
      </c>
      <c r="I29" s="49">
        <v>86.272000000000006</v>
      </c>
      <c r="J29" s="47"/>
      <c r="K29" s="49">
        <v>1.9E-2</v>
      </c>
      <c r="L29" s="49"/>
      <c r="M29" s="49"/>
      <c r="N29" s="49">
        <v>12.151</v>
      </c>
      <c r="O29" s="49">
        <v>0.18840000000000001</v>
      </c>
      <c r="P29" s="49"/>
      <c r="Q29" s="49">
        <v>3.8439999999999999</v>
      </c>
      <c r="R29" s="49">
        <v>19.605</v>
      </c>
      <c r="S29" s="49">
        <v>0.1021</v>
      </c>
    </row>
    <row r="30" spans="1:19" x14ac:dyDescent="0.2">
      <c r="A30"/>
      <c r="B30" s="3" t="s">
        <v>185</v>
      </c>
      <c r="C30" s="42">
        <v>40182.572916666664</v>
      </c>
      <c r="D30" s="43">
        <v>75</v>
      </c>
      <c r="E30" s="57">
        <f t="shared" si="0"/>
        <v>2.1237749999999997</v>
      </c>
      <c r="F30" s="49">
        <v>1.4999999999999999E-2</v>
      </c>
      <c r="G30" s="49">
        <v>2.0000000000000001E-4</v>
      </c>
      <c r="H30" s="49">
        <v>2.2000000000000001E-4</v>
      </c>
      <c r="I30" s="49">
        <v>85.704999999999998</v>
      </c>
      <c r="J30" s="47"/>
      <c r="K30" s="49">
        <v>1.7000000000000001E-2</v>
      </c>
      <c r="L30" s="49"/>
      <c r="M30" s="49"/>
      <c r="N30" s="49">
        <v>11.75</v>
      </c>
      <c r="O30" s="49">
        <v>0.18519999999999998</v>
      </c>
      <c r="P30" s="49"/>
      <c r="Q30" s="49">
        <v>3.855</v>
      </c>
      <c r="R30" s="49">
        <v>20.062999999999999</v>
      </c>
      <c r="S30" s="49">
        <v>9.4099999999999989E-2</v>
      </c>
    </row>
    <row r="31" spans="1:19" x14ac:dyDescent="0.2">
      <c r="A31"/>
      <c r="B31" s="3" t="s">
        <v>185</v>
      </c>
      <c r="C31" s="42">
        <v>40239.322916666664</v>
      </c>
      <c r="D31" s="43">
        <v>60</v>
      </c>
      <c r="E31" s="57">
        <f t="shared" si="0"/>
        <v>1.69902</v>
      </c>
      <c r="F31" s="49">
        <v>2.1999999999999999E-2</v>
      </c>
      <c r="G31" s="49">
        <v>2.0000000000000001E-4</v>
      </c>
      <c r="H31" s="49">
        <v>4.0000000000000002E-4</v>
      </c>
      <c r="I31" s="49">
        <v>75.076999999999998</v>
      </c>
      <c r="J31" s="47">
        <v>2.3E-3</v>
      </c>
      <c r="K31" s="49">
        <v>0.03</v>
      </c>
      <c r="L31" s="49"/>
      <c r="M31" s="49"/>
      <c r="N31" s="49">
        <v>10.977</v>
      </c>
      <c r="O31" s="49">
        <v>0.19409999999999999</v>
      </c>
      <c r="P31" s="49"/>
      <c r="Q31" s="49">
        <v>3.4289999999999998</v>
      </c>
      <c r="R31" s="49">
        <v>10.628</v>
      </c>
      <c r="S31" s="49">
        <v>9.7000000000000003E-2</v>
      </c>
    </row>
    <row r="32" spans="1:19" x14ac:dyDescent="0.2">
      <c r="A32"/>
      <c r="B32" s="3" t="s">
        <v>185</v>
      </c>
      <c r="C32" s="42">
        <v>40239.649305555555</v>
      </c>
      <c r="D32" s="43">
        <v>60</v>
      </c>
      <c r="E32" s="57">
        <f t="shared" si="0"/>
        <v>1.69902</v>
      </c>
      <c r="F32" s="49">
        <v>7.0000000000000007E-2</v>
      </c>
      <c r="G32" s="49">
        <v>2.0000000000000001E-4</v>
      </c>
      <c r="H32" s="49">
        <v>1.6000000000000001E-4</v>
      </c>
      <c r="I32" s="49">
        <v>76.257999999999996</v>
      </c>
      <c r="J32" s="47">
        <v>2E-3</v>
      </c>
      <c r="K32" s="49">
        <v>9.0999999999999998E-2</v>
      </c>
      <c r="L32" s="49"/>
      <c r="M32" s="49"/>
      <c r="N32" s="49">
        <v>10.831</v>
      </c>
      <c r="O32" s="49">
        <v>0.18530000000000002</v>
      </c>
      <c r="P32" s="49"/>
      <c r="Q32" s="49">
        <v>3.3439999999999999</v>
      </c>
      <c r="R32" s="49">
        <v>12.481</v>
      </c>
      <c r="S32" s="49">
        <v>7.17E-2</v>
      </c>
    </row>
    <row r="33" spans="1:19" x14ac:dyDescent="0.2">
      <c r="A33"/>
      <c r="B33" s="3" t="s">
        <v>185</v>
      </c>
      <c r="C33" s="42">
        <v>40274.724305555559</v>
      </c>
      <c r="D33" s="43">
        <v>75</v>
      </c>
      <c r="E33" s="57">
        <f t="shared" si="0"/>
        <v>2.1237749999999997</v>
      </c>
      <c r="F33" s="49">
        <v>0.03</v>
      </c>
      <c r="G33" s="49">
        <v>2.0000000000000001E-4</v>
      </c>
      <c r="H33" s="49">
        <v>3.4000000000000002E-4</v>
      </c>
      <c r="I33" s="49">
        <v>67.341999999999999</v>
      </c>
      <c r="J33" s="47">
        <v>2.3999999999999998E-3</v>
      </c>
      <c r="K33" s="49">
        <v>2.8000000000000001E-2</v>
      </c>
      <c r="L33" s="49"/>
      <c r="M33" s="49"/>
      <c r="N33" s="49">
        <v>10.492000000000001</v>
      </c>
      <c r="O33" s="49">
        <v>0.15659999999999999</v>
      </c>
      <c r="P33" s="49"/>
      <c r="Q33" s="49">
        <v>2.6379999999999999</v>
      </c>
      <c r="R33" s="49">
        <v>8.9139999999999997</v>
      </c>
      <c r="S33" s="49">
        <v>5.0500000000000003E-2</v>
      </c>
    </row>
    <row r="34" spans="1:19" x14ac:dyDescent="0.2">
      <c r="A34"/>
      <c r="B34" s="3" t="s">
        <v>185</v>
      </c>
      <c r="C34" s="42">
        <v>40274.734027777777</v>
      </c>
      <c r="D34" s="43">
        <v>75</v>
      </c>
      <c r="E34" s="57">
        <f t="shared" si="0"/>
        <v>2.1237749999999997</v>
      </c>
      <c r="F34" s="49">
        <v>3.1E-2</v>
      </c>
      <c r="G34" s="49">
        <v>2.0000000000000001E-4</v>
      </c>
      <c r="H34" s="49">
        <v>3.6999999999999999E-4</v>
      </c>
      <c r="I34" s="49">
        <v>70.772000000000006</v>
      </c>
      <c r="J34" s="47">
        <v>3.2000000000000002E-3</v>
      </c>
      <c r="K34" s="49">
        <v>2.9000000000000001E-2</v>
      </c>
      <c r="L34" s="49"/>
      <c r="M34" s="49"/>
      <c r="N34" s="49">
        <v>6.8540000000000001</v>
      </c>
      <c r="O34" s="49">
        <v>0.16689999999999999</v>
      </c>
      <c r="P34" s="49"/>
      <c r="Q34" s="49">
        <v>0.66700000000000004</v>
      </c>
      <c r="R34" s="49">
        <v>3.34</v>
      </c>
      <c r="S34" s="49">
        <v>5.8000000000000003E-2</v>
      </c>
    </row>
    <row r="35" spans="1:19" x14ac:dyDescent="0.2">
      <c r="A35"/>
      <c r="B35" s="3" t="s">
        <v>185</v>
      </c>
      <c r="C35" s="42">
        <v>40301.378472222219</v>
      </c>
      <c r="D35" s="43">
        <v>176</v>
      </c>
      <c r="E35" s="57">
        <f t="shared" si="0"/>
        <v>4.9837919999999993</v>
      </c>
      <c r="F35" s="49">
        <v>3.5999999999999997E-2</v>
      </c>
      <c r="G35" s="49">
        <v>2.0000000000000001E-4</v>
      </c>
      <c r="H35" s="49">
        <v>2.5000000000000001E-4</v>
      </c>
      <c r="I35" s="49">
        <v>45.328000000000003</v>
      </c>
      <c r="J35" s="47">
        <v>2.8999999999999998E-3</v>
      </c>
      <c r="K35" s="49">
        <v>5.2999999999999999E-2</v>
      </c>
      <c r="L35" s="49"/>
      <c r="M35" s="49"/>
      <c r="N35" s="49">
        <v>6.359</v>
      </c>
      <c r="O35" s="49">
        <v>8.4599999999999995E-2</v>
      </c>
      <c r="P35" s="49"/>
      <c r="Q35" s="49">
        <v>1.272</v>
      </c>
      <c r="R35" s="49">
        <v>3.794</v>
      </c>
      <c r="S35" s="49">
        <v>5.6600000000000004E-2</v>
      </c>
    </row>
    <row r="36" spans="1:19" x14ac:dyDescent="0.2">
      <c r="A36"/>
      <c r="B36" s="3" t="s">
        <v>185</v>
      </c>
      <c r="C36" s="42">
        <v>40301.572916666664</v>
      </c>
      <c r="D36" s="43">
        <v>176</v>
      </c>
      <c r="E36" s="57">
        <f t="shared" si="0"/>
        <v>4.9837919999999993</v>
      </c>
      <c r="F36" s="49">
        <v>2.5999999999999999E-2</v>
      </c>
      <c r="G36" s="49">
        <v>2.0000000000000001E-4</v>
      </c>
      <c r="H36" s="49">
        <v>2.2000000000000001E-4</v>
      </c>
      <c r="I36" s="49">
        <v>43.728999999999999</v>
      </c>
      <c r="J36" s="47">
        <v>2.2000000000000001E-3</v>
      </c>
      <c r="K36" s="49">
        <v>3.2000000000000001E-2</v>
      </c>
      <c r="L36" s="49"/>
      <c r="M36" s="49"/>
      <c r="N36" s="49">
        <v>6.0940000000000003</v>
      </c>
      <c r="O36" s="49">
        <v>7.6700000000000004E-2</v>
      </c>
      <c r="P36" s="49"/>
      <c r="Q36" s="49">
        <v>1.2490000000000001</v>
      </c>
      <c r="R36" s="49">
        <v>4.8819999999999997</v>
      </c>
      <c r="S36" s="49">
        <v>4.9000000000000002E-2</v>
      </c>
    </row>
    <row r="37" spans="1:19" x14ac:dyDescent="0.2">
      <c r="A37"/>
      <c r="B37" s="3" t="s">
        <v>185</v>
      </c>
      <c r="C37" s="42">
        <v>40331.444444444445</v>
      </c>
      <c r="D37" s="43">
        <v>1520</v>
      </c>
      <c r="E37" s="57">
        <f t="shared" si="0"/>
        <v>43.041840000000001</v>
      </c>
      <c r="F37" s="49">
        <v>5.7000000000000002E-2</v>
      </c>
      <c r="G37" s="49">
        <v>2.0000000000000001E-4</v>
      </c>
      <c r="H37" s="49">
        <v>1.7000000000000001E-4</v>
      </c>
      <c r="I37" s="49">
        <v>20.923999999999999</v>
      </c>
      <c r="J37" s="47">
        <v>3.0999999999999999E-3</v>
      </c>
      <c r="K37" s="49">
        <v>0.06</v>
      </c>
      <c r="L37" s="49"/>
      <c r="M37" s="49"/>
      <c r="N37" s="49">
        <v>2.427</v>
      </c>
      <c r="O37" s="49">
        <v>4.36E-2</v>
      </c>
      <c r="P37" s="49"/>
      <c r="Q37" s="49">
        <v>0.64900000000000002</v>
      </c>
      <c r="R37" s="49">
        <v>1.72</v>
      </c>
      <c r="S37" s="49">
        <v>3.2500000000000001E-2</v>
      </c>
    </row>
    <row r="38" spans="1:19" x14ac:dyDescent="0.2">
      <c r="A38"/>
      <c r="B38" s="3" t="s">
        <v>185</v>
      </c>
      <c r="C38" s="42">
        <v>40331.458333333336</v>
      </c>
      <c r="D38" s="43">
        <v>1520</v>
      </c>
      <c r="E38" s="57">
        <f t="shared" si="0"/>
        <v>43.041840000000001</v>
      </c>
      <c r="F38" s="49">
        <v>7.0999999999999994E-2</v>
      </c>
      <c r="G38" s="49">
        <v>2.0000000000000001E-4</v>
      </c>
      <c r="H38" s="49">
        <v>1.4999999999999999E-4</v>
      </c>
      <c r="I38" s="49">
        <v>21.457999999999998</v>
      </c>
      <c r="J38" s="47">
        <v>3.7000000000000002E-3</v>
      </c>
      <c r="K38" s="49">
        <v>7.5999999999999998E-2</v>
      </c>
      <c r="L38" s="49"/>
      <c r="M38" s="49"/>
      <c r="N38" s="49">
        <v>2.7349999999999999</v>
      </c>
      <c r="O38" s="49">
        <v>4.87E-2</v>
      </c>
      <c r="P38" s="49"/>
      <c r="Q38" s="49">
        <v>0.70799999999999996</v>
      </c>
      <c r="R38" s="49">
        <v>1.835</v>
      </c>
      <c r="S38" s="49">
        <v>3.2799999999999996E-2</v>
      </c>
    </row>
    <row r="39" spans="1:19" x14ac:dyDescent="0.2">
      <c r="A39"/>
      <c r="B39" s="3" t="s">
        <v>185</v>
      </c>
      <c r="C39" s="42">
        <v>40366.458333333336</v>
      </c>
      <c r="D39" s="43">
        <v>240</v>
      </c>
      <c r="E39" s="57">
        <f t="shared" si="0"/>
        <v>6.7960799999999999</v>
      </c>
      <c r="F39" s="49">
        <v>2.8000000000000001E-2</v>
      </c>
      <c r="G39" s="49">
        <v>2.0000000000000001E-4</v>
      </c>
      <c r="H39" s="49">
        <v>2.8000000000000003E-4</v>
      </c>
      <c r="I39" s="49">
        <v>57.195</v>
      </c>
      <c r="J39" s="47">
        <v>1.5E-3</v>
      </c>
      <c r="K39" s="49">
        <v>2.5000000000000001E-2</v>
      </c>
      <c r="L39" s="49">
        <v>5.0000000000000001E-3</v>
      </c>
      <c r="M39" s="49">
        <v>5.0000000000000001E-3</v>
      </c>
      <c r="N39" s="49">
        <v>7.8390000000000004</v>
      </c>
      <c r="O39" s="49">
        <v>6.2600000000000003E-2</v>
      </c>
      <c r="P39" s="49"/>
      <c r="Q39" s="49">
        <v>2.5019999999999998</v>
      </c>
      <c r="R39" s="49">
        <v>13.42</v>
      </c>
      <c r="S39" s="49">
        <v>3.8399999999999997E-2</v>
      </c>
    </row>
    <row r="40" spans="1:19" x14ac:dyDescent="0.2">
      <c r="A40"/>
      <c r="B40" s="3" t="s">
        <v>185</v>
      </c>
      <c r="C40" s="42">
        <v>40366.46875</v>
      </c>
      <c r="D40" s="43">
        <v>240</v>
      </c>
      <c r="E40" s="57">
        <f t="shared" si="0"/>
        <v>6.7960799999999999</v>
      </c>
      <c r="F40" s="49">
        <v>2.7E-2</v>
      </c>
      <c r="G40" s="49">
        <v>2.0000000000000001E-4</v>
      </c>
      <c r="H40" s="49">
        <v>2.5000000000000001E-4</v>
      </c>
      <c r="I40" s="49">
        <v>55.976999999999997</v>
      </c>
      <c r="J40" s="47">
        <v>1.5E-3</v>
      </c>
      <c r="K40" s="49">
        <v>2.5000000000000001E-2</v>
      </c>
      <c r="L40" s="49">
        <v>4.5999999999999999E-3</v>
      </c>
      <c r="M40" s="49">
        <v>4.5999999999999999E-3</v>
      </c>
      <c r="N40" s="49">
        <v>8.1579999999999995</v>
      </c>
      <c r="O40" s="49">
        <v>6.8099999999999994E-2</v>
      </c>
      <c r="P40" s="49"/>
      <c r="Q40" s="49">
        <v>2.5139999999999998</v>
      </c>
      <c r="R40" s="49">
        <v>13.56</v>
      </c>
      <c r="S40" s="49">
        <v>4.02E-2</v>
      </c>
    </row>
    <row r="41" spans="1:19" x14ac:dyDescent="0.2">
      <c r="A41"/>
      <c r="B41" s="3" t="s">
        <v>185</v>
      </c>
      <c r="C41" s="42">
        <v>40427.357638888891</v>
      </c>
      <c r="D41" s="43">
        <v>109</v>
      </c>
      <c r="E41" s="57">
        <f t="shared" si="0"/>
        <v>3.0865529999999999</v>
      </c>
      <c r="F41" s="49">
        <v>1.7000000000000001E-2</v>
      </c>
      <c r="G41" s="49">
        <v>2.0000000000000001E-4</v>
      </c>
      <c r="H41" s="49">
        <v>1.4999999999999999E-4</v>
      </c>
      <c r="I41" s="49">
        <v>75.244</v>
      </c>
      <c r="J41" s="47">
        <v>2.1000000000000003E-3</v>
      </c>
      <c r="K41" s="49">
        <v>3.1E-2</v>
      </c>
      <c r="L41" s="49">
        <v>3.0000000000000001E-3</v>
      </c>
      <c r="M41" s="37"/>
      <c r="N41" s="49">
        <v>10.744999999999999</v>
      </c>
      <c r="O41" s="49">
        <v>3.9600000000000003E-2</v>
      </c>
      <c r="P41" s="49"/>
      <c r="Q41" s="49">
        <v>3.6920000000000002</v>
      </c>
      <c r="R41" s="49">
        <v>18.402999999999999</v>
      </c>
      <c r="S41" s="49">
        <v>3.15E-2</v>
      </c>
    </row>
    <row r="42" spans="1:19" x14ac:dyDescent="0.2">
      <c r="A42"/>
      <c r="B42" s="3" t="s">
        <v>185</v>
      </c>
      <c r="C42" s="42">
        <v>40427.607638888891</v>
      </c>
      <c r="D42" s="43">
        <v>109</v>
      </c>
      <c r="E42" s="57">
        <f t="shared" si="0"/>
        <v>3.0865529999999999</v>
      </c>
      <c r="F42" s="49">
        <v>2.3E-2</v>
      </c>
      <c r="G42" s="49">
        <v>2.0000000000000001E-4</v>
      </c>
      <c r="H42" s="49">
        <v>1.4999999999999999E-4</v>
      </c>
      <c r="I42" s="49">
        <v>74.293000000000006</v>
      </c>
      <c r="J42" s="47">
        <v>1.1999999999999999E-3</v>
      </c>
      <c r="K42" s="49">
        <v>1.9E-2</v>
      </c>
      <c r="L42" s="49">
        <v>3.0000000000000001E-3</v>
      </c>
      <c r="M42" s="37"/>
      <c r="N42" s="49">
        <v>10.494</v>
      </c>
      <c r="O42" s="49">
        <v>4.2599999999999999E-2</v>
      </c>
      <c r="P42" s="49"/>
      <c r="Q42" s="49">
        <v>3.7130000000000001</v>
      </c>
      <c r="R42" s="49">
        <v>18.263000000000002</v>
      </c>
      <c r="S42" s="49">
        <v>1.9199999999999998E-2</v>
      </c>
    </row>
    <row r="43" spans="1:19" x14ac:dyDescent="0.2">
      <c r="A43"/>
      <c r="B43" s="3" t="s">
        <v>185</v>
      </c>
      <c r="C43" s="42">
        <v>40455.552083333336</v>
      </c>
      <c r="D43" s="43">
        <v>99</v>
      </c>
      <c r="E43" s="57">
        <f t="shared" si="0"/>
        <v>2.8033829999999997</v>
      </c>
      <c r="F43" s="49">
        <v>1.4999999999999999E-2</v>
      </c>
      <c r="G43" s="49">
        <v>2.0000000000000001E-4</v>
      </c>
      <c r="H43" s="49">
        <v>1.4999999999999999E-4</v>
      </c>
      <c r="I43" s="49">
        <v>81.284000000000006</v>
      </c>
      <c r="J43" s="47"/>
      <c r="K43" s="49">
        <v>1.6E-2</v>
      </c>
      <c r="L43" s="49">
        <v>3.0000000000000001E-3</v>
      </c>
      <c r="M43" s="37"/>
      <c r="N43" s="49">
        <v>11.451000000000001</v>
      </c>
      <c r="O43" s="49">
        <v>4.2900000000000001E-2</v>
      </c>
      <c r="P43" s="49"/>
      <c r="Q43" s="49">
        <v>4.2119999999999997</v>
      </c>
      <c r="R43" s="49">
        <v>21.731999999999999</v>
      </c>
      <c r="S43" s="49">
        <v>1.84E-2</v>
      </c>
    </row>
    <row r="44" spans="1:19" x14ac:dyDescent="0.2">
      <c r="A44"/>
      <c r="B44" s="3" t="s">
        <v>185</v>
      </c>
      <c r="C44" s="42">
        <v>40455.649305555555</v>
      </c>
      <c r="D44" s="43">
        <v>99</v>
      </c>
      <c r="E44" s="57">
        <f t="shared" si="0"/>
        <v>2.8033829999999997</v>
      </c>
      <c r="F44" s="49">
        <v>1.4999999999999999E-2</v>
      </c>
      <c r="G44" s="49">
        <v>2.0000000000000001E-4</v>
      </c>
      <c r="H44" s="49">
        <v>1.4999999999999999E-4</v>
      </c>
      <c r="I44" s="49">
        <v>84.055999999999997</v>
      </c>
      <c r="J44" s="47">
        <v>1.5E-3</v>
      </c>
      <c r="K44" s="49">
        <v>1.2E-2</v>
      </c>
      <c r="L44" s="49">
        <v>3.0000000000000001E-3</v>
      </c>
      <c r="M44" s="37"/>
      <c r="N44" s="49">
        <v>11.856999999999999</v>
      </c>
      <c r="O44" s="49">
        <v>4.7700000000000006E-2</v>
      </c>
      <c r="P44" s="49"/>
      <c r="Q44" s="49">
        <v>4.4729999999999999</v>
      </c>
      <c r="R44" s="49">
        <v>23.033000000000001</v>
      </c>
      <c r="S44" s="49">
        <v>2.1700000000000001E-2</v>
      </c>
    </row>
    <row r="45" spans="1:19" x14ac:dyDescent="0.2">
      <c r="A45"/>
      <c r="B45" s="3" t="s">
        <v>185</v>
      </c>
      <c r="C45" s="42">
        <v>40514.418749999997</v>
      </c>
      <c r="D45" s="43">
        <v>72</v>
      </c>
      <c r="E45" s="57">
        <f t="shared" si="0"/>
        <v>2.038824</v>
      </c>
      <c r="F45" s="49">
        <v>1.4999999999999999E-2</v>
      </c>
      <c r="G45" s="49">
        <v>2.0000000000000001E-4</v>
      </c>
      <c r="H45" s="49">
        <v>2.2000000000000001E-4</v>
      </c>
      <c r="I45" s="49">
        <v>74.551000000000002</v>
      </c>
      <c r="J45" s="47"/>
      <c r="K45" s="49">
        <v>1.2999999999999999E-2</v>
      </c>
      <c r="L45" s="49">
        <v>3.0000000000000001E-3</v>
      </c>
      <c r="M45" s="37"/>
      <c r="N45" s="49">
        <v>10.84</v>
      </c>
      <c r="O45" s="49">
        <v>0.125</v>
      </c>
      <c r="P45" s="49"/>
      <c r="Q45" s="49">
        <v>3.5219999999999998</v>
      </c>
      <c r="R45" s="49">
        <v>17.126000000000001</v>
      </c>
      <c r="S45" s="49">
        <v>6.1399999999999996E-2</v>
      </c>
    </row>
    <row r="46" spans="1:19" x14ac:dyDescent="0.2">
      <c r="A46"/>
      <c r="B46" s="3" t="s">
        <v>185</v>
      </c>
      <c r="C46" s="42">
        <v>40519.364583333336</v>
      </c>
      <c r="D46" s="43">
        <v>71</v>
      </c>
      <c r="E46" s="57">
        <f t="shared" si="0"/>
        <v>2.010507</v>
      </c>
      <c r="F46" s="49">
        <v>1.4999999999999999E-2</v>
      </c>
      <c r="G46" s="49">
        <v>2.0000000000000001E-4</v>
      </c>
      <c r="H46" s="49">
        <v>2.9999999999999997E-4</v>
      </c>
      <c r="I46" s="49">
        <v>89.597999999999999</v>
      </c>
      <c r="J46" s="47">
        <v>1.1000000000000001E-3</v>
      </c>
      <c r="K46" s="49">
        <v>1.6E-2</v>
      </c>
      <c r="L46" s="49">
        <v>3.0000000000000001E-3</v>
      </c>
      <c r="M46" s="37"/>
      <c r="N46" s="49">
        <v>11.007999999999999</v>
      </c>
      <c r="O46" s="49">
        <v>0.21109999999999998</v>
      </c>
      <c r="P46" s="49"/>
      <c r="Q46" s="49">
        <v>3.7709999999999999</v>
      </c>
      <c r="R46" s="49">
        <v>22.087</v>
      </c>
      <c r="S46" s="49">
        <v>9.4500000000000001E-2</v>
      </c>
    </row>
    <row r="47" spans="1:19" x14ac:dyDescent="0.2">
      <c r="A47"/>
      <c r="B47" s="3" t="s">
        <v>185</v>
      </c>
      <c r="C47" s="42">
        <v>40519.690972222219</v>
      </c>
      <c r="D47" s="43">
        <v>71</v>
      </c>
      <c r="E47" s="57">
        <f t="shared" si="0"/>
        <v>2.010507</v>
      </c>
      <c r="F47" s="49">
        <v>3.2000000000000001E-2</v>
      </c>
      <c r="G47" s="49">
        <v>2.0000000000000001E-4</v>
      </c>
      <c r="H47" s="49">
        <v>2.9999999999999997E-4</v>
      </c>
      <c r="I47" s="49">
        <v>85.427000000000007</v>
      </c>
      <c r="J47" s="47">
        <v>1.6000000000000001E-3</v>
      </c>
      <c r="K47" s="49">
        <v>3.9E-2</v>
      </c>
      <c r="L47" s="49">
        <v>3.0000000000000001E-3</v>
      </c>
      <c r="M47" s="37"/>
      <c r="N47" s="49">
        <v>10.787000000000001</v>
      </c>
      <c r="O47" s="49">
        <v>0.20730000000000001</v>
      </c>
      <c r="P47" s="49"/>
      <c r="Q47" s="49">
        <v>3.2970000000000002</v>
      </c>
      <c r="R47" s="49">
        <v>19.044</v>
      </c>
      <c r="S47" s="49">
        <v>7.9700000000000007E-2</v>
      </c>
    </row>
    <row r="48" spans="1:19" x14ac:dyDescent="0.2">
      <c r="A48"/>
      <c r="B48" s="3" t="s">
        <v>185</v>
      </c>
      <c r="C48" s="42">
        <v>40527.538194444445</v>
      </c>
      <c r="D48" s="43">
        <v>64</v>
      </c>
      <c r="E48" s="57">
        <f t="shared" si="0"/>
        <v>1.8122879999999999</v>
      </c>
      <c r="F48" s="49">
        <v>1.4999999999999999E-2</v>
      </c>
      <c r="G48" s="49">
        <v>2.0000000000000001E-4</v>
      </c>
      <c r="H48" s="49">
        <v>2.0999999999999998E-4</v>
      </c>
      <c r="I48" s="49">
        <v>75.623999999999995</v>
      </c>
      <c r="J48" s="47"/>
      <c r="K48" s="49">
        <v>0.01</v>
      </c>
      <c r="L48" s="49">
        <v>3.0000000000000001E-3</v>
      </c>
      <c r="M48" s="37"/>
      <c r="N48" s="49">
        <v>10.423</v>
      </c>
      <c r="O48" s="49">
        <v>0.20480000000000001</v>
      </c>
      <c r="P48" s="49"/>
      <c r="Q48" s="49">
        <v>3.0230000000000001</v>
      </c>
      <c r="R48" s="49">
        <v>14.004</v>
      </c>
      <c r="S48" s="49">
        <v>7.1099999999999997E-2</v>
      </c>
    </row>
    <row r="49" spans="1:19" x14ac:dyDescent="0.2">
      <c r="A49"/>
      <c r="B49" s="3" t="s">
        <v>185</v>
      </c>
      <c r="C49" s="42">
        <v>40550.544444444444</v>
      </c>
      <c r="D49" s="43">
        <v>67</v>
      </c>
      <c r="E49" s="57">
        <f t="shared" si="0"/>
        <v>1.8972389999999999</v>
      </c>
      <c r="F49" s="49">
        <v>1.4999999999999999E-2</v>
      </c>
      <c r="G49" s="49">
        <v>2.0000000000000001E-4</v>
      </c>
      <c r="H49" s="49">
        <v>2.2000000000000001E-4</v>
      </c>
      <c r="I49" s="49">
        <v>77.962999999999994</v>
      </c>
      <c r="J49" s="47"/>
      <c r="K49" s="49">
        <v>0.01</v>
      </c>
      <c r="L49" s="49">
        <v>3.0000000000000001E-3</v>
      </c>
      <c r="M49" s="37"/>
      <c r="N49" s="49">
        <v>11.180999999999999</v>
      </c>
      <c r="O49" s="49">
        <v>0.1938</v>
      </c>
      <c r="P49" s="49"/>
      <c r="Q49" s="49">
        <v>3.581</v>
      </c>
      <c r="R49" s="49">
        <v>16.689</v>
      </c>
      <c r="S49" s="49">
        <v>7.2300000000000003E-2</v>
      </c>
    </row>
    <row r="50" spans="1:19" x14ac:dyDescent="0.2">
      <c r="A50"/>
      <c r="B50" s="3" t="s">
        <v>185</v>
      </c>
      <c r="C50" s="42">
        <v>40585.354166666664</v>
      </c>
      <c r="D50" s="43">
        <v>57</v>
      </c>
      <c r="E50" s="57">
        <f t="shared" si="0"/>
        <v>1.614069</v>
      </c>
      <c r="F50" s="49">
        <v>1.9E-2</v>
      </c>
      <c r="G50" s="49">
        <v>2.0000000000000001E-4</v>
      </c>
      <c r="H50" s="49">
        <v>2.5000000000000001E-4</v>
      </c>
      <c r="I50" s="49">
        <v>81.167000000000002</v>
      </c>
      <c r="J50" s="47"/>
      <c r="K50" s="49">
        <v>2.5000000000000001E-2</v>
      </c>
      <c r="L50" s="49">
        <v>3.0000000000000001E-3</v>
      </c>
      <c r="M50" s="37"/>
      <c r="N50" s="49">
        <v>11.154</v>
      </c>
      <c r="O50" s="49">
        <v>0.22850000000000001</v>
      </c>
      <c r="P50" s="49"/>
      <c r="Q50" s="49">
        <v>3.1589999999999998</v>
      </c>
      <c r="R50" s="49">
        <v>15.808</v>
      </c>
      <c r="S50" s="49">
        <v>8.77E-2</v>
      </c>
    </row>
    <row r="51" spans="1:19" x14ac:dyDescent="0.2">
      <c r="A51"/>
      <c r="B51" s="3" t="s">
        <v>185</v>
      </c>
      <c r="C51" s="42">
        <v>40585.625</v>
      </c>
      <c r="D51" s="43">
        <v>57</v>
      </c>
      <c r="E51" s="57">
        <f t="shared" si="0"/>
        <v>1.614069</v>
      </c>
      <c r="F51" s="49">
        <v>1.7999999999999999E-2</v>
      </c>
      <c r="G51" s="49">
        <v>2.0000000000000001E-4</v>
      </c>
      <c r="H51" s="49">
        <v>2.3999999999999998E-4</v>
      </c>
      <c r="I51" s="49">
        <v>84.733999999999995</v>
      </c>
      <c r="J51" s="47"/>
      <c r="K51" s="49">
        <v>1.4999999999999999E-2</v>
      </c>
      <c r="L51" s="49">
        <v>3.0000000000000001E-3</v>
      </c>
      <c r="M51" s="37"/>
      <c r="N51" s="49">
        <v>11.292999999999999</v>
      </c>
      <c r="O51" s="49">
        <v>0.2092</v>
      </c>
      <c r="P51" s="49"/>
      <c r="Q51" s="49">
        <v>3.5259999999999998</v>
      </c>
      <c r="R51" s="49">
        <v>17.736999999999998</v>
      </c>
      <c r="S51" s="49">
        <v>6.8000000000000005E-2</v>
      </c>
    </row>
    <row r="52" spans="1:19" x14ac:dyDescent="0.2">
      <c r="A52"/>
      <c r="B52" s="3" t="s">
        <v>185</v>
      </c>
      <c r="C52" s="42">
        <v>40590.53125</v>
      </c>
      <c r="D52" s="43">
        <v>55</v>
      </c>
      <c r="E52" s="57">
        <f t="shared" si="0"/>
        <v>1.5574349999999999</v>
      </c>
      <c r="F52" s="49">
        <v>1.4999999999999999E-2</v>
      </c>
      <c r="G52" s="49">
        <v>2.0000000000000001E-4</v>
      </c>
      <c r="H52" s="49">
        <v>2.5000000000000001E-4</v>
      </c>
      <c r="I52" s="49">
        <v>82.966999999999999</v>
      </c>
      <c r="J52" s="47"/>
      <c r="K52" s="49">
        <v>0.01</v>
      </c>
      <c r="L52" s="49">
        <v>3.0000000000000001E-3</v>
      </c>
      <c r="M52" s="37"/>
      <c r="N52" s="49">
        <v>10.736000000000001</v>
      </c>
      <c r="O52" s="49">
        <v>0.20300000000000001</v>
      </c>
      <c r="P52" s="49"/>
      <c r="Q52" s="49">
        <v>3.1230000000000002</v>
      </c>
      <c r="R52" s="49">
        <v>12.53</v>
      </c>
      <c r="S52" s="49">
        <v>7.3999999999999996E-2</v>
      </c>
    </row>
    <row r="53" spans="1:19" x14ac:dyDescent="0.2">
      <c r="A53"/>
      <c r="B53" s="3" t="s">
        <v>185</v>
      </c>
      <c r="C53" s="42">
        <v>40606.431944444441</v>
      </c>
      <c r="D53" s="43">
        <v>49</v>
      </c>
      <c r="E53" s="57">
        <f t="shared" si="0"/>
        <v>1.3875329999999999</v>
      </c>
      <c r="F53" s="49">
        <v>1.4999999999999999E-2</v>
      </c>
      <c r="G53" s="49">
        <v>2.0000000000000001E-4</v>
      </c>
      <c r="H53" s="49">
        <v>2.2000000000000001E-4</v>
      </c>
      <c r="I53" s="49">
        <v>73.808999999999997</v>
      </c>
      <c r="J53" s="47"/>
      <c r="K53" s="49">
        <v>0.01</v>
      </c>
      <c r="L53" s="49">
        <v>3.0000000000000001E-3</v>
      </c>
      <c r="M53" s="37"/>
      <c r="N53" s="49">
        <v>9.7420000000000009</v>
      </c>
      <c r="O53" s="49">
        <v>0.1671</v>
      </c>
      <c r="P53" s="49"/>
      <c r="Q53" s="49">
        <v>2.5710000000000002</v>
      </c>
      <c r="R53" s="49">
        <v>10.302</v>
      </c>
      <c r="S53" s="49">
        <v>5.62E-2</v>
      </c>
    </row>
    <row r="54" spans="1:19" x14ac:dyDescent="0.2">
      <c r="A54"/>
      <c r="B54" s="3" t="s">
        <v>185</v>
      </c>
      <c r="C54" s="42">
        <v>40639.340277777781</v>
      </c>
      <c r="D54" s="43">
        <v>139</v>
      </c>
      <c r="E54" s="57">
        <f t="shared" si="0"/>
        <v>3.9360629999999999</v>
      </c>
      <c r="F54" s="49">
        <v>1.6E-2</v>
      </c>
      <c r="G54" s="49">
        <v>2.0000000000000001E-4</v>
      </c>
      <c r="H54" s="49">
        <v>1.4999999999999999E-4</v>
      </c>
      <c r="I54" s="49">
        <v>53.82</v>
      </c>
      <c r="J54" s="47">
        <v>2E-3</v>
      </c>
      <c r="K54" s="49">
        <v>0.01</v>
      </c>
      <c r="L54" s="49">
        <v>3.0000000000000001E-3</v>
      </c>
      <c r="M54" s="37"/>
      <c r="N54" s="49">
        <v>7.718</v>
      </c>
      <c r="O54" s="49">
        <v>0.1128</v>
      </c>
      <c r="P54" s="49"/>
      <c r="Q54" s="49">
        <v>1.6950000000000001</v>
      </c>
      <c r="R54" s="49">
        <v>7.431</v>
      </c>
      <c r="S54" s="49">
        <v>4.7600000000000003E-2</v>
      </c>
    </row>
    <row r="55" spans="1:19" x14ac:dyDescent="0.2">
      <c r="A55"/>
      <c r="B55" s="3" t="s">
        <v>185</v>
      </c>
      <c r="C55" s="42">
        <v>40639.607638888891</v>
      </c>
      <c r="D55" s="43">
        <v>139</v>
      </c>
      <c r="E55" s="57">
        <f t="shared" si="0"/>
        <v>3.9360629999999999</v>
      </c>
      <c r="F55" s="49">
        <v>0.03</v>
      </c>
      <c r="G55" s="49">
        <v>2.0000000000000001E-4</v>
      </c>
      <c r="H55" s="49">
        <v>2.0000000000000001E-4</v>
      </c>
      <c r="I55" s="49">
        <v>51.372999999999998</v>
      </c>
      <c r="J55" s="47"/>
      <c r="K55" s="49">
        <v>0.01</v>
      </c>
      <c r="L55" s="49">
        <v>3.0000000000000001E-3</v>
      </c>
      <c r="M55" s="37"/>
      <c r="N55" s="49">
        <v>7.306</v>
      </c>
      <c r="O55" s="49">
        <v>0.11370000000000001</v>
      </c>
      <c r="P55" s="49"/>
      <c r="Q55" s="49">
        <v>1.395</v>
      </c>
      <c r="R55" s="49">
        <v>5.117</v>
      </c>
      <c r="S55" s="49">
        <v>4.2500000000000003E-2</v>
      </c>
    </row>
    <row r="56" spans="1:19" x14ac:dyDescent="0.2">
      <c r="A56"/>
      <c r="B56" s="3" t="s">
        <v>185</v>
      </c>
      <c r="C56" s="42">
        <v>40648.416666666664</v>
      </c>
      <c r="D56" s="43">
        <v>111</v>
      </c>
      <c r="E56" s="57">
        <f t="shared" si="0"/>
        <v>3.1431869999999997</v>
      </c>
      <c r="F56" s="49">
        <v>0.02</v>
      </c>
      <c r="G56" s="49">
        <v>2.0000000000000001E-4</v>
      </c>
      <c r="H56" s="49">
        <v>2.2000000000000001E-4</v>
      </c>
      <c r="I56" s="49">
        <v>56.026000000000003</v>
      </c>
      <c r="J56" s="47"/>
      <c r="K56" s="49">
        <v>1.4E-2</v>
      </c>
      <c r="L56" s="49">
        <v>3.0000000000000001E-3</v>
      </c>
      <c r="M56" s="37"/>
      <c r="N56" s="49">
        <v>7.0650000000000004</v>
      </c>
      <c r="O56" s="49">
        <v>0.15040000000000001</v>
      </c>
      <c r="P56" s="49"/>
      <c r="Q56" s="49">
        <v>1.5820000000000001</v>
      </c>
      <c r="R56" s="49">
        <v>0.33</v>
      </c>
      <c r="S56" s="49">
        <v>5.9299999999999999E-2</v>
      </c>
    </row>
    <row r="57" spans="1:19" x14ac:dyDescent="0.2">
      <c r="A57"/>
      <c r="B57" s="3" t="s">
        <v>185</v>
      </c>
      <c r="C57" s="42">
        <v>40666.461805555555</v>
      </c>
      <c r="D57" s="43">
        <v>117</v>
      </c>
      <c r="E57" s="57">
        <f t="shared" si="0"/>
        <v>3.3130889999999997</v>
      </c>
      <c r="F57" s="49">
        <v>1.7999999999999999E-2</v>
      </c>
      <c r="G57" s="49">
        <v>2.0000000000000001E-4</v>
      </c>
      <c r="H57" s="49">
        <v>1.4999999999999999E-4</v>
      </c>
      <c r="I57" s="49">
        <v>55.063000000000002</v>
      </c>
      <c r="J57" s="47"/>
      <c r="K57" s="49">
        <v>0.02</v>
      </c>
      <c r="L57" s="49">
        <v>3.0000000000000001E-3</v>
      </c>
      <c r="M57" s="37"/>
      <c r="N57" s="49">
        <v>7.0720000000000001</v>
      </c>
      <c r="O57" s="49">
        <v>0.12570000000000001</v>
      </c>
      <c r="P57" s="49"/>
      <c r="Q57" s="49">
        <v>1.54</v>
      </c>
      <c r="R57" s="49">
        <v>5.827</v>
      </c>
      <c r="S57" s="49">
        <v>5.9499999999999997E-2</v>
      </c>
    </row>
    <row r="58" spans="1:19" x14ac:dyDescent="0.2">
      <c r="A58"/>
      <c r="B58" s="3" t="s">
        <v>185</v>
      </c>
      <c r="C58" s="42">
        <v>40697.357638888891</v>
      </c>
      <c r="D58" s="43">
        <v>1370</v>
      </c>
      <c r="E58" s="57">
        <f t="shared" si="0"/>
        <v>38.794289999999997</v>
      </c>
      <c r="F58" s="49">
        <v>2.4E-2</v>
      </c>
      <c r="G58" s="49">
        <v>2.0000000000000001E-4</v>
      </c>
      <c r="H58" s="49">
        <v>1.4999999999999999E-4</v>
      </c>
      <c r="I58" s="49">
        <v>22.998999999999999</v>
      </c>
      <c r="J58" s="47">
        <v>2.5000000000000001E-3</v>
      </c>
      <c r="K58" s="49">
        <v>2.5000000000000001E-2</v>
      </c>
      <c r="L58" s="49">
        <v>3.0000000000000001E-3</v>
      </c>
      <c r="M58" s="37"/>
      <c r="N58" s="49">
        <v>2.8159999999999998</v>
      </c>
      <c r="O58" s="49">
        <v>3.6400000000000002E-2</v>
      </c>
      <c r="P58" s="49"/>
      <c r="Q58" s="49">
        <v>0.59399999999999997</v>
      </c>
      <c r="R58" s="49">
        <v>0.89600000000000002</v>
      </c>
      <c r="S58" s="49">
        <v>2.3E-2</v>
      </c>
    </row>
    <row r="59" spans="1:19" x14ac:dyDescent="0.2">
      <c r="A59"/>
      <c r="B59" s="3" t="s">
        <v>185</v>
      </c>
      <c r="C59" s="42">
        <v>40697.659722222219</v>
      </c>
      <c r="D59" s="43">
        <v>1370</v>
      </c>
      <c r="E59" s="57">
        <f t="shared" si="0"/>
        <v>38.794289999999997</v>
      </c>
      <c r="F59" s="49">
        <v>2.1999999999999999E-2</v>
      </c>
      <c r="G59" s="49">
        <v>2.0000000000000001E-4</v>
      </c>
      <c r="H59" s="49">
        <v>1.4999999999999999E-4</v>
      </c>
      <c r="I59" s="49">
        <v>23.646000000000001</v>
      </c>
      <c r="J59" s="47">
        <v>2.5999999999999999E-3</v>
      </c>
      <c r="K59" s="49">
        <v>1.2E-2</v>
      </c>
      <c r="L59" s="49">
        <v>3.0000000000000001E-3</v>
      </c>
      <c r="M59" s="37"/>
      <c r="N59" s="49">
        <v>2.911</v>
      </c>
      <c r="O59" s="49">
        <v>4.2799999999999998E-2</v>
      </c>
      <c r="P59" s="49"/>
      <c r="Q59" s="49">
        <v>0.63200000000000001</v>
      </c>
      <c r="R59" s="49">
        <v>0.94499999999999995</v>
      </c>
      <c r="S59" s="49">
        <v>2.29E-2</v>
      </c>
    </row>
    <row r="60" spans="1:19" x14ac:dyDescent="0.2">
      <c r="A60"/>
      <c r="B60" s="3" t="s">
        <v>185</v>
      </c>
      <c r="C60" s="42">
        <v>40704.458333333336</v>
      </c>
      <c r="D60" s="43">
        <v>1840</v>
      </c>
      <c r="E60" s="57">
        <f t="shared" si="0"/>
        <v>52.103279999999998</v>
      </c>
      <c r="F60" s="49">
        <v>3.7999999999999999E-2</v>
      </c>
      <c r="G60" s="49">
        <v>2.0000000000000001E-4</v>
      </c>
      <c r="H60" s="49">
        <v>1.4999999999999999E-4</v>
      </c>
      <c r="I60" s="49">
        <v>17.478999999999999</v>
      </c>
      <c r="J60" s="47">
        <v>2.8999999999999998E-3</v>
      </c>
      <c r="K60" s="49">
        <v>3.5000000000000003E-2</v>
      </c>
      <c r="L60" s="49">
        <v>3.0000000000000001E-3</v>
      </c>
      <c r="M60" s="37"/>
      <c r="N60" s="49">
        <v>2.2400000000000002</v>
      </c>
      <c r="O60" s="49">
        <v>5.0599999999999999E-2</v>
      </c>
      <c r="P60" s="49"/>
      <c r="Q60" s="49">
        <v>0.51100000000000001</v>
      </c>
      <c r="R60" s="49">
        <v>1.2629999999999999</v>
      </c>
      <c r="S60" s="49">
        <v>3.3700000000000001E-2</v>
      </c>
    </row>
    <row r="61" spans="1:19" x14ac:dyDescent="0.2">
      <c r="A61"/>
      <c r="B61" s="3" t="s">
        <v>185</v>
      </c>
      <c r="C61" s="42">
        <v>40729.361111111109</v>
      </c>
      <c r="D61" s="43">
        <v>1030</v>
      </c>
      <c r="E61" s="57">
        <f t="shared" si="0"/>
        <v>29.166509999999999</v>
      </c>
      <c r="F61" s="49">
        <v>1.4999999999999999E-2</v>
      </c>
      <c r="G61" s="49">
        <v>2.0000000000000001E-4</v>
      </c>
      <c r="H61" s="49">
        <v>1.4999999999999999E-4</v>
      </c>
      <c r="I61" s="49">
        <v>25.69</v>
      </c>
      <c r="J61" s="47"/>
      <c r="K61" s="49">
        <v>0.01</v>
      </c>
      <c r="L61" s="49">
        <v>3.0000000000000001E-3</v>
      </c>
      <c r="M61" s="37"/>
      <c r="N61" s="49">
        <v>3.032</v>
      </c>
      <c r="O61" s="49">
        <v>5.45E-2</v>
      </c>
      <c r="P61" s="49"/>
      <c r="Q61" s="49">
        <v>0.74299999999999999</v>
      </c>
      <c r="R61" s="49">
        <v>0.93899999999999995</v>
      </c>
      <c r="S61" s="49">
        <v>4.2000000000000003E-2</v>
      </c>
    </row>
    <row r="62" spans="1:19" x14ac:dyDescent="0.2">
      <c r="A62"/>
      <c r="B62" s="3" t="s">
        <v>185</v>
      </c>
      <c r="C62" s="42">
        <v>40729.638888888891</v>
      </c>
      <c r="D62" s="43">
        <v>1030</v>
      </c>
      <c r="E62" s="57">
        <f t="shared" si="0"/>
        <v>29.166509999999999</v>
      </c>
      <c r="F62" s="49">
        <v>1.7000000000000001E-2</v>
      </c>
      <c r="G62" s="49">
        <v>2.0000000000000001E-4</v>
      </c>
      <c r="H62" s="49">
        <v>1.4999999999999999E-4</v>
      </c>
      <c r="I62" s="49">
        <v>24.28</v>
      </c>
      <c r="J62" s="47"/>
      <c r="K62" s="49">
        <v>0.01</v>
      </c>
      <c r="L62" s="49">
        <v>3.0000000000000001E-3</v>
      </c>
      <c r="M62" s="37"/>
      <c r="N62" s="49">
        <v>2.9390000000000001</v>
      </c>
      <c r="O62" s="49">
        <v>5.79E-2</v>
      </c>
      <c r="P62" s="49"/>
      <c r="Q62" s="49">
        <v>0.79800000000000004</v>
      </c>
      <c r="R62" s="49">
        <v>0.90900000000000003</v>
      </c>
      <c r="S62" s="49">
        <v>4.24E-2</v>
      </c>
    </row>
    <row r="63" spans="1:19" x14ac:dyDescent="0.2">
      <c r="A63"/>
      <c r="B63" s="3" t="s">
        <v>185</v>
      </c>
      <c r="C63" s="42">
        <v>40746.541666666664</v>
      </c>
      <c r="D63" s="43">
        <v>412</v>
      </c>
      <c r="E63" s="57">
        <f t="shared" si="0"/>
        <v>11.666604</v>
      </c>
      <c r="F63" s="49">
        <v>1.4999999999999999E-2</v>
      </c>
      <c r="G63" s="49">
        <v>2.0000000000000001E-4</v>
      </c>
      <c r="H63" s="49">
        <v>2.0999999999999998E-4</v>
      </c>
      <c r="I63" s="49">
        <v>42.44</v>
      </c>
      <c r="J63" s="47"/>
      <c r="K63" s="49">
        <v>2.4E-2</v>
      </c>
      <c r="L63" s="49">
        <v>3.0000000000000001E-3</v>
      </c>
      <c r="M63" s="37"/>
      <c r="N63" s="49">
        <v>5.5220000000000002</v>
      </c>
      <c r="O63" s="49">
        <v>8.6699999999999999E-2</v>
      </c>
      <c r="P63" s="49"/>
      <c r="Q63" s="49">
        <v>1.4239999999999999</v>
      </c>
      <c r="R63" s="49">
        <v>7.7789999999999999</v>
      </c>
      <c r="S63" s="49">
        <v>6.409999999999999E-2</v>
      </c>
    </row>
    <row r="64" spans="1:19" x14ac:dyDescent="0.2">
      <c r="A64"/>
      <c r="B64" s="3" t="s">
        <v>185</v>
      </c>
      <c r="C64" s="42">
        <v>40756.583333333336</v>
      </c>
      <c r="D64" s="43">
        <v>317</v>
      </c>
      <c r="E64" s="57">
        <f t="shared" si="0"/>
        <v>8.9764889999999991</v>
      </c>
      <c r="F64" s="49">
        <v>2.1000000000000001E-2</v>
      </c>
      <c r="G64" s="49">
        <v>2.0000000000000001E-4</v>
      </c>
      <c r="H64" s="49">
        <v>1.4999999999999999E-4</v>
      </c>
      <c r="I64" s="49">
        <v>48.067</v>
      </c>
      <c r="J64" s="47"/>
      <c r="K64" s="49">
        <v>0.01</v>
      </c>
      <c r="L64" s="49">
        <v>3.0000000000000001E-3</v>
      </c>
      <c r="M64" s="37"/>
      <c r="N64" s="49">
        <v>5.718</v>
      </c>
      <c r="O64" s="49">
        <v>6.5799999999999997E-2</v>
      </c>
      <c r="P64" s="49"/>
      <c r="Q64" s="49">
        <v>1.7589999999999999</v>
      </c>
      <c r="R64" s="49">
        <v>7.673</v>
      </c>
      <c r="S64" s="49">
        <v>3.4200000000000001E-2</v>
      </c>
    </row>
    <row r="65" spans="1:19" x14ac:dyDescent="0.2">
      <c r="A65"/>
      <c r="B65" s="3" t="s">
        <v>185</v>
      </c>
      <c r="C65" s="42">
        <v>40756.65625</v>
      </c>
      <c r="D65" s="43">
        <v>317</v>
      </c>
      <c r="E65" s="57">
        <f t="shared" si="0"/>
        <v>8.9764889999999991</v>
      </c>
      <c r="F65" s="49">
        <v>1.9E-2</v>
      </c>
      <c r="G65" s="49">
        <v>2.0000000000000001E-4</v>
      </c>
      <c r="H65" s="49">
        <v>2.0000000000000001E-4</v>
      </c>
      <c r="I65" s="49">
        <v>50.162999999999997</v>
      </c>
      <c r="J65" s="47"/>
      <c r="K65" s="49">
        <v>0.01</v>
      </c>
      <c r="L65" s="49">
        <v>3.0000000000000001E-3</v>
      </c>
      <c r="M65" s="37"/>
      <c r="N65" s="49">
        <v>5.7779999999999996</v>
      </c>
      <c r="O65" s="49">
        <v>6.59E-2</v>
      </c>
      <c r="P65" s="49"/>
      <c r="Q65" s="49">
        <v>1.841</v>
      </c>
      <c r="R65" s="49">
        <v>7.6539999999999999</v>
      </c>
      <c r="S65" s="49">
        <v>3.8899999999999997E-2</v>
      </c>
    </row>
    <row r="66" spans="1:19" x14ac:dyDescent="0.2">
      <c r="A66"/>
      <c r="B66" s="3" t="s">
        <v>185</v>
      </c>
      <c r="C66" s="42">
        <v>40772.541666666664</v>
      </c>
      <c r="D66" s="43">
        <v>154</v>
      </c>
      <c r="E66" s="57">
        <f t="shared" si="0"/>
        <v>4.3608180000000001</v>
      </c>
      <c r="F66" s="49">
        <v>2.1999999999999999E-2</v>
      </c>
      <c r="G66" s="49">
        <v>2.0000000000000001E-4</v>
      </c>
      <c r="H66" s="49">
        <v>5.6000000000000006E-4</v>
      </c>
      <c r="I66" s="49">
        <v>68.271000000000001</v>
      </c>
      <c r="J66" s="47"/>
      <c r="K66" s="49">
        <v>1.2999999999999999E-2</v>
      </c>
      <c r="L66" s="49">
        <v>3.0000000000000001E-3</v>
      </c>
      <c r="M66" s="37"/>
      <c r="N66" s="49">
        <v>9.4429999999999996</v>
      </c>
      <c r="O66" s="49">
        <v>8.0200000000000007E-2</v>
      </c>
      <c r="P66" s="49"/>
      <c r="Q66" s="49">
        <v>3.2930000000000001</v>
      </c>
      <c r="R66" s="49">
        <v>7.5030000000000001</v>
      </c>
      <c r="S66" s="49">
        <v>3.3000000000000002E-2</v>
      </c>
    </row>
    <row r="67" spans="1:19" x14ac:dyDescent="0.2">
      <c r="A67"/>
      <c r="B67" s="3" t="s">
        <v>185</v>
      </c>
      <c r="C67" s="42">
        <v>40812.385416666664</v>
      </c>
      <c r="D67" s="43">
        <v>123</v>
      </c>
      <c r="E67" s="57">
        <f t="shared" si="0"/>
        <v>3.4829909999999997</v>
      </c>
      <c r="F67" s="49">
        <v>1.4999999999999999E-2</v>
      </c>
      <c r="G67" s="49">
        <v>2.0000000000000001E-4</v>
      </c>
      <c r="H67" s="49">
        <v>1.4999999999999999E-4</v>
      </c>
      <c r="I67" s="49">
        <v>72.733000000000004</v>
      </c>
      <c r="J67" s="47"/>
      <c r="K67" s="49">
        <v>1.0999999999999999E-2</v>
      </c>
      <c r="L67" s="49">
        <v>3.0000000000000001E-3</v>
      </c>
      <c r="M67" s="37"/>
      <c r="N67" s="49">
        <v>9.9090000000000007</v>
      </c>
      <c r="O67" s="49">
        <v>9.35E-2</v>
      </c>
      <c r="P67" s="49"/>
      <c r="Q67" s="49">
        <v>3.5409999999999999</v>
      </c>
      <c r="R67" s="49">
        <v>18.972999999999999</v>
      </c>
      <c r="S67" s="49">
        <v>2.9399999999999999E-2</v>
      </c>
    </row>
    <row r="68" spans="1:19" x14ac:dyDescent="0.2">
      <c r="A68"/>
      <c r="B68" s="3" t="s">
        <v>185</v>
      </c>
      <c r="C68" s="42">
        <v>40822.635416666664</v>
      </c>
      <c r="D68" s="43">
        <v>153</v>
      </c>
      <c r="E68" s="57">
        <f t="shared" ref="E68:E131" si="1">D68*0.028317</f>
        <v>4.3325009999999997</v>
      </c>
      <c r="F68" s="49">
        <v>0.02</v>
      </c>
      <c r="G68" s="49">
        <v>2.0000000000000001E-4</v>
      </c>
      <c r="H68" s="49">
        <v>1.4999999999999999E-4</v>
      </c>
      <c r="I68" s="49">
        <v>57.859000000000002</v>
      </c>
      <c r="J68" s="47"/>
      <c r="K68" s="49">
        <v>2.5000000000000001E-2</v>
      </c>
      <c r="L68" s="49">
        <v>3.0000000000000001E-3</v>
      </c>
      <c r="M68" s="37"/>
      <c r="N68" s="49">
        <v>7.9909999999999997</v>
      </c>
      <c r="O68" s="49">
        <v>6.0700000000000004E-2</v>
      </c>
      <c r="P68" s="49"/>
      <c r="Q68" s="49">
        <v>2.516</v>
      </c>
      <c r="R68" s="49">
        <v>11.177</v>
      </c>
      <c r="S68" s="49">
        <v>3.1399999999999997E-2</v>
      </c>
    </row>
    <row r="69" spans="1:19" x14ac:dyDescent="0.2">
      <c r="A69"/>
      <c r="B69" s="3" t="s">
        <v>185</v>
      </c>
      <c r="C69" s="42">
        <v>40823.53125</v>
      </c>
      <c r="D69" s="43">
        <v>140</v>
      </c>
      <c r="E69" s="57">
        <f t="shared" si="1"/>
        <v>3.9643799999999998</v>
      </c>
      <c r="F69" s="49">
        <v>2.1999999999999999E-2</v>
      </c>
      <c r="G69" s="49">
        <v>2.0000000000000001E-4</v>
      </c>
      <c r="H69" s="49">
        <v>1.4999999999999999E-4</v>
      </c>
      <c r="I69" s="49">
        <v>47.984999999999999</v>
      </c>
      <c r="J69" s="47"/>
      <c r="K69" s="49">
        <v>1.2999999999999999E-2</v>
      </c>
      <c r="L69" s="49">
        <v>3.0000000000000001E-3</v>
      </c>
      <c r="M69" s="37"/>
      <c r="N69" s="49">
        <v>6.2770000000000001</v>
      </c>
      <c r="O69" s="49">
        <v>6.9400000000000003E-2</v>
      </c>
      <c r="P69" s="49"/>
      <c r="Q69" s="49">
        <v>1.7490000000000001</v>
      </c>
      <c r="R69" s="49">
        <v>6.6280000000000001</v>
      </c>
      <c r="S69" s="49">
        <v>4.2099999999999999E-2</v>
      </c>
    </row>
    <row r="70" spans="1:19" x14ac:dyDescent="0.2">
      <c r="A70"/>
      <c r="B70" s="3" t="s">
        <v>185</v>
      </c>
      <c r="C70" s="42">
        <v>40833.388888888891</v>
      </c>
      <c r="D70" s="43">
        <v>141</v>
      </c>
      <c r="E70" s="57">
        <f t="shared" si="1"/>
        <v>3.9926969999999997</v>
      </c>
      <c r="F70" s="49">
        <v>0.02</v>
      </c>
      <c r="G70" s="49">
        <v>2.0000000000000001E-4</v>
      </c>
      <c r="H70" s="49">
        <v>1.4999999999999999E-4</v>
      </c>
      <c r="I70" s="49">
        <v>61.100999999999999</v>
      </c>
      <c r="J70" s="47"/>
      <c r="K70" s="49">
        <v>1.9E-2</v>
      </c>
      <c r="L70" s="49">
        <v>3.0000000000000001E-3</v>
      </c>
      <c r="M70" s="37"/>
      <c r="N70" s="49">
        <v>7.9489999999999998</v>
      </c>
      <c r="O70" s="49">
        <v>8.5999999999999993E-2</v>
      </c>
      <c r="P70" s="49"/>
      <c r="Q70" s="49">
        <v>2.528</v>
      </c>
      <c r="R70" s="49">
        <v>11.994</v>
      </c>
      <c r="S70" s="49">
        <v>3.95E-2</v>
      </c>
    </row>
    <row r="71" spans="1:19" x14ac:dyDescent="0.2">
      <c r="A71"/>
      <c r="B71" s="3" t="s">
        <v>185</v>
      </c>
      <c r="C71" s="42">
        <v>40855.392361111109</v>
      </c>
      <c r="D71" s="43">
        <v>93</v>
      </c>
      <c r="E71" s="57">
        <f t="shared" si="1"/>
        <v>2.6334809999999997</v>
      </c>
      <c r="F71" s="49">
        <v>1.4999999999999999E-2</v>
      </c>
      <c r="G71" s="49">
        <v>2.0000000000000001E-4</v>
      </c>
      <c r="H71" s="49">
        <v>1.4999999999999999E-4</v>
      </c>
      <c r="I71" s="49">
        <v>71.808999999999997</v>
      </c>
      <c r="J71" s="47"/>
      <c r="K71" s="49">
        <v>0.01</v>
      </c>
      <c r="L71" s="49">
        <v>3.0000000000000001E-3</v>
      </c>
      <c r="M71" s="37"/>
      <c r="N71" s="49">
        <v>9.4649999999999999</v>
      </c>
      <c r="O71" s="49">
        <v>0.13569999999999999</v>
      </c>
      <c r="P71" s="49"/>
      <c r="Q71" s="49">
        <v>2.7759999999999998</v>
      </c>
      <c r="R71" s="49">
        <v>13.987</v>
      </c>
      <c r="S71" s="49">
        <v>6.7099999999999993E-2</v>
      </c>
    </row>
    <row r="72" spans="1:19" x14ac:dyDescent="0.2">
      <c r="A72"/>
      <c r="B72" s="3" t="s">
        <v>185</v>
      </c>
      <c r="C72" s="42">
        <v>40855.576388888891</v>
      </c>
      <c r="D72" s="43">
        <v>93</v>
      </c>
      <c r="E72" s="57">
        <f t="shared" si="1"/>
        <v>2.6334809999999997</v>
      </c>
      <c r="F72" s="49">
        <v>2.1000000000000001E-2</v>
      </c>
      <c r="G72" s="49">
        <v>2.0000000000000001E-4</v>
      </c>
      <c r="H72" s="49">
        <v>1.4999999999999999E-4</v>
      </c>
      <c r="I72" s="49">
        <v>65.608999999999995</v>
      </c>
      <c r="J72" s="47">
        <v>3.5000000000000001E-3</v>
      </c>
      <c r="K72" s="49">
        <v>1.6E-2</v>
      </c>
      <c r="L72" s="49">
        <v>3.0000000000000001E-3</v>
      </c>
      <c r="M72" s="37"/>
      <c r="N72" s="49">
        <v>9.2390000000000008</v>
      </c>
      <c r="O72" s="49">
        <v>5.0000000000000001E-3</v>
      </c>
      <c r="P72" s="49"/>
      <c r="Q72" s="49">
        <v>2.6230000000000002</v>
      </c>
      <c r="R72" s="49">
        <v>13.321999999999999</v>
      </c>
      <c r="S72" s="49">
        <v>5.9799999999999999E-2</v>
      </c>
    </row>
    <row r="73" spans="1:19" x14ac:dyDescent="0.2">
      <c r="A73"/>
      <c r="B73" s="3" t="s">
        <v>185</v>
      </c>
      <c r="C73" s="42">
        <v>40861.364583333336</v>
      </c>
      <c r="D73" s="43">
        <v>88</v>
      </c>
      <c r="E73" s="57">
        <f t="shared" si="1"/>
        <v>2.4918959999999997</v>
      </c>
      <c r="F73" s="49">
        <v>1.4999999999999999E-2</v>
      </c>
      <c r="G73" s="49">
        <v>2.0000000000000001E-4</v>
      </c>
      <c r="H73" s="49">
        <v>2.9999999999999997E-4</v>
      </c>
      <c r="I73" s="49">
        <v>75.245999999999995</v>
      </c>
      <c r="J73" s="47"/>
      <c r="K73" s="49">
        <v>1.7999999999999999E-2</v>
      </c>
      <c r="L73" s="49">
        <v>3.0000000000000001E-3</v>
      </c>
      <c r="M73" s="37"/>
      <c r="N73" s="49">
        <v>9.48</v>
      </c>
      <c r="O73" s="49">
        <v>0.16789999999999999</v>
      </c>
      <c r="P73" s="49"/>
      <c r="Q73" s="49">
        <v>2.6579999999999999</v>
      </c>
      <c r="R73" s="49">
        <v>14.593999999999999</v>
      </c>
      <c r="S73" s="49">
        <v>8.4500000000000006E-2</v>
      </c>
    </row>
    <row r="74" spans="1:19" x14ac:dyDescent="0.2">
      <c r="A74"/>
      <c r="B74" s="3" t="s">
        <v>185</v>
      </c>
      <c r="C74" s="42">
        <v>40884.378472222219</v>
      </c>
      <c r="D74" s="43">
        <v>68</v>
      </c>
      <c r="E74" s="57">
        <f t="shared" si="1"/>
        <v>1.9255559999999998</v>
      </c>
      <c r="F74" s="49">
        <v>1.4999999999999999E-2</v>
      </c>
      <c r="G74" s="49">
        <v>2.0000000000000001E-4</v>
      </c>
      <c r="H74" s="49">
        <v>1.4999999999999999E-4</v>
      </c>
      <c r="I74" s="49">
        <v>81.838999999999999</v>
      </c>
      <c r="J74" s="47"/>
      <c r="K74" s="49">
        <v>0.01</v>
      </c>
      <c r="L74" s="49">
        <v>3.0000000000000001E-3</v>
      </c>
      <c r="M74" s="37"/>
      <c r="N74" s="49">
        <v>10.917</v>
      </c>
      <c r="O74" s="49">
        <v>0.26219999999999999</v>
      </c>
      <c r="P74" s="49"/>
      <c r="Q74" s="49">
        <v>3.198</v>
      </c>
      <c r="R74" s="49">
        <v>17.074999999999999</v>
      </c>
      <c r="S74" s="49">
        <v>9.1299999999999992E-2</v>
      </c>
    </row>
    <row r="75" spans="1:19" x14ac:dyDescent="0.2">
      <c r="A75"/>
      <c r="B75" s="3" t="s">
        <v>185</v>
      </c>
      <c r="C75" s="42">
        <v>40884.666666666664</v>
      </c>
      <c r="D75" s="43">
        <v>68</v>
      </c>
      <c r="E75" s="57">
        <f t="shared" si="1"/>
        <v>1.9255559999999998</v>
      </c>
      <c r="F75" s="49">
        <v>1.7999999999999999E-2</v>
      </c>
      <c r="G75" s="49">
        <v>2.0000000000000001E-4</v>
      </c>
      <c r="H75" s="49">
        <v>2.5000000000000001E-4</v>
      </c>
      <c r="I75" s="49">
        <v>79.230999999999995</v>
      </c>
      <c r="J75" s="47"/>
      <c r="K75" s="49">
        <v>1.7000000000000001E-2</v>
      </c>
      <c r="L75" s="49">
        <v>3.0000000000000001E-3</v>
      </c>
      <c r="M75" s="37"/>
      <c r="N75" s="49">
        <v>10.773999999999999</v>
      </c>
      <c r="O75" s="49">
        <v>0.25490000000000002</v>
      </c>
      <c r="P75" s="49"/>
      <c r="Q75" s="49">
        <v>3.3330000000000002</v>
      </c>
      <c r="R75" s="49">
        <v>16.838000000000001</v>
      </c>
      <c r="S75" s="49">
        <v>8.3699999999999997E-2</v>
      </c>
    </row>
    <row r="76" spans="1:19" x14ac:dyDescent="0.2">
      <c r="A76"/>
      <c r="B76" s="3" t="s">
        <v>185</v>
      </c>
      <c r="C76" s="42">
        <v>40892.489583333336</v>
      </c>
      <c r="D76" s="43">
        <v>66</v>
      </c>
      <c r="E76" s="57">
        <f t="shared" si="1"/>
        <v>1.868922</v>
      </c>
      <c r="F76" s="49">
        <v>1.4999999999999999E-2</v>
      </c>
      <c r="G76" s="49">
        <v>2.0000000000000001E-4</v>
      </c>
      <c r="H76" s="49">
        <v>2.9999999999999997E-4</v>
      </c>
      <c r="I76" s="49">
        <v>73.992999999999995</v>
      </c>
      <c r="J76" s="47"/>
      <c r="K76" s="49">
        <v>1.0999999999999999E-2</v>
      </c>
      <c r="L76" s="49">
        <v>3.0000000000000001E-3</v>
      </c>
      <c r="M76" s="37"/>
      <c r="N76" s="49">
        <v>10.005000000000001</v>
      </c>
      <c r="O76" s="49">
        <v>0.21190000000000001</v>
      </c>
      <c r="P76" s="49"/>
      <c r="Q76" s="49">
        <v>2.71</v>
      </c>
      <c r="R76" s="49">
        <v>14.582000000000001</v>
      </c>
      <c r="S76" s="49">
        <v>0.10779999999999999</v>
      </c>
    </row>
    <row r="77" spans="1:19" x14ac:dyDescent="0.2">
      <c r="A77"/>
      <c r="B77" s="3" t="s">
        <v>185</v>
      </c>
      <c r="C77" s="42">
        <v>40913.34375</v>
      </c>
      <c r="D77" s="43">
        <v>64</v>
      </c>
      <c r="E77" s="57">
        <f t="shared" si="1"/>
        <v>1.8122879999999999</v>
      </c>
      <c r="F77" s="49">
        <v>1.4999999999999999E-2</v>
      </c>
      <c r="G77" s="49">
        <v>2.0000000000000001E-4</v>
      </c>
      <c r="H77" s="49">
        <v>3.2000000000000003E-4</v>
      </c>
      <c r="I77" s="49">
        <v>81.001000000000005</v>
      </c>
      <c r="J77" s="47"/>
      <c r="K77" s="49">
        <v>0.01</v>
      </c>
      <c r="L77" s="49">
        <v>3.0000000000000001E-3</v>
      </c>
      <c r="M77" s="37"/>
      <c r="N77" s="49">
        <v>10.603999999999999</v>
      </c>
      <c r="O77" s="49">
        <v>0.24659999999999999</v>
      </c>
      <c r="P77" s="49"/>
      <c r="Q77" s="49">
        <v>3.1080000000000001</v>
      </c>
      <c r="R77" s="49">
        <v>16.295999999999999</v>
      </c>
      <c r="S77" s="49">
        <v>0.1205</v>
      </c>
    </row>
    <row r="78" spans="1:19" x14ac:dyDescent="0.2">
      <c r="A78"/>
      <c r="B78" s="3" t="s">
        <v>185</v>
      </c>
      <c r="C78" s="42">
        <v>40913.638888888891</v>
      </c>
      <c r="D78" s="43">
        <v>64</v>
      </c>
      <c r="E78" s="57">
        <f t="shared" si="1"/>
        <v>1.8122879999999999</v>
      </c>
      <c r="F78" s="49">
        <v>2.7E-2</v>
      </c>
      <c r="G78" s="49">
        <v>2.0000000000000001E-4</v>
      </c>
      <c r="H78" s="49">
        <v>3.2000000000000003E-4</v>
      </c>
      <c r="I78" s="49">
        <v>77.527000000000001</v>
      </c>
      <c r="J78" s="47"/>
      <c r="K78" s="49">
        <v>3.1E-2</v>
      </c>
      <c r="L78" s="49">
        <v>3.0000000000000001E-3</v>
      </c>
      <c r="M78" s="37"/>
      <c r="N78" s="49">
        <v>10.026999999999999</v>
      </c>
      <c r="O78" s="49">
        <v>0.21159999999999998</v>
      </c>
      <c r="P78" s="49"/>
      <c r="Q78" s="49">
        <v>2.6829999999999998</v>
      </c>
      <c r="R78" s="49">
        <v>14.505000000000001</v>
      </c>
      <c r="S78" s="49">
        <v>8.5699999999999998E-2</v>
      </c>
    </row>
    <row r="79" spans="1:19" x14ac:dyDescent="0.2">
      <c r="A79"/>
      <c r="B79" s="3" t="s">
        <v>185</v>
      </c>
      <c r="C79" s="42">
        <v>40948.347222222219</v>
      </c>
      <c r="D79" s="43">
        <v>61</v>
      </c>
      <c r="E79" s="57">
        <f t="shared" si="1"/>
        <v>1.7273369999999999</v>
      </c>
      <c r="F79" s="49">
        <v>1.4999999999999999E-2</v>
      </c>
      <c r="G79" s="49">
        <v>2.0000000000000001E-4</v>
      </c>
      <c r="H79" s="49">
        <v>2.6000000000000003E-4</v>
      </c>
      <c r="I79" s="49">
        <v>79.611000000000004</v>
      </c>
      <c r="J79" s="47"/>
      <c r="K79" s="49">
        <v>1.2E-2</v>
      </c>
      <c r="L79" s="49">
        <v>3.0000000000000001E-3</v>
      </c>
      <c r="M79" s="37"/>
      <c r="N79" s="49">
        <v>10.855</v>
      </c>
      <c r="O79" s="49">
        <v>0.23719999999999999</v>
      </c>
      <c r="P79" s="49"/>
      <c r="Q79" s="49">
        <v>3.2429999999999999</v>
      </c>
      <c r="R79" s="49">
        <v>17.315999999999999</v>
      </c>
      <c r="S79" s="49">
        <v>8.0299999999999996E-2</v>
      </c>
    </row>
    <row r="80" spans="1:19" x14ac:dyDescent="0.2">
      <c r="A80"/>
      <c r="B80" s="3" t="s">
        <v>185</v>
      </c>
      <c r="C80" s="42">
        <v>40948.625</v>
      </c>
      <c r="D80" s="43">
        <v>61</v>
      </c>
      <c r="E80" s="57">
        <f t="shared" si="1"/>
        <v>1.7273369999999999</v>
      </c>
      <c r="F80" s="49">
        <v>3.4000000000000002E-2</v>
      </c>
      <c r="G80" s="49">
        <v>2.0000000000000001E-4</v>
      </c>
      <c r="H80" s="49">
        <v>2.9E-4</v>
      </c>
      <c r="I80" s="49">
        <v>87.03</v>
      </c>
      <c r="J80" s="47"/>
      <c r="K80" s="49">
        <v>2.1999999999999999E-2</v>
      </c>
      <c r="L80" s="49">
        <v>3.0000000000000001E-3</v>
      </c>
      <c r="M80" s="37"/>
      <c r="N80" s="49">
        <v>12.013</v>
      </c>
      <c r="O80" s="49">
        <v>0.25939999999999996</v>
      </c>
      <c r="P80" s="49"/>
      <c r="Q80" s="49">
        <v>3.4929999999999999</v>
      </c>
      <c r="R80" s="49">
        <v>18.670999999999999</v>
      </c>
      <c r="S80" s="49">
        <v>8.2000000000000003E-2</v>
      </c>
    </row>
    <row r="81" spans="1:19" x14ac:dyDescent="0.2">
      <c r="A81"/>
      <c r="B81" s="3" t="s">
        <v>185</v>
      </c>
      <c r="C81" s="42">
        <v>40975.34375</v>
      </c>
      <c r="D81" s="43">
        <v>58</v>
      </c>
      <c r="E81" s="57">
        <f t="shared" si="1"/>
        <v>1.6423859999999999</v>
      </c>
      <c r="F81" s="49">
        <v>1.4999999999999999E-2</v>
      </c>
      <c r="G81" s="49">
        <v>2.0000000000000001E-4</v>
      </c>
      <c r="H81" s="49">
        <v>2.7E-4</v>
      </c>
      <c r="I81" s="49">
        <v>76.727999999999994</v>
      </c>
      <c r="J81" s="47"/>
      <c r="K81" s="49">
        <v>1.2E-2</v>
      </c>
      <c r="L81" s="49">
        <v>3.0000000000000001E-3</v>
      </c>
      <c r="M81" s="37"/>
      <c r="N81" s="49">
        <v>11.189</v>
      </c>
      <c r="O81" s="49">
        <v>0.24</v>
      </c>
      <c r="P81" s="49"/>
      <c r="Q81" s="49">
        <v>2.8559999999999999</v>
      </c>
      <c r="R81" s="49">
        <v>14.343999999999999</v>
      </c>
      <c r="S81" s="49">
        <v>8.0299999999999996E-2</v>
      </c>
    </row>
    <row r="82" spans="1:19" x14ac:dyDescent="0.2">
      <c r="A82"/>
      <c r="B82" s="3" t="s">
        <v>185</v>
      </c>
      <c r="C82" s="42">
        <v>40975.704861111109</v>
      </c>
      <c r="D82" s="43">
        <v>58</v>
      </c>
      <c r="E82" s="57">
        <f t="shared" si="1"/>
        <v>1.6423859999999999</v>
      </c>
      <c r="F82" s="49">
        <v>4.7E-2</v>
      </c>
      <c r="G82" s="49">
        <v>2.0000000000000001E-4</v>
      </c>
      <c r="H82" s="49">
        <v>1.4999999999999999E-4</v>
      </c>
      <c r="I82" s="49">
        <v>74.975999999999999</v>
      </c>
      <c r="J82" s="47"/>
      <c r="K82" s="49">
        <v>2.5499999999999998E-2</v>
      </c>
      <c r="L82" s="49">
        <v>3.0000000000000001E-3</v>
      </c>
      <c r="M82" s="37"/>
      <c r="N82" s="49">
        <v>9.4390000000000001</v>
      </c>
      <c r="O82" s="49">
        <v>0.22900000000000001</v>
      </c>
      <c r="P82" s="49"/>
      <c r="Q82" s="49">
        <v>2.528</v>
      </c>
      <c r="R82" s="49">
        <v>13.023999999999999</v>
      </c>
      <c r="S82" s="49">
        <v>6.2700000000000006E-2</v>
      </c>
    </row>
    <row r="83" spans="1:19" x14ac:dyDescent="0.2">
      <c r="A83"/>
      <c r="B83" s="3" t="s">
        <v>185</v>
      </c>
      <c r="C83" s="42">
        <v>40984.468055555553</v>
      </c>
      <c r="D83" s="43">
        <v>89</v>
      </c>
      <c r="E83" s="57">
        <f t="shared" si="1"/>
        <v>2.520213</v>
      </c>
      <c r="F83" s="49">
        <v>2.1999999999999999E-2</v>
      </c>
      <c r="G83" s="49">
        <v>2.0000000000000001E-4</v>
      </c>
      <c r="H83" s="49">
        <v>2.2000000000000001E-4</v>
      </c>
      <c r="I83" s="49">
        <v>62.677</v>
      </c>
      <c r="J83" s="47"/>
      <c r="K83" s="49">
        <v>1.0999999999999999E-2</v>
      </c>
      <c r="L83" s="49">
        <v>3.0000000000000001E-3</v>
      </c>
      <c r="M83" s="37"/>
      <c r="N83" s="49">
        <v>8.2889999999999997</v>
      </c>
      <c r="O83" s="49">
        <v>0.18940000000000001</v>
      </c>
      <c r="P83" s="49"/>
      <c r="Q83" s="49">
        <v>1.9690000000000001</v>
      </c>
      <c r="R83" s="49">
        <v>9.9139999999999997</v>
      </c>
      <c r="S83" s="49">
        <v>5.8700000000000002E-2</v>
      </c>
    </row>
    <row r="84" spans="1:19" x14ac:dyDescent="0.2">
      <c r="A84"/>
      <c r="B84" s="3" t="s">
        <v>185</v>
      </c>
      <c r="C84" s="42">
        <v>41002.319444444445</v>
      </c>
      <c r="D84" s="43">
        <v>235</v>
      </c>
      <c r="E84" s="57">
        <f t="shared" si="1"/>
        <v>6.6544949999999998</v>
      </c>
      <c r="F84" s="49">
        <v>0.03</v>
      </c>
      <c r="G84" s="49">
        <v>2.0000000000000001E-4</v>
      </c>
      <c r="H84" s="49">
        <v>1.4999999999999999E-4</v>
      </c>
      <c r="I84" s="49">
        <v>34.912999999999997</v>
      </c>
      <c r="J84" s="47">
        <v>6.1999999999999998E-3</v>
      </c>
      <c r="K84" s="49">
        <v>5.8999999999999997E-2</v>
      </c>
      <c r="L84" s="49">
        <v>3.0000000000000001E-3</v>
      </c>
      <c r="M84" s="37"/>
      <c r="N84" s="49">
        <v>4.9610000000000003</v>
      </c>
      <c r="O84" s="49">
        <v>6.2E-2</v>
      </c>
      <c r="P84" s="49"/>
      <c r="Q84" s="49">
        <v>1.006</v>
      </c>
      <c r="R84" s="49">
        <v>3.8050000000000002</v>
      </c>
      <c r="S84" s="49">
        <v>4.3200000000000002E-2</v>
      </c>
    </row>
    <row r="85" spans="1:19" x14ac:dyDescent="0.2">
      <c r="A85"/>
      <c r="B85" s="3" t="s">
        <v>185</v>
      </c>
      <c r="C85" s="42">
        <v>41002.527777777781</v>
      </c>
      <c r="D85" s="43">
        <v>235</v>
      </c>
      <c r="E85" s="57">
        <f t="shared" si="1"/>
        <v>6.6544949999999998</v>
      </c>
      <c r="F85" s="49">
        <v>1.4999999999999999E-2</v>
      </c>
      <c r="G85" s="49">
        <v>2.0000000000000001E-4</v>
      </c>
      <c r="H85" s="49">
        <v>1.4999999999999999E-4</v>
      </c>
      <c r="I85" s="49">
        <v>35.064</v>
      </c>
      <c r="J85" s="47">
        <v>5.0000000000000001E-3</v>
      </c>
      <c r="K85" s="49">
        <v>1.7000000000000001E-2</v>
      </c>
      <c r="L85" s="49">
        <v>3.0000000000000001E-3</v>
      </c>
      <c r="M85" s="37"/>
      <c r="N85" s="49">
        <v>5.18</v>
      </c>
      <c r="O85" s="49">
        <v>5.3100000000000001E-2</v>
      </c>
      <c r="P85" s="49"/>
      <c r="Q85" s="49">
        <v>0.93899999999999995</v>
      </c>
      <c r="R85" s="49">
        <v>3.4860000000000002</v>
      </c>
      <c r="S85" s="49">
        <v>4.0100000000000004E-2</v>
      </c>
    </row>
    <row r="86" spans="1:19" x14ac:dyDescent="0.2">
      <c r="A86"/>
      <c r="B86" s="3" t="s">
        <v>185</v>
      </c>
      <c r="C86" s="42">
        <v>41023.489583333336</v>
      </c>
      <c r="D86" s="43">
        <v>486</v>
      </c>
      <c r="E86" s="57">
        <f t="shared" si="1"/>
        <v>13.762061999999998</v>
      </c>
      <c r="F86" s="49">
        <v>3.3000000000000002E-2</v>
      </c>
      <c r="G86" s="49">
        <v>2.0000000000000001E-4</v>
      </c>
      <c r="H86" s="49">
        <v>1.4999999999999999E-4</v>
      </c>
      <c r="I86" s="49">
        <v>30.859000000000002</v>
      </c>
      <c r="J86" s="47">
        <v>2.7000000000000001E-3</v>
      </c>
      <c r="K86" s="49">
        <v>4.2000000000000003E-2</v>
      </c>
      <c r="L86" s="49">
        <v>3.0000000000000001E-3</v>
      </c>
      <c r="M86" s="37"/>
      <c r="N86" s="49">
        <v>3.8330000000000002</v>
      </c>
      <c r="O86" s="49">
        <v>5.5E-2</v>
      </c>
      <c r="P86" s="49"/>
      <c r="Q86" s="49">
        <v>0.82199999999999995</v>
      </c>
      <c r="R86" s="49">
        <v>3.0259999999999998</v>
      </c>
      <c r="S86" s="49">
        <v>2.7300000000000001E-2</v>
      </c>
    </row>
    <row r="87" spans="1:19" x14ac:dyDescent="0.2">
      <c r="A87"/>
      <c r="B87" s="3" t="s">
        <v>185</v>
      </c>
      <c r="C87" s="42">
        <v>41031.350694444445</v>
      </c>
      <c r="D87" s="43">
        <v>406</v>
      </c>
      <c r="E87" s="57">
        <f t="shared" si="1"/>
        <v>11.496701999999999</v>
      </c>
      <c r="F87" s="49">
        <v>4.8000000000000001E-2</v>
      </c>
      <c r="G87" s="49">
        <v>2.0000000000000001E-4</v>
      </c>
      <c r="H87" s="49">
        <v>1.4999999999999999E-4</v>
      </c>
      <c r="I87" s="49">
        <v>36.963999999999999</v>
      </c>
      <c r="J87" s="47">
        <v>4.0000000000000001E-3</v>
      </c>
      <c r="K87" s="49">
        <v>7.5999999999999998E-2</v>
      </c>
      <c r="L87" s="49">
        <v>3.0000000000000001E-3</v>
      </c>
      <c r="M87" s="37"/>
      <c r="N87" s="49">
        <v>4.8129999999999997</v>
      </c>
      <c r="O87" s="49">
        <v>4.7E-2</v>
      </c>
      <c r="P87" s="49"/>
      <c r="Q87" s="49">
        <v>1.097</v>
      </c>
      <c r="R87" s="49">
        <v>4.782</v>
      </c>
      <c r="S87" s="49">
        <v>5.8500000000000003E-2</v>
      </c>
    </row>
    <row r="88" spans="1:19" x14ac:dyDescent="0.2">
      <c r="A88"/>
      <c r="B88" s="3" t="s">
        <v>185</v>
      </c>
      <c r="C88" s="42">
        <v>41031.552083333336</v>
      </c>
      <c r="D88" s="43">
        <v>406</v>
      </c>
      <c r="E88" s="57">
        <f t="shared" si="1"/>
        <v>11.496701999999999</v>
      </c>
      <c r="F88" s="49">
        <v>0.02</v>
      </c>
      <c r="G88" s="49">
        <v>2.0000000000000001E-4</v>
      </c>
      <c r="H88" s="49">
        <v>1.4999999999999999E-4</v>
      </c>
      <c r="I88" s="49">
        <v>39.338999999999999</v>
      </c>
      <c r="J88" s="47">
        <v>3.2000000000000002E-3</v>
      </c>
      <c r="K88" s="49">
        <v>1.2E-2</v>
      </c>
      <c r="L88" s="49">
        <v>3.0000000000000001E-3</v>
      </c>
      <c r="M88" s="37"/>
      <c r="N88" s="49">
        <v>4.7270000000000003</v>
      </c>
      <c r="O88" s="49">
        <v>4.19E-2</v>
      </c>
      <c r="P88" s="49"/>
      <c r="Q88" s="49">
        <v>0.98099999999999998</v>
      </c>
      <c r="R88" s="49">
        <v>4.2080000000000002</v>
      </c>
      <c r="S88" s="49">
        <v>3.6600000000000001E-2</v>
      </c>
    </row>
    <row r="89" spans="1:19" x14ac:dyDescent="0.2">
      <c r="A89"/>
      <c r="B89" s="3" t="s">
        <v>185</v>
      </c>
      <c r="C89" s="42">
        <v>41037.495138888888</v>
      </c>
      <c r="D89" s="43">
        <v>498</v>
      </c>
      <c r="E89" s="57">
        <f t="shared" si="1"/>
        <v>14.101865999999999</v>
      </c>
      <c r="F89" s="49">
        <v>2.9000000000000001E-2</v>
      </c>
      <c r="G89" s="49">
        <v>2.0000000000000001E-4</v>
      </c>
      <c r="H89" s="49">
        <v>1.4999999999999999E-4</v>
      </c>
      <c r="I89" s="49">
        <v>30.195</v>
      </c>
      <c r="J89" s="47">
        <v>2.5999999999999999E-3</v>
      </c>
      <c r="K89" s="49">
        <v>5.6000000000000001E-2</v>
      </c>
      <c r="L89" s="49">
        <v>3.0000000000000001E-3</v>
      </c>
      <c r="M89" s="37"/>
      <c r="N89" s="49">
        <v>3.7069999999999999</v>
      </c>
      <c r="O89" s="49">
        <v>4.9599999999999998E-2</v>
      </c>
      <c r="P89" s="49"/>
      <c r="Q89" s="49">
        <v>0.85099999999999998</v>
      </c>
      <c r="R89" s="49">
        <v>3.7040000000000002</v>
      </c>
      <c r="S89" s="49">
        <v>3.9799999999999995E-2</v>
      </c>
    </row>
    <row r="90" spans="1:19" x14ac:dyDescent="0.2">
      <c r="A90"/>
      <c r="B90" s="3" t="s">
        <v>185</v>
      </c>
      <c r="C90" s="42">
        <v>41062.362500000003</v>
      </c>
      <c r="D90" s="43">
        <v>685</v>
      </c>
      <c r="E90" s="57">
        <f t="shared" si="1"/>
        <v>19.397144999999998</v>
      </c>
      <c r="F90" s="49">
        <v>2.7E-2</v>
      </c>
      <c r="G90" s="49">
        <v>2.0000000000000001E-4</v>
      </c>
      <c r="H90" s="49">
        <v>2.0999999999999998E-4</v>
      </c>
      <c r="I90" s="49">
        <v>34.805999999999997</v>
      </c>
      <c r="J90" s="47">
        <v>2.8E-3</v>
      </c>
      <c r="K90" s="49">
        <v>3.4000000000000002E-2</v>
      </c>
      <c r="L90" s="49">
        <v>3.0000000000000001E-3</v>
      </c>
      <c r="M90" s="37"/>
      <c r="N90" s="49">
        <v>4.3849999999999998</v>
      </c>
      <c r="O90" s="49">
        <v>5.8900000000000001E-2</v>
      </c>
      <c r="P90" s="49"/>
      <c r="Q90" s="49">
        <v>1.163</v>
      </c>
      <c r="R90" s="49">
        <v>5.2709999999999999</v>
      </c>
      <c r="S90" s="49">
        <v>4.9399999999999999E-2</v>
      </c>
    </row>
    <row r="91" spans="1:19" x14ac:dyDescent="0.2">
      <c r="A91"/>
      <c r="B91" s="3" t="s">
        <v>185</v>
      </c>
      <c r="C91" s="42">
        <v>41062.649305555555</v>
      </c>
      <c r="D91" s="43">
        <v>685</v>
      </c>
      <c r="E91" s="57">
        <f t="shared" si="1"/>
        <v>19.397144999999998</v>
      </c>
      <c r="F91" s="49">
        <v>4.2000000000000003E-2</v>
      </c>
      <c r="G91" s="49">
        <v>2.0000000000000001E-4</v>
      </c>
      <c r="H91" s="49">
        <v>1.4999999999999999E-4</v>
      </c>
      <c r="I91" s="49">
        <v>32.598999999999997</v>
      </c>
      <c r="J91" s="47">
        <v>3.0999999999999999E-3</v>
      </c>
      <c r="K91" s="49">
        <v>0.03</v>
      </c>
      <c r="L91" s="49">
        <v>3.0000000000000001E-3</v>
      </c>
      <c r="M91" s="37"/>
      <c r="N91" s="49">
        <v>4.048</v>
      </c>
      <c r="O91" s="49">
        <v>0.06</v>
      </c>
      <c r="P91" s="49"/>
      <c r="Q91" s="49">
        <v>1.028</v>
      </c>
      <c r="R91" s="49">
        <v>4.468</v>
      </c>
      <c r="S91" s="49">
        <v>4.3700000000000003E-2</v>
      </c>
    </row>
    <row r="92" spans="1:19" x14ac:dyDescent="0.2">
      <c r="A92"/>
      <c r="B92" s="3" t="s">
        <v>185</v>
      </c>
      <c r="C92" s="42">
        <v>41127.46875</v>
      </c>
      <c r="D92" s="43">
        <v>130</v>
      </c>
      <c r="E92" s="57">
        <f t="shared" si="1"/>
        <v>3.6812099999999996</v>
      </c>
      <c r="F92" s="49">
        <v>1.4999999999999999E-2</v>
      </c>
      <c r="G92" s="49">
        <v>2.0000000000000001E-4</v>
      </c>
      <c r="H92" s="49">
        <v>1.4999999999999999E-4</v>
      </c>
      <c r="I92" s="49">
        <v>74.045000000000002</v>
      </c>
      <c r="J92" s="47">
        <v>2.5999999999999999E-3</v>
      </c>
      <c r="K92" s="49">
        <v>2.8000000000000001E-2</v>
      </c>
      <c r="L92" s="49">
        <v>3.0000000000000001E-3</v>
      </c>
      <c r="M92" s="37"/>
      <c r="N92" s="49">
        <v>10.396000000000001</v>
      </c>
      <c r="O92" s="49">
        <v>3.7999999999999999E-2</v>
      </c>
      <c r="P92" s="49"/>
      <c r="Q92" s="49">
        <v>3.75</v>
      </c>
      <c r="R92" s="49">
        <v>22.748000000000001</v>
      </c>
      <c r="S92" s="49">
        <v>2.3399999999999997E-2</v>
      </c>
    </row>
    <row r="93" spans="1:19" x14ac:dyDescent="0.2">
      <c r="A93"/>
      <c r="B93" s="3" t="s">
        <v>185</v>
      </c>
      <c r="C93" s="42">
        <v>41127.59375</v>
      </c>
      <c r="D93" s="43">
        <v>130</v>
      </c>
      <c r="E93" s="57">
        <f t="shared" si="1"/>
        <v>3.6812099999999996</v>
      </c>
      <c r="F93" s="49">
        <v>1.4999999999999999E-2</v>
      </c>
      <c r="G93" s="49">
        <v>2.0000000000000001E-4</v>
      </c>
      <c r="H93" s="49">
        <v>1.4999999999999999E-4</v>
      </c>
      <c r="I93" s="49">
        <v>79.436000000000007</v>
      </c>
      <c r="J93" s="47">
        <v>2.5000000000000001E-3</v>
      </c>
      <c r="K93" s="49">
        <v>2.5999999999999999E-2</v>
      </c>
      <c r="L93" s="49">
        <v>3.0000000000000001E-3</v>
      </c>
      <c r="M93" s="37"/>
      <c r="N93" s="49">
        <v>10.768000000000001</v>
      </c>
      <c r="O93" s="49">
        <v>3.7100000000000001E-2</v>
      </c>
      <c r="P93" s="49"/>
      <c r="Q93" s="49">
        <v>3.8130000000000002</v>
      </c>
      <c r="R93" s="49">
        <v>22.646999999999998</v>
      </c>
      <c r="S93" s="49">
        <v>2.0399999999999998E-2</v>
      </c>
    </row>
    <row r="94" spans="1:19" x14ac:dyDescent="0.2">
      <c r="A94"/>
      <c r="B94" s="3" t="s">
        <v>185</v>
      </c>
      <c r="C94" s="42">
        <v>41156.364583333336</v>
      </c>
      <c r="D94" s="43">
        <v>89</v>
      </c>
      <c r="E94" s="57">
        <f t="shared" si="1"/>
        <v>2.520213</v>
      </c>
      <c r="F94" s="49">
        <v>1.4999999999999999E-2</v>
      </c>
      <c r="G94" s="49">
        <v>2.0000000000000001E-4</v>
      </c>
      <c r="H94" s="49">
        <v>1.4999999999999999E-4</v>
      </c>
      <c r="I94" s="49">
        <v>78.447000000000003</v>
      </c>
      <c r="J94" s="47">
        <v>3.8999999999999998E-3</v>
      </c>
      <c r="K94" s="49">
        <v>4.1000000000000002E-2</v>
      </c>
      <c r="L94" s="49">
        <v>3.0000000000000001E-3</v>
      </c>
      <c r="M94" s="37"/>
      <c r="N94" s="49">
        <v>11.487</v>
      </c>
      <c r="O94" s="49">
        <v>3.9399999999999998E-2</v>
      </c>
      <c r="P94" s="49"/>
      <c r="Q94" s="49">
        <v>4.2830000000000004</v>
      </c>
      <c r="R94" s="49">
        <v>25.555</v>
      </c>
      <c r="S94" s="49">
        <v>1.9399999999999997E-2</v>
      </c>
    </row>
    <row r="95" spans="1:19" x14ac:dyDescent="0.2">
      <c r="A95"/>
      <c r="B95" s="3" t="s">
        <v>185</v>
      </c>
      <c r="C95" s="42">
        <v>41156.645833333336</v>
      </c>
      <c r="D95" s="43">
        <v>89</v>
      </c>
      <c r="E95" s="57">
        <f t="shared" si="1"/>
        <v>2.520213</v>
      </c>
      <c r="F95" s="49">
        <v>3.5999999999999997E-2</v>
      </c>
      <c r="G95" s="49">
        <v>2.0000000000000001E-4</v>
      </c>
      <c r="H95" s="49">
        <v>2.0000000000000001E-4</v>
      </c>
      <c r="I95" s="49">
        <v>78.213999999999999</v>
      </c>
      <c r="J95" s="47">
        <v>2.8E-3</v>
      </c>
      <c r="K95" s="49">
        <v>6.3E-2</v>
      </c>
      <c r="L95" s="49">
        <v>3.0000000000000001E-3</v>
      </c>
      <c r="M95" s="37"/>
      <c r="N95" s="49">
        <v>11.292</v>
      </c>
      <c r="O95" s="49">
        <v>4.3200000000000002E-2</v>
      </c>
      <c r="P95" s="49"/>
      <c r="Q95" s="49">
        <v>4.3899999999999997</v>
      </c>
      <c r="R95" s="49">
        <v>25.9</v>
      </c>
      <c r="S95" s="49">
        <v>1.5300000000000001E-2</v>
      </c>
    </row>
    <row r="96" spans="1:19" x14ac:dyDescent="0.2">
      <c r="A96"/>
      <c r="B96" s="3" t="s">
        <v>185</v>
      </c>
      <c r="C96" s="42">
        <v>41185.329861111109</v>
      </c>
      <c r="D96" s="43">
        <v>72</v>
      </c>
      <c r="E96" s="57">
        <f t="shared" si="1"/>
        <v>2.038824</v>
      </c>
      <c r="F96" s="49">
        <v>1.4999999999999999E-2</v>
      </c>
      <c r="G96" s="49">
        <v>2.0000000000000001E-4</v>
      </c>
      <c r="H96" s="49">
        <v>1.4999999999999999E-4</v>
      </c>
      <c r="I96" s="49">
        <v>88.22</v>
      </c>
      <c r="J96" s="47"/>
      <c r="K96" s="49">
        <v>5.2999999999999999E-2</v>
      </c>
      <c r="L96" s="49">
        <v>3.0000000000000001E-3</v>
      </c>
      <c r="M96" s="37"/>
      <c r="N96" s="49">
        <v>11.632</v>
      </c>
      <c r="O96" s="49">
        <v>4.3400000000000001E-2</v>
      </c>
      <c r="P96" s="49"/>
      <c r="Q96" s="49">
        <v>4.8209999999999997</v>
      </c>
      <c r="R96" s="49">
        <v>27.350999999999999</v>
      </c>
      <c r="S96" s="49">
        <v>2.23E-2</v>
      </c>
    </row>
    <row r="97" spans="1:19" x14ac:dyDescent="0.2">
      <c r="A97"/>
      <c r="B97" s="3" t="s">
        <v>185</v>
      </c>
      <c r="C97" s="42">
        <v>41185.618055555555</v>
      </c>
      <c r="D97" s="43">
        <v>72</v>
      </c>
      <c r="E97" s="57">
        <f t="shared" si="1"/>
        <v>2.038824</v>
      </c>
      <c r="F97" s="49">
        <v>2.5999999999999999E-2</v>
      </c>
      <c r="G97" s="49">
        <v>2.0000000000000001E-4</v>
      </c>
      <c r="H97" s="49">
        <v>1.4999999999999999E-4</v>
      </c>
      <c r="I97" s="49">
        <v>114.101</v>
      </c>
      <c r="J97" s="47">
        <v>3.3999999999999998E-3</v>
      </c>
      <c r="K97" s="49">
        <v>7.9000000000000001E-2</v>
      </c>
      <c r="L97" s="49">
        <v>3.0000000000000001E-3</v>
      </c>
      <c r="M97" s="37"/>
      <c r="N97" s="49">
        <v>15.137</v>
      </c>
      <c r="O97" s="49">
        <v>7.1400000000000005E-2</v>
      </c>
      <c r="P97" s="49"/>
      <c r="Q97" s="49">
        <v>5.4450000000000003</v>
      </c>
      <c r="R97" s="49">
        <v>33.548999999999999</v>
      </c>
      <c r="S97" s="49">
        <v>1.7000000000000001E-2</v>
      </c>
    </row>
    <row r="98" spans="1:19" x14ac:dyDescent="0.2">
      <c r="A98"/>
      <c r="B98" s="3" t="s">
        <v>185</v>
      </c>
      <c r="C98" s="42">
        <v>41220.354166666664</v>
      </c>
      <c r="D98" s="43">
        <v>52</v>
      </c>
      <c r="E98" s="57">
        <f t="shared" si="1"/>
        <v>1.4724839999999999</v>
      </c>
      <c r="F98" s="49">
        <v>1.4999999999999999E-2</v>
      </c>
      <c r="G98" s="49">
        <v>2.0000000000000001E-4</v>
      </c>
      <c r="H98" s="49">
        <v>1.4999999999999999E-4</v>
      </c>
      <c r="I98" s="49">
        <v>92.962999999999994</v>
      </c>
      <c r="J98" s="47"/>
      <c r="K98" s="49">
        <v>0.03</v>
      </c>
      <c r="L98" s="49">
        <v>3.0000000000000001E-3</v>
      </c>
      <c r="M98" s="37"/>
      <c r="N98" s="49">
        <v>12.007999999999999</v>
      </c>
      <c r="O98" s="49">
        <v>8.72E-2</v>
      </c>
      <c r="P98" s="49"/>
      <c r="Q98" s="49">
        <v>4.5119999999999996</v>
      </c>
      <c r="R98" s="49">
        <v>25.523</v>
      </c>
      <c r="S98" s="49">
        <v>3.73E-2</v>
      </c>
    </row>
    <row r="99" spans="1:19" x14ac:dyDescent="0.2">
      <c r="A99"/>
      <c r="B99" s="3" t="s">
        <v>185</v>
      </c>
      <c r="C99" s="42">
        <v>41220.572916666664</v>
      </c>
      <c r="D99" s="43">
        <v>52</v>
      </c>
      <c r="E99" s="57">
        <f t="shared" si="1"/>
        <v>1.4724839999999999</v>
      </c>
      <c r="F99" s="49">
        <v>1.4999999999999999E-2</v>
      </c>
      <c r="G99" s="49">
        <v>2.0000000000000001E-4</v>
      </c>
      <c r="H99" s="49">
        <v>2.3999999999999998E-4</v>
      </c>
      <c r="I99" s="49">
        <v>113.964</v>
      </c>
      <c r="J99" s="47"/>
      <c r="K99" s="49">
        <v>0.04</v>
      </c>
      <c r="L99" s="49">
        <v>3.0000000000000001E-3</v>
      </c>
      <c r="M99" s="37"/>
      <c r="N99" s="49">
        <v>14.416</v>
      </c>
      <c r="O99" s="49">
        <v>0.1036</v>
      </c>
      <c r="P99" s="49"/>
      <c r="Q99" s="49">
        <v>5.0149999999999997</v>
      </c>
      <c r="R99" s="49">
        <v>29.872</v>
      </c>
      <c r="S99" s="49">
        <v>3.7200000000000004E-2</v>
      </c>
    </row>
    <row r="100" spans="1:19" x14ac:dyDescent="0.2">
      <c r="A100"/>
      <c r="B100" s="3" t="s">
        <v>185</v>
      </c>
      <c r="C100" s="42">
        <v>41253.371527777781</v>
      </c>
      <c r="D100" s="43">
        <v>48</v>
      </c>
      <c r="E100" s="57">
        <f t="shared" si="1"/>
        <v>1.359216</v>
      </c>
      <c r="F100" s="49">
        <v>0.02</v>
      </c>
      <c r="G100" s="49">
        <v>2.0000000000000001E-4</v>
      </c>
      <c r="H100" s="49">
        <v>1.4999999999999999E-4</v>
      </c>
      <c r="I100" s="49">
        <v>89.596000000000004</v>
      </c>
      <c r="J100" s="47"/>
      <c r="K100" s="49">
        <v>1.2999999999999999E-2</v>
      </c>
      <c r="L100" s="49">
        <v>3.0000000000000001E-3</v>
      </c>
      <c r="M100" s="37"/>
      <c r="N100" s="49">
        <v>12.433999999999999</v>
      </c>
      <c r="O100" s="49">
        <v>0.10790000000000001</v>
      </c>
      <c r="P100" s="49"/>
      <c r="Q100" s="49">
        <v>4.1020000000000003</v>
      </c>
      <c r="R100" s="49">
        <v>21.829000000000001</v>
      </c>
      <c r="S100" s="49">
        <v>6.6099999999999992E-2</v>
      </c>
    </row>
    <row r="101" spans="1:19" x14ac:dyDescent="0.2">
      <c r="A101"/>
      <c r="B101" s="3" t="s">
        <v>185</v>
      </c>
      <c r="C101" s="42">
        <v>41253.579861111109</v>
      </c>
      <c r="D101" s="43">
        <v>48</v>
      </c>
      <c r="E101" s="57">
        <f t="shared" si="1"/>
        <v>1.359216</v>
      </c>
      <c r="F101" s="49">
        <v>2.8000000000000001E-2</v>
      </c>
      <c r="G101" s="49">
        <v>2.0000000000000001E-4</v>
      </c>
      <c r="H101" s="49">
        <v>2.2000000000000001E-4</v>
      </c>
      <c r="I101" s="49">
        <v>88.629000000000005</v>
      </c>
      <c r="J101" s="47"/>
      <c r="K101" s="49">
        <v>0.03</v>
      </c>
      <c r="L101" s="49">
        <v>3.0000000000000001E-3</v>
      </c>
      <c r="M101" s="37"/>
      <c r="N101" s="49">
        <v>11.989000000000001</v>
      </c>
      <c r="O101" s="49">
        <v>0.12409999999999999</v>
      </c>
      <c r="P101" s="49"/>
      <c r="Q101" s="49">
        <v>4.0250000000000004</v>
      </c>
      <c r="R101" s="49">
        <v>21.413</v>
      </c>
      <c r="S101" s="49">
        <v>6.4000000000000001E-2</v>
      </c>
    </row>
    <row r="102" spans="1:19" x14ac:dyDescent="0.2">
      <c r="A102"/>
      <c r="B102" s="3" t="s">
        <v>185</v>
      </c>
      <c r="C102" s="42">
        <v>41281.385416666664</v>
      </c>
      <c r="D102" s="43">
        <v>42</v>
      </c>
      <c r="E102" s="57">
        <f t="shared" si="1"/>
        <v>1.189314</v>
      </c>
      <c r="F102" s="49">
        <v>1.4999999999999999E-2</v>
      </c>
      <c r="G102" s="49">
        <v>2.0000000000000001E-4</v>
      </c>
      <c r="H102" s="49">
        <v>2.3000000000000001E-4</v>
      </c>
      <c r="I102" s="49">
        <v>78.08</v>
      </c>
      <c r="J102" s="47"/>
      <c r="K102" s="49">
        <v>1.9E-2</v>
      </c>
      <c r="L102" s="49">
        <v>3.0000000000000001E-3</v>
      </c>
      <c r="M102" s="37"/>
      <c r="N102" s="49">
        <v>11.124000000000001</v>
      </c>
      <c r="O102" s="49">
        <v>0.16250000000000001</v>
      </c>
      <c r="P102" s="49"/>
      <c r="Q102" s="49">
        <v>3.1120000000000001</v>
      </c>
      <c r="R102" s="49">
        <v>12.315</v>
      </c>
      <c r="S102" s="49">
        <v>8.1000000000000003E-2</v>
      </c>
    </row>
    <row r="103" spans="1:19" x14ac:dyDescent="0.2">
      <c r="A103"/>
      <c r="B103" s="3" t="s">
        <v>185</v>
      </c>
      <c r="C103" s="42">
        <v>41281.607638888891</v>
      </c>
      <c r="D103" s="43">
        <v>42</v>
      </c>
      <c r="E103" s="57">
        <f t="shared" si="1"/>
        <v>1.189314</v>
      </c>
      <c r="F103" s="49">
        <v>1.4999999999999999E-2</v>
      </c>
      <c r="G103" s="49">
        <v>2.0000000000000001E-4</v>
      </c>
      <c r="H103" s="49">
        <v>1.4999999999999999E-4</v>
      </c>
      <c r="I103" s="49">
        <v>79.92</v>
      </c>
      <c r="J103" s="47"/>
      <c r="K103" s="49">
        <v>0.01</v>
      </c>
      <c r="L103" s="49">
        <v>3.0000000000000001E-3</v>
      </c>
      <c r="M103" s="37"/>
      <c r="N103" s="49">
        <v>11.423</v>
      </c>
      <c r="O103" s="49">
        <v>0.1598</v>
      </c>
      <c r="P103" s="49"/>
      <c r="Q103" s="49">
        <v>2.9550000000000001</v>
      </c>
      <c r="R103" s="49">
        <v>12.069000000000001</v>
      </c>
      <c r="S103" s="49">
        <v>7.2099999999999997E-2</v>
      </c>
    </row>
    <row r="104" spans="1:19" x14ac:dyDescent="0.2">
      <c r="A104"/>
      <c r="B104" s="3" t="s">
        <v>185</v>
      </c>
      <c r="C104" s="42">
        <v>41312.375</v>
      </c>
      <c r="D104" s="43">
        <v>43</v>
      </c>
      <c r="E104" s="57">
        <f t="shared" si="1"/>
        <v>1.2176309999999999</v>
      </c>
      <c r="F104" s="49">
        <v>2.3E-2</v>
      </c>
      <c r="G104" s="49">
        <v>2.0000000000000001E-4</v>
      </c>
      <c r="H104" s="49">
        <v>2.8000000000000003E-4</v>
      </c>
      <c r="I104" s="49">
        <v>74.858999999999995</v>
      </c>
      <c r="J104" s="47"/>
      <c r="K104" s="49">
        <v>4.2000000000000003E-2</v>
      </c>
      <c r="L104" s="49">
        <v>3.0000000000000001E-3</v>
      </c>
      <c r="M104" s="37"/>
      <c r="N104" s="49">
        <v>10.095000000000001</v>
      </c>
      <c r="O104" s="49">
        <v>0.19919999999999999</v>
      </c>
      <c r="P104" s="49"/>
      <c r="Q104" s="49">
        <v>2.6459999999999999</v>
      </c>
      <c r="R104" s="49">
        <v>10.593999999999999</v>
      </c>
      <c r="S104" s="49">
        <v>8.2799999999999999E-2</v>
      </c>
    </row>
    <row r="105" spans="1:19" x14ac:dyDescent="0.2">
      <c r="A105"/>
      <c r="B105" s="3" t="s">
        <v>185</v>
      </c>
      <c r="C105" s="42">
        <v>41312.597222222219</v>
      </c>
      <c r="D105" s="43">
        <v>43</v>
      </c>
      <c r="E105" s="57">
        <f t="shared" si="1"/>
        <v>1.2176309999999999</v>
      </c>
      <c r="F105" s="49">
        <v>1.4999999999999999E-2</v>
      </c>
      <c r="G105" s="49">
        <v>2.0000000000000001E-4</v>
      </c>
      <c r="H105" s="49">
        <v>2.5000000000000001E-4</v>
      </c>
      <c r="I105" s="49">
        <v>72.537999999999997</v>
      </c>
      <c r="J105" s="47"/>
      <c r="K105" s="49">
        <v>1.2999999999999999E-2</v>
      </c>
      <c r="L105" s="49">
        <v>3.0000000000000001E-3</v>
      </c>
      <c r="M105" s="37"/>
      <c r="N105" s="49">
        <v>9.7680000000000007</v>
      </c>
      <c r="O105" s="49">
        <v>0.1953</v>
      </c>
      <c r="P105" s="49"/>
      <c r="Q105" s="49">
        <v>2.6339999999999999</v>
      </c>
      <c r="R105" s="49">
        <v>10.446999999999999</v>
      </c>
      <c r="S105" s="49">
        <v>6.25E-2</v>
      </c>
    </row>
    <row r="106" spans="1:19" x14ac:dyDescent="0.2">
      <c r="A106"/>
      <c r="B106" s="3" t="s">
        <v>185</v>
      </c>
      <c r="C106" s="42">
        <v>41344.361111111109</v>
      </c>
      <c r="D106" s="43">
        <v>44</v>
      </c>
      <c r="E106" s="57">
        <f t="shared" si="1"/>
        <v>1.2459479999999998</v>
      </c>
      <c r="F106" s="49">
        <v>1.7999999999999999E-2</v>
      </c>
      <c r="G106" s="49">
        <v>2.0000000000000001E-4</v>
      </c>
      <c r="H106" s="49">
        <v>2.5000000000000001E-4</v>
      </c>
      <c r="I106" s="49">
        <v>89.635999999999996</v>
      </c>
      <c r="J106" s="47"/>
      <c r="K106" s="49">
        <v>0.02</v>
      </c>
      <c r="L106" s="49">
        <v>3.0000000000000001E-3</v>
      </c>
      <c r="M106" s="37"/>
      <c r="N106" s="49">
        <v>11.936</v>
      </c>
      <c r="O106" s="49">
        <v>0.22839999999999999</v>
      </c>
      <c r="P106" s="49"/>
      <c r="Q106" s="49">
        <v>3.5510000000000002</v>
      </c>
      <c r="R106" s="49">
        <v>9.9429999999999996</v>
      </c>
      <c r="S106" s="49">
        <v>8.5999999999999993E-2</v>
      </c>
    </row>
    <row r="107" spans="1:19" x14ac:dyDescent="0.2">
      <c r="A107"/>
      <c r="B107" s="3" t="s">
        <v>185</v>
      </c>
      <c r="C107" s="42">
        <v>41344.59375</v>
      </c>
      <c r="D107" s="43">
        <v>44</v>
      </c>
      <c r="E107" s="57">
        <f t="shared" si="1"/>
        <v>1.2459479999999998</v>
      </c>
      <c r="F107" s="49">
        <v>1.7999999999999999E-2</v>
      </c>
      <c r="G107" s="49">
        <v>2.0000000000000001E-4</v>
      </c>
      <c r="H107" s="49">
        <v>2.8000000000000003E-4</v>
      </c>
      <c r="I107" s="49">
        <v>90.13</v>
      </c>
      <c r="J107" s="47"/>
      <c r="K107" s="49">
        <v>1.4999999999999999E-2</v>
      </c>
      <c r="L107" s="49">
        <v>3.0000000000000001E-3</v>
      </c>
      <c r="M107" s="37"/>
      <c r="N107" s="49">
        <v>11.99</v>
      </c>
      <c r="O107" s="49">
        <v>0.2412</v>
      </c>
      <c r="P107" s="49"/>
      <c r="Q107" s="49">
        <v>3.59</v>
      </c>
      <c r="R107" s="49">
        <v>10.186999999999999</v>
      </c>
      <c r="S107" s="49">
        <v>6.9000000000000006E-2</v>
      </c>
    </row>
    <row r="108" spans="1:19" x14ac:dyDescent="0.2">
      <c r="A108"/>
      <c r="B108" s="3" t="s">
        <v>185</v>
      </c>
      <c r="C108" s="42">
        <v>41374.347222222219</v>
      </c>
      <c r="D108" s="43">
        <v>67</v>
      </c>
      <c r="E108" s="57">
        <f t="shared" si="1"/>
        <v>1.8972389999999999</v>
      </c>
      <c r="F108" s="49">
        <v>1.6E-2</v>
      </c>
      <c r="G108" s="49">
        <v>2.0000000000000001E-4</v>
      </c>
      <c r="H108" s="49">
        <v>3.3E-4</v>
      </c>
      <c r="I108" s="49">
        <v>73.745999999999995</v>
      </c>
      <c r="J108" s="47"/>
      <c r="K108" s="49">
        <v>1.7999999999999999E-2</v>
      </c>
      <c r="L108" s="49">
        <v>3.0000000000000001E-3</v>
      </c>
      <c r="M108" s="37"/>
      <c r="N108" s="49">
        <v>9.25</v>
      </c>
      <c r="O108" s="49">
        <v>0.18990000000000001</v>
      </c>
      <c r="P108" s="49"/>
      <c r="Q108" s="49">
        <v>2.0830000000000002</v>
      </c>
      <c r="R108" s="49">
        <v>11.327999999999999</v>
      </c>
      <c r="S108" s="49">
        <v>9.1600000000000001E-2</v>
      </c>
    </row>
    <row r="109" spans="1:19" x14ac:dyDescent="0.2">
      <c r="A109"/>
      <c r="B109" s="3" t="s">
        <v>185</v>
      </c>
      <c r="C109" s="42">
        <v>41374.572916666664</v>
      </c>
      <c r="D109" s="43">
        <v>67</v>
      </c>
      <c r="E109" s="57">
        <f t="shared" si="1"/>
        <v>1.8972389999999999</v>
      </c>
      <c r="F109" s="49">
        <v>1.7999999999999999E-2</v>
      </c>
      <c r="G109" s="49">
        <v>2.0000000000000001E-4</v>
      </c>
      <c r="H109" s="49">
        <v>3.2000000000000003E-4</v>
      </c>
      <c r="I109" s="49">
        <v>70.001999999999995</v>
      </c>
      <c r="J109" s="47">
        <v>2.1000000000000003E-3</v>
      </c>
      <c r="K109" s="49">
        <v>1.2E-2</v>
      </c>
      <c r="L109" s="49">
        <v>3.0000000000000001E-3</v>
      </c>
      <c r="M109" s="37"/>
      <c r="N109" s="49">
        <v>8.1259999999999994</v>
      </c>
      <c r="O109" s="49">
        <v>0.18359999999999999</v>
      </c>
      <c r="P109" s="49"/>
      <c r="Q109" s="49">
        <v>1.9430000000000001</v>
      </c>
      <c r="R109" s="49">
        <v>10.506</v>
      </c>
      <c r="S109" s="49">
        <v>8.3299999999999999E-2</v>
      </c>
    </row>
    <row r="110" spans="1:19" x14ac:dyDescent="0.2">
      <c r="A110"/>
      <c r="B110" s="3" t="s">
        <v>185</v>
      </c>
      <c r="C110" s="42">
        <v>41401.350694444445</v>
      </c>
      <c r="D110" s="43">
        <v>303</v>
      </c>
      <c r="E110" s="57">
        <f t="shared" si="1"/>
        <v>8.5800509999999992</v>
      </c>
      <c r="F110" s="49">
        <v>1.7999999999999999E-2</v>
      </c>
      <c r="G110" s="49">
        <v>2.0000000000000001E-4</v>
      </c>
      <c r="H110" s="49">
        <v>2.6000000000000003E-4</v>
      </c>
      <c r="I110" s="49">
        <v>30.055</v>
      </c>
      <c r="J110" s="47">
        <v>3.3999999999999998E-3</v>
      </c>
      <c r="K110" s="49">
        <v>5.6000000000000001E-2</v>
      </c>
      <c r="L110" s="49">
        <v>3.0000000000000001E-3</v>
      </c>
      <c r="M110" s="37"/>
      <c r="N110" s="49">
        <v>3.641</v>
      </c>
      <c r="O110" s="49">
        <v>7.2800000000000004E-2</v>
      </c>
      <c r="P110" s="49"/>
      <c r="Q110" s="49">
        <v>0.85599999999999998</v>
      </c>
      <c r="R110" s="49">
        <v>1.6279999999999999</v>
      </c>
      <c r="S110" s="49">
        <v>5.79E-2</v>
      </c>
    </row>
    <row r="111" spans="1:19" x14ac:dyDescent="0.2">
      <c r="A111"/>
      <c r="B111" s="3" t="s">
        <v>185</v>
      </c>
      <c r="C111" s="42">
        <v>41401.631944444445</v>
      </c>
      <c r="D111" s="43">
        <v>303</v>
      </c>
      <c r="E111" s="57">
        <f t="shared" si="1"/>
        <v>8.5800509999999992</v>
      </c>
      <c r="F111" s="49">
        <v>3.6999999999999998E-2</v>
      </c>
      <c r="G111" s="49">
        <v>2.0000000000000001E-4</v>
      </c>
      <c r="H111" s="49">
        <v>3.1E-4</v>
      </c>
      <c r="I111" s="49">
        <v>32.85</v>
      </c>
      <c r="J111" s="47">
        <v>4.3E-3</v>
      </c>
      <c r="K111" s="49">
        <v>7.8E-2</v>
      </c>
      <c r="L111" s="49">
        <v>3.0000000000000001E-3</v>
      </c>
      <c r="M111" s="37"/>
      <c r="N111" s="49">
        <v>4.0519999999999996</v>
      </c>
      <c r="O111" s="49">
        <v>8.1200000000000008E-2</v>
      </c>
      <c r="P111" s="49"/>
      <c r="Q111" s="49">
        <v>0.98699999999999999</v>
      </c>
      <c r="R111" s="49">
        <v>1.831</v>
      </c>
      <c r="S111" s="49">
        <v>6.13E-2</v>
      </c>
    </row>
    <row r="112" spans="1:19" x14ac:dyDescent="0.2">
      <c r="A112"/>
      <c r="B112" s="3" t="s">
        <v>185</v>
      </c>
      <c r="C112" s="42">
        <v>41430.347222222219</v>
      </c>
      <c r="D112" s="43">
        <v>676</v>
      </c>
      <c r="E112" s="57">
        <f t="shared" si="1"/>
        <v>19.142291999999998</v>
      </c>
      <c r="F112" s="49">
        <v>0.03</v>
      </c>
      <c r="G112" s="49">
        <v>2.0000000000000001E-4</v>
      </c>
      <c r="H112" s="49">
        <v>2.7E-4</v>
      </c>
      <c r="I112" s="49">
        <v>32.454999999999998</v>
      </c>
      <c r="J112" s="47">
        <v>2.5000000000000001E-3</v>
      </c>
      <c r="K112" s="49">
        <v>6.6000000000000003E-2</v>
      </c>
      <c r="L112" s="49">
        <v>3.0000000000000001E-3</v>
      </c>
      <c r="M112" s="37"/>
      <c r="N112" s="49">
        <v>4.0599999999999996</v>
      </c>
      <c r="O112" s="49">
        <v>6.2700000000000006E-2</v>
      </c>
      <c r="P112" s="49"/>
      <c r="Q112" s="49">
        <v>1.143</v>
      </c>
      <c r="R112" s="49">
        <v>3.6080000000000001</v>
      </c>
      <c r="S112" s="49">
        <v>5.8900000000000001E-2</v>
      </c>
    </row>
    <row r="113" spans="1:19" x14ac:dyDescent="0.2">
      <c r="A113"/>
      <c r="B113" s="3" t="s">
        <v>185</v>
      </c>
      <c r="C113" s="42">
        <v>41430.62777777778</v>
      </c>
      <c r="D113" s="43">
        <v>676</v>
      </c>
      <c r="E113" s="57">
        <f t="shared" si="1"/>
        <v>19.142291999999998</v>
      </c>
      <c r="F113" s="49">
        <v>3.6999999999999998E-2</v>
      </c>
      <c r="G113" s="49">
        <v>2.0000000000000001E-4</v>
      </c>
      <c r="H113" s="49">
        <v>2.0999999999999998E-4</v>
      </c>
      <c r="I113" s="49">
        <v>29.419</v>
      </c>
      <c r="J113" s="47">
        <v>2.3999999999999998E-3</v>
      </c>
      <c r="K113" s="49">
        <v>5.8000000000000003E-2</v>
      </c>
      <c r="L113" s="49">
        <v>3.0000000000000001E-3</v>
      </c>
      <c r="M113" s="37"/>
      <c r="N113" s="49">
        <v>3.6640000000000001</v>
      </c>
      <c r="O113" s="49">
        <v>6.1499999999999999E-2</v>
      </c>
      <c r="P113" s="49"/>
      <c r="Q113" s="49">
        <v>0.96499999999999997</v>
      </c>
      <c r="R113" s="49">
        <v>2.5619999999999998</v>
      </c>
      <c r="S113" s="49">
        <v>5.3499999999999999E-2</v>
      </c>
    </row>
    <row r="114" spans="1:19" x14ac:dyDescent="0.2">
      <c r="A114"/>
      <c r="B114" s="3" t="s">
        <v>185</v>
      </c>
      <c r="C114" s="42">
        <v>41462.40625</v>
      </c>
      <c r="D114" s="43">
        <v>108</v>
      </c>
      <c r="E114" s="57">
        <f t="shared" si="1"/>
        <v>3.058236</v>
      </c>
      <c r="F114" s="49">
        <v>0.02</v>
      </c>
      <c r="G114" s="49">
        <v>2.0000000000000001E-4</v>
      </c>
      <c r="H114" s="49">
        <v>2.5000000000000001E-4</v>
      </c>
      <c r="I114" s="49">
        <v>92.027000000000001</v>
      </c>
      <c r="J114" s="47"/>
      <c r="K114" s="49">
        <v>4.1000000000000002E-2</v>
      </c>
      <c r="L114" s="49">
        <v>3.0000000000000001E-3</v>
      </c>
      <c r="M114" s="37"/>
      <c r="N114" s="49">
        <v>13.404999999999999</v>
      </c>
      <c r="O114" s="49">
        <v>4.3099999999999999E-2</v>
      </c>
      <c r="P114" s="49"/>
      <c r="Q114" s="49">
        <v>4.6559999999999997</v>
      </c>
      <c r="R114" s="49">
        <v>13.500999999999999</v>
      </c>
      <c r="S114" s="49">
        <v>2.3100000000000002E-2</v>
      </c>
    </row>
    <row r="115" spans="1:19" x14ac:dyDescent="0.2">
      <c r="A115"/>
      <c r="B115" s="3" t="s">
        <v>185</v>
      </c>
      <c r="C115" s="42">
        <v>41462.673611111109</v>
      </c>
      <c r="D115" s="43">
        <v>108</v>
      </c>
      <c r="E115" s="57">
        <f t="shared" si="1"/>
        <v>3.058236</v>
      </c>
      <c r="F115" s="49">
        <v>0.04</v>
      </c>
      <c r="G115" s="49">
        <v>2.0000000000000001E-4</v>
      </c>
      <c r="H115" s="49">
        <v>1.4999999999999999E-4</v>
      </c>
      <c r="I115" s="49">
        <v>86.715000000000003</v>
      </c>
      <c r="J115" s="47"/>
      <c r="K115" s="49">
        <v>4.2999999999999997E-2</v>
      </c>
      <c r="L115" s="49">
        <v>3.0000000000000001E-3</v>
      </c>
      <c r="M115" s="37"/>
      <c r="N115" s="49">
        <v>11.365</v>
      </c>
      <c r="O115" s="49">
        <v>4.1399999999999999E-2</v>
      </c>
      <c r="P115" s="49"/>
      <c r="Q115" s="49">
        <v>4.4790000000000001</v>
      </c>
      <c r="R115" s="49">
        <v>12.757</v>
      </c>
      <c r="S115" s="49">
        <v>1.84E-2</v>
      </c>
    </row>
    <row r="116" spans="1:19" x14ac:dyDescent="0.2">
      <c r="A116"/>
      <c r="B116" s="3" t="s">
        <v>185</v>
      </c>
      <c r="C116" s="42">
        <v>41490.517361111109</v>
      </c>
      <c r="D116" s="43">
        <v>220</v>
      </c>
      <c r="E116" s="57">
        <f t="shared" si="1"/>
        <v>6.2297399999999996</v>
      </c>
      <c r="F116" s="49">
        <v>0.03</v>
      </c>
      <c r="G116" s="49">
        <v>2.0000000000000001E-4</v>
      </c>
      <c r="H116" s="49">
        <v>1.4999999999999999E-4</v>
      </c>
      <c r="I116" s="49">
        <v>62.26</v>
      </c>
      <c r="J116" s="47"/>
      <c r="K116" s="49">
        <v>1.35E-2</v>
      </c>
      <c r="L116" s="49">
        <v>3.0000000000000001E-3</v>
      </c>
      <c r="M116" s="37"/>
      <c r="N116" s="49">
        <v>8.4269999999999996</v>
      </c>
      <c r="O116" s="49">
        <v>5.3600000000000002E-2</v>
      </c>
      <c r="P116" s="49"/>
      <c r="Q116" s="49">
        <v>2.718</v>
      </c>
      <c r="R116" s="49">
        <v>8.4740000000000002</v>
      </c>
      <c r="S116" s="49">
        <v>2.35E-2</v>
      </c>
    </row>
    <row r="117" spans="1:19" x14ac:dyDescent="0.2">
      <c r="A117"/>
      <c r="B117" s="3" t="s">
        <v>185</v>
      </c>
      <c r="C117" s="42">
        <v>41490.590277777781</v>
      </c>
      <c r="D117" s="43">
        <v>220</v>
      </c>
      <c r="E117" s="57">
        <f t="shared" si="1"/>
        <v>6.2297399999999996</v>
      </c>
      <c r="F117" s="49">
        <v>2.5000000000000001E-2</v>
      </c>
      <c r="G117" s="49">
        <v>2.0000000000000001E-4</v>
      </c>
      <c r="H117" s="49">
        <v>1.4999999999999999E-4</v>
      </c>
      <c r="I117" s="49">
        <v>62.012999999999998</v>
      </c>
      <c r="J117" s="47">
        <v>2.5000000000000001E-3</v>
      </c>
      <c r="K117" s="49">
        <v>1.2999999999999999E-2</v>
      </c>
      <c r="L117" s="49">
        <v>3.0000000000000001E-3</v>
      </c>
      <c r="M117" s="37"/>
      <c r="N117" s="49">
        <v>8.2370000000000001</v>
      </c>
      <c r="O117" s="49">
        <v>6.2200000000000005E-2</v>
      </c>
      <c r="P117" s="49"/>
      <c r="Q117" s="49">
        <v>2.5419999999999998</v>
      </c>
      <c r="R117" s="49">
        <v>8.3179999999999996</v>
      </c>
      <c r="S117" s="49">
        <v>2.8899999999999999E-2</v>
      </c>
    </row>
    <row r="118" spans="1:19" x14ac:dyDescent="0.2">
      <c r="A118"/>
      <c r="B118" s="3" t="s">
        <v>185</v>
      </c>
      <c r="C118" s="42">
        <v>41517.746527777781</v>
      </c>
      <c r="D118" s="43">
        <v>188</v>
      </c>
      <c r="E118" s="57">
        <f t="shared" si="1"/>
        <v>5.3235959999999993</v>
      </c>
      <c r="F118" s="49">
        <v>2.4E-2</v>
      </c>
      <c r="G118" s="49">
        <v>2.0000000000000001E-4</v>
      </c>
      <c r="H118" s="49">
        <v>1.4999999999999999E-4</v>
      </c>
      <c r="I118" s="49">
        <v>57.741999999999997</v>
      </c>
      <c r="J118" s="47"/>
      <c r="K118" s="49">
        <v>0.01</v>
      </c>
      <c r="L118" s="49">
        <v>3.0000000000000001E-3</v>
      </c>
      <c r="M118" s="37"/>
      <c r="N118" s="49">
        <v>7.55</v>
      </c>
      <c r="O118" s="49">
        <v>7.7299999999999994E-2</v>
      </c>
      <c r="P118" s="49"/>
      <c r="Q118" s="49">
        <v>2.5339999999999998</v>
      </c>
      <c r="R118" s="49">
        <v>9.7119999999999997</v>
      </c>
      <c r="S118" s="49">
        <v>2.1999999999999999E-2</v>
      </c>
    </row>
    <row r="119" spans="1:19" x14ac:dyDescent="0.2">
      <c r="A119"/>
      <c r="B119" s="3" t="s">
        <v>185</v>
      </c>
      <c r="C119" s="42">
        <v>41527.368055555555</v>
      </c>
      <c r="D119" s="43">
        <v>159</v>
      </c>
      <c r="E119" s="57">
        <f t="shared" si="1"/>
        <v>4.5024030000000002</v>
      </c>
      <c r="F119" s="49">
        <v>1.4999999999999999E-2</v>
      </c>
      <c r="G119" s="49">
        <v>2.0000000000000001E-4</v>
      </c>
      <c r="H119" s="49">
        <v>1.4999999999999999E-4</v>
      </c>
      <c r="I119" s="49">
        <v>75.266999999999996</v>
      </c>
      <c r="J119" s="47">
        <v>2.3E-3</v>
      </c>
      <c r="K119" s="49">
        <v>0.02</v>
      </c>
      <c r="L119" s="49">
        <v>3.0000000000000001E-3</v>
      </c>
      <c r="M119" s="37"/>
      <c r="N119" s="49">
        <v>10.345000000000001</v>
      </c>
      <c r="O119" s="49">
        <v>4.5100000000000001E-2</v>
      </c>
      <c r="P119" s="49"/>
      <c r="Q119" s="49">
        <v>3.7559999999999998</v>
      </c>
      <c r="R119" s="49">
        <v>15.236000000000001</v>
      </c>
      <c r="S119" s="49">
        <v>2.41E-2</v>
      </c>
    </row>
    <row r="120" spans="1:19" x14ac:dyDescent="0.2">
      <c r="A120"/>
      <c r="B120" s="3" t="s">
        <v>185</v>
      </c>
      <c r="C120" s="42">
        <v>41527.645833333336</v>
      </c>
      <c r="D120" s="43">
        <v>159</v>
      </c>
      <c r="E120" s="57">
        <f t="shared" si="1"/>
        <v>4.5024030000000002</v>
      </c>
      <c r="F120" s="49">
        <v>3.3000000000000002E-2</v>
      </c>
      <c r="G120" s="49">
        <v>2.0000000000000001E-4</v>
      </c>
      <c r="H120" s="49">
        <v>2.2000000000000001E-4</v>
      </c>
      <c r="I120" s="49">
        <v>73.231999999999999</v>
      </c>
      <c r="J120" s="47"/>
      <c r="K120" s="49">
        <v>2.9000000000000001E-2</v>
      </c>
      <c r="L120" s="49">
        <v>3.0000000000000001E-3</v>
      </c>
      <c r="M120" s="37"/>
      <c r="N120" s="49">
        <v>10.211</v>
      </c>
      <c r="O120" s="49">
        <v>6.0600000000000001E-2</v>
      </c>
      <c r="P120" s="49"/>
      <c r="Q120" s="49">
        <v>3.6480000000000001</v>
      </c>
      <c r="R120" s="49">
        <v>14.9</v>
      </c>
      <c r="S120" s="49">
        <v>2.5399999999999999E-2</v>
      </c>
    </row>
    <row r="121" spans="1:19" x14ac:dyDescent="0.2">
      <c r="A121"/>
      <c r="B121" s="3" t="s">
        <v>185</v>
      </c>
      <c r="C121" s="42">
        <v>41549.368055555555</v>
      </c>
      <c r="D121" s="43">
        <v>282</v>
      </c>
      <c r="E121" s="57">
        <f t="shared" si="1"/>
        <v>7.9853939999999994</v>
      </c>
      <c r="F121" s="49">
        <v>3.1E-2</v>
      </c>
      <c r="G121" s="49">
        <v>2.0000000000000001E-4</v>
      </c>
      <c r="H121" s="49">
        <v>2.6000000000000003E-4</v>
      </c>
      <c r="I121" s="49">
        <v>44.521000000000001</v>
      </c>
      <c r="J121" s="47"/>
      <c r="K121" s="49">
        <v>5.1999999999999998E-2</v>
      </c>
      <c r="L121" s="49">
        <v>3.0000000000000001E-3</v>
      </c>
      <c r="M121" s="37"/>
      <c r="N121" s="49">
        <v>5.8550000000000004</v>
      </c>
      <c r="O121" s="49">
        <v>9.1200000000000003E-2</v>
      </c>
      <c r="P121" s="49"/>
      <c r="Q121" s="49">
        <v>1.4630000000000001</v>
      </c>
      <c r="R121" s="49">
        <v>3.6749999999999998</v>
      </c>
      <c r="S121" s="49">
        <v>6.1899999999999997E-2</v>
      </c>
    </row>
    <row r="122" spans="1:19" x14ac:dyDescent="0.2">
      <c r="A122"/>
      <c r="B122" s="3" t="s">
        <v>185</v>
      </c>
      <c r="C122" s="42">
        <v>41549.65625</v>
      </c>
      <c r="D122" s="43">
        <v>282</v>
      </c>
      <c r="E122" s="57">
        <f t="shared" si="1"/>
        <v>7.9853939999999994</v>
      </c>
      <c r="F122" s="49">
        <v>5.6000000000000001E-2</v>
      </c>
      <c r="G122" s="49">
        <v>2.0000000000000001E-4</v>
      </c>
      <c r="H122" s="49">
        <v>2.7E-4</v>
      </c>
      <c r="I122" s="49">
        <v>48.978999999999999</v>
      </c>
      <c r="J122" s="47">
        <v>2.2000000000000001E-3</v>
      </c>
      <c r="K122" s="49">
        <v>5.0999999999999997E-2</v>
      </c>
      <c r="L122" s="49">
        <v>3.0000000000000001E-3</v>
      </c>
      <c r="M122" s="37"/>
      <c r="N122" s="49">
        <v>6.58</v>
      </c>
      <c r="O122" s="49">
        <v>0.1017</v>
      </c>
      <c r="P122" s="49"/>
      <c r="Q122" s="49">
        <v>1.53</v>
      </c>
      <c r="R122" s="49">
        <v>4.1989999999999998</v>
      </c>
      <c r="S122" s="49">
        <v>6.0499999999999998E-2</v>
      </c>
    </row>
    <row r="123" spans="1:19" x14ac:dyDescent="0.2">
      <c r="A123"/>
      <c r="B123" s="3" t="s">
        <v>185</v>
      </c>
      <c r="C123" s="42">
        <v>41586.368055555555</v>
      </c>
      <c r="D123" s="43">
        <v>108</v>
      </c>
      <c r="E123" s="57">
        <f t="shared" si="1"/>
        <v>3.058236</v>
      </c>
      <c r="F123" s="49">
        <v>3.1E-2</v>
      </c>
      <c r="G123" s="49">
        <v>2.0000000000000001E-4</v>
      </c>
      <c r="H123" s="49">
        <v>2.9E-4</v>
      </c>
      <c r="I123" s="49">
        <v>66.388000000000005</v>
      </c>
      <c r="J123" s="47"/>
      <c r="K123" s="49">
        <v>4.2000000000000003E-2</v>
      </c>
      <c r="L123" s="49">
        <v>3.0000000000000001E-3</v>
      </c>
      <c r="M123" s="37"/>
      <c r="N123" s="49">
        <v>8.2850000000000001</v>
      </c>
      <c r="O123" s="49">
        <v>0.14360000000000001</v>
      </c>
      <c r="P123" s="49"/>
      <c r="Q123" s="49">
        <v>2.673</v>
      </c>
      <c r="R123" s="49">
        <v>7.819</v>
      </c>
      <c r="S123" s="49">
        <v>8.8900000000000007E-2</v>
      </c>
    </row>
    <row r="124" spans="1:19" x14ac:dyDescent="0.2">
      <c r="A124"/>
      <c r="B124" s="3" t="s">
        <v>185</v>
      </c>
      <c r="C124" s="42">
        <v>41586.565972222219</v>
      </c>
      <c r="D124" s="43">
        <v>108</v>
      </c>
      <c r="E124" s="57">
        <f t="shared" si="1"/>
        <v>3.058236</v>
      </c>
      <c r="F124" s="49">
        <v>2.4E-2</v>
      </c>
      <c r="G124" s="49">
        <v>2.0000000000000001E-4</v>
      </c>
      <c r="H124" s="49">
        <v>3.2000000000000003E-4</v>
      </c>
      <c r="I124" s="49">
        <v>36.662999999999997</v>
      </c>
      <c r="J124" s="47"/>
      <c r="K124" s="49">
        <v>1.7999999999999999E-2</v>
      </c>
      <c r="L124" s="49">
        <v>3.0000000000000001E-3</v>
      </c>
      <c r="M124" s="37"/>
      <c r="N124" s="49">
        <v>7.984</v>
      </c>
      <c r="O124" s="49">
        <v>0.14299999999999999</v>
      </c>
      <c r="P124" s="49"/>
      <c r="Q124" s="49">
        <v>2.4700000000000002</v>
      </c>
      <c r="R124" s="49">
        <v>7.4109999999999996</v>
      </c>
      <c r="S124" s="49">
        <v>8.1700000000000009E-2</v>
      </c>
    </row>
    <row r="125" spans="1:19" x14ac:dyDescent="0.2">
      <c r="A125"/>
      <c r="B125" s="3" t="s">
        <v>185</v>
      </c>
      <c r="C125" s="42">
        <v>41621.368055555555</v>
      </c>
      <c r="D125" s="43">
        <v>83</v>
      </c>
      <c r="E125" s="57">
        <f t="shared" si="1"/>
        <v>2.350311</v>
      </c>
      <c r="F125" s="49">
        <v>1.4999999999999999E-2</v>
      </c>
      <c r="G125" s="49">
        <v>2.0000000000000001E-4</v>
      </c>
      <c r="H125" s="49">
        <v>1.4999999999999999E-4</v>
      </c>
      <c r="I125" s="49">
        <v>73.572999999999993</v>
      </c>
      <c r="J125" s="47"/>
      <c r="K125" s="49">
        <v>0.01</v>
      </c>
      <c r="L125" s="49">
        <v>3.0000000000000001E-3</v>
      </c>
      <c r="M125" s="37"/>
      <c r="N125" s="49">
        <v>9.9499999999999993</v>
      </c>
      <c r="O125" s="49">
        <v>0.1741</v>
      </c>
      <c r="P125" s="49"/>
      <c r="Q125" s="49">
        <v>3.08</v>
      </c>
      <c r="R125" s="49">
        <v>9.2119999999999997</v>
      </c>
      <c r="S125" s="49">
        <v>8.9099999999999999E-2</v>
      </c>
    </row>
    <row r="126" spans="1:19" x14ac:dyDescent="0.2">
      <c r="A126"/>
      <c r="B126" s="3" t="s">
        <v>185</v>
      </c>
      <c r="C126" s="42">
        <v>41621.586805555555</v>
      </c>
      <c r="D126" s="43">
        <v>83</v>
      </c>
      <c r="E126" s="57">
        <f t="shared" si="1"/>
        <v>2.350311</v>
      </c>
      <c r="F126" s="49">
        <v>1.4999999999999999E-2</v>
      </c>
      <c r="G126" s="49">
        <v>2.0000000000000001E-4</v>
      </c>
      <c r="H126" s="49">
        <v>2.8000000000000003E-4</v>
      </c>
      <c r="I126" s="49">
        <v>70.966999999999999</v>
      </c>
      <c r="J126" s="47"/>
      <c r="K126" s="49">
        <v>0.01</v>
      </c>
      <c r="L126" s="49">
        <v>3.0000000000000001E-3</v>
      </c>
      <c r="M126" s="37"/>
      <c r="N126" s="49">
        <v>9.24</v>
      </c>
      <c r="O126" s="49">
        <v>0.16450000000000001</v>
      </c>
      <c r="P126" s="49"/>
      <c r="Q126" s="49">
        <v>2.8010000000000002</v>
      </c>
      <c r="R126" s="49">
        <v>8.4930000000000003</v>
      </c>
      <c r="S126" s="49">
        <v>8.3000000000000004E-2</v>
      </c>
    </row>
    <row r="127" spans="1:19" x14ac:dyDescent="0.2">
      <c r="A127"/>
      <c r="B127" s="3" t="s">
        <v>185</v>
      </c>
      <c r="C127" s="42">
        <v>41647.381944444445</v>
      </c>
      <c r="D127" s="43">
        <v>67</v>
      </c>
      <c r="E127" s="57">
        <f t="shared" si="1"/>
        <v>1.8972389999999999</v>
      </c>
      <c r="F127" s="49">
        <v>1.4999999999999999E-2</v>
      </c>
      <c r="G127" s="49">
        <v>2.0000000000000001E-4</v>
      </c>
      <c r="H127" s="49">
        <v>1.4999999999999999E-4</v>
      </c>
      <c r="I127" s="49">
        <v>76.807000000000002</v>
      </c>
      <c r="J127" s="47"/>
      <c r="K127" s="49">
        <v>0.01</v>
      </c>
      <c r="L127" s="49">
        <v>3.0000000000000001E-3</v>
      </c>
      <c r="M127" s="37"/>
      <c r="N127" s="49">
        <v>10.670999999999999</v>
      </c>
      <c r="O127" s="49">
        <v>0.16880000000000001</v>
      </c>
      <c r="P127" s="49"/>
      <c r="Q127" s="49">
        <v>3.1469999999999998</v>
      </c>
      <c r="R127" s="49">
        <v>8.0180000000000007</v>
      </c>
      <c r="S127" s="49">
        <v>7.4900000000000008E-2</v>
      </c>
    </row>
    <row r="128" spans="1:19" x14ac:dyDescent="0.2">
      <c r="A128"/>
      <c r="B128" s="3" t="s">
        <v>185</v>
      </c>
      <c r="C128" s="42">
        <v>41647.583333333336</v>
      </c>
      <c r="D128" s="43">
        <v>67</v>
      </c>
      <c r="E128" s="57">
        <f t="shared" si="1"/>
        <v>1.8972389999999999</v>
      </c>
      <c r="F128" s="49">
        <v>1.4999999999999999E-2</v>
      </c>
      <c r="G128" s="49">
        <v>2.0000000000000001E-4</v>
      </c>
      <c r="H128" s="49">
        <v>1.4999999999999999E-4</v>
      </c>
      <c r="I128" s="49">
        <v>78.677000000000007</v>
      </c>
      <c r="J128" s="47"/>
      <c r="K128" s="49">
        <v>0.01</v>
      </c>
      <c r="L128" s="49">
        <v>3.0000000000000001E-3</v>
      </c>
      <c r="M128" s="37"/>
      <c r="N128" s="49">
        <v>11.042999999999999</v>
      </c>
      <c r="O128" s="49">
        <v>0.17299999999999999</v>
      </c>
      <c r="P128" s="49"/>
      <c r="Q128" s="49">
        <v>2.9449999999999998</v>
      </c>
      <c r="R128" s="49">
        <v>7.516</v>
      </c>
      <c r="S128" s="49">
        <v>7.0699999999999999E-2</v>
      </c>
    </row>
    <row r="129" spans="1:19" x14ac:dyDescent="0.2">
      <c r="A129"/>
      <c r="B129" s="3" t="s">
        <v>185</v>
      </c>
      <c r="C129" s="42">
        <v>41677.368055555555</v>
      </c>
      <c r="D129" s="43">
        <v>56</v>
      </c>
      <c r="E129" s="57">
        <f t="shared" si="1"/>
        <v>1.5857519999999998</v>
      </c>
      <c r="F129" s="49">
        <v>1.4999999999999999E-2</v>
      </c>
      <c r="G129" s="49">
        <v>2.0000000000000001E-4</v>
      </c>
      <c r="H129" s="49">
        <v>2.7E-4</v>
      </c>
      <c r="I129" s="49">
        <v>89.022999999999996</v>
      </c>
      <c r="J129" s="47"/>
      <c r="K129" s="49">
        <v>1.0999999999999999E-2</v>
      </c>
      <c r="L129" s="49">
        <v>3.0000000000000001E-3</v>
      </c>
      <c r="M129" s="37"/>
      <c r="N129" s="49">
        <v>12.157</v>
      </c>
      <c r="O129" s="49">
        <v>0.2591</v>
      </c>
      <c r="P129" s="49"/>
      <c r="Q129" s="49">
        <v>3.254</v>
      </c>
      <c r="R129" s="49">
        <v>8.532</v>
      </c>
      <c r="S129" s="49">
        <v>9.5400000000000013E-2</v>
      </c>
    </row>
    <row r="130" spans="1:19" x14ac:dyDescent="0.2">
      <c r="A130"/>
      <c r="B130" s="3" t="s">
        <v>185</v>
      </c>
      <c r="C130" s="42">
        <v>41677.597222222219</v>
      </c>
      <c r="D130" s="43">
        <v>56</v>
      </c>
      <c r="E130" s="57">
        <f t="shared" si="1"/>
        <v>1.5857519999999998</v>
      </c>
      <c r="F130" s="49">
        <v>2.1000000000000001E-2</v>
      </c>
      <c r="G130" s="49">
        <v>2.0000000000000001E-4</v>
      </c>
      <c r="H130" s="49">
        <v>2.6000000000000003E-4</v>
      </c>
      <c r="I130" s="49">
        <v>74.707999999999998</v>
      </c>
      <c r="J130" s="47"/>
      <c r="K130" s="49">
        <v>1.0999999999999999E-2</v>
      </c>
      <c r="L130" s="49">
        <v>3.0000000000000001E-3</v>
      </c>
      <c r="M130" s="37"/>
      <c r="N130" s="49">
        <v>10.515000000000001</v>
      </c>
      <c r="O130" s="49">
        <v>0.2397</v>
      </c>
      <c r="P130" s="49"/>
      <c r="Q130" s="49">
        <v>3.0129999999999999</v>
      </c>
      <c r="R130" s="49">
        <v>9.8889999999999993</v>
      </c>
      <c r="S130" s="49">
        <v>7.5299999999999992E-2</v>
      </c>
    </row>
    <row r="131" spans="1:19" x14ac:dyDescent="0.2">
      <c r="A131"/>
      <c r="B131" s="3" t="s">
        <v>185</v>
      </c>
      <c r="C131" s="42">
        <v>41703.40625</v>
      </c>
      <c r="D131" s="43">
        <v>64</v>
      </c>
      <c r="E131" s="57">
        <f t="shared" si="1"/>
        <v>1.8122879999999999</v>
      </c>
      <c r="F131" s="49">
        <v>1.7000000000000001E-2</v>
      </c>
      <c r="G131" s="49">
        <v>2.0000000000000001E-4</v>
      </c>
      <c r="H131" s="49">
        <v>1.4999999999999999E-4</v>
      </c>
      <c r="I131" s="49">
        <v>69.432000000000002</v>
      </c>
      <c r="J131" s="47"/>
      <c r="K131" s="49">
        <v>1.2E-2</v>
      </c>
      <c r="L131" s="49">
        <v>3.0000000000000001E-3</v>
      </c>
      <c r="M131" s="37"/>
      <c r="N131" s="49">
        <v>10.76</v>
      </c>
      <c r="O131" s="49">
        <v>0.13780000000000001</v>
      </c>
      <c r="P131" s="49"/>
      <c r="Q131" s="49">
        <v>2.5510000000000002</v>
      </c>
      <c r="R131" s="49">
        <v>6.3849999999999998</v>
      </c>
      <c r="S131" s="49">
        <v>4.07E-2</v>
      </c>
    </row>
    <row r="132" spans="1:19" x14ac:dyDescent="0.2">
      <c r="A132"/>
      <c r="B132" s="3" t="s">
        <v>185</v>
      </c>
      <c r="C132" s="42">
        <v>41703.604166666664</v>
      </c>
      <c r="D132" s="43">
        <v>64</v>
      </c>
      <c r="E132" s="57">
        <f t="shared" ref="E132:E171" si="2">D132*0.028317</f>
        <v>1.8122879999999999</v>
      </c>
      <c r="F132" s="49">
        <v>2.8000000000000001E-2</v>
      </c>
      <c r="G132" s="49">
        <v>2.0000000000000001E-4</v>
      </c>
      <c r="H132" s="49">
        <v>2.5000000000000001E-4</v>
      </c>
      <c r="I132" s="49">
        <v>69.491</v>
      </c>
      <c r="J132" s="47"/>
      <c r="K132" s="49">
        <v>1.6E-2</v>
      </c>
      <c r="L132" s="49">
        <v>3.0000000000000001E-3</v>
      </c>
      <c r="M132" s="37"/>
      <c r="N132" s="49">
        <v>10.247999999999999</v>
      </c>
      <c r="O132" s="49">
        <v>0.1454</v>
      </c>
      <c r="P132" s="49"/>
      <c r="Q132" s="49">
        <v>2.5270000000000001</v>
      </c>
      <c r="R132" s="49">
        <v>6.1120000000000001</v>
      </c>
      <c r="S132" s="49">
        <v>5.0799999999999998E-2</v>
      </c>
    </row>
    <row r="133" spans="1:19" x14ac:dyDescent="0.2">
      <c r="A133"/>
      <c r="B133" s="3" t="s">
        <v>185</v>
      </c>
      <c r="C133" s="42">
        <v>41709.527777777781</v>
      </c>
      <c r="D133" s="43">
        <v>70</v>
      </c>
      <c r="E133" s="57">
        <f t="shared" si="2"/>
        <v>1.9821899999999999</v>
      </c>
      <c r="F133" s="49">
        <v>0.04</v>
      </c>
      <c r="G133" s="49">
        <v>2.6000000000000003E-4</v>
      </c>
      <c r="H133" s="49">
        <v>1.3000000000000002E-4</v>
      </c>
      <c r="I133" s="49">
        <v>78</v>
      </c>
      <c r="J133" s="47">
        <v>4.0000000000000001E-3</v>
      </c>
      <c r="K133" s="49">
        <v>3.2000000000000001E-2</v>
      </c>
      <c r="L133" s="49"/>
      <c r="M133" s="49"/>
      <c r="N133" s="49">
        <v>11</v>
      </c>
      <c r="O133" s="49">
        <v>0.16</v>
      </c>
      <c r="P133" s="49"/>
      <c r="Q133" s="49" t="s">
        <v>114</v>
      </c>
      <c r="R133" s="49">
        <v>14</v>
      </c>
      <c r="S133" s="49">
        <v>4.1000000000000002E-2</v>
      </c>
    </row>
    <row r="134" spans="1:19" x14ac:dyDescent="0.2">
      <c r="B134" s="3" t="s">
        <v>185</v>
      </c>
      <c r="C134" s="42">
        <v>41739.375</v>
      </c>
      <c r="D134" s="43">
        <v>153</v>
      </c>
      <c r="E134" s="57">
        <f t="shared" si="2"/>
        <v>4.3325009999999997</v>
      </c>
      <c r="F134" s="49">
        <v>3.1E-2</v>
      </c>
      <c r="G134" s="49">
        <v>2.0000000000000001E-4</v>
      </c>
      <c r="H134" s="49">
        <v>1.4999999999999999E-4</v>
      </c>
      <c r="I134" s="49">
        <v>56.47</v>
      </c>
      <c r="J134" s="47"/>
      <c r="K134" s="49">
        <v>1.2999999999999999E-2</v>
      </c>
      <c r="L134" s="49">
        <v>3.2000000000000002E-3</v>
      </c>
      <c r="M134" s="49">
        <v>3.2000000000000002E-3</v>
      </c>
      <c r="N134" s="49">
        <v>7.4480000000000004</v>
      </c>
      <c r="O134" s="49">
        <v>0.14230000000000001</v>
      </c>
      <c r="P134" s="49"/>
      <c r="Q134" s="49">
        <v>1.7749999999999999</v>
      </c>
      <c r="R134" s="49">
        <v>3.907</v>
      </c>
      <c r="S134" s="49">
        <v>4.4700000000000004E-2</v>
      </c>
    </row>
    <row r="135" spans="1:19" x14ac:dyDescent="0.2">
      <c r="B135" s="3" t="s">
        <v>185</v>
      </c>
      <c r="C135" s="42">
        <v>41739.569444444445</v>
      </c>
      <c r="D135" s="43">
        <v>153</v>
      </c>
      <c r="E135" s="57">
        <f t="shared" si="2"/>
        <v>4.3325009999999997</v>
      </c>
      <c r="F135" s="49">
        <v>2.7E-2</v>
      </c>
      <c r="G135" s="49">
        <v>2.0000000000000001E-4</v>
      </c>
      <c r="H135" s="49">
        <v>1.4999999999999999E-4</v>
      </c>
      <c r="I135" s="49">
        <v>55.039000000000001</v>
      </c>
      <c r="J135" s="47"/>
      <c r="K135" s="49">
        <v>1.4E-2</v>
      </c>
      <c r="L135" s="49">
        <v>3.7000000000000002E-3</v>
      </c>
      <c r="M135" s="49">
        <v>3.7000000000000002E-3</v>
      </c>
      <c r="N135" s="49">
        <v>7</v>
      </c>
      <c r="O135" s="49">
        <v>0.1676</v>
      </c>
      <c r="P135" s="49"/>
      <c r="Q135" s="49">
        <v>1.913</v>
      </c>
      <c r="R135" s="49">
        <v>3.6280000000000001</v>
      </c>
      <c r="S135" s="49">
        <v>5.5899999999999998E-2</v>
      </c>
    </row>
    <row r="136" spans="1:19" x14ac:dyDescent="0.2">
      <c r="B136" s="3" t="s">
        <v>185</v>
      </c>
      <c r="C136" s="42">
        <v>41760.364583333336</v>
      </c>
      <c r="D136" s="43">
        <v>186</v>
      </c>
      <c r="E136" s="57">
        <f t="shared" si="2"/>
        <v>5.2669619999999995</v>
      </c>
      <c r="F136" s="49">
        <v>3.5000000000000003E-2</v>
      </c>
      <c r="G136" s="49">
        <v>2.0000000000000001E-4</v>
      </c>
      <c r="H136" s="49">
        <v>2.2000000000000001E-4</v>
      </c>
      <c r="I136" s="49">
        <v>44.847000000000001</v>
      </c>
      <c r="J136" s="47"/>
      <c r="K136" s="49">
        <v>4.5999999999999999E-2</v>
      </c>
      <c r="L136" s="49">
        <v>3.0000000000000001E-3</v>
      </c>
      <c r="M136" s="49">
        <v>6.9999999999999999E-4</v>
      </c>
      <c r="N136" s="49">
        <v>5.742</v>
      </c>
      <c r="O136" s="49">
        <v>0.1012</v>
      </c>
      <c r="P136" s="49"/>
      <c r="Q136" s="49">
        <v>1.2470000000000001</v>
      </c>
      <c r="R136" s="49">
        <v>2.7719999999999998</v>
      </c>
      <c r="S136" s="49">
        <v>6.0899999999999996E-2</v>
      </c>
    </row>
    <row r="137" spans="1:19" x14ac:dyDescent="0.2">
      <c r="B137" s="3" t="s">
        <v>185</v>
      </c>
      <c r="C137" s="42">
        <v>41760.607638888891</v>
      </c>
      <c r="D137" s="43">
        <v>186</v>
      </c>
      <c r="E137" s="57">
        <f t="shared" si="2"/>
        <v>5.2669619999999995</v>
      </c>
      <c r="F137" s="49">
        <v>2.4E-2</v>
      </c>
      <c r="G137" s="49">
        <v>2.0000000000000001E-4</v>
      </c>
      <c r="H137" s="49">
        <v>1.4999999999999999E-4</v>
      </c>
      <c r="I137" s="49">
        <v>47.116999999999997</v>
      </c>
      <c r="J137" s="47"/>
      <c r="K137" s="49">
        <v>3.7999999999999999E-2</v>
      </c>
      <c r="L137" s="49">
        <v>3.0000000000000001E-3</v>
      </c>
      <c r="M137" s="49">
        <v>6.9999999999999999E-4</v>
      </c>
      <c r="N137" s="49">
        <v>6.4269999999999996</v>
      </c>
      <c r="O137" s="49">
        <v>0.1118</v>
      </c>
      <c r="P137" s="49"/>
      <c r="Q137" s="49">
        <v>1.46</v>
      </c>
      <c r="R137" s="49">
        <v>3.1850000000000001</v>
      </c>
      <c r="S137" s="49">
        <v>6.7400000000000002E-2</v>
      </c>
    </row>
    <row r="138" spans="1:19" x14ac:dyDescent="0.2">
      <c r="B138" s="3" t="s">
        <v>185</v>
      </c>
      <c r="C138" s="42">
        <v>41796.347222222219</v>
      </c>
      <c r="D138" s="43">
        <v>2050</v>
      </c>
      <c r="E138" s="57">
        <f t="shared" si="2"/>
        <v>58.049849999999999</v>
      </c>
      <c r="F138" s="49">
        <v>7.8E-2</v>
      </c>
      <c r="G138" s="49">
        <v>2.0000000000000001E-4</v>
      </c>
      <c r="H138" s="49">
        <v>1.4999999999999999E-4</v>
      </c>
      <c r="I138" s="49">
        <v>18.056999999999999</v>
      </c>
      <c r="J138" s="47">
        <v>4.0999999999999995E-3</v>
      </c>
      <c r="K138" s="49">
        <v>9.0999999999999998E-2</v>
      </c>
      <c r="L138" s="49">
        <v>3.0000000000000001E-3</v>
      </c>
      <c r="M138" s="49">
        <v>6.9999999999999999E-4</v>
      </c>
      <c r="N138" s="49">
        <v>2.3029999999999999</v>
      </c>
      <c r="O138" s="49">
        <v>5.3499999999999999E-2</v>
      </c>
      <c r="P138" s="49"/>
      <c r="Q138" s="49">
        <v>6.0999999999999999E-2</v>
      </c>
      <c r="R138" s="49">
        <v>0.75700000000000001</v>
      </c>
      <c r="S138" s="49">
        <v>5.5100000000000003E-2</v>
      </c>
    </row>
    <row r="139" spans="1:19" x14ac:dyDescent="0.2">
      <c r="B139" s="3" t="s">
        <v>185</v>
      </c>
      <c r="C139" s="42">
        <v>41796.659722222219</v>
      </c>
      <c r="D139" s="43">
        <v>2050</v>
      </c>
      <c r="E139" s="57">
        <f t="shared" si="2"/>
        <v>58.049849999999999</v>
      </c>
      <c r="F139" s="49">
        <v>5.0999999999999997E-2</v>
      </c>
      <c r="G139" s="49">
        <v>2.0000000000000001E-4</v>
      </c>
      <c r="H139" s="49">
        <v>2.0000000000000001E-4</v>
      </c>
      <c r="I139" s="49">
        <v>19.920000000000002</v>
      </c>
      <c r="J139" s="47">
        <v>2.5999999999999999E-3</v>
      </c>
      <c r="K139" s="49">
        <v>3.3000000000000002E-2</v>
      </c>
      <c r="L139" s="49">
        <v>3.0000000000000001E-3</v>
      </c>
      <c r="M139" s="49">
        <v>6.9999999999999999E-4</v>
      </c>
      <c r="N139" s="49">
        <v>2.6339999999999999</v>
      </c>
      <c r="O139" s="49">
        <v>7.0300000000000001E-2</v>
      </c>
      <c r="P139" s="49"/>
      <c r="Q139" s="49">
        <v>6.0999999999999999E-2</v>
      </c>
      <c r="R139" s="49">
        <v>0.92700000000000005</v>
      </c>
      <c r="S139" s="49">
        <v>4.7600000000000003E-2</v>
      </c>
    </row>
    <row r="140" spans="1:19" x14ac:dyDescent="0.2">
      <c r="B140" s="3" t="s">
        <v>185</v>
      </c>
      <c r="C140" s="42">
        <v>41821.357638888891</v>
      </c>
      <c r="D140" s="43">
        <v>914</v>
      </c>
      <c r="E140" s="57">
        <f t="shared" si="2"/>
        <v>25.881737999999999</v>
      </c>
      <c r="F140" s="49">
        <v>3.3000000000000002E-2</v>
      </c>
      <c r="G140" s="49">
        <v>2.0000000000000001E-4</v>
      </c>
      <c r="H140" s="49">
        <v>2.0000000000000001E-4</v>
      </c>
      <c r="I140" s="49">
        <v>32.881</v>
      </c>
      <c r="J140" s="47"/>
      <c r="K140" s="49">
        <v>3.3000000000000002E-2</v>
      </c>
      <c r="L140" s="49">
        <v>3.0000000000000001E-3</v>
      </c>
      <c r="M140" s="49">
        <v>6.9999999999999999E-4</v>
      </c>
      <c r="N140" s="49">
        <v>4.407</v>
      </c>
      <c r="O140" s="49">
        <v>8.4400000000000003E-2</v>
      </c>
      <c r="P140" s="49"/>
      <c r="Q140" s="49">
        <v>0.27600000000000002</v>
      </c>
      <c r="R140" s="49">
        <v>2.9950000000000001</v>
      </c>
      <c r="S140" s="49">
        <v>6.1899999999999997E-2</v>
      </c>
    </row>
    <row r="141" spans="1:19" x14ac:dyDescent="0.2">
      <c r="B141" s="3" t="s">
        <v>185</v>
      </c>
      <c r="C141" s="42">
        <v>41821.645833333336</v>
      </c>
      <c r="D141" s="43">
        <v>914</v>
      </c>
      <c r="E141" s="57">
        <f t="shared" si="2"/>
        <v>25.881737999999999</v>
      </c>
      <c r="F141" s="49">
        <v>4.4499999999999998E-2</v>
      </c>
      <c r="G141" s="49">
        <v>2.0000000000000001E-4</v>
      </c>
      <c r="H141" s="49">
        <v>2.0999999999999998E-4</v>
      </c>
      <c r="I141" s="49">
        <v>30.167000000000002</v>
      </c>
      <c r="J141" s="47"/>
      <c r="K141" s="49">
        <v>2.5000000000000001E-2</v>
      </c>
      <c r="L141" s="49">
        <v>3.0000000000000001E-3</v>
      </c>
      <c r="M141" s="49">
        <v>6.9999999999999999E-4</v>
      </c>
      <c r="N141" s="49">
        <v>3.8879999999999999</v>
      </c>
      <c r="O141" s="49">
        <v>7.9799999999999996E-2</v>
      </c>
      <c r="P141" s="49"/>
      <c r="Q141" s="49">
        <v>0.247</v>
      </c>
      <c r="R141" s="49">
        <v>2.4119999999999999</v>
      </c>
      <c r="S141" s="49">
        <v>6.9800000000000001E-2</v>
      </c>
    </row>
    <row r="142" spans="1:19" x14ac:dyDescent="0.2">
      <c r="B142" s="3" t="s">
        <v>185</v>
      </c>
      <c r="C142" s="42">
        <v>41852.322916666664</v>
      </c>
      <c r="D142" s="43">
        <v>309</v>
      </c>
      <c r="E142" s="57">
        <f t="shared" si="2"/>
        <v>8.7499529999999996</v>
      </c>
      <c r="F142" s="49">
        <v>2.9000000000000001E-2</v>
      </c>
      <c r="G142" s="49">
        <v>2.0000000000000001E-4</v>
      </c>
      <c r="H142" s="49">
        <v>1.4999999999999999E-4</v>
      </c>
      <c r="I142" s="49">
        <v>75.61</v>
      </c>
      <c r="J142" s="47"/>
      <c r="K142" s="49">
        <v>1.4E-2</v>
      </c>
      <c r="L142" s="49">
        <v>4.0000000000000001E-3</v>
      </c>
      <c r="M142" s="49">
        <f>L142</f>
        <v>4.0000000000000001E-3</v>
      </c>
      <c r="N142" s="49">
        <v>8.359</v>
      </c>
      <c r="O142" s="49">
        <v>8.6499999999999994E-2</v>
      </c>
      <c r="P142" s="49"/>
      <c r="Q142" s="49">
        <v>0.32500000000000001</v>
      </c>
      <c r="R142" s="49">
        <v>6.0839999999999996</v>
      </c>
      <c r="S142" s="49">
        <v>4.9399999999999999E-2</v>
      </c>
    </row>
    <row r="143" spans="1:19" x14ac:dyDescent="0.2">
      <c r="B143" s="3" t="s">
        <v>185</v>
      </c>
      <c r="C143" s="42">
        <v>41852.645833333336</v>
      </c>
      <c r="D143" s="43">
        <v>309</v>
      </c>
      <c r="E143" s="57">
        <f t="shared" si="2"/>
        <v>8.7499529999999996</v>
      </c>
      <c r="F143" s="49">
        <v>4.8000000000000001E-2</v>
      </c>
      <c r="G143" s="49">
        <v>2.0000000000000001E-4</v>
      </c>
      <c r="H143" s="49">
        <v>1.4999999999999999E-4</v>
      </c>
      <c r="I143" s="49">
        <v>48.973999999999997</v>
      </c>
      <c r="J143" s="47"/>
      <c r="K143" s="49">
        <v>2.7E-2</v>
      </c>
      <c r="L143" s="49">
        <v>3.3999999999999998E-3</v>
      </c>
      <c r="M143" s="49">
        <f>L143</f>
        <v>3.3999999999999998E-3</v>
      </c>
      <c r="N143" s="49">
        <v>6.423</v>
      </c>
      <c r="O143" s="49">
        <v>8.7999999999999995E-2</v>
      </c>
      <c r="P143" s="49"/>
      <c r="Q143" s="49">
        <v>0.222</v>
      </c>
      <c r="R143" s="49">
        <v>4.3929999999999998</v>
      </c>
      <c r="S143" s="49">
        <v>4.3099999999999999E-2</v>
      </c>
    </row>
    <row r="144" spans="1:19" x14ac:dyDescent="0.2">
      <c r="B144" s="3" t="s">
        <v>185</v>
      </c>
      <c r="C144" s="42">
        <v>41864.361111111109</v>
      </c>
      <c r="D144" s="43">
        <v>175</v>
      </c>
      <c r="E144" s="57">
        <f t="shared" si="2"/>
        <v>4.9554749999999999</v>
      </c>
      <c r="F144" s="49">
        <v>0.04</v>
      </c>
      <c r="G144" s="49">
        <v>3.6999999999999999E-4</v>
      </c>
      <c r="H144" s="49">
        <v>1.1999999999999999E-4</v>
      </c>
      <c r="I144" s="49">
        <v>62</v>
      </c>
      <c r="J144" s="47">
        <v>4.0000000000000001E-3</v>
      </c>
      <c r="K144" s="49">
        <v>2.8000000000000001E-2</v>
      </c>
      <c r="L144" s="49"/>
      <c r="M144" s="49"/>
      <c r="N144" s="49">
        <v>8.8000000000000007</v>
      </c>
      <c r="O144" s="49">
        <v>6.5000000000000002E-2</v>
      </c>
      <c r="P144" s="49"/>
      <c r="Q144" s="49"/>
      <c r="R144" s="49">
        <v>16</v>
      </c>
      <c r="S144" s="49">
        <v>2.1999999999999999E-2</v>
      </c>
    </row>
    <row r="145" spans="1:19" x14ac:dyDescent="0.2">
      <c r="B145" s="3" t="s">
        <v>185</v>
      </c>
      <c r="C145" s="42">
        <v>41887.34375</v>
      </c>
      <c r="D145" s="43">
        <v>118</v>
      </c>
      <c r="E145" s="57">
        <f t="shared" si="2"/>
        <v>3.3414059999999997</v>
      </c>
      <c r="F145" s="49">
        <v>3.3000000000000002E-2</v>
      </c>
      <c r="G145" s="49">
        <v>2.0000000000000001E-4</v>
      </c>
      <c r="H145" s="49">
        <v>2.3000000000000001E-4</v>
      </c>
      <c r="I145" s="49">
        <v>104.655</v>
      </c>
      <c r="J145" s="47"/>
      <c r="K145" s="49">
        <v>1.0999999999999999E-2</v>
      </c>
      <c r="L145" s="49">
        <v>3.0000000000000001E-3</v>
      </c>
      <c r="M145" s="49">
        <v>6.9999999999999999E-4</v>
      </c>
      <c r="N145" s="49">
        <v>12.634</v>
      </c>
      <c r="O145" s="49">
        <v>4.1399999999999999E-2</v>
      </c>
      <c r="P145" s="49"/>
      <c r="Q145" s="49">
        <v>1.05</v>
      </c>
      <c r="R145" s="49">
        <v>9.6820000000000004</v>
      </c>
      <c r="S145" s="49">
        <v>2.93E-2</v>
      </c>
    </row>
    <row r="146" spans="1:19" x14ac:dyDescent="0.2">
      <c r="B146" s="3" t="s">
        <v>185</v>
      </c>
      <c r="C146" s="42">
        <v>41887.572916666664</v>
      </c>
      <c r="D146" s="43">
        <v>118</v>
      </c>
      <c r="E146" s="57">
        <f t="shared" si="2"/>
        <v>3.3414059999999997</v>
      </c>
      <c r="F146" s="49">
        <v>4.3999999999999997E-2</v>
      </c>
      <c r="G146" s="49">
        <v>2.0000000000000001E-4</v>
      </c>
      <c r="H146" s="49">
        <v>1.4999999999999999E-4</v>
      </c>
      <c r="I146" s="49">
        <v>112.51</v>
      </c>
      <c r="J146" s="47"/>
      <c r="K146" s="49">
        <v>1.4999999999999999E-2</v>
      </c>
      <c r="L146" s="49">
        <v>3.0000000000000001E-3</v>
      </c>
      <c r="M146" s="49">
        <v>6.9999999999999999E-4</v>
      </c>
      <c r="N146" s="49">
        <v>14.255000000000001</v>
      </c>
      <c r="O146" s="49">
        <v>4.9799999999999997E-2</v>
      </c>
      <c r="P146" s="49"/>
      <c r="Q146" s="49">
        <v>1.137</v>
      </c>
      <c r="R146" s="49">
        <v>10.317</v>
      </c>
      <c r="S146" s="49">
        <v>2.5399999999999999E-2</v>
      </c>
    </row>
    <row r="147" spans="1:19" x14ac:dyDescent="0.2">
      <c r="B147" s="3" t="s">
        <v>185</v>
      </c>
      <c r="C147" s="42">
        <v>41914.461805555555</v>
      </c>
      <c r="D147" s="43">
        <v>342</v>
      </c>
      <c r="E147" s="57">
        <f t="shared" si="2"/>
        <v>9.6844140000000003</v>
      </c>
      <c r="F147" s="49">
        <v>0.05</v>
      </c>
      <c r="G147" s="49">
        <v>2.0000000000000001E-4</v>
      </c>
      <c r="H147" s="49">
        <v>2.0000000000000001E-4</v>
      </c>
      <c r="I147" s="49">
        <v>51.140999999999998</v>
      </c>
      <c r="J147" s="47">
        <v>2.7000000000000001E-3</v>
      </c>
      <c r="K147" s="49">
        <v>5.7000000000000002E-2</v>
      </c>
      <c r="L147" s="49">
        <v>3.0000000000000001E-3</v>
      </c>
      <c r="M147" s="49">
        <v>6.9999999999999999E-4</v>
      </c>
      <c r="N147" s="49">
        <v>5.8390000000000004</v>
      </c>
      <c r="O147" s="49">
        <v>7.1800000000000003E-2</v>
      </c>
      <c r="P147" s="49"/>
      <c r="Q147" s="49">
        <v>0.33400000000000002</v>
      </c>
      <c r="R147" s="49">
        <v>2.1360000000000001</v>
      </c>
      <c r="S147" s="49">
        <v>5.2700000000000004E-2</v>
      </c>
    </row>
    <row r="148" spans="1:19" x14ac:dyDescent="0.2">
      <c r="B148" s="3" t="s">
        <v>185</v>
      </c>
      <c r="C148" s="42">
        <v>41914.614583333336</v>
      </c>
      <c r="D148" s="43">
        <v>342</v>
      </c>
      <c r="E148" s="57">
        <f t="shared" si="2"/>
        <v>9.6844140000000003</v>
      </c>
      <c r="F148" s="49">
        <v>0.05</v>
      </c>
      <c r="G148" s="49">
        <v>2.0000000000000001E-4</v>
      </c>
      <c r="H148" s="49">
        <v>1.4999999999999999E-4</v>
      </c>
      <c r="I148" s="49">
        <v>53</v>
      </c>
      <c r="J148" s="47">
        <v>2.2000000000000001E-3</v>
      </c>
      <c r="K148" s="49">
        <v>3.5999999999999997E-2</v>
      </c>
      <c r="L148" s="49">
        <v>3.0000000000000001E-3</v>
      </c>
      <c r="M148" s="49">
        <v>6.9999999999999999E-4</v>
      </c>
      <c r="N148" s="49">
        <v>6.2489999999999997</v>
      </c>
      <c r="O148" s="49">
        <v>6.7000000000000004E-2</v>
      </c>
      <c r="P148" s="49"/>
      <c r="Q148" s="49">
        <v>0.374</v>
      </c>
      <c r="R148" s="49">
        <v>2.2280000000000002</v>
      </c>
      <c r="S148" s="49">
        <v>5.2600000000000001E-2</v>
      </c>
    </row>
    <row r="149" spans="1:19" x14ac:dyDescent="0.2">
      <c r="B149" s="3" t="s">
        <v>185</v>
      </c>
      <c r="C149" s="42">
        <v>41918.677083333336</v>
      </c>
      <c r="D149" s="43">
        <v>285</v>
      </c>
      <c r="E149" s="57">
        <f t="shared" si="2"/>
        <v>8.0703449999999997</v>
      </c>
      <c r="F149" s="49">
        <v>4.2999999999999997E-2</v>
      </c>
      <c r="G149" s="49">
        <v>2.3000000000000001E-4</v>
      </c>
      <c r="H149" s="49">
        <v>1.7999999999999998E-4</v>
      </c>
      <c r="I149" s="49">
        <v>40</v>
      </c>
      <c r="J149" s="47">
        <v>5.1999999999999998E-3</v>
      </c>
      <c r="K149" s="49">
        <v>5.5E-2</v>
      </c>
      <c r="L149" s="49"/>
      <c r="M149" s="49"/>
      <c r="N149" s="49">
        <v>5.7</v>
      </c>
      <c r="O149" s="49">
        <v>7.6999999999999999E-2</v>
      </c>
      <c r="P149" s="49"/>
      <c r="Q149" s="49"/>
      <c r="R149" s="49">
        <v>6.9</v>
      </c>
      <c r="S149" s="49">
        <v>4.9000000000000002E-2</v>
      </c>
    </row>
    <row r="150" spans="1:19" x14ac:dyDescent="0.2">
      <c r="B150" s="3" t="s">
        <v>185</v>
      </c>
      <c r="C150" s="42">
        <v>41950.340277777781</v>
      </c>
      <c r="D150" s="43">
        <v>123</v>
      </c>
      <c r="E150" s="57">
        <f t="shared" si="2"/>
        <v>3.4829909999999997</v>
      </c>
      <c r="F150" s="49">
        <v>8.5000000000000006E-2</v>
      </c>
      <c r="G150" s="49">
        <v>2.0000000000000001E-4</v>
      </c>
      <c r="H150" s="49">
        <v>3.4000000000000002E-4</v>
      </c>
      <c r="I150" s="49">
        <v>60.970999999999997</v>
      </c>
      <c r="J150" s="47"/>
      <c r="K150" s="49">
        <v>9.4E-2</v>
      </c>
      <c r="L150" s="49">
        <v>3.7000000000000002E-3</v>
      </c>
      <c r="M150" s="49">
        <f>L150</f>
        <v>3.7000000000000002E-3</v>
      </c>
      <c r="N150" s="49">
        <v>10.347</v>
      </c>
      <c r="O150" s="49">
        <v>0.1356</v>
      </c>
      <c r="P150" s="49"/>
      <c r="Q150" s="49">
        <v>1.5820000000000001</v>
      </c>
      <c r="R150" s="49">
        <v>6.1020000000000003</v>
      </c>
      <c r="S150" s="49">
        <v>7.640000000000001E-2</v>
      </c>
    </row>
    <row r="151" spans="1:19" x14ac:dyDescent="0.2">
      <c r="B151" s="3" t="s">
        <v>185</v>
      </c>
      <c r="C151" s="42">
        <v>41950.565972222219</v>
      </c>
      <c r="D151" s="43">
        <v>123</v>
      </c>
      <c r="E151" s="57">
        <f t="shared" si="2"/>
        <v>3.4829909999999997</v>
      </c>
      <c r="F151" s="49">
        <v>3.9E-2</v>
      </c>
      <c r="G151" s="49">
        <v>2.0000000000000001E-4</v>
      </c>
      <c r="H151" s="49">
        <v>2.9E-4</v>
      </c>
      <c r="I151" s="49">
        <v>63.279000000000003</v>
      </c>
      <c r="J151" s="47">
        <v>2.1000000000000003E-3</v>
      </c>
      <c r="K151" s="49">
        <v>0.02</v>
      </c>
      <c r="L151" s="49">
        <v>3.5000000000000001E-3</v>
      </c>
      <c r="M151" s="49">
        <f>L151</f>
        <v>3.5000000000000001E-3</v>
      </c>
      <c r="N151" s="49">
        <v>9.8290000000000006</v>
      </c>
      <c r="O151" s="49">
        <v>0.1328</v>
      </c>
      <c r="P151" s="49"/>
      <c r="Q151" s="49">
        <v>1.68</v>
      </c>
      <c r="R151" s="49">
        <v>6.1959999999999997</v>
      </c>
      <c r="S151" s="49">
        <v>6.5200000000000008E-2</v>
      </c>
    </row>
    <row r="152" spans="1:19" x14ac:dyDescent="0.2">
      <c r="B152" s="3" t="s">
        <v>185</v>
      </c>
      <c r="C152" s="42">
        <v>41978.375</v>
      </c>
      <c r="D152" s="43">
        <v>91</v>
      </c>
      <c r="E152" s="57">
        <f t="shared" si="2"/>
        <v>2.5768469999999999</v>
      </c>
      <c r="F152" s="49">
        <v>3.6999999999999998E-2</v>
      </c>
      <c r="G152" s="49">
        <v>2.0000000000000001E-4</v>
      </c>
      <c r="H152" s="49">
        <v>3.8000000000000002E-4</v>
      </c>
      <c r="I152" s="49">
        <v>71.632999999999996</v>
      </c>
      <c r="J152" s="47"/>
      <c r="K152" s="49">
        <v>2.1999999999999999E-2</v>
      </c>
      <c r="L152" s="49">
        <v>3.3999999999999998E-3</v>
      </c>
      <c r="M152" s="49">
        <f>L152</f>
        <v>3.3999999999999998E-3</v>
      </c>
      <c r="N152" s="49">
        <v>10.93</v>
      </c>
      <c r="O152" s="49">
        <v>0.18480000000000002</v>
      </c>
      <c r="P152" s="49"/>
      <c r="Q152" s="49">
        <v>2.2200000000000002</v>
      </c>
      <c r="R152" s="49">
        <v>7.1619999999999999</v>
      </c>
      <c r="S152" s="49">
        <v>9.1499999999999998E-2</v>
      </c>
    </row>
    <row r="153" spans="1:19" x14ac:dyDescent="0.2">
      <c r="B153" s="3" t="s">
        <v>185</v>
      </c>
      <c r="C153" s="42">
        <v>41978.614583333336</v>
      </c>
      <c r="D153" s="43">
        <v>91</v>
      </c>
      <c r="E153" s="57">
        <f t="shared" si="2"/>
        <v>2.5768469999999999</v>
      </c>
      <c r="F153" s="49">
        <v>0.02</v>
      </c>
      <c r="G153" s="49">
        <v>2.0000000000000001E-4</v>
      </c>
      <c r="H153" s="49">
        <v>2.9999999999999997E-4</v>
      </c>
      <c r="I153" s="49">
        <v>65.941999999999993</v>
      </c>
      <c r="J153" s="47"/>
      <c r="K153" s="49">
        <v>0.01</v>
      </c>
      <c r="L153" s="49">
        <v>3.0000000000000001E-3</v>
      </c>
      <c r="M153" s="49">
        <v>6.9999999999999999E-4</v>
      </c>
      <c r="N153" s="49">
        <v>9.1440000000000001</v>
      </c>
      <c r="O153" s="49">
        <v>0.1716</v>
      </c>
      <c r="P153" s="49"/>
      <c r="Q153" s="49">
        <v>2.1949999999999998</v>
      </c>
      <c r="R153" s="49">
        <v>6.05</v>
      </c>
      <c r="S153" s="49">
        <v>7.3499999999999996E-2</v>
      </c>
    </row>
    <row r="154" spans="1:19" x14ac:dyDescent="0.2">
      <c r="B154" s="3" t="s">
        <v>185</v>
      </c>
      <c r="C154" s="42">
        <v>42136.34375</v>
      </c>
      <c r="D154" s="43">
        <v>289</v>
      </c>
      <c r="E154" s="57">
        <f t="shared" si="2"/>
        <v>8.1836129999999994</v>
      </c>
      <c r="F154" s="49">
        <v>6.6000000000000003E-2</v>
      </c>
      <c r="G154" s="49">
        <v>2.5000000000000001E-4</v>
      </c>
      <c r="H154" s="49">
        <v>2.0000000000000001E-4</v>
      </c>
      <c r="I154" s="49">
        <v>42</v>
      </c>
      <c r="J154" s="47">
        <v>1.9E-3</v>
      </c>
      <c r="K154" s="49">
        <v>9.0999999999999998E-2</v>
      </c>
      <c r="L154" s="49"/>
      <c r="M154" s="49"/>
      <c r="N154" s="49">
        <v>6</v>
      </c>
      <c r="O154" s="49">
        <v>6.3E-2</v>
      </c>
      <c r="P154" s="49"/>
      <c r="Q154" s="49"/>
      <c r="R154" s="49">
        <v>5.9</v>
      </c>
      <c r="S154" s="49">
        <v>3.9E-2</v>
      </c>
    </row>
    <row r="155" spans="1:19" x14ac:dyDescent="0.2">
      <c r="A155" s="36"/>
      <c r="B155" s="3" t="s">
        <v>185</v>
      </c>
      <c r="C155" s="42">
        <v>42156.725694444445</v>
      </c>
      <c r="D155" s="43">
        <v>955</v>
      </c>
      <c r="E155" s="57">
        <f t="shared" si="2"/>
        <v>27.042734999999997</v>
      </c>
      <c r="F155" s="49">
        <v>6.0999999999999999E-2</v>
      </c>
      <c r="G155" s="49">
        <v>2.0000000000000001E-4</v>
      </c>
      <c r="H155" s="49">
        <v>2.0000000000000001E-4</v>
      </c>
      <c r="I155" s="49">
        <v>26</v>
      </c>
      <c r="J155" s="47">
        <v>1.9E-3</v>
      </c>
      <c r="K155" s="49">
        <v>6.9000000000000006E-2</v>
      </c>
      <c r="L155" s="49"/>
      <c r="M155" s="49"/>
      <c r="N155" s="49">
        <v>3.6</v>
      </c>
      <c r="O155" s="49">
        <v>4.5999999999999999E-2</v>
      </c>
      <c r="P155" s="49"/>
      <c r="Q155" s="49">
        <v>2.8</v>
      </c>
      <c r="R155" s="49">
        <v>1.2E-2</v>
      </c>
      <c r="S155" s="49"/>
    </row>
    <row r="156" spans="1:19" x14ac:dyDescent="0.2">
      <c r="A156" s="54" t="s">
        <v>68</v>
      </c>
      <c r="B156" s="54" t="s">
        <v>94</v>
      </c>
      <c r="C156" s="42" t="s">
        <v>56</v>
      </c>
      <c r="D156" s="54">
        <v>327</v>
      </c>
      <c r="E156" s="57">
        <f>D156*0.028317</f>
        <v>9.2596589999999992</v>
      </c>
      <c r="F156" s="49">
        <v>9.7000000000000003E-2</v>
      </c>
      <c r="G156" s="49"/>
      <c r="H156" s="49">
        <v>1E-3</v>
      </c>
      <c r="I156" s="49"/>
      <c r="J156" s="47"/>
      <c r="K156" s="49">
        <v>4.0000000000000001E-3</v>
      </c>
      <c r="L156" s="49"/>
      <c r="M156" s="49"/>
      <c r="N156" s="49"/>
      <c r="O156" s="49">
        <v>0.11700000000000001</v>
      </c>
      <c r="P156" s="49"/>
      <c r="Q156" s="49"/>
      <c r="R156" s="49"/>
      <c r="S156" s="47">
        <v>3.2000000000000001E-2</v>
      </c>
    </row>
    <row r="157" spans="1:19" x14ac:dyDescent="0.2">
      <c r="A157" s="54" t="s">
        <v>68</v>
      </c>
      <c r="B157" s="54" t="s">
        <v>94</v>
      </c>
      <c r="C157" s="54" t="s">
        <v>57</v>
      </c>
      <c r="D157" s="104">
        <v>2250</v>
      </c>
      <c r="E157" s="57">
        <f>D157*0.028317</f>
        <v>63.713249999999995</v>
      </c>
      <c r="F157" s="49">
        <v>0.02</v>
      </c>
      <c r="G157" s="49"/>
      <c r="H157" s="49"/>
      <c r="I157" s="49"/>
      <c r="J157" s="47">
        <v>2E-3</v>
      </c>
      <c r="K157" s="49"/>
      <c r="L157" s="49"/>
      <c r="M157" s="49"/>
      <c r="N157" s="49"/>
      <c r="O157" s="49">
        <v>2.5000000000000001E-2</v>
      </c>
      <c r="P157" s="49"/>
      <c r="Q157" s="49"/>
      <c r="R157" s="49"/>
      <c r="S157" s="47">
        <v>0.03</v>
      </c>
    </row>
    <row r="158" spans="1:19" x14ac:dyDescent="0.2">
      <c r="A158" s="54" t="s">
        <v>68</v>
      </c>
      <c r="B158" s="54" t="s">
        <v>94</v>
      </c>
      <c r="C158" s="54" t="s">
        <v>58</v>
      </c>
      <c r="D158" s="104">
        <v>2920</v>
      </c>
      <c r="E158" s="57">
        <f>D158*0.028317</f>
        <v>82.685639999999992</v>
      </c>
      <c r="F158" s="49">
        <v>0.04</v>
      </c>
      <c r="G158" s="49"/>
      <c r="H158" s="49"/>
      <c r="I158" s="49"/>
      <c r="J158" s="47">
        <v>3.0000000000000001E-3</v>
      </c>
      <c r="K158" s="49"/>
      <c r="L158" s="49"/>
      <c r="M158" s="49"/>
      <c r="N158" s="49"/>
      <c r="O158" s="49"/>
      <c r="P158" s="49"/>
      <c r="Q158" s="49"/>
      <c r="R158" s="49"/>
      <c r="S158" s="47">
        <v>1.9E-2</v>
      </c>
    </row>
    <row r="159" spans="1:19" x14ac:dyDescent="0.2">
      <c r="A159" s="54" t="s">
        <v>68</v>
      </c>
      <c r="B159" s="54" t="s">
        <v>94</v>
      </c>
      <c r="C159" s="54" t="s">
        <v>59</v>
      </c>
      <c r="D159" s="104">
        <v>1110</v>
      </c>
      <c r="E159" s="57">
        <f>D159*0.028317</f>
        <v>31.43187</v>
      </c>
      <c r="F159" s="49">
        <v>3.1E-2</v>
      </c>
      <c r="G159" s="49"/>
      <c r="H159" s="49"/>
      <c r="I159" s="49"/>
      <c r="J159" s="47">
        <v>7.0000000000000001E-3</v>
      </c>
      <c r="K159" s="49"/>
      <c r="L159" s="49"/>
      <c r="M159" s="49"/>
      <c r="N159" s="49"/>
      <c r="O159" s="49">
        <v>4.2000000000000003E-2</v>
      </c>
      <c r="P159" s="49"/>
      <c r="Q159" s="49"/>
      <c r="R159" s="49"/>
      <c r="S159" s="47"/>
    </row>
    <row r="160" spans="1:19" x14ac:dyDescent="0.2">
      <c r="A160" s="36" t="s">
        <v>110</v>
      </c>
      <c r="B160" s="54" t="s">
        <v>184</v>
      </c>
      <c r="C160" s="102">
        <v>42464.708333333336</v>
      </c>
      <c r="D160" s="43">
        <v>355</v>
      </c>
      <c r="E160" s="57">
        <f t="shared" si="2"/>
        <v>10.052534999999999</v>
      </c>
      <c r="F160" s="49">
        <v>2.1999999999999999E-2</v>
      </c>
      <c r="G160" s="49">
        <v>2.6000000000000003E-4</v>
      </c>
      <c r="H160" s="49">
        <v>1.1999999999999999E-4</v>
      </c>
      <c r="I160" s="49">
        <v>69</v>
      </c>
      <c r="J160" s="103">
        <v>3.2000000000000002E-3</v>
      </c>
      <c r="K160" s="49">
        <v>0.66</v>
      </c>
      <c r="L160" s="50">
        <v>2.8000000000000003E-4</v>
      </c>
      <c r="M160" s="103">
        <v>2.8000000000000003E-4</v>
      </c>
      <c r="N160" s="49">
        <v>9.5</v>
      </c>
      <c r="O160" s="49">
        <v>0.14000000000000001</v>
      </c>
      <c r="P160" s="49">
        <v>1.2999999999999999E-3</v>
      </c>
      <c r="Q160" s="49">
        <v>2.1</v>
      </c>
      <c r="R160" s="49">
        <v>11</v>
      </c>
      <c r="S160" s="49">
        <v>1.2999999999999999E-2</v>
      </c>
    </row>
    <row r="161" spans="1:19" x14ac:dyDescent="0.2">
      <c r="A161" s="36" t="s">
        <v>110</v>
      </c>
      <c r="B161" s="54" t="s">
        <v>184</v>
      </c>
      <c r="C161" s="102">
        <v>42478.677083333336</v>
      </c>
      <c r="D161" s="43">
        <v>701</v>
      </c>
      <c r="E161" s="57">
        <f t="shared" si="2"/>
        <v>19.850217000000001</v>
      </c>
      <c r="F161" s="49">
        <v>2.1999999999999999E-2</v>
      </c>
      <c r="G161" s="49">
        <v>2.0000000000000001E-4</v>
      </c>
      <c r="H161" s="49">
        <v>1.1999999999999999E-4</v>
      </c>
      <c r="I161" s="49">
        <v>49</v>
      </c>
      <c r="J161" s="103">
        <v>3.2000000000000002E-3</v>
      </c>
      <c r="K161" s="49">
        <v>0.91199999999999992</v>
      </c>
      <c r="L161" s="50">
        <v>1.1999999999999999E-3</v>
      </c>
      <c r="M161" s="103">
        <v>1.1999999999999999E-3</v>
      </c>
      <c r="N161" s="49">
        <v>6.7</v>
      </c>
      <c r="O161" s="49">
        <v>9.0999999999999998E-2</v>
      </c>
      <c r="P161" s="49">
        <v>1.2999999999999999E-3</v>
      </c>
      <c r="Q161" s="49">
        <v>1.2</v>
      </c>
      <c r="R161" s="49">
        <v>6.5</v>
      </c>
      <c r="S161" s="49">
        <v>2.5999999999999999E-2</v>
      </c>
    </row>
    <row r="162" spans="1:19" x14ac:dyDescent="0.2">
      <c r="A162" s="36" t="s">
        <v>110</v>
      </c>
      <c r="B162" s="54" t="s">
        <v>184</v>
      </c>
      <c r="C162" s="102">
        <v>42493.576388888891</v>
      </c>
      <c r="D162" s="43">
        <v>673</v>
      </c>
      <c r="E162" s="57">
        <f t="shared" si="2"/>
        <v>19.057340999999997</v>
      </c>
      <c r="F162" s="49">
        <v>6.7000000000000004E-2</v>
      </c>
      <c r="G162" s="49">
        <v>3.1E-4</v>
      </c>
      <c r="H162" s="49">
        <v>1.1999999999999999E-4</v>
      </c>
      <c r="I162" s="49"/>
      <c r="J162" s="50">
        <v>3.2000000000000002E-3</v>
      </c>
      <c r="K162" s="49">
        <v>0.55200000000000005</v>
      </c>
      <c r="L162" s="50">
        <v>4.0999999999999999E-4</v>
      </c>
      <c r="M162" s="50">
        <v>4.0999999999999999E-4</v>
      </c>
      <c r="N162" s="49"/>
      <c r="O162" s="49">
        <v>0.08</v>
      </c>
      <c r="P162" s="49">
        <v>1.2999999999999999E-3</v>
      </c>
      <c r="Q162" s="49"/>
      <c r="R162" s="49"/>
      <c r="S162" s="49">
        <v>4.2999999999999997E-2</v>
      </c>
    </row>
    <row r="163" spans="1:19" x14ac:dyDescent="0.2">
      <c r="A163" s="36" t="s">
        <v>110</v>
      </c>
      <c r="B163" s="54" t="s">
        <v>184</v>
      </c>
      <c r="C163" s="102">
        <v>42501.416666666664</v>
      </c>
      <c r="D163" s="43">
        <v>1440</v>
      </c>
      <c r="E163" s="57">
        <f t="shared" si="2"/>
        <v>40.776479999999999</v>
      </c>
      <c r="F163" s="49">
        <v>0.17</v>
      </c>
      <c r="G163" s="49">
        <v>3.5E-4</v>
      </c>
      <c r="H163" s="49">
        <v>1.1999999999999999E-4</v>
      </c>
      <c r="I163" s="49"/>
      <c r="J163" s="50">
        <v>3.2000000000000002E-3</v>
      </c>
      <c r="K163" s="49">
        <v>1.77</v>
      </c>
      <c r="L163" s="50">
        <v>2.5000000000000001E-3</v>
      </c>
      <c r="M163" s="50">
        <v>2.5000000000000001E-3</v>
      </c>
      <c r="N163" s="49"/>
      <c r="O163" s="49">
        <v>6.4000000000000001E-2</v>
      </c>
      <c r="P163" s="49">
        <v>1.2999999999999999E-3</v>
      </c>
      <c r="Q163" s="49"/>
      <c r="R163" s="49"/>
      <c r="S163" s="49">
        <v>4.4999999999999998E-2</v>
      </c>
    </row>
    <row r="164" spans="1:19" x14ac:dyDescent="0.2">
      <c r="A164" s="36" t="s">
        <v>110</v>
      </c>
      <c r="B164" s="54" t="s">
        <v>184</v>
      </c>
      <c r="C164" s="102">
        <v>42509.628472222219</v>
      </c>
      <c r="D164" s="43">
        <v>1730</v>
      </c>
      <c r="E164" s="57">
        <f t="shared" si="2"/>
        <v>48.988409999999995</v>
      </c>
      <c r="F164" s="49">
        <v>0.15</v>
      </c>
      <c r="G164" s="49">
        <v>2.9999999999999997E-4</v>
      </c>
      <c r="H164" s="49">
        <v>1.1999999999999999E-4</v>
      </c>
      <c r="I164" s="49"/>
      <c r="J164" s="50">
        <v>3.2000000000000002E-3</v>
      </c>
      <c r="K164" s="49">
        <v>1.9200000000000002</v>
      </c>
      <c r="L164" s="50">
        <v>6.4999999999999997E-4</v>
      </c>
      <c r="M164" s="50">
        <v>6.4999999999999997E-4</v>
      </c>
      <c r="N164" s="49"/>
      <c r="O164" s="49">
        <v>5.5E-2</v>
      </c>
      <c r="P164" s="49">
        <v>1.2999999999999999E-3</v>
      </c>
      <c r="Q164" s="49"/>
      <c r="R164" s="49"/>
      <c r="S164" s="49">
        <v>4.4999999999999998E-2</v>
      </c>
    </row>
    <row r="165" spans="1:19" x14ac:dyDescent="0.2">
      <c r="A165" s="36" t="s">
        <v>110</v>
      </c>
      <c r="B165" s="54" t="s">
        <v>184</v>
      </c>
      <c r="C165" s="102">
        <v>42516.590277777781</v>
      </c>
      <c r="D165" s="43">
        <v>2560</v>
      </c>
      <c r="E165" s="57">
        <f t="shared" si="2"/>
        <v>72.491519999999994</v>
      </c>
      <c r="F165" s="49">
        <v>0.11</v>
      </c>
      <c r="G165" s="49">
        <v>2.3999999999999998E-4</v>
      </c>
      <c r="H165" s="49">
        <v>1.1999999999999999E-4</v>
      </c>
      <c r="I165" s="49"/>
      <c r="J165" s="50">
        <v>3.2000000000000002E-3</v>
      </c>
      <c r="K165" s="49">
        <v>2.36</v>
      </c>
      <c r="L165" s="50">
        <v>8.9000000000000006E-4</v>
      </c>
      <c r="M165" s="50">
        <v>8.9000000000000006E-4</v>
      </c>
      <c r="N165" s="49"/>
      <c r="O165" s="49">
        <v>5.2999999999999999E-2</v>
      </c>
      <c r="P165" s="49">
        <v>1.2999999999999999E-3</v>
      </c>
      <c r="Q165" s="49"/>
      <c r="R165" s="49"/>
      <c r="S165" s="49">
        <v>3.5999999999999997E-2</v>
      </c>
    </row>
    <row r="166" spans="1:19" x14ac:dyDescent="0.2">
      <c r="A166" s="36" t="s">
        <v>110</v>
      </c>
      <c r="B166" s="54" t="s">
        <v>184</v>
      </c>
      <c r="C166" s="102">
        <v>42527.691666666666</v>
      </c>
      <c r="D166" s="43">
        <v>5110</v>
      </c>
      <c r="E166" s="57">
        <f t="shared" si="2"/>
        <v>144.69987</v>
      </c>
      <c r="F166" s="49">
        <v>4.7E-2</v>
      </c>
      <c r="G166" s="49">
        <v>3.6999999999999999E-4</v>
      </c>
      <c r="H166" s="49">
        <v>1.1E-4</v>
      </c>
      <c r="I166" s="49">
        <v>19</v>
      </c>
      <c r="J166" s="50">
        <v>2.3999999999999998E-3</v>
      </c>
      <c r="K166" s="49">
        <v>7.9470000000000001</v>
      </c>
      <c r="L166" s="50">
        <v>9.3999999999999997E-4</v>
      </c>
      <c r="M166" s="50">
        <v>9.3999999999999997E-4</v>
      </c>
      <c r="N166" s="49">
        <v>2.5</v>
      </c>
      <c r="O166" s="49">
        <v>4.4999999999999998E-2</v>
      </c>
      <c r="P166" s="49">
        <v>4.0000000000000002E-4</v>
      </c>
      <c r="Q166" s="49">
        <v>0.81</v>
      </c>
      <c r="R166" s="49">
        <v>1.7</v>
      </c>
      <c r="S166" s="49">
        <v>2.1999999999999999E-2</v>
      </c>
    </row>
    <row r="167" spans="1:19" x14ac:dyDescent="0.2">
      <c r="A167" s="36" t="s">
        <v>110</v>
      </c>
      <c r="B167" s="54" t="s">
        <v>184</v>
      </c>
      <c r="C167" s="102">
        <v>42527.71875</v>
      </c>
      <c r="D167" s="43">
        <v>5110</v>
      </c>
      <c r="E167" s="57">
        <f t="shared" si="2"/>
        <v>144.69987</v>
      </c>
      <c r="F167" s="49">
        <v>6.7000000000000004E-2</v>
      </c>
      <c r="G167" s="49">
        <v>2.2000000000000001E-4</v>
      </c>
      <c r="H167" s="49">
        <v>1.1999999999999999E-4</v>
      </c>
      <c r="I167" s="49"/>
      <c r="J167" s="50">
        <v>3.2000000000000002E-3</v>
      </c>
      <c r="K167" s="49">
        <v>8.7320000000000011</v>
      </c>
      <c r="L167" s="50">
        <v>1.1999999999999999E-3</v>
      </c>
      <c r="M167" s="50">
        <v>1.1999999999999999E-3</v>
      </c>
      <c r="N167" s="49"/>
      <c r="O167" s="49">
        <v>0.05</v>
      </c>
      <c r="P167" s="49">
        <v>1.2999999999999999E-3</v>
      </c>
      <c r="Q167" s="49"/>
      <c r="R167" s="49"/>
      <c r="S167" s="49">
        <v>8.6999999999999994E-3</v>
      </c>
    </row>
    <row r="168" spans="1:19" x14ac:dyDescent="0.2">
      <c r="A168" s="36" t="s">
        <v>110</v>
      </c>
      <c r="B168" s="54" t="s">
        <v>184</v>
      </c>
      <c r="C168" s="102">
        <v>42528.434027777781</v>
      </c>
      <c r="D168" s="43">
        <v>4300</v>
      </c>
      <c r="E168" s="57">
        <f t="shared" si="2"/>
        <v>121.76309999999999</v>
      </c>
      <c r="F168" s="49">
        <v>5.8000000000000003E-2</v>
      </c>
      <c r="G168" s="49">
        <v>3.6999999999999999E-4</v>
      </c>
      <c r="H168" s="49">
        <v>1.3000000000000002E-4</v>
      </c>
      <c r="I168" s="49">
        <v>20</v>
      </c>
      <c r="J168" s="50">
        <v>2.5999999999999999E-3</v>
      </c>
      <c r="K168" s="49">
        <v>4.5369999999999999</v>
      </c>
      <c r="L168" s="50">
        <v>8.9999999999999998E-4</v>
      </c>
      <c r="M168" s="50">
        <v>8.9999999999999998E-4</v>
      </c>
      <c r="N168" s="49">
        <v>2.5</v>
      </c>
      <c r="O168" s="49">
        <v>4.9000000000000002E-2</v>
      </c>
      <c r="P168" s="49">
        <v>5.1000000000000004E-4</v>
      </c>
      <c r="Q168" s="49">
        <v>0.75</v>
      </c>
      <c r="R168" s="49">
        <v>2.1</v>
      </c>
      <c r="S168" s="49">
        <v>2.7E-2</v>
      </c>
    </row>
    <row r="169" spans="1:19" x14ac:dyDescent="0.2">
      <c r="A169" s="36" t="s">
        <v>110</v>
      </c>
      <c r="B169" s="54" t="s">
        <v>184</v>
      </c>
      <c r="C169" s="102">
        <v>42528.479166666664</v>
      </c>
      <c r="D169" s="43">
        <v>4300</v>
      </c>
      <c r="E169" s="57">
        <f t="shared" si="2"/>
        <v>121.76309999999999</v>
      </c>
      <c r="F169" s="49">
        <v>4.5999999999999999E-2</v>
      </c>
      <c r="G169" s="49">
        <v>3.6999999999999999E-4</v>
      </c>
      <c r="H169" s="49">
        <v>1.3000000000000002E-4</v>
      </c>
      <c r="I169" s="49">
        <v>21</v>
      </c>
      <c r="J169" s="50">
        <v>2.5000000000000001E-3</v>
      </c>
      <c r="K169" s="49">
        <v>4.8560000000000008</v>
      </c>
      <c r="L169" s="50">
        <v>6.4000000000000005E-4</v>
      </c>
      <c r="M169" s="50">
        <v>6.4000000000000005E-4</v>
      </c>
      <c r="N169" s="49">
        <v>2.6</v>
      </c>
      <c r="O169" s="49">
        <v>4.8000000000000001E-2</v>
      </c>
      <c r="P169" s="49">
        <v>4.8999999999999998E-4</v>
      </c>
      <c r="Q169" s="49">
        <v>0.76</v>
      </c>
      <c r="R169" s="49">
        <v>2</v>
      </c>
      <c r="S169" s="49">
        <v>0.03</v>
      </c>
    </row>
    <row r="170" spans="1:19" x14ac:dyDescent="0.2">
      <c r="A170" s="36" t="s">
        <v>110</v>
      </c>
      <c r="B170" s="54" t="s">
        <v>184</v>
      </c>
      <c r="C170" s="102">
        <v>42528.479166666664</v>
      </c>
      <c r="D170" s="43">
        <v>4300</v>
      </c>
      <c r="E170" s="57">
        <f t="shared" si="2"/>
        <v>121.76309999999999</v>
      </c>
      <c r="F170" s="49">
        <v>5.0999999999999997E-2</v>
      </c>
      <c r="G170" s="49">
        <v>3.6999999999999999E-4</v>
      </c>
      <c r="H170" s="49">
        <v>1.3000000000000002E-4</v>
      </c>
      <c r="I170" s="49">
        <v>21</v>
      </c>
      <c r="J170" s="50">
        <v>2.5999999999999999E-3</v>
      </c>
      <c r="K170" s="49">
        <v>4.1509999999999998</v>
      </c>
      <c r="L170" s="50">
        <v>7.2999999999999996E-4</v>
      </c>
      <c r="M170" s="50">
        <v>7.2999999999999996E-4</v>
      </c>
      <c r="N170" s="49">
        <v>2.7</v>
      </c>
      <c r="O170" s="49">
        <v>5.0999999999999997E-2</v>
      </c>
      <c r="P170" s="49">
        <v>5.2000000000000006E-4</v>
      </c>
      <c r="Q170" s="49">
        <v>0.78</v>
      </c>
      <c r="R170" s="49">
        <v>2</v>
      </c>
      <c r="S170" s="49">
        <v>0.03</v>
      </c>
    </row>
    <row r="171" spans="1:19" x14ac:dyDescent="0.2">
      <c r="A171" s="36" t="s">
        <v>110</v>
      </c>
      <c r="B171" s="54" t="s">
        <v>184</v>
      </c>
      <c r="C171" s="102">
        <v>42536.604166666664</v>
      </c>
      <c r="D171" s="43">
        <v>2750</v>
      </c>
      <c r="E171" s="57">
        <f t="shared" si="2"/>
        <v>77.871749999999992</v>
      </c>
      <c r="F171" s="49">
        <v>9.4E-2</v>
      </c>
      <c r="G171" s="49">
        <v>2.3000000000000001E-4</v>
      </c>
      <c r="H171" s="49">
        <v>1.4999999999999999E-4</v>
      </c>
      <c r="I171" s="49"/>
      <c r="J171" s="50">
        <v>3.2000000000000002E-3</v>
      </c>
      <c r="K171" s="49">
        <v>1.2899999999999998</v>
      </c>
      <c r="L171" s="50">
        <v>2E-3</v>
      </c>
      <c r="M171" s="50">
        <v>2E-3</v>
      </c>
      <c r="N171" s="49"/>
      <c r="O171" s="49">
        <v>7.4999999999999997E-2</v>
      </c>
      <c r="P171" s="49">
        <v>1.2999999999999999E-3</v>
      </c>
      <c r="Q171" s="49"/>
      <c r="R171" s="49"/>
      <c r="S171" s="49">
        <v>4.4999999999999998E-2</v>
      </c>
    </row>
    <row r="177" spans="1:19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 x14ac:dyDescent="0.2">
      <c r="A178" s="36" t="s">
        <v>186</v>
      </c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 x14ac:dyDescent="0.2">
      <c r="A179" s="36" t="s">
        <v>187</v>
      </c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 x14ac:dyDescent="0.2">
      <c r="A180" s="37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</row>
    <row r="230" spans="1:19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</row>
    <row r="231" spans="1:19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</row>
    <row r="232" spans="1:19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</row>
    <row r="233" spans="1:19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</row>
    <row r="234" spans="1:19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</row>
    <row r="235" spans="1:19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</row>
    <row r="236" spans="1:19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</row>
    <row r="237" spans="1:19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</row>
    <row r="246" spans="1:19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</row>
    <row r="247" spans="1:19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</row>
    <row r="248" spans="1:19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</row>
    <row r="249" spans="1:19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</row>
    <row r="250" spans="1:19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</row>
    <row r="251" spans="1:19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</row>
    <row r="252" spans="1:19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</row>
    <row r="253" spans="1:19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</row>
    <row r="254" spans="1:19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</row>
    <row r="255" spans="1:19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</row>
    <row r="256" spans="1:19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</row>
    <row r="257" spans="1:19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</row>
    <row r="265" spans="1:19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</row>
    <row r="266" spans="1:19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</row>
    <row r="267" spans="1:19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</row>
    <row r="268" spans="1:19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</row>
    <row r="269" spans="1:19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</row>
    <row r="270" spans="1:19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</row>
    <row r="271" spans="1:19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</row>
    <row r="272" spans="1:19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</row>
    <row r="273" spans="1:19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</row>
    <row r="274" spans="1:19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</row>
    <row r="275" spans="1:19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</row>
    <row r="276" spans="1:19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</row>
    <row r="277" spans="1:19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</row>
    <row r="278" spans="1:19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</row>
    <row r="279" spans="1:19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</row>
    <row r="280" spans="1:19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</row>
    <row r="286" spans="1:19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</row>
    <row r="287" spans="1:19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</row>
    <row r="288" spans="1:19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</row>
    <row r="289" spans="1:19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</row>
    <row r="290" spans="1:19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</row>
    <row r="291" spans="1:19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</row>
    <row r="292" spans="1:19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</row>
    <row r="293" spans="1:19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</row>
    <row r="294" spans="1:19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</row>
    <row r="295" spans="1:19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</row>
    <row r="296" spans="1:19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</row>
    <row r="297" spans="1:19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</row>
    <row r="298" spans="1:19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</row>
    <row r="299" spans="1:19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  <row r="304" spans="1:19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</row>
    <row r="305" spans="1:19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</row>
    <row r="306" spans="1:19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</row>
    <row r="307" spans="1:19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</row>
    <row r="308" spans="1:19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</row>
    <row r="309" spans="1:19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</row>
    <row r="310" spans="1:19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</row>
    <row r="311" spans="1:19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</row>
    <row r="312" spans="1:19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</row>
    <row r="313" spans="1:19" x14ac:dyDescent="0.2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</row>
    <row r="314" spans="1:19" x14ac:dyDescent="0.2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</row>
    <row r="315" spans="1:19" x14ac:dyDescent="0.2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</row>
    <row r="316" spans="1:19" x14ac:dyDescent="0.2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</row>
    <row r="317" spans="1:19" x14ac:dyDescent="0.2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</row>
    <row r="318" spans="1:19" x14ac:dyDescent="0.2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</row>
    <row r="319" spans="1:19" x14ac:dyDescent="0.2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</row>
    <row r="320" spans="1:19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</row>
    <row r="321" spans="1:19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</row>
    <row r="322" spans="1:19" x14ac:dyDescent="0.2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</row>
    <row r="323" spans="1:19" x14ac:dyDescent="0.2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</row>
    <row r="324" spans="1:19" x14ac:dyDescent="0.2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</row>
    <row r="325" spans="1:19" x14ac:dyDescent="0.2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</row>
    <row r="326" spans="1:19" x14ac:dyDescent="0.2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</row>
    <row r="327" spans="1:19" x14ac:dyDescent="0.2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</row>
    <row r="328" spans="1:19" x14ac:dyDescent="0.2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</row>
    <row r="329" spans="1:19" x14ac:dyDescent="0.2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</row>
    <row r="330" spans="1:19" x14ac:dyDescent="0.2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</row>
    <row r="331" spans="1:19" x14ac:dyDescent="0.2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</row>
    <row r="332" spans="1:19" x14ac:dyDescent="0.2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</row>
    <row r="333" spans="1:19" x14ac:dyDescent="0.2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</row>
    <row r="334" spans="1:19" x14ac:dyDescent="0.2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</row>
    <row r="335" spans="1:19" x14ac:dyDescent="0.2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</row>
    <row r="336" spans="1:19" x14ac:dyDescent="0.2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</row>
    <row r="337" spans="1:19" x14ac:dyDescent="0.2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</row>
    <row r="338" spans="1:19" x14ac:dyDescent="0.2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</row>
    <row r="339" spans="1:19" x14ac:dyDescent="0.2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</row>
    <row r="340" spans="1:19" x14ac:dyDescent="0.2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</row>
    <row r="341" spans="1:19" x14ac:dyDescent="0.2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</row>
    <row r="342" spans="1:19" x14ac:dyDescent="0.2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</row>
    <row r="343" spans="1:19" x14ac:dyDescent="0.2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</row>
    <row r="344" spans="1:19" x14ac:dyDescent="0.2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</row>
    <row r="345" spans="1:19" x14ac:dyDescent="0.2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</row>
    <row r="346" spans="1:19" x14ac:dyDescent="0.2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</row>
    <row r="347" spans="1:19" x14ac:dyDescent="0.2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</row>
    <row r="348" spans="1:19" x14ac:dyDescent="0.2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</row>
    <row r="349" spans="1:19" x14ac:dyDescent="0.2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</row>
    <row r="350" spans="1:19" x14ac:dyDescent="0.2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</row>
    <row r="351" spans="1:19" x14ac:dyDescent="0.2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</row>
    <row r="352" spans="1:19" x14ac:dyDescent="0.2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</row>
    <row r="353" spans="1:19" x14ac:dyDescent="0.2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</row>
    <row r="354" spans="1:19" x14ac:dyDescent="0.2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</row>
    <row r="355" spans="1:19" x14ac:dyDescent="0.2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</row>
    <row r="356" spans="1:19" x14ac:dyDescent="0.2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</row>
    <row r="357" spans="1:19" x14ac:dyDescent="0.2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</row>
    <row r="358" spans="1:19" x14ac:dyDescent="0.2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</row>
    <row r="359" spans="1:19" x14ac:dyDescent="0.2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</row>
    <row r="360" spans="1:19" x14ac:dyDescent="0.2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</row>
    <row r="361" spans="1:19" x14ac:dyDescent="0.2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</row>
    <row r="362" spans="1:19" x14ac:dyDescent="0.2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</row>
    <row r="363" spans="1:19" x14ac:dyDescent="0.2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</row>
    <row r="364" spans="1:19" x14ac:dyDescent="0.2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</row>
    <row r="365" spans="1:19" x14ac:dyDescent="0.2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</row>
    <row r="366" spans="1:19" x14ac:dyDescent="0.2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</row>
    <row r="367" spans="1:19" x14ac:dyDescent="0.2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</row>
    <row r="368" spans="1:19" x14ac:dyDescent="0.2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</row>
    <row r="369" spans="1:19" x14ac:dyDescent="0.2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</row>
    <row r="370" spans="1:19" x14ac:dyDescent="0.2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</row>
    <row r="371" spans="1:19" x14ac:dyDescent="0.2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</row>
    <row r="372" spans="1:19" x14ac:dyDescent="0.2">
      <c r="A372"/>
      <c r="B372"/>
      <c r="C372"/>
      <c r="D372"/>
      <c r="E372"/>
      <c r="F372"/>
      <c r="G372"/>
      <c r="H372"/>
      <c r="I372"/>
      <c r="J372"/>
      <c r="K372" s="23"/>
      <c r="L372"/>
      <c r="M372"/>
      <c r="N372"/>
      <c r="O372"/>
      <c r="P372"/>
      <c r="Q372"/>
      <c r="R372"/>
      <c r="S372"/>
    </row>
    <row r="373" spans="1:19" x14ac:dyDescent="0.2">
      <c r="C373" s="22"/>
      <c r="D373" s="25"/>
      <c r="E373" s="25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1"/>
      <c r="S373" s="21"/>
    </row>
    <row r="374" spans="1:19" x14ac:dyDescent="0.2">
      <c r="C374" s="22"/>
      <c r="D374" s="25"/>
      <c r="E374" s="25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1"/>
      <c r="S374" s="21"/>
    </row>
    <row r="375" spans="1:19" x14ac:dyDescent="0.2">
      <c r="C375" s="22"/>
      <c r="D375" s="25"/>
      <c r="E375" s="25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1"/>
      <c r="S375" s="21"/>
    </row>
    <row r="376" spans="1:19" x14ac:dyDescent="0.2">
      <c r="C376" s="22"/>
      <c r="D376" s="25"/>
      <c r="E376" s="25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1"/>
      <c r="S376" s="21"/>
    </row>
    <row r="377" spans="1:19" x14ac:dyDescent="0.2">
      <c r="C377" s="22"/>
      <c r="D377" s="25"/>
      <c r="E377" s="25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1"/>
      <c r="S377" s="21"/>
    </row>
    <row r="378" spans="1:19" x14ac:dyDescent="0.2">
      <c r="C378" s="22"/>
      <c r="D378" s="25"/>
      <c r="E378" s="25"/>
      <c r="F378" s="23"/>
      <c r="G378" s="23"/>
      <c r="H378" s="23"/>
      <c r="I378" s="23"/>
      <c r="J378" s="23"/>
      <c r="K378" s="21"/>
      <c r="L378" s="23"/>
      <c r="M378" s="23"/>
      <c r="N378" s="23"/>
      <c r="O378" s="23"/>
      <c r="P378" s="23"/>
      <c r="Q378" s="23"/>
      <c r="R378" s="21"/>
      <c r="S378" s="21"/>
    </row>
    <row r="379" spans="1:19" x14ac:dyDescent="0.2">
      <c r="C379" s="22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</row>
    <row r="380" spans="1:19" x14ac:dyDescent="0.2">
      <c r="C380" s="22"/>
      <c r="F380" s="21"/>
      <c r="G380" s="21"/>
      <c r="H380" s="21"/>
      <c r="I380" s="21"/>
      <c r="J380" s="21"/>
      <c r="L380" s="21"/>
      <c r="M380" s="21"/>
      <c r="N380" s="21"/>
      <c r="O380" s="21"/>
      <c r="P380" s="21"/>
      <c r="Q380" s="21"/>
      <c r="R380" s="21"/>
      <c r="S380" s="21"/>
    </row>
  </sheetData>
  <pageMargins left="0.7" right="0.7" top="0.75" bottom="0.75" header="0.3" footer="0.3"/>
  <pageSetup scale="18" orientation="landscape" r:id="rId1"/>
  <headerFooter>
    <oddFooter>&amp;L&amp;Z&amp;F &amp;R&amp;D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AW179"/>
  <sheetViews>
    <sheetView workbookViewId="0">
      <pane ySplit="1200" activePane="bottomLeft"/>
      <selection activeCell="O1" sqref="O1"/>
      <selection pane="bottomLeft" activeCell="AW22" sqref="AW22"/>
    </sheetView>
  </sheetViews>
  <sheetFormatPr defaultRowHeight="12.75" x14ac:dyDescent="0.2"/>
  <cols>
    <col min="1" max="1" width="11.7109375" customWidth="1"/>
    <col min="2" max="2" width="11.7109375" bestFit="1" customWidth="1"/>
    <col min="3" max="3" width="19.7109375" customWidth="1"/>
    <col min="4" max="19" width="11.7109375" customWidth="1"/>
  </cols>
  <sheetData>
    <row r="1" spans="1:49" ht="18.75" x14ac:dyDescent="0.3">
      <c r="A1" s="105" t="s">
        <v>109</v>
      </c>
      <c r="B1" s="106"/>
      <c r="C1" s="107"/>
      <c r="D1" s="108" t="s">
        <v>188</v>
      </c>
      <c r="E1" s="108"/>
      <c r="F1" s="109" t="s">
        <v>198</v>
      </c>
      <c r="G1" s="106"/>
      <c r="H1" s="109" t="s">
        <v>112</v>
      </c>
      <c r="I1" s="105" t="s">
        <v>171</v>
      </c>
      <c r="J1" s="106"/>
      <c r="K1" s="106"/>
      <c r="L1" s="106"/>
      <c r="M1" s="106"/>
      <c r="N1" s="106"/>
      <c r="O1" s="109" t="s">
        <v>113</v>
      </c>
      <c r="P1" s="106"/>
      <c r="Q1" s="106"/>
      <c r="R1" s="106"/>
      <c r="S1" s="106"/>
    </row>
    <row r="2" spans="1:49" ht="21" x14ac:dyDescent="0.35">
      <c r="A2" s="19" t="s">
        <v>35</v>
      </c>
      <c r="B2" s="26"/>
      <c r="C2" s="41" t="s">
        <v>36</v>
      </c>
      <c r="D2" s="41" t="s">
        <v>197</v>
      </c>
      <c r="E2" s="41"/>
      <c r="F2" s="41" t="s">
        <v>97</v>
      </c>
      <c r="G2" s="41" t="s">
        <v>98</v>
      </c>
      <c r="H2" s="41" t="s">
        <v>99</v>
      </c>
      <c r="I2" s="66" t="s">
        <v>100</v>
      </c>
      <c r="J2" s="41" t="s">
        <v>101</v>
      </c>
      <c r="K2" s="41" t="s">
        <v>102</v>
      </c>
      <c r="L2" s="41" t="s">
        <v>103</v>
      </c>
      <c r="M2" s="66" t="s">
        <v>104</v>
      </c>
      <c r="N2" s="41" t="s">
        <v>105</v>
      </c>
      <c r="O2" s="66" t="s">
        <v>106</v>
      </c>
      <c r="P2" s="66" t="s">
        <v>107</v>
      </c>
      <c r="Q2" s="41" t="s">
        <v>108</v>
      </c>
      <c r="R2" s="46"/>
      <c r="S2" s="19"/>
      <c r="W2" t="s">
        <v>186</v>
      </c>
      <c r="AK2" t="s">
        <v>173</v>
      </c>
    </row>
    <row r="3" spans="1:49" x14ac:dyDescent="0.2">
      <c r="A3" s="19"/>
      <c r="B3" s="26" t="s">
        <v>110</v>
      </c>
      <c r="C3" s="42">
        <v>39819.715277777781</v>
      </c>
      <c r="D3" s="57">
        <v>1.8864907251724818</v>
      </c>
      <c r="E3" s="57"/>
      <c r="F3" s="51">
        <v>7.3999999999999996E-2</v>
      </c>
      <c r="G3" s="51">
        <v>0</v>
      </c>
      <c r="H3" s="45"/>
      <c r="I3" s="65"/>
      <c r="J3" s="51">
        <v>3.0000000000000024E-4</v>
      </c>
      <c r="K3" s="51">
        <v>0.159</v>
      </c>
      <c r="L3" s="51"/>
      <c r="M3" s="65"/>
      <c r="N3" s="51">
        <v>2.2800000000000011E-2</v>
      </c>
      <c r="O3" s="65"/>
      <c r="P3" s="65"/>
      <c r="Q3" s="51">
        <v>1.1899999999999992E-2</v>
      </c>
      <c r="R3" s="19"/>
      <c r="S3" s="19"/>
      <c r="W3" t="s">
        <v>120</v>
      </c>
    </row>
    <row r="4" spans="1:49" ht="18.75" x14ac:dyDescent="0.3">
      <c r="A4" s="19"/>
      <c r="B4" s="26"/>
      <c r="C4" s="42">
        <v>39819.725694444445</v>
      </c>
      <c r="D4" s="57">
        <v>1.8864907251724818</v>
      </c>
      <c r="E4" s="57"/>
      <c r="F4" s="51">
        <v>8.4000000000000005E-2</v>
      </c>
      <c r="G4" s="51">
        <v>0</v>
      </c>
      <c r="H4" s="45">
        <v>2.0000000000000019E-5</v>
      </c>
      <c r="I4" s="65"/>
      <c r="J4" s="51">
        <v>6.0000000000000006E-4</v>
      </c>
      <c r="K4" s="51">
        <v>0.17499999999999999</v>
      </c>
      <c r="L4" s="51"/>
      <c r="M4" s="65"/>
      <c r="N4" s="51">
        <v>2.4900000000000005E-2</v>
      </c>
      <c r="O4" s="65"/>
      <c r="P4" s="65"/>
      <c r="Q4" s="51">
        <v>1.4600000000000009E-2</v>
      </c>
      <c r="R4" s="19"/>
      <c r="S4" s="38"/>
      <c r="T4" s="29"/>
      <c r="U4" s="29"/>
      <c r="V4" s="29"/>
      <c r="W4" s="29"/>
      <c r="X4" s="29"/>
      <c r="Y4" s="67" t="s">
        <v>183</v>
      </c>
      <c r="Z4" s="67"/>
      <c r="AA4" s="67"/>
      <c r="AB4" s="67"/>
      <c r="AC4" s="67"/>
      <c r="AD4" s="67"/>
      <c r="AE4" s="67"/>
      <c r="AF4" s="29"/>
      <c r="AG4" s="29"/>
      <c r="AI4" s="68"/>
      <c r="AJ4" s="69"/>
      <c r="AK4" s="69"/>
      <c r="AL4" s="69"/>
      <c r="AM4" s="69"/>
      <c r="AN4" s="69"/>
      <c r="AO4" s="70" t="s">
        <v>121</v>
      </c>
      <c r="AP4" s="70"/>
      <c r="AQ4" s="70"/>
      <c r="AR4" s="70"/>
      <c r="AS4" s="70"/>
      <c r="AT4" s="70"/>
      <c r="AU4" s="70"/>
      <c r="AV4" s="69"/>
      <c r="AW4" s="69"/>
    </row>
    <row r="5" spans="1:49" x14ac:dyDescent="0.2">
      <c r="A5" s="19"/>
      <c r="B5" s="26"/>
      <c r="C5" s="42">
        <v>39850.552083333336</v>
      </c>
      <c r="D5" s="57">
        <v>1.8864907251724818</v>
      </c>
      <c r="E5" s="57"/>
      <c r="F5" s="51">
        <v>0.27800000000000002</v>
      </c>
      <c r="G5" s="51">
        <v>0</v>
      </c>
      <c r="H5" s="45">
        <v>3.0000000000000028E-5</v>
      </c>
      <c r="I5" s="65"/>
      <c r="J5" s="51">
        <v>1.5E-3</v>
      </c>
      <c r="K5" s="51">
        <v>0.45200000000000001</v>
      </c>
      <c r="L5" s="51">
        <v>3.0000000000000001E-3</v>
      </c>
      <c r="M5" s="65"/>
      <c r="N5" s="51">
        <v>1.4999999999999999E-2</v>
      </c>
      <c r="O5" s="65"/>
      <c r="P5" s="65"/>
      <c r="Q5" s="51">
        <v>1.5699999999999988E-2</v>
      </c>
      <c r="R5" s="19"/>
      <c r="S5" s="19"/>
    </row>
    <row r="6" spans="1:49" x14ac:dyDescent="0.2">
      <c r="A6" s="19"/>
      <c r="B6" s="26"/>
      <c r="C6" s="42">
        <v>39850.586805555555</v>
      </c>
      <c r="D6" s="57">
        <v>1.8864907251724818</v>
      </c>
      <c r="E6" s="57"/>
      <c r="F6" s="51">
        <v>0.215</v>
      </c>
      <c r="G6" s="51">
        <v>0</v>
      </c>
      <c r="H6" s="45">
        <v>1.4000000000000001E-4</v>
      </c>
      <c r="I6" s="65"/>
      <c r="J6" s="51">
        <v>2E-3</v>
      </c>
      <c r="K6" s="51">
        <v>0.38</v>
      </c>
      <c r="L6" s="51">
        <v>1.8999999999999996E-3</v>
      </c>
      <c r="M6" s="65"/>
      <c r="N6" s="51">
        <v>3.1099999999999996E-2</v>
      </c>
      <c r="O6" s="65"/>
      <c r="P6" s="65"/>
      <c r="Q6" s="51">
        <v>0.02</v>
      </c>
      <c r="R6" s="19"/>
      <c r="S6" s="19"/>
    </row>
    <row r="7" spans="1:49" x14ac:dyDescent="0.2">
      <c r="A7" s="19"/>
      <c r="B7" s="26"/>
      <c r="C7" s="42">
        <v>39875.416666666664</v>
      </c>
      <c r="D7" s="57">
        <v>1.7708520116421442</v>
      </c>
      <c r="E7" s="57"/>
      <c r="F7" s="51">
        <v>0.39700000000000002</v>
      </c>
      <c r="G7" s="51">
        <v>0</v>
      </c>
      <c r="H7" s="45">
        <v>7.9999999999999993E-5</v>
      </c>
      <c r="I7" s="65"/>
      <c r="J7" s="51">
        <v>3.9000000000000003E-3</v>
      </c>
      <c r="K7" s="51">
        <v>0.70099999999999996</v>
      </c>
      <c r="L7" s="51">
        <v>4.4999999999999997E-3</v>
      </c>
      <c r="M7" s="65"/>
      <c r="N7" s="51">
        <v>5.6000000000000001E-2</v>
      </c>
      <c r="O7" s="65"/>
      <c r="P7" s="65"/>
      <c r="Q7" s="51">
        <v>3.2399999999999991E-2</v>
      </c>
      <c r="R7" s="19"/>
      <c r="S7" s="19"/>
    </row>
    <row r="8" spans="1:49" x14ac:dyDescent="0.2">
      <c r="A8" s="19"/>
      <c r="B8" s="26"/>
      <c r="C8" s="42">
        <v>39875.423611111109</v>
      </c>
      <c r="D8" s="57">
        <v>1.7708520116421442</v>
      </c>
      <c r="E8" s="57"/>
      <c r="F8" s="51">
        <v>0.32400000000000001</v>
      </c>
      <c r="G8" s="51">
        <v>0</v>
      </c>
      <c r="H8" s="45">
        <v>8.9999999999999965E-5</v>
      </c>
      <c r="I8" s="65"/>
      <c r="J8" s="51">
        <v>1.2999999999999997E-3</v>
      </c>
      <c r="K8" s="51">
        <v>0.57599999999999996</v>
      </c>
      <c r="L8" s="51">
        <v>2.7000000000000001E-3</v>
      </c>
      <c r="M8" s="65"/>
      <c r="N8" s="51">
        <v>3.5099999999999992E-2</v>
      </c>
      <c r="O8" s="65"/>
      <c r="P8" s="65"/>
      <c r="Q8" s="51">
        <v>2.3300000000000012E-2</v>
      </c>
      <c r="R8" s="19"/>
      <c r="S8" s="19"/>
    </row>
    <row r="9" spans="1:49" x14ac:dyDescent="0.2">
      <c r="A9" s="19"/>
      <c r="B9" s="26"/>
      <c r="C9" s="42">
        <v>39877.513888888891</v>
      </c>
      <c r="D9" s="57">
        <v>1.7708520116421442</v>
      </c>
      <c r="E9" s="57"/>
      <c r="F9" s="51">
        <v>0.46</v>
      </c>
      <c r="G9" s="51">
        <v>0</v>
      </c>
      <c r="H9" s="45">
        <v>1.3000000000000002E-4</v>
      </c>
      <c r="I9" s="65"/>
      <c r="J9" s="51">
        <v>2.8E-3</v>
      </c>
      <c r="K9" s="51">
        <v>0.76100000000000001</v>
      </c>
      <c r="L9" s="51">
        <v>2.8E-3</v>
      </c>
      <c r="M9" s="65"/>
      <c r="N9" s="51">
        <v>4.5699999999999991E-2</v>
      </c>
      <c r="O9" s="65"/>
      <c r="P9" s="65"/>
      <c r="Q9" s="51">
        <v>3.7700000000000004E-2</v>
      </c>
      <c r="R9" s="19"/>
      <c r="S9" s="19"/>
    </row>
    <row r="10" spans="1:49" x14ac:dyDescent="0.2">
      <c r="A10" s="19"/>
      <c r="B10" s="26"/>
      <c r="C10" s="42">
        <v>39909.524305555555</v>
      </c>
      <c r="D10" s="57">
        <v>1.9444826721501687</v>
      </c>
      <c r="E10" s="57"/>
      <c r="F10" s="51">
        <v>0.26800000000000002</v>
      </c>
      <c r="G10" s="51">
        <v>0</v>
      </c>
      <c r="H10" s="45">
        <v>9.0000000000000019E-5</v>
      </c>
      <c r="I10" s="65"/>
      <c r="J10" s="51">
        <v>1.8000000000000002E-3</v>
      </c>
      <c r="K10" s="51">
        <v>0.45500000000000002</v>
      </c>
      <c r="L10" s="51">
        <v>2.8E-3</v>
      </c>
      <c r="M10" s="65"/>
      <c r="N10" s="51">
        <v>2.8399999999999977E-2</v>
      </c>
      <c r="O10" s="65"/>
      <c r="P10" s="65"/>
      <c r="Q10" s="51">
        <v>1.8200000000000004E-2</v>
      </c>
      <c r="R10" s="19"/>
      <c r="S10" s="19"/>
    </row>
    <row r="11" spans="1:49" x14ac:dyDescent="0.2">
      <c r="A11" s="19"/>
      <c r="B11" s="26"/>
      <c r="C11" s="42">
        <v>39909.555555555555</v>
      </c>
      <c r="D11" s="57">
        <v>1.9444826721501687</v>
      </c>
      <c r="E11" s="57"/>
      <c r="F11" s="51">
        <v>0.21099999999999999</v>
      </c>
      <c r="G11" s="51">
        <v>0</v>
      </c>
      <c r="H11" s="45">
        <v>5.9999999999999995E-5</v>
      </c>
      <c r="I11" s="65"/>
      <c r="J11" s="51">
        <v>1.7999999999999997E-3</v>
      </c>
      <c r="K11" s="51">
        <v>0.36399999999999999</v>
      </c>
      <c r="L11" s="51">
        <v>2.1000000000000007E-3</v>
      </c>
      <c r="M11" s="65"/>
      <c r="N11" s="51">
        <v>2.0500000000000001E-2</v>
      </c>
      <c r="O11" s="65"/>
      <c r="P11" s="65"/>
      <c r="Q11" s="51">
        <v>2.3200000000000002E-2</v>
      </c>
      <c r="R11" s="19"/>
      <c r="S11" s="19"/>
    </row>
    <row r="12" spans="1:49" x14ac:dyDescent="0.2">
      <c r="A12" s="19"/>
      <c r="B12" s="26"/>
      <c r="C12" s="42">
        <v>39938.354166666664</v>
      </c>
      <c r="D12" s="57">
        <v>2.0334237554869499</v>
      </c>
      <c r="E12" s="57"/>
      <c r="F12" s="51">
        <v>0.54500000000000004</v>
      </c>
      <c r="G12" s="51">
        <v>0</v>
      </c>
      <c r="H12" s="45">
        <v>1.6000000000000001E-4</v>
      </c>
      <c r="I12" s="65"/>
      <c r="J12" s="51">
        <v>5.0000000000000001E-3</v>
      </c>
      <c r="K12" s="51">
        <v>0.72</v>
      </c>
      <c r="L12" s="51">
        <v>7.3999999999999995E-3</v>
      </c>
      <c r="M12" s="65"/>
      <c r="N12" s="51">
        <v>8.1200000000000008E-2</v>
      </c>
      <c r="O12" s="65"/>
      <c r="P12" s="65"/>
      <c r="Q12" s="51">
        <v>3.4300000000000004E-2</v>
      </c>
      <c r="R12" s="19"/>
      <c r="S12" s="19"/>
    </row>
    <row r="13" spans="1:49" x14ac:dyDescent="0.2">
      <c r="A13" s="19"/>
      <c r="B13" s="26"/>
      <c r="C13" s="42">
        <v>39938.357638888891</v>
      </c>
      <c r="D13" s="57">
        <v>2.0334237554869499</v>
      </c>
      <c r="E13" s="57"/>
      <c r="F13" s="51">
        <v>0.42199999999999999</v>
      </c>
      <c r="G13" s="51">
        <v>0</v>
      </c>
      <c r="H13" s="45">
        <v>1.3999999999999999E-4</v>
      </c>
      <c r="I13" s="65"/>
      <c r="J13" s="51">
        <v>4.8999999999999998E-3</v>
      </c>
      <c r="K13" s="51">
        <v>0.66900000000000004</v>
      </c>
      <c r="L13" s="51">
        <v>6.9000000000000008E-3</v>
      </c>
      <c r="M13" s="65"/>
      <c r="N13" s="51">
        <v>6.93E-2</v>
      </c>
      <c r="O13" s="65"/>
      <c r="P13" s="65"/>
      <c r="Q13" s="51">
        <v>3.8199999999999998E-2</v>
      </c>
      <c r="R13" s="19"/>
      <c r="S13" s="19"/>
    </row>
    <row r="14" spans="1:49" x14ac:dyDescent="0.2">
      <c r="A14" s="19"/>
      <c r="B14" s="26"/>
      <c r="C14" s="42">
        <v>39965.458333333336</v>
      </c>
      <c r="D14" s="57">
        <v>2.8959747323590648</v>
      </c>
      <c r="E14" s="57"/>
      <c r="F14" s="51">
        <v>0.32400000000000001</v>
      </c>
      <c r="G14" s="51">
        <v>0</v>
      </c>
      <c r="H14" s="45">
        <v>1.6000000000000001E-4</v>
      </c>
      <c r="I14" s="65"/>
      <c r="J14" s="51">
        <v>3.5999999999999999E-3</v>
      </c>
      <c r="K14" s="51">
        <v>0.45500000000000002</v>
      </c>
      <c r="L14" s="51">
        <v>5.0999999999999995E-3</v>
      </c>
      <c r="M14" s="65"/>
      <c r="N14" s="51">
        <v>5.0499999999999996E-2</v>
      </c>
      <c r="O14" s="65"/>
      <c r="P14" s="65"/>
      <c r="Q14" s="51">
        <v>2.5199999999999997E-2</v>
      </c>
      <c r="R14" s="19"/>
      <c r="S14" s="19"/>
    </row>
    <row r="15" spans="1:49" x14ac:dyDescent="0.2">
      <c r="A15" s="19"/>
      <c r="B15" s="26"/>
      <c r="C15" s="42">
        <v>39965.479166666664</v>
      </c>
      <c r="D15" s="57">
        <v>2.8959747323590648</v>
      </c>
      <c r="E15" s="57"/>
      <c r="F15" s="51">
        <v>0.32200000000000001</v>
      </c>
      <c r="G15" s="51">
        <v>0</v>
      </c>
      <c r="H15" s="45">
        <v>4.9999999999999989E-5</v>
      </c>
      <c r="I15" s="65"/>
      <c r="J15" s="51">
        <v>3.3E-3</v>
      </c>
      <c r="K15" s="51">
        <v>0.443</v>
      </c>
      <c r="L15" s="51">
        <v>4.5999999999999999E-3</v>
      </c>
      <c r="M15" s="65"/>
      <c r="N15" s="51">
        <v>4.02E-2</v>
      </c>
      <c r="O15" s="65"/>
      <c r="P15" s="65"/>
      <c r="Q15" s="51">
        <v>2.5299999999999996E-2</v>
      </c>
      <c r="R15" s="19"/>
      <c r="S15" s="19"/>
    </row>
    <row r="16" spans="1:49" x14ac:dyDescent="0.2">
      <c r="A16" s="19"/>
      <c r="B16" s="26"/>
      <c r="C16" s="42">
        <v>39995.392361111109</v>
      </c>
      <c r="D16" s="57">
        <v>2.8920946026904804</v>
      </c>
      <c r="E16" s="57"/>
      <c r="F16" s="51">
        <v>0.437</v>
      </c>
      <c r="G16" s="51">
        <v>0</v>
      </c>
      <c r="H16" s="45">
        <v>2.9999999999999997E-5</v>
      </c>
      <c r="I16" s="65"/>
      <c r="J16" s="51">
        <v>3.2000000000000002E-3</v>
      </c>
      <c r="K16" s="51">
        <v>0.55300000000000005</v>
      </c>
      <c r="L16" s="51">
        <v>2.5999999999999994E-3</v>
      </c>
      <c r="M16" s="65"/>
      <c r="N16" s="51">
        <v>4.7E-2</v>
      </c>
      <c r="O16" s="65"/>
      <c r="P16" s="65"/>
      <c r="Q16" s="51">
        <v>2.8500000000000001E-2</v>
      </c>
      <c r="R16" s="19"/>
      <c r="S16" s="19"/>
    </row>
    <row r="17" spans="1:19" x14ac:dyDescent="0.2">
      <c r="A17" s="19"/>
      <c r="B17" s="26"/>
      <c r="C17" s="42">
        <v>39995.402777777781</v>
      </c>
      <c r="D17" s="57">
        <v>2.8920946026904804</v>
      </c>
      <c r="E17" s="57"/>
      <c r="F17" s="51">
        <v>0.41399999999999998</v>
      </c>
      <c r="G17" s="51">
        <v>0</v>
      </c>
      <c r="H17" s="45"/>
      <c r="I17" s="65"/>
      <c r="J17" s="51">
        <v>3.0999999999999999E-3</v>
      </c>
      <c r="K17" s="51">
        <v>0.53200000000000003</v>
      </c>
      <c r="L17" s="51">
        <v>2.5999999999999994E-3</v>
      </c>
      <c r="M17" s="65"/>
      <c r="N17" s="51">
        <v>0.05</v>
      </c>
      <c r="O17" s="65"/>
      <c r="P17" s="65"/>
      <c r="Q17" s="51">
        <v>2.3200000000000002E-2</v>
      </c>
      <c r="R17" s="19"/>
      <c r="S17" s="19"/>
    </row>
    <row r="18" spans="1:19" x14ac:dyDescent="0.2">
      <c r="A18" s="19"/>
      <c r="B18" s="26"/>
      <c r="C18" s="42">
        <v>40031.458333333336</v>
      </c>
      <c r="D18" s="57">
        <v>2.1367205671564067</v>
      </c>
      <c r="E18" s="57"/>
      <c r="F18" s="51">
        <v>5.8000000000000003E-2</v>
      </c>
      <c r="G18" s="51">
        <v>0</v>
      </c>
      <c r="H18" s="45"/>
      <c r="I18" s="65"/>
      <c r="J18" s="51">
        <v>4.0000000000000013E-4</v>
      </c>
      <c r="K18" s="51">
        <v>0.108</v>
      </c>
      <c r="L18" s="58"/>
      <c r="M18" s="65"/>
      <c r="N18" s="51">
        <v>2.3299999999999998E-2</v>
      </c>
      <c r="O18" s="65"/>
      <c r="P18" s="65"/>
      <c r="Q18" s="51">
        <v>0</v>
      </c>
      <c r="R18" s="19"/>
      <c r="S18" s="19"/>
    </row>
    <row r="19" spans="1:19" x14ac:dyDescent="0.2">
      <c r="A19" s="19"/>
      <c r="B19" s="26"/>
      <c r="C19" s="42">
        <v>40037.395833333336</v>
      </c>
      <c r="D19" s="57">
        <v>2.0374264979406238</v>
      </c>
      <c r="E19" s="57"/>
      <c r="F19" s="51">
        <v>1.2999999999999999E-2</v>
      </c>
      <c r="G19" s="51">
        <v>0</v>
      </c>
      <c r="H19" s="45"/>
      <c r="I19" s="65"/>
      <c r="J19" s="51"/>
      <c r="K19" s="51">
        <v>8.1000000000000003E-2</v>
      </c>
      <c r="L19" s="58"/>
      <c r="M19" s="65"/>
      <c r="N19" s="51">
        <v>7.1999999999999955E-3</v>
      </c>
      <c r="O19" s="65"/>
      <c r="P19" s="65"/>
      <c r="Q19" s="51">
        <v>0</v>
      </c>
      <c r="R19" s="19"/>
      <c r="S19" s="19"/>
    </row>
    <row r="20" spans="1:19" x14ac:dyDescent="0.2">
      <c r="A20" s="19"/>
      <c r="B20" s="26"/>
      <c r="C20" s="42">
        <v>40037.4375</v>
      </c>
      <c r="D20" s="57">
        <v>2.0374264979406238</v>
      </c>
      <c r="E20" s="57"/>
      <c r="F20" s="51">
        <v>3.2000000000000001E-2</v>
      </c>
      <c r="G20" s="51">
        <v>0</v>
      </c>
      <c r="H20" s="45">
        <v>5.9999999999999995E-5</v>
      </c>
      <c r="I20" s="65"/>
      <c r="J20" s="51"/>
      <c r="K20" s="51">
        <v>0.10299999999999999</v>
      </c>
      <c r="L20" s="58"/>
      <c r="M20" s="65"/>
      <c r="N20" s="51">
        <v>1.0399999999999998E-2</v>
      </c>
      <c r="O20" s="65"/>
      <c r="P20" s="65"/>
      <c r="Q20" s="51">
        <v>2.1000000000000016E-3</v>
      </c>
      <c r="R20" s="19"/>
      <c r="S20" s="19"/>
    </row>
    <row r="21" spans="1:19" x14ac:dyDescent="0.2">
      <c r="A21" s="19"/>
      <c r="B21" s="26"/>
      <c r="C21" s="42">
        <v>40057.559027777781</v>
      </c>
      <c r="D21" s="57">
        <v>1.9637878273455553</v>
      </c>
      <c r="E21" s="57"/>
      <c r="F21" s="51">
        <v>2.5000000000000001E-2</v>
      </c>
      <c r="G21" s="51">
        <v>0</v>
      </c>
      <c r="H21" s="45">
        <v>1.1999999999999999E-4</v>
      </c>
      <c r="I21" s="65"/>
      <c r="J21" s="51"/>
      <c r="K21" s="51">
        <v>0.108</v>
      </c>
      <c r="L21" s="58"/>
      <c r="M21" s="65"/>
      <c r="N21" s="51">
        <v>1.4300000000000004E-2</v>
      </c>
      <c r="O21" s="65"/>
      <c r="P21" s="65"/>
      <c r="Q21" s="51">
        <v>1.1999999999999992E-3</v>
      </c>
      <c r="R21" s="19"/>
      <c r="S21" s="19"/>
    </row>
    <row r="22" spans="1:19" x14ac:dyDescent="0.2">
      <c r="A22" s="19"/>
      <c r="B22" s="26"/>
      <c r="C22" s="42">
        <v>40057.569444444445</v>
      </c>
      <c r="D22" s="57">
        <v>1.9637878273455553</v>
      </c>
      <c r="E22" s="57"/>
      <c r="F22" s="51">
        <v>1.0999999999999999E-2</v>
      </c>
      <c r="G22" s="51">
        <v>0</v>
      </c>
      <c r="H22" s="45">
        <v>2.0000000000000019E-5</v>
      </c>
      <c r="I22" s="65"/>
      <c r="J22" s="51"/>
      <c r="K22" s="51">
        <v>5.0999999999999997E-2</v>
      </c>
      <c r="L22" s="58"/>
      <c r="M22" s="65"/>
      <c r="N22" s="51">
        <v>3.1000000000000016E-3</v>
      </c>
      <c r="O22" s="65"/>
      <c r="P22" s="65"/>
      <c r="Q22" s="51">
        <v>1.9000000000000004E-3</v>
      </c>
      <c r="R22" s="19"/>
      <c r="S22" s="19"/>
    </row>
    <row r="23" spans="1:19" x14ac:dyDescent="0.2">
      <c r="A23" s="19"/>
      <c r="B23" s="26"/>
      <c r="C23" s="42">
        <v>40091.493055555555</v>
      </c>
      <c r="D23" s="57">
        <v>2.012837224705172</v>
      </c>
      <c r="E23" s="57"/>
      <c r="F23" s="51">
        <v>3.6999999999999998E-2</v>
      </c>
      <c r="G23" s="51">
        <v>0</v>
      </c>
      <c r="H23" s="45">
        <v>4.000000000000001E-5</v>
      </c>
      <c r="I23" s="65"/>
      <c r="J23" s="51">
        <v>5.0000000000000001E-4</v>
      </c>
      <c r="K23" s="51">
        <v>0.11899999999999999</v>
      </c>
      <c r="L23" s="58"/>
      <c r="M23" s="65"/>
      <c r="N23" s="51">
        <v>2.7700000000000002E-2</v>
      </c>
      <c r="O23" s="65"/>
      <c r="P23" s="65"/>
      <c r="Q23" s="51">
        <v>7.0999999999999943E-3</v>
      </c>
      <c r="R23" s="19"/>
      <c r="S23" s="19"/>
    </row>
    <row r="24" spans="1:19" x14ac:dyDescent="0.2">
      <c r="A24" s="19"/>
      <c r="B24" s="26"/>
      <c r="C24" s="42">
        <v>40091.524305555555</v>
      </c>
      <c r="D24" s="57">
        <v>2.012837224705172</v>
      </c>
      <c r="E24" s="57"/>
      <c r="F24" s="51">
        <v>4.4999999999999998E-2</v>
      </c>
      <c r="G24" s="51">
        <v>0</v>
      </c>
      <c r="H24" s="45"/>
      <c r="I24" s="65"/>
      <c r="J24" s="51">
        <v>3.0000000000000024E-4</v>
      </c>
      <c r="K24" s="51">
        <v>0.12</v>
      </c>
      <c r="L24" s="58"/>
      <c r="M24" s="65"/>
      <c r="N24" s="51">
        <v>2.0200000000000003E-2</v>
      </c>
      <c r="O24" s="65"/>
      <c r="P24" s="65"/>
      <c r="Q24" s="51">
        <v>3.5000000000000001E-3</v>
      </c>
      <c r="R24" s="19"/>
      <c r="S24" s="19"/>
    </row>
    <row r="25" spans="1:19" x14ac:dyDescent="0.2">
      <c r="A25" s="19">
        <v>5000</v>
      </c>
      <c r="B25" s="26">
        <f>LOG10(A25)</f>
        <v>3.6989700043360187</v>
      </c>
      <c r="C25" s="42">
        <v>40119.53125</v>
      </c>
      <c r="D25" s="57">
        <v>1.8633228601204559</v>
      </c>
      <c r="E25" s="57"/>
      <c r="F25" s="51">
        <v>7.5999999999999998E-2</v>
      </c>
      <c r="G25" s="51">
        <v>0</v>
      </c>
      <c r="H25" s="45">
        <v>9.9999999999999978E-5</v>
      </c>
      <c r="I25" s="65"/>
      <c r="J25" s="51">
        <v>6.9999999999999999E-4</v>
      </c>
      <c r="K25" s="51">
        <v>0.16200000000000001</v>
      </c>
      <c r="L25" s="58"/>
      <c r="M25" s="65"/>
      <c r="N25" s="51">
        <v>1.5800000000000012E-2</v>
      </c>
      <c r="O25" s="65"/>
      <c r="P25" s="65"/>
      <c r="Q25" s="51">
        <v>8.0000000000000002E-3</v>
      </c>
      <c r="R25" s="19"/>
      <c r="S25" s="19"/>
    </row>
    <row r="26" spans="1:19" x14ac:dyDescent="0.2">
      <c r="A26" s="19"/>
      <c r="B26" s="26"/>
      <c r="C26" s="42">
        <v>40119.690972222219</v>
      </c>
      <c r="D26" s="57">
        <v>1.8633228601204559</v>
      </c>
      <c r="E26" s="57"/>
      <c r="F26" s="51">
        <v>7.9000000000000001E-2</v>
      </c>
      <c r="G26" s="51">
        <v>0</v>
      </c>
      <c r="H26" s="45">
        <v>1.0000000000000009E-5</v>
      </c>
      <c r="I26" s="65"/>
      <c r="J26" s="51">
        <v>8.9999999999999987E-4</v>
      </c>
      <c r="K26" s="51">
        <v>0.16300000000000001</v>
      </c>
      <c r="L26" s="58"/>
      <c r="M26" s="65"/>
      <c r="N26" s="51">
        <v>0.01</v>
      </c>
      <c r="O26" s="65"/>
      <c r="P26" s="65"/>
      <c r="Q26" s="51">
        <v>1.9000000000000056E-3</v>
      </c>
      <c r="R26" s="19"/>
      <c r="S26" s="19"/>
    </row>
    <row r="27" spans="1:19" x14ac:dyDescent="0.2">
      <c r="A27" s="19"/>
      <c r="B27" s="26"/>
      <c r="C27" s="42">
        <v>40148.520833333336</v>
      </c>
      <c r="D27" s="57">
        <v>1.7634279935629373</v>
      </c>
      <c r="E27" s="57"/>
      <c r="F27" s="51">
        <v>7.4999999999999997E-2</v>
      </c>
      <c r="G27" s="51">
        <v>0</v>
      </c>
      <c r="H27" s="45">
        <v>3.9999999999999983E-5</v>
      </c>
      <c r="I27" s="65"/>
      <c r="J27" s="51">
        <v>2.0000000000000017E-4</v>
      </c>
      <c r="K27" s="51">
        <v>0.161</v>
      </c>
      <c r="L27" s="58"/>
      <c r="M27" s="65"/>
      <c r="N27" s="51">
        <v>3.2099999999999997E-2</v>
      </c>
      <c r="O27" s="65"/>
      <c r="P27" s="65"/>
      <c r="Q27" s="51">
        <v>1.4000000000000056E-3</v>
      </c>
      <c r="R27" s="19"/>
      <c r="S27" s="19"/>
    </row>
    <row r="28" spans="1:19" x14ac:dyDescent="0.2">
      <c r="A28" s="19"/>
      <c r="B28" s="26"/>
      <c r="C28" s="42">
        <v>40148.559027777781</v>
      </c>
      <c r="D28" s="57">
        <v>1.7634279935629373</v>
      </c>
      <c r="E28" s="57"/>
      <c r="F28" s="51">
        <v>6.7000000000000004E-2</v>
      </c>
      <c r="G28" s="51">
        <v>0</v>
      </c>
      <c r="H28" s="45">
        <v>1.9999999999999961E-5</v>
      </c>
      <c r="I28" s="65"/>
      <c r="J28" s="51">
        <v>6.9999999999999999E-4</v>
      </c>
      <c r="K28" s="51">
        <v>0.14899999999999999</v>
      </c>
      <c r="L28" s="58"/>
      <c r="M28" s="65"/>
      <c r="N28" s="51">
        <v>1.4900000000000005E-2</v>
      </c>
      <c r="O28" s="65"/>
      <c r="P28" s="65"/>
      <c r="Q28" s="51">
        <v>5.7000000000000028E-3</v>
      </c>
      <c r="R28" s="19"/>
      <c r="S28" s="19"/>
    </row>
    <row r="29" spans="1:19" x14ac:dyDescent="0.2">
      <c r="A29" s="19"/>
      <c r="B29" s="26"/>
      <c r="C29" s="42">
        <v>40182.385416666664</v>
      </c>
      <c r="D29" s="57">
        <v>1.8750612633917001</v>
      </c>
      <c r="E29" s="57"/>
      <c r="F29" s="51">
        <v>3.5999999999999997E-2</v>
      </c>
      <c r="G29" s="51">
        <v>0</v>
      </c>
      <c r="H29" s="45"/>
      <c r="I29" s="65"/>
      <c r="J29" s="51"/>
      <c r="K29" s="51">
        <v>0.09</v>
      </c>
      <c r="L29" s="58"/>
      <c r="M29" s="65"/>
      <c r="N29" s="51">
        <v>5.2999999999999827E-3</v>
      </c>
      <c r="O29" s="65"/>
      <c r="P29" s="65"/>
      <c r="Q29" s="51">
        <v>1.3000000000000114E-3</v>
      </c>
      <c r="R29" s="19"/>
      <c r="S29" s="19"/>
    </row>
    <row r="30" spans="1:19" x14ac:dyDescent="0.2">
      <c r="A30" s="19"/>
      <c r="B30" s="26"/>
      <c r="C30" s="42">
        <v>40182.572916666664</v>
      </c>
      <c r="D30" s="57">
        <v>1.8750612633917001</v>
      </c>
      <c r="E30" s="57"/>
      <c r="F30" s="51">
        <v>6.9000000000000006E-2</v>
      </c>
      <c r="G30" s="51">
        <v>0</v>
      </c>
      <c r="H30" s="45">
        <v>7.9999999999999993E-5</v>
      </c>
      <c r="I30" s="65"/>
      <c r="J30" s="51"/>
      <c r="K30" s="51">
        <v>0.14299999999999999</v>
      </c>
      <c r="L30" s="58"/>
      <c r="M30" s="65"/>
      <c r="N30" s="51">
        <v>3.3100000000000025E-2</v>
      </c>
      <c r="O30" s="65"/>
      <c r="P30" s="65"/>
      <c r="Q30" s="51">
        <v>1.3700000000000002E-2</v>
      </c>
      <c r="R30" s="19"/>
      <c r="S30" s="19"/>
    </row>
    <row r="31" spans="1:19" x14ac:dyDescent="0.2">
      <c r="A31" s="19"/>
      <c r="B31" s="26"/>
      <c r="C31" s="42">
        <v>40239.322916666664</v>
      </c>
      <c r="D31" s="57">
        <v>1.7781512503836436</v>
      </c>
      <c r="E31" s="57"/>
      <c r="F31" s="51">
        <v>0.155</v>
      </c>
      <c r="G31" s="51">
        <v>0</v>
      </c>
      <c r="H31" s="45">
        <v>6.9999999999999953E-5</v>
      </c>
      <c r="I31" s="65"/>
      <c r="J31" s="51">
        <v>9.0000000000000041E-4</v>
      </c>
      <c r="K31" s="51">
        <v>0.27300000000000002</v>
      </c>
      <c r="L31" s="58"/>
      <c r="M31" s="65"/>
      <c r="N31" s="51">
        <v>3.280000000000001E-2</v>
      </c>
      <c r="O31" s="65"/>
      <c r="P31" s="65"/>
      <c r="Q31" s="51">
        <v>1.7599999999999994E-2</v>
      </c>
      <c r="R31" s="19"/>
      <c r="S31" s="19"/>
    </row>
    <row r="32" spans="1:19" x14ac:dyDescent="0.2">
      <c r="A32" s="19"/>
      <c r="B32" s="26"/>
      <c r="C32" s="42">
        <v>40239.649305555555</v>
      </c>
      <c r="D32" s="57">
        <v>1.7781512503836436</v>
      </c>
      <c r="E32" s="57"/>
      <c r="F32" s="51">
        <v>8.8999999999999996E-2</v>
      </c>
      <c r="G32" s="51">
        <v>0</v>
      </c>
      <c r="H32" s="45">
        <v>1.1000000000000002E-4</v>
      </c>
      <c r="I32" s="65"/>
      <c r="J32" s="51">
        <v>1.0000000000000009E-4</v>
      </c>
      <c r="K32" s="51">
        <v>0.158</v>
      </c>
      <c r="L32" s="58"/>
      <c r="M32" s="65"/>
      <c r="N32" s="51">
        <v>2.2899999999999976E-2</v>
      </c>
      <c r="O32" s="65"/>
      <c r="P32" s="65"/>
      <c r="Q32" s="51">
        <v>2.0399999999999991E-2</v>
      </c>
      <c r="R32" s="19"/>
      <c r="S32" s="19"/>
    </row>
    <row r="33" spans="1:19" x14ac:dyDescent="0.2">
      <c r="A33" s="19"/>
      <c r="B33" s="26"/>
      <c r="C33" s="42">
        <v>40274.724305555559</v>
      </c>
      <c r="D33" s="57">
        <v>1.8750612633917001</v>
      </c>
      <c r="E33" s="57"/>
      <c r="F33" s="51">
        <v>0.28699999999999998</v>
      </c>
      <c r="G33" s="51">
        <v>0</v>
      </c>
      <c r="H33" s="45">
        <v>5.9999999999999995E-5</v>
      </c>
      <c r="I33" s="65"/>
      <c r="J33" s="51">
        <v>2.0000000000000005E-3</v>
      </c>
      <c r="K33" s="51">
        <v>0.46800000000000003</v>
      </c>
      <c r="L33" s="51">
        <v>7.9999999999999982E-4</v>
      </c>
      <c r="M33" s="65"/>
      <c r="N33" s="51">
        <v>6.3E-2</v>
      </c>
      <c r="O33" s="65"/>
      <c r="P33" s="65"/>
      <c r="Q33" s="51">
        <v>3.27E-2</v>
      </c>
      <c r="R33" s="19"/>
      <c r="S33" s="19"/>
    </row>
    <row r="34" spans="1:19" x14ac:dyDescent="0.2">
      <c r="A34" s="19"/>
      <c r="B34" s="26"/>
      <c r="C34" s="42">
        <v>40274.734027777777</v>
      </c>
      <c r="D34" s="57">
        <v>1.8750612633917001</v>
      </c>
      <c r="E34" s="57"/>
      <c r="F34" s="51">
        <v>3.4159999999999999</v>
      </c>
      <c r="G34" s="51">
        <v>0</v>
      </c>
      <c r="H34" s="45">
        <v>4.5999999999999996E-4</v>
      </c>
      <c r="I34" s="65"/>
      <c r="J34" s="51">
        <v>1.2E-2</v>
      </c>
      <c r="K34" s="51">
        <v>5.444</v>
      </c>
      <c r="L34" s="51">
        <v>2.8E-3</v>
      </c>
      <c r="M34" s="65"/>
      <c r="N34" s="51">
        <v>0.33600000000000002</v>
      </c>
      <c r="O34" s="65"/>
      <c r="P34" s="65"/>
      <c r="Q34" s="51">
        <v>0.16190000000000002</v>
      </c>
      <c r="R34" s="19"/>
      <c r="S34" s="19"/>
    </row>
    <row r="35" spans="1:19" x14ac:dyDescent="0.2">
      <c r="A35" s="19"/>
      <c r="B35" s="26"/>
      <c r="C35" s="42">
        <v>40301.378472222219</v>
      </c>
      <c r="D35" s="57">
        <v>2.2455126678141499</v>
      </c>
      <c r="E35" s="57"/>
      <c r="F35" s="51">
        <v>0.214</v>
      </c>
      <c r="G35" s="51">
        <v>0</v>
      </c>
      <c r="H35" s="45">
        <v>4.9999999999999989E-5</v>
      </c>
      <c r="I35" s="65"/>
      <c r="J35" s="51">
        <v>1.1000000000000001E-3</v>
      </c>
      <c r="K35" s="51">
        <v>0.36599999999999999</v>
      </c>
      <c r="L35" s="51"/>
      <c r="M35" s="65"/>
      <c r="N35" s="51">
        <v>3.27E-2</v>
      </c>
      <c r="O35" s="65"/>
      <c r="P35" s="65"/>
      <c r="Q35" s="51">
        <v>2.0800000000000006E-2</v>
      </c>
      <c r="R35" s="19"/>
      <c r="S35" s="19"/>
    </row>
    <row r="36" spans="1:19" x14ac:dyDescent="0.2">
      <c r="A36" s="19"/>
      <c r="B36" s="26"/>
      <c r="C36" s="42">
        <v>40301.572916666664</v>
      </c>
      <c r="D36" s="57">
        <v>2.2455126678141499</v>
      </c>
      <c r="E36" s="57"/>
      <c r="F36" s="51">
        <v>0.217</v>
      </c>
      <c r="G36" s="51">
        <v>0</v>
      </c>
      <c r="H36" s="45"/>
      <c r="I36" s="65"/>
      <c r="J36" s="51">
        <v>1.7999999999999997E-3</v>
      </c>
      <c r="K36" s="51">
        <v>0.36</v>
      </c>
      <c r="L36" s="51"/>
      <c r="M36" s="65"/>
      <c r="N36" s="51">
        <v>3.6899999999999988E-2</v>
      </c>
      <c r="O36" s="65"/>
      <c r="P36" s="65"/>
      <c r="Q36" s="51">
        <v>2.2799999999999997E-2</v>
      </c>
      <c r="R36" s="19"/>
      <c r="S36" s="19"/>
    </row>
    <row r="37" spans="1:19" x14ac:dyDescent="0.2">
      <c r="A37" s="19"/>
      <c r="B37" s="26"/>
      <c r="C37" s="42">
        <v>40331.444444444445</v>
      </c>
      <c r="D37" s="57">
        <v>3.1818435879447726</v>
      </c>
      <c r="E37" s="57"/>
      <c r="F37" s="51">
        <v>1.4930000000000001</v>
      </c>
      <c r="G37" s="51">
        <v>0</v>
      </c>
      <c r="H37" s="45">
        <v>2.9000000000000006E-4</v>
      </c>
      <c r="I37" s="65"/>
      <c r="J37" s="51">
        <v>1.01E-2</v>
      </c>
      <c r="K37" s="51">
        <v>2.3039999999999998</v>
      </c>
      <c r="L37" s="51">
        <v>3.0799999999999998E-2</v>
      </c>
      <c r="M37" s="65"/>
      <c r="N37" s="51">
        <v>0.24129999999999999</v>
      </c>
      <c r="O37" s="65"/>
      <c r="P37" s="65"/>
      <c r="Q37" s="51">
        <v>8.5400000000000004E-2</v>
      </c>
      <c r="R37" s="19"/>
      <c r="S37" s="19"/>
    </row>
    <row r="38" spans="1:19" x14ac:dyDescent="0.2">
      <c r="A38" s="19"/>
      <c r="B38" s="26"/>
      <c r="C38" s="42">
        <v>40331.458333333336</v>
      </c>
      <c r="D38" s="57">
        <v>3.1818435879447726</v>
      </c>
      <c r="E38" s="57"/>
      <c r="F38" s="51">
        <v>1.0029999999999999</v>
      </c>
      <c r="G38" s="51">
        <v>0</v>
      </c>
      <c r="H38" s="45">
        <v>1.9000000000000004E-4</v>
      </c>
      <c r="I38" s="65"/>
      <c r="J38" s="51">
        <v>5.7999999999999996E-3</v>
      </c>
      <c r="K38" s="51">
        <v>1.4850000000000001</v>
      </c>
      <c r="L38" s="51">
        <v>1.8800000000000001E-2</v>
      </c>
      <c r="M38" s="65"/>
      <c r="N38" s="51">
        <v>0.152</v>
      </c>
      <c r="O38" s="65"/>
      <c r="P38" s="65"/>
      <c r="Q38" s="51">
        <v>5.4799999999999995E-2</v>
      </c>
      <c r="R38" s="19"/>
      <c r="S38" s="19"/>
    </row>
    <row r="39" spans="1:19" x14ac:dyDescent="0.2">
      <c r="A39" s="19"/>
      <c r="B39" s="26"/>
      <c r="C39" s="42">
        <v>40366.458333333336</v>
      </c>
      <c r="D39" s="57">
        <v>2.3802112417116059</v>
      </c>
      <c r="E39" s="57"/>
      <c r="F39" s="51">
        <v>3.3000000000000002E-2</v>
      </c>
      <c r="G39" s="51">
        <v>0</v>
      </c>
      <c r="H39" s="45"/>
      <c r="I39" s="65"/>
      <c r="J39" s="51"/>
      <c r="K39" s="51">
        <v>6.6000000000000003E-2</v>
      </c>
      <c r="L39" s="51">
        <v>9.9999999999999639E-5</v>
      </c>
      <c r="M39" s="65"/>
      <c r="N39" s="51">
        <v>2.4999999999999927E-3</v>
      </c>
      <c r="O39" s="65"/>
      <c r="P39" s="65"/>
      <c r="Q39" s="51">
        <v>5.0000000000000001E-3</v>
      </c>
      <c r="R39" s="19"/>
      <c r="S39" s="19"/>
    </row>
    <row r="40" spans="1:19" x14ac:dyDescent="0.2">
      <c r="A40" s="19"/>
      <c r="B40" s="26"/>
      <c r="C40" s="42">
        <v>40366.46875</v>
      </c>
      <c r="D40" s="57">
        <v>2.3802112417116059</v>
      </c>
      <c r="E40" s="57"/>
      <c r="F40" s="51">
        <v>0.03</v>
      </c>
      <c r="G40" s="51">
        <v>0</v>
      </c>
      <c r="H40" s="45">
        <v>4.9999999999999989E-5</v>
      </c>
      <c r="I40" s="65"/>
      <c r="J40" s="51">
        <v>3.0000000000000003E-4</v>
      </c>
      <c r="K40" s="51">
        <v>6.4000000000000001E-2</v>
      </c>
      <c r="L40" s="51">
        <v>2.0000000000000017E-4</v>
      </c>
      <c r="M40" s="65"/>
      <c r="N40" s="51">
        <v>1.8000000000000114E-3</v>
      </c>
      <c r="O40" s="65"/>
      <c r="P40" s="65"/>
      <c r="Q40" s="51">
        <v>3.799999999999997E-3</v>
      </c>
      <c r="R40" s="19"/>
      <c r="S40" s="19"/>
    </row>
    <row r="41" spans="1:19" x14ac:dyDescent="0.2">
      <c r="A41" s="19"/>
      <c r="B41" s="26"/>
      <c r="C41" s="42">
        <v>40427.357638888891</v>
      </c>
      <c r="D41" s="57">
        <v>2.0374264979406238</v>
      </c>
      <c r="E41" s="57"/>
      <c r="F41" s="51">
        <v>3.1E-2</v>
      </c>
      <c r="G41" s="51">
        <v>0</v>
      </c>
      <c r="H41" s="45"/>
      <c r="I41" s="65"/>
      <c r="J41" s="51"/>
      <c r="K41" s="51">
        <v>8.6999999999999994E-2</v>
      </c>
      <c r="L41" s="58"/>
      <c r="M41" s="65"/>
      <c r="N41" s="51">
        <v>8.1999999999999955E-3</v>
      </c>
      <c r="O41" s="65"/>
      <c r="P41" s="65"/>
      <c r="Q41" s="51">
        <v>3.5000000000000001E-3</v>
      </c>
      <c r="R41" s="19"/>
      <c r="S41" s="19"/>
    </row>
    <row r="42" spans="1:19" x14ac:dyDescent="0.2">
      <c r="A42" s="19"/>
      <c r="B42" s="26"/>
      <c r="C42" s="42">
        <v>40427.607638888891</v>
      </c>
      <c r="D42" s="57">
        <v>2.0374264979406238</v>
      </c>
      <c r="E42" s="57"/>
      <c r="F42" s="51">
        <v>3.3000000000000002E-2</v>
      </c>
      <c r="G42" s="51">
        <v>0</v>
      </c>
      <c r="H42" s="71"/>
      <c r="I42" s="65"/>
      <c r="J42" s="51">
        <v>5.0000000000000001E-4</v>
      </c>
      <c r="K42" s="51">
        <v>0.105</v>
      </c>
      <c r="L42" s="58"/>
      <c r="M42" s="65"/>
      <c r="N42" s="51">
        <v>1.2600000000000002E-2</v>
      </c>
      <c r="O42" s="65"/>
      <c r="P42" s="65"/>
      <c r="Q42" s="51">
        <v>5.6000000000000017E-3</v>
      </c>
      <c r="R42" s="19"/>
      <c r="S42" s="19"/>
    </row>
    <row r="43" spans="1:19" x14ac:dyDescent="0.2">
      <c r="A43" s="19"/>
      <c r="B43" s="26"/>
      <c r="C43" s="42">
        <v>40455.552083333336</v>
      </c>
      <c r="D43" s="57">
        <v>1.9956351945975499</v>
      </c>
      <c r="E43" s="57"/>
      <c r="F43" s="51">
        <v>4.3999999999999997E-2</v>
      </c>
      <c r="G43" s="51">
        <v>0</v>
      </c>
      <c r="H43" s="71"/>
      <c r="I43" s="65"/>
      <c r="J43" s="51">
        <v>3.0000000000000003E-4</v>
      </c>
      <c r="K43" s="51">
        <v>0.125</v>
      </c>
      <c r="L43" s="58"/>
      <c r="M43" s="65"/>
      <c r="N43" s="51">
        <v>1.9300000000000005E-2</v>
      </c>
      <c r="O43" s="65"/>
      <c r="P43" s="65"/>
      <c r="Q43" s="51">
        <v>9.8000000000000014E-3</v>
      </c>
      <c r="R43" s="19"/>
      <c r="S43" s="19"/>
    </row>
    <row r="44" spans="1:19" x14ac:dyDescent="0.2">
      <c r="A44" s="19"/>
      <c r="B44" s="26"/>
      <c r="C44" s="42">
        <v>40455.649305555555</v>
      </c>
      <c r="D44" s="57">
        <v>1.9956351945975499</v>
      </c>
      <c r="E44" s="57"/>
      <c r="F44" s="51">
        <v>9.0999999999999998E-2</v>
      </c>
      <c r="G44" s="51">
        <v>0</v>
      </c>
      <c r="H44" s="71"/>
      <c r="I44" s="65"/>
      <c r="J44" s="51">
        <v>5.0000000000000001E-4</v>
      </c>
      <c r="K44" s="51">
        <v>0.22600000000000001</v>
      </c>
      <c r="L44" s="58"/>
      <c r="M44" s="65"/>
      <c r="N44" s="51">
        <v>6.1399999999999989E-2</v>
      </c>
      <c r="O44" s="65"/>
      <c r="P44" s="65"/>
      <c r="Q44" s="51">
        <v>1.6000000000000004E-2</v>
      </c>
      <c r="R44" s="19"/>
      <c r="S44" s="19"/>
    </row>
    <row r="45" spans="1:19" x14ac:dyDescent="0.2">
      <c r="A45" s="19"/>
      <c r="B45" s="26"/>
      <c r="C45" s="42">
        <v>40514.418749999997</v>
      </c>
      <c r="D45" s="57">
        <v>1.8573324964312685</v>
      </c>
      <c r="E45" s="57"/>
      <c r="F45" s="51">
        <v>6.4000000000000001E-2</v>
      </c>
      <c r="G45" s="51">
        <v>0</v>
      </c>
      <c r="H45" s="71"/>
      <c r="I45" s="65"/>
      <c r="J45" s="51"/>
      <c r="K45" s="51">
        <v>0.19500000000000001</v>
      </c>
      <c r="L45" s="58"/>
      <c r="M45" s="65"/>
      <c r="N45" s="51">
        <v>1.719999999999999E-2</v>
      </c>
      <c r="O45" s="65"/>
      <c r="P45" s="65"/>
      <c r="Q45" s="51">
        <v>2.2000000000000027E-3</v>
      </c>
      <c r="R45" s="19"/>
      <c r="S45" s="19"/>
    </row>
    <row r="46" spans="1:19" x14ac:dyDescent="0.2">
      <c r="A46" s="19"/>
      <c r="B46" s="26"/>
      <c r="C46" s="42">
        <v>40519.364583333336</v>
      </c>
      <c r="D46" s="57">
        <v>1.8512583487190752</v>
      </c>
      <c r="E46" s="57"/>
      <c r="F46" s="51">
        <v>0.09</v>
      </c>
      <c r="G46" s="51">
        <v>0</v>
      </c>
      <c r="H46" s="45">
        <v>4.0000000000000037E-5</v>
      </c>
      <c r="I46" s="65"/>
      <c r="J46" s="51">
        <v>1E-3</v>
      </c>
      <c r="K46" s="51">
        <v>0.17399999999999999</v>
      </c>
      <c r="L46" s="58"/>
      <c r="M46" s="65"/>
      <c r="N46" s="51">
        <v>1.2E-2</v>
      </c>
      <c r="O46" s="65"/>
      <c r="P46" s="65"/>
      <c r="Q46" s="51">
        <v>0.01</v>
      </c>
      <c r="R46" s="19"/>
      <c r="S46" s="19"/>
    </row>
    <row r="47" spans="1:19" x14ac:dyDescent="0.2">
      <c r="A47" s="19"/>
      <c r="B47" s="26"/>
      <c r="C47" s="42">
        <v>40519.690972222219</v>
      </c>
      <c r="D47" s="57">
        <v>1.8512583487190752</v>
      </c>
      <c r="E47" s="57"/>
      <c r="F47" s="51">
        <v>7.2999999999999995E-2</v>
      </c>
      <c r="G47" s="51">
        <v>0</v>
      </c>
      <c r="H47" s="45">
        <v>4.0000000000000037E-5</v>
      </c>
      <c r="I47" s="65"/>
      <c r="J47" s="51">
        <v>6.0000000000000006E-4</v>
      </c>
      <c r="K47" s="51">
        <v>0.14899999999999999</v>
      </c>
      <c r="L47" s="58"/>
      <c r="M47" s="65"/>
      <c r="N47" s="51">
        <v>1.3599999999999994E-2</v>
      </c>
      <c r="O47" s="65"/>
      <c r="P47" s="65"/>
      <c r="Q47" s="51">
        <v>9.0999999999999935E-3</v>
      </c>
      <c r="R47" s="19"/>
      <c r="S47" s="19"/>
    </row>
    <row r="48" spans="1:19" x14ac:dyDescent="0.2">
      <c r="A48" s="19"/>
      <c r="B48" s="26"/>
      <c r="C48" s="42">
        <v>40527.538194444445</v>
      </c>
      <c r="D48" s="57">
        <v>1.8061799739838871</v>
      </c>
      <c r="E48" s="57"/>
      <c r="F48" s="51">
        <v>7.2999999999999995E-2</v>
      </c>
      <c r="G48" s="51">
        <v>0</v>
      </c>
      <c r="H48" s="45">
        <v>5.0000000000000016E-5</v>
      </c>
      <c r="I48" s="65"/>
      <c r="J48" s="51"/>
      <c r="K48" s="51">
        <v>0.17100000000000001</v>
      </c>
      <c r="L48" s="58"/>
      <c r="M48" s="65"/>
      <c r="N48" s="51">
        <v>9.0999999999999935E-3</v>
      </c>
      <c r="O48" s="65"/>
      <c r="P48" s="65"/>
      <c r="Q48" s="51">
        <v>7.7000000000000028E-3</v>
      </c>
      <c r="R48" s="19"/>
      <c r="S48" s="19"/>
    </row>
    <row r="49" spans="1:19" x14ac:dyDescent="0.2">
      <c r="A49" s="19"/>
      <c r="B49" s="26"/>
      <c r="C49" s="42">
        <v>40550.544444444444</v>
      </c>
      <c r="D49" s="57">
        <v>1.8260748027008264</v>
      </c>
      <c r="E49" s="57"/>
      <c r="F49" s="51">
        <v>6.3E-2</v>
      </c>
      <c r="G49" s="51">
        <v>0</v>
      </c>
      <c r="H49" s="45">
        <v>5.0000000000000016E-5</v>
      </c>
      <c r="I49" s="65"/>
      <c r="J49" s="51"/>
      <c r="K49" s="51">
        <v>0.20300000000000001</v>
      </c>
      <c r="L49" s="58"/>
      <c r="M49" s="65"/>
      <c r="N49" s="51">
        <v>2.1000000000000001E-2</v>
      </c>
      <c r="O49" s="65"/>
      <c r="P49" s="65"/>
      <c r="Q49" s="51">
        <v>7.6000000000000087E-3</v>
      </c>
      <c r="R49" s="19"/>
      <c r="S49" s="19"/>
    </row>
    <row r="50" spans="1:19" x14ac:dyDescent="0.2">
      <c r="A50" s="19"/>
      <c r="B50" s="26"/>
      <c r="C50" s="42">
        <v>40585.354166666664</v>
      </c>
      <c r="D50" s="57">
        <v>1.7558748556724915</v>
      </c>
      <c r="E50" s="57"/>
      <c r="F50" s="51">
        <v>6.8000000000000005E-2</v>
      </c>
      <c r="G50" s="51">
        <v>0</v>
      </c>
      <c r="H50" s="45">
        <v>1.0000000000000009E-5</v>
      </c>
      <c r="I50" s="65"/>
      <c r="J50" s="51"/>
      <c r="K50" s="51">
        <v>0.189</v>
      </c>
      <c r="L50" s="58"/>
      <c r="M50" s="65"/>
      <c r="N50" s="51">
        <v>1.9300000000000012E-2</v>
      </c>
      <c r="O50" s="65"/>
      <c r="P50" s="65"/>
      <c r="Q50" s="51">
        <v>4.3999999999999916E-3</v>
      </c>
      <c r="R50" s="19"/>
      <c r="S50" s="19"/>
    </row>
    <row r="51" spans="1:19" x14ac:dyDescent="0.2">
      <c r="A51" s="19"/>
      <c r="B51" s="26"/>
      <c r="C51" s="42">
        <v>40585.625</v>
      </c>
      <c r="D51" s="57">
        <v>1.7558748556724915</v>
      </c>
      <c r="E51" s="57"/>
      <c r="F51" s="51">
        <v>7.3999999999999996E-2</v>
      </c>
      <c r="G51" s="51">
        <v>0</v>
      </c>
      <c r="H51" s="45">
        <v>4.0000000000000037E-5</v>
      </c>
      <c r="I51" s="65"/>
      <c r="J51" s="51"/>
      <c r="K51" s="51">
        <v>0.2</v>
      </c>
      <c r="L51" s="58"/>
      <c r="M51" s="65"/>
      <c r="N51" s="51">
        <v>1.2700000000000017E-2</v>
      </c>
      <c r="O51" s="65"/>
      <c r="P51" s="65"/>
      <c r="Q51" s="51">
        <v>1.6E-2</v>
      </c>
      <c r="R51" s="19"/>
      <c r="S51" s="19"/>
    </row>
    <row r="52" spans="1:19" x14ac:dyDescent="0.2">
      <c r="A52" s="19"/>
      <c r="B52" s="26"/>
      <c r="C52" s="42">
        <v>40590.53125</v>
      </c>
      <c r="D52" s="57">
        <v>1.7403626894942439</v>
      </c>
      <c r="E52" s="57"/>
      <c r="F52" s="51">
        <v>0.13900000000000001</v>
      </c>
      <c r="G52" s="51">
        <v>0</v>
      </c>
      <c r="H52" s="45">
        <v>5.9999999999999995E-5</v>
      </c>
      <c r="I52" s="65"/>
      <c r="J52" s="51"/>
      <c r="K52" s="51">
        <v>0.28599999999999998</v>
      </c>
      <c r="L52" s="58"/>
      <c r="M52" s="65"/>
      <c r="N52" s="51">
        <v>3.1400000000000004E-2</v>
      </c>
      <c r="O52" s="65"/>
      <c r="P52" s="65"/>
      <c r="Q52" s="51">
        <v>1.6299999999999999E-2</v>
      </c>
      <c r="R52" s="19"/>
      <c r="S52" s="19"/>
    </row>
    <row r="53" spans="1:19" x14ac:dyDescent="0.2">
      <c r="A53" s="19"/>
      <c r="B53" s="26"/>
      <c r="C53" s="42">
        <v>40606.431944444441</v>
      </c>
      <c r="D53" s="57">
        <v>1.6901960800285136</v>
      </c>
      <c r="E53" s="57"/>
      <c r="F53" s="51">
        <v>0.17</v>
      </c>
      <c r="G53" s="51">
        <v>0</v>
      </c>
      <c r="H53" s="45">
        <v>2.9999999999999997E-5</v>
      </c>
      <c r="I53" s="65"/>
      <c r="J53" s="51">
        <v>1.2000000000000001E-3</v>
      </c>
      <c r="K53" s="51">
        <v>0.35499999999999998</v>
      </c>
      <c r="L53" s="58"/>
      <c r="M53" s="65"/>
      <c r="N53" s="51">
        <v>2.4E-2</v>
      </c>
      <c r="O53" s="65"/>
      <c r="P53" s="65"/>
      <c r="Q53" s="51">
        <v>1.6599999999999993E-2</v>
      </c>
      <c r="R53" s="19"/>
      <c r="S53" s="19"/>
    </row>
    <row r="54" spans="1:19" x14ac:dyDescent="0.2">
      <c r="A54" s="19"/>
      <c r="B54" s="26"/>
      <c r="C54" s="42">
        <v>40639.340277777781</v>
      </c>
      <c r="D54" s="57">
        <v>2.143014800254095</v>
      </c>
      <c r="E54" s="57"/>
      <c r="F54" s="51">
        <v>0.56399999999999995</v>
      </c>
      <c r="G54" s="51">
        <v>0</v>
      </c>
      <c r="H54" s="45">
        <v>2.0999999999999998E-4</v>
      </c>
      <c r="I54" s="65"/>
      <c r="J54" s="51">
        <v>4.3E-3</v>
      </c>
      <c r="K54" s="51">
        <v>1.0549999999999999</v>
      </c>
      <c r="L54" s="51">
        <v>2.2000000000000001E-3</v>
      </c>
      <c r="M54" s="65"/>
      <c r="N54" s="51">
        <v>6.9800000000000001E-2</v>
      </c>
      <c r="O54" s="65"/>
      <c r="P54" s="65"/>
      <c r="Q54" s="51">
        <v>5.5699999999999993E-2</v>
      </c>
      <c r="R54" s="19"/>
      <c r="S54" s="19"/>
    </row>
    <row r="55" spans="1:19" x14ac:dyDescent="0.2">
      <c r="A55" s="19"/>
      <c r="B55" s="26"/>
      <c r="C55" s="42">
        <v>40639.607638888891</v>
      </c>
      <c r="D55" s="57">
        <v>2.143014800254095</v>
      </c>
      <c r="E55" s="57"/>
      <c r="F55" s="51">
        <v>0.625</v>
      </c>
      <c r="G55" s="51">
        <v>0</v>
      </c>
      <c r="H55" s="45">
        <v>2.0999999999999995E-4</v>
      </c>
      <c r="I55" s="65"/>
      <c r="J55" s="51">
        <v>6.4000000000000003E-3</v>
      </c>
      <c r="K55" s="51">
        <v>1.1739999999999999</v>
      </c>
      <c r="L55" s="51">
        <v>3.2000000000000002E-3</v>
      </c>
      <c r="M55" s="65"/>
      <c r="N55" s="51">
        <v>0.10829999999999999</v>
      </c>
      <c r="O55" s="65"/>
      <c r="P55" s="65"/>
      <c r="Q55" s="51">
        <v>6.4700000000000008E-2</v>
      </c>
      <c r="R55" s="19"/>
      <c r="S55" s="19"/>
    </row>
    <row r="56" spans="1:19" x14ac:dyDescent="0.2">
      <c r="A56" s="19"/>
      <c r="B56" s="26"/>
      <c r="C56" s="42">
        <v>40648.416666666664</v>
      </c>
      <c r="D56" s="57">
        <v>2.0453229787866576</v>
      </c>
      <c r="E56" s="57"/>
      <c r="F56" s="51">
        <v>0.432</v>
      </c>
      <c r="G56" s="51">
        <v>0</v>
      </c>
      <c r="H56" s="45">
        <v>1.2000000000000002E-4</v>
      </c>
      <c r="I56" s="65"/>
      <c r="J56" s="51">
        <v>3.9000000000000003E-3</v>
      </c>
      <c r="K56" s="51">
        <v>0.753</v>
      </c>
      <c r="L56" s="51">
        <v>8.9999999999999987E-4</v>
      </c>
      <c r="M56" s="65"/>
      <c r="N56" s="51">
        <v>5.9699999999999989E-2</v>
      </c>
      <c r="O56" s="65"/>
      <c r="P56" s="65"/>
      <c r="Q56" s="51">
        <v>4.2000000000000003E-2</v>
      </c>
      <c r="R56" s="19"/>
      <c r="S56" s="19"/>
    </row>
    <row r="57" spans="1:19" x14ac:dyDescent="0.2">
      <c r="A57" s="19"/>
      <c r="B57" s="26"/>
      <c r="C57" s="42">
        <v>40666.461805555555</v>
      </c>
      <c r="D57" s="57">
        <v>2.0681858617461617</v>
      </c>
      <c r="E57" s="57"/>
      <c r="F57" s="51">
        <v>0.29799999999999999</v>
      </c>
      <c r="G57" s="51">
        <v>0</v>
      </c>
      <c r="H57" s="45">
        <v>1.6000000000000001E-4</v>
      </c>
      <c r="I57" s="65"/>
      <c r="J57" s="51">
        <v>2.7000000000000001E-3</v>
      </c>
      <c r="K57" s="51">
        <v>0.50900000000000001</v>
      </c>
      <c r="L57" s="51"/>
      <c r="M57" s="65"/>
      <c r="N57" s="51">
        <v>2.689999999999999E-2</v>
      </c>
      <c r="O57" s="65"/>
      <c r="P57" s="65"/>
      <c r="Q57" s="51">
        <v>2.2700000000000001E-2</v>
      </c>
      <c r="R57" s="19"/>
      <c r="S57" s="19"/>
    </row>
    <row r="58" spans="1:19" x14ac:dyDescent="0.2">
      <c r="A58" s="19"/>
      <c r="B58" s="26"/>
      <c r="C58" s="42">
        <v>40697.357638888891</v>
      </c>
      <c r="D58" s="57">
        <v>3.1367205671564067</v>
      </c>
      <c r="E58" s="57"/>
      <c r="F58" s="51">
        <v>1.373</v>
      </c>
      <c r="G58" s="51">
        <v>0</v>
      </c>
      <c r="H58" s="45">
        <v>3.1999999999999997E-4</v>
      </c>
      <c r="I58" s="65"/>
      <c r="J58" s="51">
        <v>1.3300000000000001E-2</v>
      </c>
      <c r="K58" s="51">
        <v>2.8439999999999999</v>
      </c>
      <c r="L58" s="51">
        <v>2.1999999999999999E-2</v>
      </c>
      <c r="M58" s="65"/>
      <c r="N58" s="51">
        <v>0.28160000000000002</v>
      </c>
      <c r="O58" s="65"/>
      <c r="P58" s="65"/>
      <c r="Q58" s="51">
        <v>0.11869999999999999</v>
      </c>
      <c r="R58" s="19"/>
      <c r="S58" s="19"/>
    </row>
    <row r="59" spans="1:19" x14ac:dyDescent="0.2">
      <c r="A59" s="19"/>
      <c r="B59" s="26"/>
      <c r="C59" s="42">
        <v>40697.659722222219</v>
      </c>
      <c r="D59" s="57">
        <v>3.1367205671564067</v>
      </c>
      <c r="E59" s="57"/>
      <c r="F59" s="51">
        <v>1.2450000000000001</v>
      </c>
      <c r="G59" s="51">
        <v>0</v>
      </c>
      <c r="H59" s="45">
        <v>2.8000000000000003E-4</v>
      </c>
      <c r="I59" s="65"/>
      <c r="J59" s="51">
        <v>1.3500000000000002E-2</v>
      </c>
      <c r="K59" s="51">
        <v>3.3180000000000001</v>
      </c>
      <c r="L59" s="51">
        <v>2.6600000000000002E-2</v>
      </c>
      <c r="M59" s="65"/>
      <c r="N59" s="51">
        <v>0.25559999999999994</v>
      </c>
      <c r="O59" s="65"/>
      <c r="P59" s="65"/>
      <c r="Q59" s="51">
        <v>0.11209999999999999</v>
      </c>
      <c r="R59" s="19"/>
      <c r="S59" s="19"/>
    </row>
    <row r="60" spans="1:19" x14ac:dyDescent="0.2">
      <c r="A60" s="19"/>
      <c r="B60" s="26"/>
      <c r="C60" s="42">
        <v>40704.458333333336</v>
      </c>
      <c r="D60" s="57">
        <v>3.2648178230095364</v>
      </c>
      <c r="E60" s="57"/>
      <c r="F60" s="51">
        <v>3.786</v>
      </c>
      <c r="G60" s="51">
        <v>0</v>
      </c>
      <c r="H60" s="45">
        <v>6.8999999999999997E-4</v>
      </c>
      <c r="I60" s="65"/>
      <c r="J60" s="51">
        <v>3.32E-2</v>
      </c>
      <c r="K60" s="51">
        <v>6.9459999999999997</v>
      </c>
      <c r="L60" s="51">
        <v>8.6599999999999996E-2</v>
      </c>
      <c r="M60" s="65"/>
      <c r="N60" s="51">
        <v>0.6885</v>
      </c>
      <c r="O60" s="65"/>
      <c r="P60" s="65"/>
      <c r="Q60" s="51">
        <v>0.22750000000000001</v>
      </c>
      <c r="R60" s="19"/>
      <c r="S60" s="19"/>
    </row>
    <row r="61" spans="1:19" x14ac:dyDescent="0.2">
      <c r="A61" s="19"/>
      <c r="B61" s="26"/>
      <c r="C61" s="42">
        <v>40729.361111111109</v>
      </c>
      <c r="D61" s="57">
        <v>3.012837224705172</v>
      </c>
      <c r="E61" s="57"/>
      <c r="F61" s="51">
        <v>0.25800000000000001</v>
      </c>
      <c r="G61" s="51">
        <v>0</v>
      </c>
      <c r="H61" s="45">
        <v>1E-4</v>
      </c>
      <c r="I61" s="65"/>
      <c r="J61" s="51">
        <v>3.4000000000000002E-3</v>
      </c>
      <c r="K61" s="51">
        <v>0.47099999999999997</v>
      </c>
      <c r="L61" s="51">
        <v>2.5999999999999994E-3</v>
      </c>
      <c r="M61" s="65"/>
      <c r="N61" s="51">
        <v>4.3299999999999998E-2</v>
      </c>
      <c r="O61" s="65"/>
      <c r="P61" s="65"/>
      <c r="Q61" s="51">
        <v>2.2700000000000001E-2</v>
      </c>
      <c r="R61" s="19"/>
      <c r="S61" s="19"/>
    </row>
    <row r="62" spans="1:19" x14ac:dyDescent="0.2">
      <c r="A62" s="19"/>
      <c r="B62" s="26"/>
      <c r="C62" s="42">
        <v>40729.638888888891</v>
      </c>
      <c r="D62" s="57">
        <v>3.012837224705172</v>
      </c>
      <c r="E62" s="57"/>
      <c r="F62" s="51">
        <v>0.33900000000000002</v>
      </c>
      <c r="G62" s="51">
        <v>0</v>
      </c>
      <c r="H62" s="45">
        <v>8.9999999999999992E-5</v>
      </c>
      <c r="I62" s="65"/>
      <c r="J62" s="51">
        <v>3.8E-3</v>
      </c>
      <c r="K62" s="51">
        <v>0.50900000000000001</v>
      </c>
      <c r="L62" s="51">
        <v>3.7000000000000002E-3</v>
      </c>
      <c r="M62" s="65"/>
      <c r="N62" s="51">
        <v>4.4300000000000006E-2</v>
      </c>
      <c r="O62" s="65"/>
      <c r="P62" s="65"/>
      <c r="Q62" s="51">
        <v>2.1800000000000003E-2</v>
      </c>
      <c r="R62" s="19"/>
      <c r="S62" s="19"/>
    </row>
    <row r="63" spans="1:19" x14ac:dyDescent="0.2">
      <c r="A63" s="19"/>
      <c r="B63" s="26"/>
      <c r="C63" s="42">
        <v>40746.541666666664</v>
      </c>
      <c r="D63" s="57">
        <v>2.6148972160331345</v>
      </c>
      <c r="E63" s="57"/>
      <c r="F63" s="51">
        <v>0.17399999999999999</v>
      </c>
      <c r="G63" s="51">
        <v>0</v>
      </c>
      <c r="H63" s="45">
        <v>2.0000000000000019E-5</v>
      </c>
      <c r="I63" s="65"/>
      <c r="J63" s="51">
        <v>2.1000000000000003E-3</v>
      </c>
      <c r="K63" s="51">
        <v>0.30299999999999999</v>
      </c>
      <c r="L63" s="58"/>
      <c r="M63" s="65"/>
      <c r="N63" s="51">
        <v>1.5799999999999998E-2</v>
      </c>
      <c r="O63" s="65"/>
      <c r="P63" s="65"/>
      <c r="Q63" s="51">
        <v>-8.9999999999999152E-4</v>
      </c>
      <c r="R63" s="19"/>
      <c r="S63" s="19"/>
    </row>
    <row r="64" spans="1:19" x14ac:dyDescent="0.2">
      <c r="A64" s="19"/>
      <c r="B64" s="26"/>
      <c r="C64" s="42">
        <v>40756.583333333336</v>
      </c>
      <c r="D64" s="57">
        <v>2.5010592622177517</v>
      </c>
      <c r="E64" s="57"/>
      <c r="F64" s="51">
        <v>0.185</v>
      </c>
      <c r="G64" s="51">
        <v>0</v>
      </c>
      <c r="H64" s="45">
        <v>5.9999999999999995E-5</v>
      </c>
      <c r="I64" s="65"/>
      <c r="J64" s="51">
        <v>1.4E-3</v>
      </c>
      <c r="K64" s="51">
        <v>0.27600000000000002</v>
      </c>
      <c r="L64" s="58"/>
      <c r="M64" s="65"/>
      <c r="N64" s="51">
        <v>1.4900000000000005E-2</v>
      </c>
      <c r="O64" s="65"/>
      <c r="P64" s="65"/>
      <c r="Q64" s="51">
        <v>1.3799999999999996E-2</v>
      </c>
      <c r="R64" s="19"/>
      <c r="S64" s="19"/>
    </row>
    <row r="65" spans="1:19" x14ac:dyDescent="0.2">
      <c r="A65" s="19"/>
      <c r="B65" s="26"/>
      <c r="C65" s="42">
        <v>40756.65625</v>
      </c>
      <c r="D65" s="57">
        <v>2.5010592622177517</v>
      </c>
      <c r="E65" s="57"/>
      <c r="F65" s="51">
        <v>0.17499999999999999</v>
      </c>
      <c r="G65" s="51">
        <v>0</v>
      </c>
      <c r="H65" s="45">
        <v>2.9999999999999997E-5</v>
      </c>
      <c r="I65" s="65"/>
      <c r="J65" s="51">
        <v>1.4E-3</v>
      </c>
      <c r="K65" s="51">
        <v>0.26800000000000002</v>
      </c>
      <c r="L65" s="58"/>
      <c r="M65" s="65"/>
      <c r="N65" s="51">
        <v>1.4500000000000001E-2</v>
      </c>
      <c r="O65" s="65"/>
      <c r="P65" s="65"/>
      <c r="Q65" s="51">
        <v>1.1100000000000002E-2</v>
      </c>
      <c r="R65" s="19"/>
      <c r="S65" s="19"/>
    </row>
    <row r="66" spans="1:19" x14ac:dyDescent="0.2">
      <c r="A66" s="19"/>
      <c r="B66" s="26"/>
      <c r="C66" s="42">
        <v>40772.541666666664</v>
      </c>
      <c r="D66" s="57">
        <v>2.1875207208364631</v>
      </c>
      <c r="E66" s="57"/>
      <c r="F66" s="51">
        <v>6.2E-2</v>
      </c>
      <c r="G66" s="51">
        <v>0</v>
      </c>
      <c r="H66" s="45">
        <v>-2.9000000000000006E-4</v>
      </c>
      <c r="I66" s="65"/>
      <c r="J66" s="51">
        <v>1E-3</v>
      </c>
      <c r="K66" s="51">
        <v>0.125</v>
      </c>
      <c r="L66" s="58"/>
      <c r="M66" s="65"/>
      <c r="N66" s="51">
        <v>6.0000000000000001E-3</v>
      </c>
      <c r="O66" s="65"/>
      <c r="P66" s="65"/>
      <c r="Q66" s="51">
        <v>6.0000000000000001E-3</v>
      </c>
      <c r="R66" s="19"/>
      <c r="S66" s="19"/>
    </row>
    <row r="67" spans="1:19" x14ac:dyDescent="0.2">
      <c r="A67" s="19"/>
      <c r="B67" s="26"/>
      <c r="C67" s="42">
        <v>40812.385416666664</v>
      </c>
      <c r="D67" s="57">
        <v>2.0899051114393981</v>
      </c>
      <c r="E67" s="57"/>
      <c r="F67" s="51">
        <v>5.8999999999999997E-2</v>
      </c>
      <c r="G67" s="51">
        <v>0</v>
      </c>
      <c r="H67" s="45">
        <v>1E-4</v>
      </c>
      <c r="I67" s="65"/>
      <c r="J67" s="51"/>
      <c r="K67" s="51">
        <v>0.14699999999999999</v>
      </c>
      <c r="L67" s="58"/>
      <c r="M67" s="65"/>
      <c r="N67" s="51">
        <v>1.5700000000000002E-2</v>
      </c>
      <c r="O67" s="65"/>
      <c r="P67" s="65"/>
      <c r="Q67" s="51">
        <v>1.1399999999999999E-2</v>
      </c>
      <c r="R67" s="19"/>
      <c r="S67" s="19"/>
    </row>
    <row r="68" spans="1:19" x14ac:dyDescent="0.2">
      <c r="A68" s="19"/>
      <c r="B68" s="26"/>
      <c r="C68" s="42">
        <v>40822.635416666664</v>
      </c>
      <c r="D68" s="57">
        <v>2.1846914308175989</v>
      </c>
      <c r="E68" s="57"/>
      <c r="F68" s="51">
        <v>0.16400000000000001</v>
      </c>
      <c r="G68" s="51">
        <v>0</v>
      </c>
      <c r="H68" s="45">
        <v>7.0000000000000007E-5</v>
      </c>
      <c r="I68" s="65"/>
      <c r="J68" s="51">
        <v>1.4E-3</v>
      </c>
      <c r="K68" s="51">
        <v>0.29299999999999998</v>
      </c>
      <c r="L68" s="58"/>
      <c r="M68" s="65"/>
      <c r="N68" s="51">
        <v>4.8500000000000001E-2</v>
      </c>
      <c r="O68" s="65"/>
      <c r="P68" s="65"/>
      <c r="Q68" s="51">
        <v>1.9899999999999998E-2</v>
      </c>
      <c r="R68" s="19"/>
      <c r="S68" s="19"/>
    </row>
    <row r="69" spans="1:19" x14ac:dyDescent="0.2">
      <c r="A69" s="19"/>
      <c r="B69" s="26"/>
      <c r="C69" s="42">
        <v>40823.53125</v>
      </c>
      <c r="D69" s="57">
        <v>2.1461280356782382</v>
      </c>
      <c r="E69" s="57"/>
      <c r="F69" s="51">
        <v>0.441</v>
      </c>
      <c r="G69" s="51">
        <v>0</v>
      </c>
      <c r="H69" s="45">
        <v>5.9999999999999995E-5</v>
      </c>
      <c r="I69" s="65"/>
      <c r="J69" s="51">
        <v>4.0000000000000001E-3</v>
      </c>
      <c r="K69" s="51">
        <v>0.64400000000000002</v>
      </c>
      <c r="L69" s="51">
        <v>2.0000000000000017E-4</v>
      </c>
      <c r="M69" s="65"/>
      <c r="N69" s="51">
        <v>4.2699999999999988E-2</v>
      </c>
      <c r="O69" s="65"/>
      <c r="P69" s="65"/>
      <c r="Q69" s="51">
        <v>3.3300000000000003E-2</v>
      </c>
      <c r="R69" s="19"/>
      <c r="S69" s="19"/>
    </row>
    <row r="70" spans="1:19" x14ac:dyDescent="0.2">
      <c r="A70" s="19"/>
      <c r="B70" s="26"/>
      <c r="C70" s="42">
        <v>40833.388888888891</v>
      </c>
      <c r="D70" s="57">
        <v>2.1492191126553797</v>
      </c>
      <c r="E70" s="57"/>
      <c r="F70" s="51">
        <v>0.153</v>
      </c>
      <c r="G70" s="51">
        <v>0</v>
      </c>
      <c r="H70" s="45"/>
      <c r="I70" s="65"/>
      <c r="J70" s="51">
        <v>2E-3</v>
      </c>
      <c r="K70" s="51">
        <v>0.27300000000000002</v>
      </c>
      <c r="L70" s="58"/>
      <c r="M70" s="65"/>
      <c r="N70" s="51">
        <v>2.0500000000000001E-2</v>
      </c>
      <c r="O70" s="65"/>
      <c r="P70" s="65"/>
      <c r="Q70" s="51">
        <v>1.3700000000000002E-2</v>
      </c>
      <c r="R70" s="19"/>
      <c r="S70" s="19"/>
    </row>
    <row r="71" spans="1:19" x14ac:dyDescent="0.2">
      <c r="A71" s="19"/>
      <c r="B71" s="26"/>
      <c r="C71" s="42">
        <v>40855.392361111109</v>
      </c>
      <c r="D71" s="57">
        <v>1.968482948553935</v>
      </c>
      <c r="E71" s="57"/>
      <c r="F71" s="51">
        <v>0.08</v>
      </c>
      <c r="G71" s="51">
        <v>0</v>
      </c>
      <c r="H71" s="45">
        <v>5.9999999999999995E-5</v>
      </c>
      <c r="I71" s="65"/>
      <c r="J71" s="51"/>
      <c r="K71" s="51">
        <v>0.19500000000000001</v>
      </c>
      <c r="L71" s="58"/>
      <c r="M71" s="65"/>
      <c r="N71" s="51">
        <v>6.2000000000000171E-3</v>
      </c>
      <c r="O71" s="65"/>
      <c r="P71" s="65"/>
      <c r="Q71" s="51">
        <v>4.9000000000000059E-3</v>
      </c>
      <c r="R71" s="19"/>
      <c r="S71" s="19"/>
    </row>
    <row r="72" spans="1:19" x14ac:dyDescent="0.2">
      <c r="A72" s="19"/>
      <c r="B72" s="26"/>
      <c r="C72" s="42">
        <v>40855.576388888891</v>
      </c>
      <c r="D72" s="57">
        <v>1.968482948553935</v>
      </c>
      <c r="E72" s="57"/>
      <c r="F72" s="51">
        <v>8.4000000000000005E-2</v>
      </c>
      <c r="G72" s="51">
        <v>0</v>
      </c>
      <c r="H72" s="45"/>
      <c r="I72" s="65"/>
      <c r="J72" s="51">
        <v>9.0000000000000041E-4</v>
      </c>
      <c r="K72" s="51">
        <v>0.19500000000000001</v>
      </c>
      <c r="L72" s="58"/>
      <c r="M72" s="65"/>
      <c r="N72" s="51"/>
      <c r="O72" s="65"/>
      <c r="P72" s="65"/>
      <c r="Q72" s="51">
        <v>3.4000000000000059E-3</v>
      </c>
      <c r="R72" s="19"/>
      <c r="S72" s="19"/>
    </row>
    <row r="73" spans="1:19" x14ac:dyDescent="0.2">
      <c r="A73" s="19"/>
      <c r="B73" s="26"/>
      <c r="C73" s="42">
        <v>40861.364583333336</v>
      </c>
      <c r="D73" s="57">
        <v>1.9444826721501687</v>
      </c>
      <c r="E73" s="57"/>
      <c r="F73" s="51">
        <v>0.10299999999999999</v>
      </c>
      <c r="G73" s="51">
        <v>0</v>
      </c>
      <c r="H73" s="45">
        <v>4.9999999999999989E-5</v>
      </c>
      <c r="I73" s="65"/>
      <c r="J73" s="51">
        <v>1.2000000000000001E-3</v>
      </c>
      <c r="K73" s="51">
        <v>0.23799999999999999</v>
      </c>
      <c r="L73" s="58"/>
      <c r="M73" s="65"/>
      <c r="N73" s="51">
        <v>8.5999999999999948E-3</v>
      </c>
      <c r="O73" s="65"/>
      <c r="P73" s="65"/>
      <c r="Q73" s="51">
        <v>7.2999999999999975E-3</v>
      </c>
      <c r="R73" s="19"/>
      <c r="S73" s="19"/>
    </row>
    <row r="74" spans="1:19" x14ac:dyDescent="0.2">
      <c r="A74" s="19"/>
      <c r="B74" s="26"/>
      <c r="C74" s="42">
        <v>40884.378472222219</v>
      </c>
      <c r="D74" s="57">
        <v>1.8325089127062364</v>
      </c>
      <c r="E74" s="57"/>
      <c r="F74" s="51">
        <v>7.1999999999999995E-2</v>
      </c>
      <c r="G74" s="51">
        <v>0</v>
      </c>
      <c r="H74" s="45">
        <v>8.9999999999999992E-5</v>
      </c>
      <c r="I74" s="65"/>
      <c r="J74" s="51"/>
      <c r="K74" s="51">
        <v>0.215</v>
      </c>
      <c r="L74" s="58"/>
      <c r="M74" s="65"/>
      <c r="N74" s="51">
        <v>1.8100000000000022E-2</v>
      </c>
      <c r="O74" s="65"/>
      <c r="P74" s="65"/>
      <c r="Q74" s="51">
        <v>1.2E-2</v>
      </c>
      <c r="R74" s="19"/>
      <c r="S74" s="19"/>
    </row>
    <row r="75" spans="1:19" x14ac:dyDescent="0.2">
      <c r="A75" s="19"/>
      <c r="B75" s="26"/>
      <c r="C75" s="42">
        <v>40884.666666666664</v>
      </c>
      <c r="D75" s="57">
        <v>1.8325089127062364</v>
      </c>
      <c r="E75" s="57"/>
      <c r="F75" s="51">
        <v>5.7000000000000002E-2</v>
      </c>
      <c r="G75" s="51">
        <v>0</v>
      </c>
      <c r="H75" s="45"/>
      <c r="I75" s="65"/>
      <c r="J75" s="51"/>
      <c r="K75" s="51">
        <v>0.17799999999999999</v>
      </c>
      <c r="L75" s="58"/>
      <c r="M75" s="65"/>
      <c r="N75" s="51"/>
      <c r="O75" s="65"/>
      <c r="P75" s="65"/>
      <c r="Q75" s="51">
        <v>1.8999999999999915E-3</v>
      </c>
      <c r="R75" s="19"/>
      <c r="S75" s="19"/>
    </row>
    <row r="76" spans="1:19" x14ac:dyDescent="0.2">
      <c r="A76" s="19"/>
      <c r="B76" s="26"/>
      <c r="C76" s="42">
        <v>40892.489583333336</v>
      </c>
      <c r="D76" s="57">
        <v>1.8195439355418688</v>
      </c>
      <c r="E76" s="57"/>
      <c r="F76" s="51">
        <v>8.8999999999999996E-2</v>
      </c>
      <c r="G76" s="51">
        <v>0</v>
      </c>
      <c r="H76" s="45">
        <v>5.9999999999999995E-5</v>
      </c>
      <c r="I76" s="65"/>
      <c r="J76" s="51">
        <v>1.2999999999999997E-3</v>
      </c>
      <c r="K76" s="51">
        <v>0.24299999999999999</v>
      </c>
      <c r="L76" s="58"/>
      <c r="M76" s="65"/>
      <c r="N76" s="51">
        <v>2.5900000000000006E-2</v>
      </c>
      <c r="O76" s="65"/>
      <c r="P76" s="65"/>
      <c r="Q76" s="51">
        <v>9.7999999999999979E-3</v>
      </c>
      <c r="R76" s="19"/>
      <c r="S76" s="19"/>
    </row>
    <row r="77" spans="1:19" x14ac:dyDescent="0.2">
      <c r="A77" s="19"/>
      <c r="B77" s="26"/>
      <c r="C77" s="42">
        <v>40913.34375</v>
      </c>
      <c r="D77" s="57">
        <v>1.8061799739838871</v>
      </c>
      <c r="E77" s="57"/>
      <c r="F77" s="51">
        <v>5.5E-2</v>
      </c>
      <c r="G77" s="51">
        <v>0</v>
      </c>
      <c r="H77" s="45">
        <v>7.0000000000000007E-5</v>
      </c>
      <c r="I77" s="65"/>
      <c r="J77" s="51"/>
      <c r="K77" s="51">
        <v>0.16700000000000001</v>
      </c>
      <c r="L77" s="58"/>
      <c r="M77" s="65"/>
      <c r="N77" s="51"/>
      <c r="O77" s="65"/>
      <c r="P77" s="65"/>
      <c r="Q77" s="51">
        <v>0</v>
      </c>
      <c r="R77" s="19"/>
      <c r="S77" s="19"/>
    </row>
    <row r="78" spans="1:19" x14ac:dyDescent="0.2">
      <c r="A78" s="19"/>
      <c r="B78" s="26"/>
      <c r="C78" s="42">
        <v>40913.638888888891</v>
      </c>
      <c r="D78" s="57">
        <v>1.8061799739838871</v>
      </c>
      <c r="E78" s="57"/>
      <c r="F78" s="51">
        <v>3.5000000000000003E-2</v>
      </c>
      <c r="G78" s="51">
        <v>0</v>
      </c>
      <c r="H78" s="45">
        <v>1.0000000000000009E-5</v>
      </c>
      <c r="I78" s="65"/>
      <c r="J78" s="51"/>
      <c r="K78" s="51">
        <v>0.11799999999999999</v>
      </c>
      <c r="L78" s="58"/>
      <c r="M78" s="65"/>
      <c r="N78" s="51">
        <v>1.3400000000000006E-2</v>
      </c>
      <c r="O78" s="65"/>
      <c r="P78" s="65"/>
      <c r="Q78" s="51">
        <v>1.0700000000000003E-2</v>
      </c>
      <c r="R78" s="19"/>
      <c r="S78" s="19"/>
    </row>
    <row r="79" spans="1:19" x14ac:dyDescent="0.2">
      <c r="A79" s="19"/>
      <c r="B79" s="26"/>
      <c r="C79" s="42">
        <v>40948.347222222219</v>
      </c>
      <c r="D79" s="57">
        <v>1.7853298350107671</v>
      </c>
      <c r="E79" s="57"/>
      <c r="F79" s="51">
        <v>7.1999999999999995E-2</v>
      </c>
      <c r="G79" s="51">
        <v>0</v>
      </c>
      <c r="H79" s="45">
        <v>3.9999999999999983E-5</v>
      </c>
      <c r="I79" s="65"/>
      <c r="J79" s="51"/>
      <c r="K79" s="51">
        <v>0.20399999999999999</v>
      </c>
      <c r="L79" s="58"/>
      <c r="M79" s="65"/>
      <c r="N79" s="51">
        <v>3.4400000000000035E-2</v>
      </c>
      <c r="O79" s="65"/>
      <c r="P79" s="65"/>
      <c r="Q79" s="51">
        <v>1.610000000000001E-2</v>
      </c>
      <c r="R79" s="19"/>
      <c r="S79" s="19"/>
    </row>
    <row r="80" spans="1:19" x14ac:dyDescent="0.2">
      <c r="A80" s="19"/>
      <c r="B80" s="26"/>
      <c r="C80" s="42">
        <v>40948.625</v>
      </c>
      <c r="D80" s="57">
        <v>1.7853298350107671</v>
      </c>
      <c r="E80" s="57"/>
      <c r="F80" s="51">
        <v>0.14699999999999999</v>
      </c>
      <c r="G80" s="51">
        <v>0</v>
      </c>
      <c r="H80" s="45">
        <v>1.0000000000000003E-4</v>
      </c>
      <c r="I80" s="65"/>
      <c r="J80" s="51">
        <v>2.1000000000000003E-3</v>
      </c>
      <c r="K80" s="51">
        <v>0.41299999999999998</v>
      </c>
      <c r="L80" s="58"/>
      <c r="M80" s="65"/>
      <c r="N80" s="51">
        <v>9.1600000000000029E-2</v>
      </c>
      <c r="O80" s="65"/>
      <c r="P80" s="65"/>
      <c r="Q80" s="51">
        <v>2.75E-2</v>
      </c>
      <c r="R80" s="19"/>
      <c r="S80" s="19"/>
    </row>
    <row r="81" spans="1:19" x14ac:dyDescent="0.2">
      <c r="A81" s="19"/>
      <c r="B81" s="26"/>
      <c r="C81" s="42">
        <v>40975.34375</v>
      </c>
      <c r="D81" s="57">
        <v>1.7634279935629373</v>
      </c>
      <c r="E81" s="57"/>
      <c r="F81" s="51">
        <v>0.151</v>
      </c>
      <c r="G81" s="51">
        <v>0</v>
      </c>
      <c r="H81" s="45">
        <v>9.9999999999999978E-5</v>
      </c>
      <c r="I81" s="65"/>
      <c r="J81" s="51">
        <v>1.2000000000000001E-3</v>
      </c>
      <c r="K81" s="51">
        <v>0.32800000000000001</v>
      </c>
      <c r="L81" s="58"/>
      <c r="M81" s="65"/>
      <c r="N81" s="51">
        <v>3.0699999999999988E-2</v>
      </c>
      <c r="O81" s="65"/>
      <c r="P81" s="65"/>
      <c r="Q81" s="51">
        <v>1.9100000000000009E-2</v>
      </c>
      <c r="R81" s="19"/>
      <c r="S81" s="19"/>
    </row>
    <row r="82" spans="1:19" x14ac:dyDescent="0.2">
      <c r="A82" s="19"/>
      <c r="B82" s="26"/>
      <c r="C82" s="42">
        <v>40975.704861111109</v>
      </c>
      <c r="D82" s="57">
        <v>1.7634279935629373</v>
      </c>
      <c r="E82" s="57"/>
      <c r="F82" s="51">
        <v>0.13500000000000001</v>
      </c>
      <c r="G82" s="51">
        <v>0</v>
      </c>
      <c r="H82" s="45"/>
      <c r="I82" s="65"/>
      <c r="J82" s="51">
        <v>1.7000000000000001E-3</v>
      </c>
      <c r="K82" s="51">
        <v>0.36849999999999999</v>
      </c>
      <c r="L82" s="58"/>
      <c r="M82" s="65"/>
      <c r="N82" s="51">
        <v>3.9600000000000024E-2</v>
      </c>
      <c r="O82" s="65"/>
      <c r="P82" s="65"/>
      <c r="Q82" s="51">
        <v>2.1399999999999992E-2</v>
      </c>
      <c r="R82" s="19"/>
      <c r="S82" s="19"/>
    </row>
    <row r="83" spans="1:19" x14ac:dyDescent="0.2">
      <c r="A83" s="19"/>
      <c r="B83" s="26"/>
      <c r="C83" s="42">
        <v>40984.468055555553</v>
      </c>
      <c r="D83" s="57">
        <v>1.9493900066449128</v>
      </c>
      <c r="E83" s="57"/>
      <c r="F83" s="51">
        <v>0.77900000000000003</v>
      </c>
      <c r="G83" s="51">
        <v>0</v>
      </c>
      <c r="H83" s="45">
        <v>3.3000000000000005E-4</v>
      </c>
      <c r="I83" s="65"/>
      <c r="J83" s="51">
        <v>6.6E-3</v>
      </c>
      <c r="K83" s="51">
        <v>1.4419999999999999</v>
      </c>
      <c r="L83" s="51">
        <v>5.4999999999999997E-3</v>
      </c>
      <c r="M83" s="65"/>
      <c r="N83" s="51">
        <v>0.32020000000000004</v>
      </c>
      <c r="O83" s="65"/>
      <c r="P83" s="65"/>
      <c r="Q83" s="51">
        <v>9.7899999999999987E-2</v>
      </c>
      <c r="R83" s="19"/>
      <c r="S83" s="19"/>
    </row>
    <row r="84" spans="1:19" x14ac:dyDescent="0.2">
      <c r="A84" s="19"/>
      <c r="B84" s="26"/>
      <c r="C84" s="42">
        <v>41002.319444444445</v>
      </c>
      <c r="D84" s="57">
        <v>2.3710678622717363</v>
      </c>
      <c r="E84" s="57"/>
      <c r="F84" s="51">
        <v>0.73</v>
      </c>
      <c r="G84" s="51">
        <v>0</v>
      </c>
      <c r="H84" s="45">
        <v>2.7E-4</v>
      </c>
      <c r="I84" s="65"/>
      <c r="J84" s="51">
        <v>1.9999999999999992E-3</v>
      </c>
      <c r="K84" s="51">
        <v>1.2150000000000001</v>
      </c>
      <c r="L84" s="51">
        <v>5.8000000000000005E-3</v>
      </c>
      <c r="M84" s="65"/>
      <c r="N84" s="51">
        <v>0.10959999999999999</v>
      </c>
      <c r="O84" s="65"/>
      <c r="P84" s="65"/>
      <c r="Q84" s="51">
        <v>6.409999999999999E-2</v>
      </c>
      <c r="R84" s="19"/>
      <c r="S84" s="19"/>
    </row>
    <row r="85" spans="1:19" x14ac:dyDescent="0.2">
      <c r="A85" s="19"/>
      <c r="B85" s="26"/>
      <c r="C85" s="42">
        <v>41002.527777777781</v>
      </c>
      <c r="D85" s="57">
        <v>2.3710678622717363</v>
      </c>
      <c r="E85" s="57"/>
      <c r="F85" s="51">
        <v>0.49399999999999999</v>
      </c>
      <c r="G85" s="51">
        <v>0</v>
      </c>
      <c r="H85" s="45">
        <v>1.9999999999999998E-4</v>
      </c>
      <c r="I85" s="65"/>
      <c r="J85" s="51">
        <v>7.0000000000000021E-4</v>
      </c>
      <c r="K85" s="51">
        <v>0.81200000000000006</v>
      </c>
      <c r="L85" s="51">
        <v>2.5000000000000001E-3</v>
      </c>
      <c r="M85" s="65"/>
      <c r="N85" s="51">
        <v>6.0699999999999997E-2</v>
      </c>
      <c r="O85" s="65"/>
      <c r="P85" s="65"/>
      <c r="Q85" s="51">
        <v>3.7100000000000001E-2</v>
      </c>
      <c r="R85" s="19"/>
      <c r="S85" s="19"/>
    </row>
    <row r="86" spans="1:19" x14ac:dyDescent="0.2">
      <c r="A86" s="19"/>
      <c r="B86" s="26"/>
      <c r="C86" s="42">
        <v>41023.489583333336</v>
      </c>
      <c r="D86" s="57">
        <v>2.6866362692622934</v>
      </c>
      <c r="E86" s="57"/>
      <c r="F86" s="51">
        <v>1.5840000000000001</v>
      </c>
      <c r="G86" s="51">
        <v>0</v>
      </c>
      <c r="H86" s="45">
        <v>5.0000000000000001E-4</v>
      </c>
      <c r="I86" s="65"/>
      <c r="J86" s="51">
        <v>1.2800000000000001E-2</v>
      </c>
      <c r="K86" s="51">
        <v>2.3929999999999998</v>
      </c>
      <c r="L86" s="51">
        <v>1.9399999999999997E-2</v>
      </c>
      <c r="M86" s="65"/>
      <c r="N86" s="51">
        <v>0.26080000000000003</v>
      </c>
      <c r="O86" s="65"/>
      <c r="P86" s="65"/>
      <c r="Q86" s="51">
        <v>0.12979999999999997</v>
      </c>
      <c r="R86" s="19"/>
      <c r="S86" s="19"/>
    </row>
    <row r="87" spans="1:19" x14ac:dyDescent="0.2">
      <c r="A87" s="19"/>
      <c r="B87" s="26"/>
      <c r="C87" s="42">
        <v>41031.350694444445</v>
      </c>
      <c r="D87" s="57">
        <v>2.6085260335771943</v>
      </c>
      <c r="E87" s="57"/>
      <c r="F87" s="51">
        <v>0.32700000000000001</v>
      </c>
      <c r="G87" s="51">
        <v>0</v>
      </c>
      <c r="H87" s="45">
        <v>1.6000000000000001E-4</v>
      </c>
      <c r="I87" s="65"/>
      <c r="J87" s="51">
        <v>2.9000000000000002E-3</v>
      </c>
      <c r="K87" s="51">
        <v>0.54400000000000004</v>
      </c>
      <c r="L87" s="51">
        <v>1.5999999999999996E-3</v>
      </c>
      <c r="M87" s="65"/>
      <c r="N87" s="51">
        <v>4.8299999999999996E-2</v>
      </c>
      <c r="O87" s="65"/>
      <c r="P87" s="65"/>
      <c r="Q87" s="51">
        <v>3.32E-2</v>
      </c>
      <c r="R87" s="19"/>
      <c r="S87" s="19"/>
    </row>
    <row r="88" spans="1:19" x14ac:dyDescent="0.2">
      <c r="A88" s="19"/>
      <c r="B88" s="26"/>
      <c r="C88" s="42">
        <v>41031.552083333336</v>
      </c>
      <c r="D88" s="57">
        <v>2.6085260335771943</v>
      </c>
      <c r="E88" s="57"/>
      <c r="F88" s="51">
        <v>0.316</v>
      </c>
      <c r="G88" s="51">
        <v>0</v>
      </c>
      <c r="H88" s="45">
        <v>1.6000000000000001E-4</v>
      </c>
      <c r="I88" s="65"/>
      <c r="J88" s="51">
        <v>2.3999999999999994E-3</v>
      </c>
      <c r="K88" s="51">
        <v>0.55500000000000005</v>
      </c>
      <c r="L88" s="51">
        <v>1.4000000000000004E-3</v>
      </c>
      <c r="M88" s="65"/>
      <c r="N88" s="51">
        <v>4.250000000000001E-2</v>
      </c>
      <c r="O88" s="65"/>
      <c r="P88" s="65"/>
      <c r="Q88" s="51">
        <v>2.4899999999999999E-2</v>
      </c>
      <c r="R88" s="19"/>
      <c r="S88" s="19"/>
    </row>
    <row r="89" spans="1:19" x14ac:dyDescent="0.2">
      <c r="A89" s="19"/>
      <c r="B89" s="26"/>
      <c r="C89" s="42">
        <v>41037.495138888888</v>
      </c>
      <c r="D89" s="57">
        <v>2.6972293427597176</v>
      </c>
      <c r="E89" s="57"/>
      <c r="F89" s="51">
        <v>0.4</v>
      </c>
      <c r="G89" s="51">
        <v>0</v>
      </c>
      <c r="H89" s="45">
        <v>1.1000000000000002E-4</v>
      </c>
      <c r="I89" s="65"/>
      <c r="J89" s="51">
        <v>3.4999999999999996E-3</v>
      </c>
      <c r="K89" s="51">
        <v>0.66200000000000003</v>
      </c>
      <c r="L89" s="51">
        <v>3.5999999999999995E-3</v>
      </c>
      <c r="M89" s="65"/>
      <c r="N89" s="51">
        <v>9.3599999999999989E-2</v>
      </c>
      <c r="O89" s="65"/>
      <c r="P89" s="65"/>
      <c r="Q89" s="51">
        <v>3.32E-2</v>
      </c>
      <c r="R89" s="19"/>
      <c r="S89" s="19"/>
    </row>
    <row r="90" spans="1:19" x14ac:dyDescent="0.2">
      <c r="A90" s="19"/>
      <c r="B90" s="26"/>
      <c r="C90" s="42">
        <v>41062.362500000003</v>
      </c>
      <c r="D90" s="57">
        <v>2.8356905714924254</v>
      </c>
      <c r="E90" s="57"/>
      <c r="F90" s="51">
        <v>0.30099999999999999</v>
      </c>
      <c r="G90" s="51">
        <v>0</v>
      </c>
      <c r="H90" s="45">
        <v>1.0000000000000009E-5</v>
      </c>
      <c r="I90" s="65"/>
      <c r="J90" s="51">
        <v>3.8E-3</v>
      </c>
      <c r="K90" s="51">
        <v>0.58099999999999996</v>
      </c>
      <c r="L90" s="51">
        <v>1.5E-3</v>
      </c>
      <c r="M90" s="65"/>
      <c r="N90" s="51">
        <v>4.7100000000000003E-2</v>
      </c>
      <c r="O90" s="65"/>
      <c r="P90" s="65"/>
      <c r="Q90" s="51">
        <v>2.6699999999999995E-2</v>
      </c>
      <c r="R90" s="19"/>
      <c r="S90" s="19"/>
    </row>
    <row r="91" spans="1:19" x14ac:dyDescent="0.2">
      <c r="A91" s="19"/>
      <c r="B91" s="26"/>
      <c r="C91" s="42">
        <v>41062.649305555555</v>
      </c>
      <c r="D91" s="57">
        <v>2.8356905714924254</v>
      </c>
      <c r="E91" s="57"/>
      <c r="F91" s="51">
        <v>0.53800000000000003</v>
      </c>
      <c r="G91" s="51">
        <v>0</v>
      </c>
      <c r="H91" s="45">
        <v>1.7000000000000001E-4</v>
      </c>
      <c r="I91" s="65"/>
      <c r="J91" s="51">
        <v>4.5999999999999999E-3</v>
      </c>
      <c r="K91" s="51">
        <v>0.95199999999999996</v>
      </c>
      <c r="L91" s="51">
        <v>4.0999999999999995E-3</v>
      </c>
      <c r="M91" s="65"/>
      <c r="N91" s="51">
        <v>6.1700000000000005E-2</v>
      </c>
      <c r="O91" s="65"/>
      <c r="P91" s="65"/>
      <c r="Q91" s="51">
        <v>4.1899999999999993E-2</v>
      </c>
      <c r="R91" s="19"/>
      <c r="S91" s="19"/>
    </row>
    <row r="92" spans="1:19" x14ac:dyDescent="0.2">
      <c r="A92" s="19"/>
      <c r="B92" s="26"/>
      <c r="C92" s="42">
        <v>41127.46875</v>
      </c>
      <c r="D92" s="57">
        <v>2.1139433523068369</v>
      </c>
      <c r="E92" s="57"/>
      <c r="F92" s="51">
        <v>4.5999999999999999E-2</v>
      </c>
      <c r="G92" s="51">
        <v>0</v>
      </c>
      <c r="H92" s="45">
        <v>5.9999999999999995E-5</v>
      </c>
      <c r="I92" s="65"/>
      <c r="J92" s="51"/>
      <c r="K92" s="51">
        <v>0.19400000000000001</v>
      </c>
      <c r="L92" s="58"/>
      <c r="M92" s="65"/>
      <c r="N92" s="51">
        <v>3.7900000000000003E-2</v>
      </c>
      <c r="O92" s="65"/>
      <c r="P92" s="65"/>
      <c r="Q92" s="51">
        <v>1.2399999999999998E-2</v>
      </c>
      <c r="R92" s="19"/>
      <c r="S92" s="19"/>
    </row>
    <row r="93" spans="1:19" x14ac:dyDescent="0.2">
      <c r="A93" s="19"/>
      <c r="B93" s="26"/>
      <c r="C93" s="42">
        <v>41127.59375</v>
      </c>
      <c r="D93" s="57">
        <v>2.1139433523068369</v>
      </c>
      <c r="E93" s="57"/>
      <c r="F93" s="51">
        <v>6.3E-2</v>
      </c>
      <c r="G93" s="51">
        <v>0</v>
      </c>
      <c r="H93" s="45">
        <v>7.0000000000000007E-5</v>
      </c>
      <c r="I93" s="65"/>
      <c r="J93" s="51"/>
      <c r="K93" s="51">
        <v>0.23100000000000001</v>
      </c>
      <c r="L93" s="58"/>
      <c r="M93" s="65"/>
      <c r="N93" s="51">
        <v>4.8600000000000004E-2</v>
      </c>
      <c r="O93" s="65"/>
      <c r="P93" s="65"/>
      <c r="Q93" s="51">
        <v>1.7200000000000003E-2</v>
      </c>
      <c r="R93" s="19"/>
      <c r="S93" s="19"/>
    </row>
    <row r="94" spans="1:19" x14ac:dyDescent="0.2">
      <c r="A94" s="19"/>
      <c r="B94" s="26"/>
      <c r="C94" s="42">
        <v>41156.364583333336</v>
      </c>
      <c r="D94" s="57">
        <v>1.9493900066449128</v>
      </c>
      <c r="E94" s="57"/>
      <c r="F94" s="51">
        <v>6.3E-2</v>
      </c>
      <c r="G94" s="51">
        <v>0</v>
      </c>
      <c r="H94" s="45">
        <v>8.9999999999999992E-5</v>
      </c>
      <c r="I94" s="65"/>
      <c r="J94" s="51"/>
      <c r="K94" s="51">
        <v>0.23599999999999999</v>
      </c>
      <c r="L94" s="58"/>
      <c r="M94" s="65"/>
      <c r="N94" s="51">
        <v>3.6699999999999997E-2</v>
      </c>
      <c r="O94" s="65"/>
      <c r="P94" s="65"/>
      <c r="Q94" s="51">
        <v>1.1900000000000003E-2</v>
      </c>
      <c r="R94" s="19"/>
      <c r="S94" s="19"/>
    </row>
    <row r="95" spans="1:19" x14ac:dyDescent="0.2">
      <c r="A95" s="19"/>
      <c r="B95" s="26"/>
      <c r="C95" s="42">
        <v>41156.645833333336</v>
      </c>
      <c r="D95" s="57">
        <v>1.9493900066449128</v>
      </c>
      <c r="E95" s="57"/>
      <c r="F95" s="51">
        <v>3.3000000000000002E-2</v>
      </c>
      <c r="G95" s="51">
        <v>0</v>
      </c>
      <c r="H95" s="45">
        <v>3.9999999999999983E-5</v>
      </c>
      <c r="I95" s="65"/>
      <c r="J95" s="51"/>
      <c r="K95" s="51">
        <v>0.19</v>
      </c>
      <c r="L95" s="58"/>
      <c r="M95" s="65"/>
      <c r="N95" s="51">
        <v>3.1200000000000002E-2</v>
      </c>
      <c r="O95" s="65"/>
      <c r="P95" s="65"/>
      <c r="Q95" s="51">
        <v>1.1800000000000001E-2</v>
      </c>
      <c r="R95" s="19"/>
      <c r="S95" s="19"/>
    </row>
    <row r="96" spans="1:19" x14ac:dyDescent="0.2">
      <c r="A96" s="19"/>
      <c r="B96" s="26"/>
      <c r="C96" s="42">
        <v>41185.329861111109</v>
      </c>
      <c r="D96" s="57">
        <v>1.8573324964312685</v>
      </c>
      <c r="E96" s="57"/>
      <c r="F96" s="51">
        <v>2.5000000000000001E-2</v>
      </c>
      <c r="G96" s="51">
        <v>0</v>
      </c>
      <c r="H96" s="45">
        <v>1E-4</v>
      </c>
      <c r="I96" s="65"/>
      <c r="J96" s="51">
        <v>2.3E-3</v>
      </c>
      <c r="K96" s="51">
        <v>0.19400000000000001</v>
      </c>
      <c r="L96" s="58"/>
      <c r="M96" s="65"/>
      <c r="N96" s="51">
        <v>3.6300000000000006E-2</v>
      </c>
      <c r="O96" s="65"/>
      <c r="P96" s="65"/>
      <c r="Q96" s="51">
        <v>9.300000000000001E-3</v>
      </c>
      <c r="R96" s="19"/>
      <c r="S96" s="19"/>
    </row>
    <row r="97" spans="1:19" x14ac:dyDescent="0.2">
      <c r="A97" s="19"/>
      <c r="B97" s="26"/>
      <c r="C97" s="42">
        <v>41185.618055555555</v>
      </c>
      <c r="D97" s="57">
        <v>1.8573324964312685</v>
      </c>
      <c r="E97" s="57"/>
      <c r="F97" s="51">
        <v>3.4000000000000002E-2</v>
      </c>
      <c r="G97" s="51">
        <v>0</v>
      </c>
      <c r="H97" s="45">
        <v>8.000000000000002E-5</v>
      </c>
      <c r="I97" s="65"/>
      <c r="J97" s="51"/>
      <c r="K97" s="51">
        <v>0.21299999999999999</v>
      </c>
      <c r="L97" s="58"/>
      <c r="M97" s="65"/>
      <c r="N97" s="51">
        <v>4.2000000000000003E-2</v>
      </c>
      <c r="O97" s="65"/>
      <c r="P97" s="65"/>
      <c r="Q97" s="51">
        <v>1.0800000000000001E-2</v>
      </c>
      <c r="R97" s="19"/>
      <c r="S97" s="19"/>
    </row>
    <row r="98" spans="1:19" x14ac:dyDescent="0.2">
      <c r="A98" s="19"/>
      <c r="B98" s="26"/>
      <c r="C98" s="42">
        <v>41220.354166666664</v>
      </c>
      <c r="D98" s="57">
        <v>1.7160033436347992</v>
      </c>
      <c r="E98" s="57"/>
      <c r="F98" s="51">
        <v>1.7000000000000001E-2</v>
      </c>
      <c r="G98" s="51">
        <v>0</v>
      </c>
      <c r="H98" s="45">
        <v>5.9999999999999995E-5</v>
      </c>
      <c r="I98" s="65"/>
      <c r="J98" s="51"/>
      <c r="K98" s="51">
        <v>0.14000000000000001</v>
      </c>
      <c r="L98" s="58"/>
      <c r="M98" s="65"/>
      <c r="N98" s="51">
        <v>1.7399999999999992E-2</v>
      </c>
      <c r="O98" s="65"/>
      <c r="P98" s="65"/>
      <c r="Q98" s="51">
        <v>8.6000000000000017E-3</v>
      </c>
      <c r="R98" s="19"/>
      <c r="S98" s="19"/>
    </row>
    <row r="99" spans="1:19" x14ac:dyDescent="0.2">
      <c r="A99" s="19"/>
      <c r="B99" s="26"/>
      <c r="C99" s="42">
        <v>41220.572916666664</v>
      </c>
      <c r="D99" s="57">
        <v>1.7160033436347992</v>
      </c>
      <c r="E99" s="57"/>
      <c r="F99" s="51">
        <v>1.2999999999999999E-2</v>
      </c>
      <c r="G99" s="51">
        <v>0</v>
      </c>
      <c r="H99" s="45">
        <v>1.0000000000000009E-5</v>
      </c>
      <c r="I99" s="65"/>
      <c r="J99" s="51"/>
      <c r="K99" s="51">
        <v>0.112</v>
      </c>
      <c r="L99" s="58"/>
      <c r="M99" s="65"/>
      <c r="N99" s="51">
        <v>8.9000000000000051E-3</v>
      </c>
      <c r="O99" s="65"/>
      <c r="P99" s="65"/>
      <c r="Q99" s="51">
        <v>8.5000000000000006E-3</v>
      </c>
      <c r="R99" s="19"/>
      <c r="S99" s="19"/>
    </row>
    <row r="100" spans="1:19" x14ac:dyDescent="0.2">
      <c r="A100" s="19"/>
      <c r="B100" s="26"/>
      <c r="C100" s="42">
        <v>41253.371527777781</v>
      </c>
      <c r="D100" s="57">
        <v>1.6812412373755872</v>
      </c>
      <c r="E100" s="57"/>
      <c r="F100" s="51">
        <v>6.2E-2</v>
      </c>
      <c r="G100" s="51">
        <v>0</v>
      </c>
      <c r="H100" s="45">
        <v>1.4999999999999999E-4</v>
      </c>
      <c r="I100" s="65"/>
      <c r="J100" s="51">
        <v>1.2000000000000001E-3</v>
      </c>
      <c r="K100" s="51">
        <v>0.16900000000000001</v>
      </c>
      <c r="L100" s="58"/>
      <c r="M100" s="65"/>
      <c r="N100" s="51">
        <v>1.8099999999999995E-2</v>
      </c>
      <c r="O100" s="65"/>
      <c r="P100" s="65"/>
      <c r="Q100" s="51">
        <v>9.6000000000000078E-3</v>
      </c>
      <c r="R100" s="19"/>
      <c r="S100" s="19"/>
    </row>
    <row r="101" spans="1:19" x14ac:dyDescent="0.2">
      <c r="A101" s="19"/>
      <c r="B101" s="26"/>
      <c r="C101" s="42">
        <v>41253.579861111109</v>
      </c>
      <c r="D101" s="57">
        <v>1.6812412373755872</v>
      </c>
      <c r="E101" s="57"/>
      <c r="F101" s="51">
        <v>7.0000000000000007E-2</v>
      </c>
      <c r="G101" s="51">
        <v>0</v>
      </c>
      <c r="H101" s="45">
        <v>6.0000000000000029E-5</v>
      </c>
      <c r="I101" s="65"/>
      <c r="J101" s="51"/>
      <c r="K101" s="51">
        <v>0.19400000000000001</v>
      </c>
      <c r="L101" s="58"/>
      <c r="M101" s="65"/>
      <c r="N101" s="51">
        <v>2.6400000000000007E-2</v>
      </c>
      <c r="O101" s="65"/>
      <c r="P101" s="65"/>
      <c r="Q101" s="51">
        <v>1.3299999999999998E-2</v>
      </c>
      <c r="R101" s="19"/>
      <c r="S101" s="19"/>
    </row>
    <row r="102" spans="1:19" ht="11.25" customHeight="1" x14ac:dyDescent="0.2">
      <c r="C102" s="42">
        <v>41281.385416666664</v>
      </c>
      <c r="D102" s="57">
        <v>1.6232492903979006</v>
      </c>
      <c r="E102" s="57"/>
      <c r="F102" s="51">
        <v>4.4999999999999998E-2</v>
      </c>
      <c r="G102" s="51">
        <v>0</v>
      </c>
      <c r="H102" s="45">
        <v>8.9999999999999992E-5</v>
      </c>
      <c r="I102" s="65"/>
      <c r="J102" s="51"/>
      <c r="K102" s="51">
        <v>0.17799999999999999</v>
      </c>
      <c r="L102" s="61"/>
      <c r="M102" s="65"/>
      <c r="N102" s="51">
        <v>3.0400000000000007E-2</v>
      </c>
      <c r="O102" s="65"/>
      <c r="P102" s="65"/>
      <c r="Q102" s="51">
        <v>1.0999999999999999E-2</v>
      </c>
    </row>
    <row r="103" spans="1:19" x14ac:dyDescent="0.2">
      <c r="C103" s="42">
        <v>41281.607638888891</v>
      </c>
      <c r="D103" s="57">
        <v>1.6232492903979006</v>
      </c>
      <c r="E103" s="57"/>
      <c r="F103" s="51">
        <v>6.8000000000000005E-2</v>
      </c>
      <c r="G103" s="51">
        <v>0</v>
      </c>
      <c r="H103" s="45">
        <v>1.4999999999999999E-4</v>
      </c>
      <c r="I103" s="65"/>
      <c r="J103" s="51"/>
      <c r="K103" s="51">
        <v>0.22</v>
      </c>
      <c r="L103" s="58"/>
      <c r="M103" s="65"/>
      <c r="N103" s="51">
        <v>4.519999999999999E-2</v>
      </c>
      <c r="O103" s="65"/>
      <c r="P103" s="65"/>
      <c r="Q103" s="51">
        <v>1.4400000000000007E-2</v>
      </c>
    </row>
    <row r="104" spans="1:19" x14ac:dyDescent="0.2">
      <c r="C104" s="42">
        <v>41312.375</v>
      </c>
      <c r="D104" s="57">
        <v>1.6334684555795864</v>
      </c>
      <c r="E104" s="57"/>
      <c r="F104" s="51">
        <v>0.113</v>
      </c>
      <c r="G104" s="51">
        <v>0</v>
      </c>
      <c r="H104" s="45">
        <v>6.9999999999999953E-5</v>
      </c>
      <c r="I104" s="65"/>
      <c r="J104" s="51">
        <v>1.2000000000000001E-3</v>
      </c>
      <c r="K104" s="51">
        <v>0.27600000000000002</v>
      </c>
      <c r="L104" s="58"/>
      <c r="M104" s="65"/>
      <c r="N104" s="51">
        <v>2.7900000000000005E-2</v>
      </c>
      <c r="O104" s="65"/>
      <c r="P104" s="65"/>
      <c r="Q104" s="51">
        <v>1.7700000000000004E-2</v>
      </c>
    </row>
    <row r="105" spans="1:19" x14ac:dyDescent="0.2">
      <c r="C105" s="42">
        <v>41312.597222222219</v>
      </c>
      <c r="D105" s="57">
        <v>1.6334684555795864</v>
      </c>
      <c r="E105" s="57"/>
      <c r="F105" s="51">
        <v>0.27700000000000002</v>
      </c>
      <c r="G105" s="51">
        <v>0</v>
      </c>
      <c r="H105" s="45">
        <v>2.2999999999999998E-4</v>
      </c>
      <c r="I105" s="65"/>
      <c r="J105" s="51">
        <v>2.5999999999999999E-3</v>
      </c>
      <c r="K105" s="51">
        <v>0.63200000000000001</v>
      </c>
      <c r="L105" s="51">
        <v>1.9000000000000004E-3</v>
      </c>
      <c r="M105" s="65"/>
      <c r="N105" s="51">
        <v>0.1293</v>
      </c>
      <c r="O105" s="65"/>
      <c r="P105" s="65"/>
      <c r="Q105" s="51">
        <v>4.5200000000000004E-2</v>
      </c>
    </row>
    <row r="106" spans="1:19" x14ac:dyDescent="0.2">
      <c r="C106" s="42">
        <v>41344.361111111109</v>
      </c>
      <c r="D106" s="57">
        <v>1.6434526764861874</v>
      </c>
      <c r="E106" s="57"/>
      <c r="F106" s="51">
        <v>0.11600000000000001</v>
      </c>
      <c r="G106" s="51">
        <v>0</v>
      </c>
      <c r="H106" s="45">
        <v>1.1999999999999999E-4</v>
      </c>
      <c r="I106" s="65"/>
      <c r="J106" s="51"/>
      <c r="K106" s="51">
        <v>0.26800000000000002</v>
      </c>
      <c r="L106" s="51"/>
      <c r="M106" s="65"/>
      <c r="N106" s="51">
        <v>4.5599999999999995E-2</v>
      </c>
      <c r="O106" s="65"/>
      <c r="P106" s="65"/>
      <c r="Q106" s="51">
        <v>1.0099999999999994E-2</v>
      </c>
      <c r="S106" s="47"/>
    </row>
    <row r="107" spans="1:19" x14ac:dyDescent="0.2">
      <c r="C107" s="42">
        <v>41344.59375</v>
      </c>
      <c r="D107" s="57">
        <v>1.6434526764861874</v>
      </c>
      <c r="E107" s="57"/>
      <c r="F107" s="51">
        <v>0.11899999999999999</v>
      </c>
      <c r="G107" s="51">
        <v>0</v>
      </c>
      <c r="H107" s="45">
        <v>1.9999999999999961E-5</v>
      </c>
      <c r="I107" s="65"/>
      <c r="J107" s="51"/>
      <c r="K107" s="51">
        <v>0.28399999999999997</v>
      </c>
      <c r="L107" s="51"/>
      <c r="M107" s="65"/>
      <c r="N107" s="51">
        <v>6.5400000000000028E-2</v>
      </c>
      <c r="O107" s="65"/>
      <c r="P107" s="65"/>
      <c r="Q107" s="51">
        <v>2.4299999999999999E-2</v>
      </c>
      <c r="S107" s="47"/>
    </row>
    <row r="108" spans="1:19" x14ac:dyDescent="0.2">
      <c r="C108" s="42">
        <v>41374.347222222219</v>
      </c>
      <c r="D108" s="57">
        <v>1.8260748027008264</v>
      </c>
      <c r="E108" s="57"/>
      <c r="F108" s="51">
        <v>0.247</v>
      </c>
      <c r="G108" s="51">
        <v>0</v>
      </c>
      <c r="H108" s="45">
        <v>7.0000000000000007E-5</v>
      </c>
      <c r="I108" s="65"/>
      <c r="J108" s="51">
        <v>2.5000000000000001E-3</v>
      </c>
      <c r="K108" s="51">
        <v>0.46899999999999997</v>
      </c>
      <c r="L108" s="51"/>
      <c r="M108" s="65"/>
      <c r="N108" s="51">
        <v>3.4799999999999984E-2</v>
      </c>
      <c r="O108" s="65"/>
      <c r="P108" s="65"/>
      <c r="Q108" s="51">
        <v>2.5200000000000004E-2</v>
      </c>
      <c r="S108" s="47"/>
    </row>
    <row r="109" spans="1:19" x14ac:dyDescent="0.2">
      <c r="C109" s="42">
        <v>41374.572916666664</v>
      </c>
      <c r="D109" s="57">
        <v>1.8260748027008264</v>
      </c>
      <c r="E109" s="57"/>
      <c r="F109" s="51">
        <v>0.223</v>
      </c>
      <c r="G109" s="51">
        <v>0</v>
      </c>
      <c r="H109" s="45">
        <v>4.9999999999999989E-5</v>
      </c>
      <c r="I109" s="65"/>
      <c r="J109" s="51">
        <v>1E-3</v>
      </c>
      <c r="K109" s="51">
        <v>0.42399999999999999</v>
      </c>
      <c r="L109" s="51"/>
      <c r="M109" s="65"/>
      <c r="N109" s="51">
        <v>2.9900000000000006E-2</v>
      </c>
      <c r="O109" s="65"/>
      <c r="P109" s="65"/>
      <c r="Q109" s="51">
        <v>2.5700000000000004E-2</v>
      </c>
    </row>
    <row r="110" spans="1:19" x14ac:dyDescent="0.2">
      <c r="C110" s="42">
        <v>41401.350694444445</v>
      </c>
      <c r="D110" s="57">
        <v>2.4814426285023048</v>
      </c>
      <c r="E110" s="57"/>
      <c r="F110" s="51">
        <v>0.55800000000000005</v>
      </c>
      <c r="G110" s="51">
        <v>0</v>
      </c>
      <c r="H110" s="45">
        <v>2.0999999999999995E-4</v>
      </c>
      <c r="I110" s="65"/>
      <c r="J110" s="51">
        <v>6.0000000000000001E-3</v>
      </c>
      <c r="K110" s="51">
        <v>0.97499999999999998</v>
      </c>
      <c r="L110" s="51">
        <v>3.8E-3</v>
      </c>
      <c r="M110" s="65"/>
      <c r="N110" s="51">
        <v>8.500000000000002E-2</v>
      </c>
      <c r="O110" s="65"/>
      <c r="P110" s="65"/>
      <c r="Q110" s="51">
        <v>5.0199999999999995E-2</v>
      </c>
    </row>
    <row r="111" spans="1:19" x14ac:dyDescent="0.2">
      <c r="C111" s="42">
        <v>41401.631944444445</v>
      </c>
      <c r="D111" s="57">
        <v>2.4814426285023048</v>
      </c>
      <c r="E111" s="57"/>
      <c r="F111" s="51">
        <v>0.49</v>
      </c>
      <c r="G111" s="51">
        <v>0</v>
      </c>
      <c r="H111" s="45">
        <v>1.3000000000000002E-4</v>
      </c>
      <c r="I111" s="65"/>
      <c r="J111" s="51">
        <v>4.1000000000000003E-3</v>
      </c>
      <c r="K111" s="51">
        <v>0.86399999999999999</v>
      </c>
      <c r="L111" s="51">
        <v>3.3E-3</v>
      </c>
      <c r="M111" s="65"/>
      <c r="N111" s="51">
        <v>7.060000000000001E-2</v>
      </c>
      <c r="O111" s="65"/>
      <c r="P111" s="65"/>
      <c r="Q111" s="51">
        <v>4.0900000000000006E-2</v>
      </c>
    </row>
    <row r="112" spans="1:19" x14ac:dyDescent="0.2">
      <c r="C112" s="42">
        <v>41430.347222222219</v>
      </c>
      <c r="D112" s="57">
        <v>2.8299466959416359</v>
      </c>
      <c r="E112" s="57"/>
      <c r="F112" s="51">
        <v>0.26300000000000001</v>
      </c>
      <c r="G112" s="51">
        <v>0</v>
      </c>
      <c r="H112" s="45">
        <v>1.3999999999999996E-4</v>
      </c>
      <c r="I112" s="65"/>
      <c r="J112" s="51">
        <v>3.2000000000000002E-3</v>
      </c>
      <c r="K112" s="51">
        <v>0.50700000000000001</v>
      </c>
      <c r="L112" s="51">
        <v>1.9000000000000004E-3</v>
      </c>
      <c r="M112" s="65"/>
      <c r="N112" s="51">
        <v>4.2500000000000003E-2</v>
      </c>
      <c r="O112" s="65"/>
      <c r="P112" s="65"/>
      <c r="Q112" s="51">
        <v>2.81E-2</v>
      </c>
    </row>
    <row r="113" spans="3:17" x14ac:dyDescent="0.2">
      <c r="C113" s="42">
        <v>41430.62777777778</v>
      </c>
      <c r="D113" s="57">
        <v>2.8299466959416359</v>
      </c>
      <c r="E113" s="57"/>
      <c r="F113" s="51">
        <v>0.33900000000000002</v>
      </c>
      <c r="G113" s="51">
        <v>0</v>
      </c>
      <c r="H113" s="45">
        <v>1.4999999999999999E-4</v>
      </c>
      <c r="I113" s="65"/>
      <c r="J113" s="51">
        <v>3.3999999999999998E-3</v>
      </c>
      <c r="K113" s="51">
        <v>0.58499999999999996</v>
      </c>
      <c r="L113" s="51">
        <v>1.5999999999999996E-3</v>
      </c>
      <c r="M113" s="65"/>
      <c r="N113" s="51">
        <v>0.04</v>
      </c>
      <c r="O113" s="65"/>
      <c r="P113" s="65"/>
      <c r="Q113" s="51">
        <v>2.8200000000000003E-2</v>
      </c>
    </row>
    <row r="114" spans="3:17" x14ac:dyDescent="0.2">
      <c r="C114" s="42">
        <v>41462.40625</v>
      </c>
      <c r="D114" s="57">
        <v>2.0334237554869499</v>
      </c>
      <c r="E114" s="57"/>
      <c r="F114" s="51">
        <v>3.4000000000000002E-2</v>
      </c>
      <c r="G114" s="51">
        <v>0</v>
      </c>
      <c r="H114" s="45"/>
      <c r="I114" s="65"/>
      <c r="J114" s="51">
        <v>1.2000000000000001E-3</v>
      </c>
      <c r="K114" s="51">
        <v>0.121</v>
      </c>
      <c r="L114" s="51"/>
      <c r="M114" s="65"/>
      <c r="N114" s="51">
        <v>2.0199999999999996E-2</v>
      </c>
      <c r="O114" s="65"/>
      <c r="P114" s="65"/>
      <c r="Q114" s="51">
        <v>1.0299999999999997E-2</v>
      </c>
    </row>
    <row r="115" spans="3:17" x14ac:dyDescent="0.2">
      <c r="C115" s="42">
        <v>41462.673611111109</v>
      </c>
      <c r="D115" s="57">
        <v>2.0334237554869499</v>
      </c>
      <c r="E115" s="57"/>
      <c r="F115" s="51">
        <v>2.5999999999999999E-2</v>
      </c>
      <c r="G115" s="51">
        <v>0</v>
      </c>
      <c r="H115" s="45"/>
      <c r="I115" s="65"/>
      <c r="J115" s="51"/>
      <c r="K115" s="51">
        <v>0.11799999999999999</v>
      </c>
      <c r="L115" s="51"/>
      <c r="M115" s="65"/>
      <c r="N115" s="51">
        <v>2.4000000000000007E-2</v>
      </c>
      <c r="O115" s="65"/>
      <c r="P115" s="65"/>
      <c r="Q115" s="51">
        <v>7.4999999999999997E-3</v>
      </c>
    </row>
    <row r="116" spans="3:17" x14ac:dyDescent="0.2">
      <c r="C116" s="42">
        <v>41490.517361111109</v>
      </c>
      <c r="D116" s="57">
        <v>2.3424226808222062</v>
      </c>
      <c r="E116" s="57"/>
      <c r="F116" s="51">
        <v>0.16900000000000001</v>
      </c>
      <c r="G116" s="51">
        <v>0</v>
      </c>
      <c r="H116" s="45">
        <v>7.0000000000000007E-5</v>
      </c>
      <c r="I116" s="65"/>
      <c r="J116" s="51">
        <v>2.1000000000000003E-3</v>
      </c>
      <c r="K116" s="51">
        <v>0.36649999999999999</v>
      </c>
      <c r="L116" s="51">
        <v>2.9999999999999981E-4</v>
      </c>
      <c r="M116" s="65"/>
      <c r="N116" s="51">
        <v>5.949999999999999E-2</v>
      </c>
      <c r="O116" s="65"/>
      <c r="P116" s="65"/>
      <c r="Q116" s="51">
        <v>2.3399999999999997E-2</v>
      </c>
    </row>
    <row r="117" spans="3:17" x14ac:dyDescent="0.2">
      <c r="C117" s="42">
        <v>41490.590277777781</v>
      </c>
      <c r="D117" s="57">
        <v>2.3424226808222062</v>
      </c>
      <c r="E117" s="57"/>
      <c r="F117" s="51">
        <v>0.18099999999999999</v>
      </c>
      <c r="G117" s="51">
        <v>0</v>
      </c>
      <c r="H117" s="45">
        <v>1.3000000000000004E-4</v>
      </c>
      <c r="I117" s="65"/>
      <c r="J117" s="51">
        <v>1.2000000000000001E-3</v>
      </c>
      <c r="K117" s="51">
        <v>0.38500000000000001</v>
      </c>
      <c r="L117" s="51">
        <v>2.9999999999999981E-4</v>
      </c>
      <c r="M117" s="65"/>
      <c r="N117" s="51">
        <v>5.62E-2</v>
      </c>
      <c r="O117" s="65"/>
      <c r="P117" s="65"/>
      <c r="Q117" s="51">
        <v>2.5499999999999998E-2</v>
      </c>
    </row>
    <row r="118" spans="3:17" x14ac:dyDescent="0.2">
      <c r="C118" s="42">
        <v>41517.746527777781</v>
      </c>
      <c r="D118" s="57">
        <v>2.27415784926368</v>
      </c>
      <c r="E118" s="57"/>
      <c r="F118" s="51">
        <v>0.27300000000000002</v>
      </c>
      <c r="G118" s="51">
        <v>0</v>
      </c>
      <c r="H118" s="45">
        <v>1.3999999999999999E-4</v>
      </c>
      <c r="I118" s="65"/>
      <c r="J118" s="51">
        <v>3.5000000000000001E-3</v>
      </c>
      <c r="K118" s="51">
        <v>0.77100000000000002</v>
      </c>
      <c r="L118" s="51">
        <v>5.9000000000000007E-3</v>
      </c>
      <c r="M118" s="65"/>
      <c r="N118" s="51">
        <v>4.1200000000000001E-2</v>
      </c>
      <c r="O118" s="65"/>
      <c r="P118" s="65"/>
      <c r="Q118" s="51">
        <v>2.8799999999999996E-2</v>
      </c>
    </row>
    <row r="119" spans="3:17" x14ac:dyDescent="0.2">
      <c r="C119" s="42">
        <v>41527.368055555555</v>
      </c>
      <c r="D119" s="57">
        <v>2.2013971243204513</v>
      </c>
      <c r="E119" s="57"/>
      <c r="F119" s="51">
        <v>6.0999999999999999E-2</v>
      </c>
      <c r="G119" s="51">
        <v>0</v>
      </c>
      <c r="H119" s="45">
        <v>1E-4</v>
      </c>
      <c r="I119" s="65"/>
      <c r="J119" s="51">
        <v>7.0000000000000021E-4</v>
      </c>
      <c r="K119" s="51">
        <v>0.218</v>
      </c>
      <c r="L119" s="58"/>
      <c r="M119" s="65"/>
      <c r="N119" s="51">
        <v>2.1600000000000001E-2</v>
      </c>
      <c r="O119" s="65"/>
      <c r="P119" s="65"/>
      <c r="Q119" s="51">
        <v>1.0999999999999999E-2</v>
      </c>
    </row>
    <row r="120" spans="3:17" x14ac:dyDescent="0.2">
      <c r="C120" s="42">
        <v>41527.645833333336</v>
      </c>
      <c r="D120" s="57">
        <v>2.2013971243204513</v>
      </c>
      <c r="E120" s="57"/>
      <c r="F120" s="51">
        <v>6.0999999999999999E-2</v>
      </c>
      <c r="G120" s="51">
        <v>0</v>
      </c>
      <c r="H120" s="45">
        <v>4.000000000000001E-5</v>
      </c>
      <c r="I120" s="65"/>
      <c r="J120" s="51">
        <v>1.7000000000000001E-3</v>
      </c>
      <c r="K120" s="51">
        <v>0.215</v>
      </c>
      <c r="L120" s="58"/>
      <c r="M120" s="65"/>
      <c r="N120" s="51">
        <v>1.7399999999999999E-2</v>
      </c>
      <c r="O120" s="65"/>
      <c r="P120" s="65"/>
      <c r="Q120" s="51">
        <v>1.0700000000000003E-2</v>
      </c>
    </row>
    <row r="121" spans="3:17" x14ac:dyDescent="0.2">
      <c r="C121" s="42">
        <v>41549.368055555555</v>
      </c>
      <c r="D121" s="57">
        <v>2.4502491083193609</v>
      </c>
      <c r="E121" s="57"/>
      <c r="F121" s="51">
        <v>0.27600000000000002</v>
      </c>
      <c r="G121" s="51">
        <v>0</v>
      </c>
      <c r="H121" s="45">
        <v>9.9999999999999978E-5</v>
      </c>
      <c r="I121" s="65"/>
      <c r="J121" s="51">
        <v>3.2000000000000002E-3</v>
      </c>
      <c r="K121" s="51">
        <v>0.45200000000000001</v>
      </c>
      <c r="L121" s="58"/>
      <c r="M121" s="65"/>
      <c r="N121" s="51">
        <v>2.7299999999999998E-2</v>
      </c>
      <c r="O121" s="65"/>
      <c r="P121" s="65"/>
      <c r="Q121" s="51">
        <v>2.7500000000000007E-2</v>
      </c>
    </row>
    <row r="122" spans="3:17" x14ac:dyDescent="0.2">
      <c r="C122" s="42">
        <v>41549.65625</v>
      </c>
      <c r="D122" s="57">
        <v>2.4502491083193609</v>
      </c>
      <c r="E122" s="57"/>
      <c r="F122" s="51">
        <v>0.25800000000000001</v>
      </c>
      <c r="G122" s="51">
        <v>0</v>
      </c>
      <c r="H122" s="45">
        <v>4.9999999999999989E-5</v>
      </c>
      <c r="I122" s="65"/>
      <c r="J122" s="51">
        <v>2.8999999999999994E-3</v>
      </c>
      <c r="K122" s="51">
        <v>0.45300000000000001</v>
      </c>
      <c r="L122" s="51">
        <v>2.9999999999999981E-4</v>
      </c>
      <c r="M122" s="65"/>
      <c r="N122" s="51">
        <v>2.1599999999999994E-2</v>
      </c>
      <c r="O122" s="65"/>
      <c r="P122" s="65"/>
      <c r="Q122" s="51">
        <v>2.5700000000000004E-2</v>
      </c>
    </row>
    <row r="123" spans="3:17" x14ac:dyDescent="0.2">
      <c r="C123" s="42">
        <v>41586.368055555555</v>
      </c>
      <c r="D123" s="57">
        <v>2.0334237554869499</v>
      </c>
      <c r="E123" s="57"/>
      <c r="F123" s="51">
        <v>0.192</v>
      </c>
      <c r="G123" s="51">
        <v>0</v>
      </c>
      <c r="H123" s="45">
        <v>3.0000000000000028E-5</v>
      </c>
      <c r="I123" s="65"/>
      <c r="J123" s="51">
        <v>1.5E-3</v>
      </c>
      <c r="K123" s="51">
        <v>0.36299999999999999</v>
      </c>
      <c r="L123" s="58"/>
      <c r="M123" s="65"/>
      <c r="N123" s="51">
        <v>7.2000000000000172E-3</v>
      </c>
      <c r="O123" s="65"/>
      <c r="P123" s="65"/>
      <c r="Q123" s="51">
        <v>1.0699999999999989E-2</v>
      </c>
    </row>
    <row r="124" spans="3:17" x14ac:dyDescent="0.2">
      <c r="C124" s="42">
        <v>41586.565972222219</v>
      </c>
      <c r="D124" s="57">
        <v>2.0334237554869499</v>
      </c>
      <c r="E124" s="57"/>
      <c r="F124" s="51">
        <v>0.27200000000000002</v>
      </c>
      <c r="G124" s="51">
        <v>0</v>
      </c>
      <c r="H124" s="45">
        <v>2.999999999999997E-5</v>
      </c>
      <c r="I124" s="65"/>
      <c r="J124" s="51"/>
      <c r="K124" s="51">
        <v>0.49099999999999999</v>
      </c>
      <c r="L124" s="58"/>
      <c r="M124" s="65"/>
      <c r="N124" s="51">
        <v>1.9199999999999988E-2</v>
      </c>
      <c r="O124" s="65"/>
      <c r="P124" s="65"/>
      <c r="Q124" s="51">
        <v>1.8599999999999995E-2</v>
      </c>
    </row>
    <row r="125" spans="3:17" x14ac:dyDescent="0.2">
      <c r="C125" s="42">
        <v>41621.368055555555</v>
      </c>
      <c r="D125" s="57">
        <v>1.919078092376074</v>
      </c>
      <c r="E125" s="57"/>
      <c r="F125" s="51">
        <v>0.14000000000000001</v>
      </c>
      <c r="G125" s="51">
        <v>0</v>
      </c>
      <c r="H125" s="45">
        <v>8.9999999999999992E-5</v>
      </c>
      <c r="I125" s="65"/>
      <c r="J125" s="51"/>
      <c r="K125" s="51">
        <v>0.32800000000000001</v>
      </c>
      <c r="L125" s="58"/>
      <c r="M125" s="65"/>
      <c r="N125" s="51">
        <v>1.5900000000000004E-2</v>
      </c>
      <c r="O125" s="65"/>
      <c r="P125" s="65"/>
      <c r="Q125" s="51">
        <v>1.4300000000000011E-2</v>
      </c>
    </row>
    <row r="126" spans="3:17" x14ac:dyDescent="0.2">
      <c r="C126" s="42">
        <v>41621.586805555555</v>
      </c>
      <c r="D126" s="57">
        <v>1.919078092376074</v>
      </c>
      <c r="E126" s="57"/>
      <c r="F126" s="51">
        <v>0.159</v>
      </c>
      <c r="G126" s="51">
        <v>0</v>
      </c>
      <c r="H126" s="45">
        <v>8.9999999999999965E-5</v>
      </c>
      <c r="I126" s="65"/>
      <c r="J126" s="51"/>
      <c r="K126" s="51">
        <v>0.35299999999999998</v>
      </c>
      <c r="L126" s="58"/>
      <c r="M126" s="65"/>
      <c r="N126" s="51">
        <v>1.5699999999999988E-2</v>
      </c>
      <c r="O126" s="65"/>
      <c r="P126" s="65"/>
      <c r="Q126" s="51">
        <v>1.5900000000000004E-2</v>
      </c>
    </row>
    <row r="127" spans="3:17" x14ac:dyDescent="0.2">
      <c r="C127" s="42">
        <v>41647.381944444445</v>
      </c>
      <c r="D127" s="57">
        <v>1.8260748027008264</v>
      </c>
      <c r="E127" s="57"/>
      <c r="F127" s="51">
        <v>0.16900000000000001</v>
      </c>
      <c r="G127" s="51">
        <v>0</v>
      </c>
      <c r="H127" s="45">
        <v>1.7000000000000001E-4</v>
      </c>
      <c r="I127" s="65"/>
      <c r="J127" s="51"/>
      <c r="K127" s="51">
        <v>0.35699999999999998</v>
      </c>
      <c r="L127" s="58"/>
      <c r="M127" s="65"/>
      <c r="N127" s="51">
        <v>1.4299999999999983E-2</v>
      </c>
      <c r="O127" s="65"/>
      <c r="P127" s="65"/>
      <c r="Q127" s="51">
        <v>1.7099999999999994E-2</v>
      </c>
    </row>
    <row r="128" spans="3:17" x14ac:dyDescent="0.2">
      <c r="C128" s="42">
        <v>41647.583333333336</v>
      </c>
      <c r="D128" s="57">
        <v>1.8260748027008264</v>
      </c>
      <c r="E128" s="57"/>
      <c r="F128" s="51">
        <v>0.24199999999999999</v>
      </c>
      <c r="G128" s="51">
        <v>0</v>
      </c>
      <c r="H128" s="45">
        <v>1.3999999999999999E-4</v>
      </c>
      <c r="I128" s="65"/>
      <c r="J128" s="51">
        <v>3.0999999999999995E-3</v>
      </c>
      <c r="K128" s="51">
        <v>0.46300000000000002</v>
      </c>
      <c r="L128" s="51">
        <v>1.0000000000000009E-4</v>
      </c>
      <c r="M128" s="65"/>
      <c r="N128" s="51">
        <v>3.5300000000000012E-2</v>
      </c>
      <c r="O128" s="65"/>
      <c r="P128" s="65"/>
      <c r="Q128" s="51">
        <v>2.7299999999999998E-2</v>
      </c>
    </row>
    <row r="129" spans="3:17" x14ac:dyDescent="0.2">
      <c r="C129" s="42">
        <v>41677.368055555555</v>
      </c>
      <c r="D129" s="57">
        <v>1.7481880270062005</v>
      </c>
      <c r="E129" s="57"/>
      <c r="F129" s="51">
        <v>0.28000000000000003</v>
      </c>
      <c r="G129" s="51">
        <v>0</v>
      </c>
      <c r="H129" s="45">
        <v>9.9999999999999978E-5</v>
      </c>
      <c r="I129" s="65"/>
      <c r="J129" s="51">
        <v>1.6000000000000001E-3</v>
      </c>
      <c r="K129" s="51">
        <v>0.54900000000000004</v>
      </c>
      <c r="L129" s="58"/>
      <c r="M129" s="65"/>
      <c r="N129" s="51">
        <v>0.03</v>
      </c>
      <c r="O129" s="65"/>
      <c r="P129" s="65"/>
      <c r="Q129" s="51">
        <v>2.6399999999999993E-2</v>
      </c>
    </row>
    <row r="130" spans="3:17" x14ac:dyDescent="0.2">
      <c r="C130" s="42">
        <v>41677.597222222219</v>
      </c>
      <c r="D130" s="57">
        <v>1.7481880270062005</v>
      </c>
      <c r="E130" s="57"/>
      <c r="F130" s="51">
        <v>0.34399999999999997</v>
      </c>
      <c r="G130" s="51">
        <v>0</v>
      </c>
      <c r="H130" s="45">
        <v>1.1999999999999999E-4</v>
      </c>
      <c r="I130" s="65"/>
      <c r="J130" s="51">
        <v>1.6000000000000001E-3</v>
      </c>
      <c r="K130" s="51">
        <v>0.63800000000000001</v>
      </c>
      <c r="L130" s="58"/>
      <c r="M130" s="65"/>
      <c r="N130" s="51">
        <v>2.1100000000000022E-2</v>
      </c>
      <c r="O130" s="65"/>
      <c r="P130" s="65"/>
      <c r="Q130" s="51">
        <v>2.9299999999999996E-2</v>
      </c>
    </row>
    <row r="131" spans="3:17" x14ac:dyDescent="0.2">
      <c r="C131" s="42">
        <v>41703.40625</v>
      </c>
      <c r="D131" s="57">
        <v>1.8061799739838871</v>
      </c>
      <c r="E131" s="57"/>
      <c r="F131" s="51">
        <v>0.308</v>
      </c>
      <c r="G131" s="51">
        <v>0</v>
      </c>
      <c r="H131" s="45">
        <v>1.9000000000000004E-4</v>
      </c>
      <c r="I131" s="65"/>
      <c r="J131" s="51">
        <v>1.5E-3</v>
      </c>
      <c r="K131" s="51">
        <v>0.52500000000000002</v>
      </c>
      <c r="L131" s="58"/>
      <c r="M131" s="65"/>
      <c r="N131" s="51">
        <v>4.5599999999999995E-2</v>
      </c>
      <c r="O131" s="65"/>
      <c r="P131" s="65"/>
      <c r="Q131" s="51">
        <v>4.9200000000000001E-2</v>
      </c>
    </row>
    <row r="132" spans="3:17" x14ac:dyDescent="0.2">
      <c r="C132" s="42">
        <v>41703.604166666664</v>
      </c>
      <c r="D132" s="57">
        <v>1.8061799739838871</v>
      </c>
      <c r="E132" s="57"/>
      <c r="F132" s="51">
        <v>0.24299999999999999</v>
      </c>
      <c r="G132" s="51">
        <v>0</v>
      </c>
      <c r="H132" s="45">
        <v>2.0000000000000019E-5</v>
      </c>
      <c r="I132" s="65"/>
      <c r="J132" s="51"/>
      <c r="K132" s="51">
        <v>0.41099999999999998</v>
      </c>
      <c r="L132" s="58"/>
      <c r="M132" s="65"/>
      <c r="N132" s="51">
        <v>1.7999999999999999E-2</v>
      </c>
      <c r="O132" s="65"/>
      <c r="P132" s="65"/>
      <c r="Q132" s="51">
        <v>2.1600000000000008E-2</v>
      </c>
    </row>
    <row r="133" spans="3:17" x14ac:dyDescent="0.2">
      <c r="C133" s="42">
        <v>41709.527777777781</v>
      </c>
      <c r="D133" s="57">
        <v>1.8450980400142569</v>
      </c>
      <c r="E133" s="57"/>
      <c r="F133" s="51"/>
      <c r="G133" s="51">
        <v>0</v>
      </c>
      <c r="H133" s="45"/>
      <c r="I133" s="65"/>
      <c r="J133" s="51"/>
      <c r="K133" s="51"/>
      <c r="L133" s="58"/>
      <c r="M133" s="65"/>
      <c r="N133" s="51"/>
      <c r="O133" s="65"/>
      <c r="P133" s="65"/>
      <c r="Q133" s="51"/>
    </row>
    <row r="134" spans="3:17" x14ac:dyDescent="0.2">
      <c r="C134" s="56">
        <v>41739.375</v>
      </c>
      <c r="D134" s="57">
        <v>2.1846914308175989</v>
      </c>
      <c r="E134" s="57"/>
      <c r="F134" s="51">
        <v>1.256</v>
      </c>
      <c r="G134" s="51">
        <v>0</v>
      </c>
      <c r="H134" s="45">
        <v>4.6999999999999999E-4</v>
      </c>
      <c r="I134" s="65"/>
      <c r="J134" s="51">
        <v>8.5000000000000006E-3</v>
      </c>
      <c r="K134" s="51">
        <v>1.917</v>
      </c>
      <c r="L134" s="51">
        <v>1.0199999999999999E-2</v>
      </c>
      <c r="M134" s="65"/>
      <c r="N134" s="51">
        <v>0.14649999999999999</v>
      </c>
      <c r="O134" s="65"/>
      <c r="P134" s="65"/>
      <c r="Q134" s="51">
        <v>0.11539999999999999</v>
      </c>
    </row>
    <row r="135" spans="3:17" x14ac:dyDescent="0.2">
      <c r="C135" s="56">
        <v>41739.569444444445</v>
      </c>
      <c r="D135" s="57">
        <v>2.1846914308175989</v>
      </c>
      <c r="E135" s="57"/>
      <c r="F135" s="51">
        <v>1.6080000000000001</v>
      </c>
      <c r="G135" s="51">
        <v>0</v>
      </c>
      <c r="H135" s="45">
        <v>5.4999999999999992E-4</v>
      </c>
      <c r="I135" s="65"/>
      <c r="J135" s="51">
        <v>1.1300000000000001E-2</v>
      </c>
      <c r="K135" s="51">
        <v>2.5059999999999998</v>
      </c>
      <c r="L135" s="51">
        <v>1.5400000000000002E-2</v>
      </c>
      <c r="M135" s="65"/>
      <c r="N135" s="51">
        <v>0.12350000000000003</v>
      </c>
      <c r="O135" s="65"/>
      <c r="P135" s="65"/>
      <c r="Q135" s="51">
        <v>0.11729999999999999</v>
      </c>
    </row>
    <row r="136" spans="3:17" x14ac:dyDescent="0.2">
      <c r="C136" s="56">
        <v>41760.364583333336</v>
      </c>
      <c r="D136" s="57">
        <v>2.2695129442179165</v>
      </c>
      <c r="E136" s="57"/>
      <c r="F136" s="51">
        <v>0.38</v>
      </c>
      <c r="G136" s="51">
        <v>0</v>
      </c>
      <c r="H136" s="45">
        <v>1.2000000000000002E-4</v>
      </c>
      <c r="I136" s="65"/>
      <c r="J136" s="51">
        <v>4.5999999999999999E-3</v>
      </c>
      <c r="K136" s="51">
        <v>0.65500000000000003</v>
      </c>
      <c r="L136" s="51">
        <v>4.0000000000000001E-3</v>
      </c>
      <c r="M136" s="65"/>
      <c r="N136" s="51">
        <v>3.0799999999999998E-2</v>
      </c>
      <c r="O136" s="65"/>
      <c r="P136" s="65"/>
      <c r="Q136" s="51">
        <v>3.6500000000000005E-2</v>
      </c>
    </row>
    <row r="137" spans="3:17" x14ac:dyDescent="0.2">
      <c r="C137" s="56">
        <v>41760.607638888891</v>
      </c>
      <c r="D137" s="57">
        <v>2.2695129442179165</v>
      </c>
      <c r="E137" s="57"/>
      <c r="F137" s="51">
        <v>0.41699999999999998</v>
      </c>
      <c r="G137" s="51">
        <v>0</v>
      </c>
      <c r="H137" s="45">
        <v>1.3999999999999999E-4</v>
      </c>
      <c r="I137" s="65"/>
      <c r="J137" s="51">
        <v>4.7999999999999996E-3</v>
      </c>
      <c r="K137" s="51">
        <v>0.71599999999999997</v>
      </c>
      <c r="L137" s="51">
        <v>3.0999999999999995E-3</v>
      </c>
      <c r="M137" s="65"/>
      <c r="N137" s="51">
        <v>3.3899999999999993E-2</v>
      </c>
      <c r="O137" s="65"/>
      <c r="P137" s="65"/>
      <c r="Q137" s="51">
        <v>3.5000000000000003E-2</v>
      </c>
    </row>
    <row r="138" spans="3:17" x14ac:dyDescent="0.2">
      <c r="C138" s="55">
        <v>41796.347222222219</v>
      </c>
      <c r="D138" s="57">
        <v>3.3117538610557542</v>
      </c>
      <c r="E138" s="57"/>
      <c r="F138" s="51">
        <v>2.4620000000000002</v>
      </c>
      <c r="G138" s="51">
        <v>0</v>
      </c>
      <c r="H138" s="45">
        <v>6.2E-4</v>
      </c>
      <c r="I138" s="65"/>
      <c r="J138" s="51">
        <v>1.6500000000000001E-2</v>
      </c>
      <c r="K138" s="51">
        <v>3.27</v>
      </c>
      <c r="L138" s="51">
        <v>0.05</v>
      </c>
      <c r="M138" s="65"/>
      <c r="N138" s="51">
        <v>0.45910000000000001</v>
      </c>
      <c r="O138" s="65"/>
      <c r="P138" s="65"/>
      <c r="Q138" s="51">
        <v>0.14730000000000001</v>
      </c>
    </row>
    <row r="139" spans="3:17" x14ac:dyDescent="0.2">
      <c r="C139" s="55">
        <v>41796.659722222219</v>
      </c>
      <c r="D139" s="57">
        <v>3.3117538610557542</v>
      </c>
      <c r="E139" s="57"/>
      <c r="F139" s="51">
        <v>1.9770000000000001</v>
      </c>
      <c r="G139" s="51">
        <v>0</v>
      </c>
      <c r="H139" s="45">
        <v>5.2000000000000006E-4</v>
      </c>
      <c r="I139" s="65"/>
      <c r="J139" s="51">
        <v>1.5799999999999998E-2</v>
      </c>
      <c r="K139" s="51">
        <v>2.4590000000000001</v>
      </c>
      <c r="L139" s="51">
        <v>4.4200000000000003E-2</v>
      </c>
      <c r="M139" s="65"/>
      <c r="N139" s="51">
        <v>0.35899999999999999</v>
      </c>
      <c r="O139" s="65"/>
      <c r="P139" s="65"/>
      <c r="Q139" s="51">
        <v>0.12709999999999999</v>
      </c>
    </row>
    <row r="140" spans="3:17" x14ac:dyDescent="0.2">
      <c r="C140" s="55">
        <v>41821.357638888891</v>
      </c>
      <c r="D140" s="57">
        <v>2.9609461957338312</v>
      </c>
      <c r="E140" s="57"/>
      <c r="F140" s="51">
        <v>0.28899999999999998</v>
      </c>
      <c r="G140" s="51">
        <v>0</v>
      </c>
      <c r="H140" s="45">
        <v>2.1999999999999998E-4</v>
      </c>
      <c r="I140" s="65"/>
      <c r="J140" s="51">
        <v>2.5999999999999999E-3</v>
      </c>
      <c r="K140" s="51">
        <v>0.39200000000000002</v>
      </c>
      <c r="L140" s="51">
        <v>4.4999999999999997E-3</v>
      </c>
      <c r="M140" s="65"/>
      <c r="N140" s="51">
        <v>3.4000000000000002E-2</v>
      </c>
      <c r="O140" s="65"/>
      <c r="P140" s="65"/>
      <c r="Q140" s="51">
        <v>2.6300000000000004E-2</v>
      </c>
    </row>
    <row r="141" spans="3:17" x14ac:dyDescent="0.2">
      <c r="C141" s="55">
        <v>41821.645833333336</v>
      </c>
      <c r="D141" s="57">
        <v>2.9609461957338312</v>
      </c>
      <c r="E141" s="57"/>
      <c r="F141" s="51">
        <v>0.35349999999999998</v>
      </c>
      <c r="G141" s="51">
        <v>0</v>
      </c>
      <c r="H141" s="45">
        <v>8.9999999999999992E-5</v>
      </c>
      <c r="I141" s="65"/>
      <c r="J141" s="51">
        <v>3.3E-3</v>
      </c>
      <c r="K141" s="51">
        <v>0.435</v>
      </c>
      <c r="L141" s="51">
        <v>5.0999999999999995E-3</v>
      </c>
      <c r="M141" s="65"/>
      <c r="N141" s="51">
        <v>3.0799999999999998E-2</v>
      </c>
      <c r="O141" s="65"/>
      <c r="P141" s="65"/>
      <c r="Q141" s="51">
        <v>1.4500000000000001E-2</v>
      </c>
    </row>
    <row r="142" spans="3:17" x14ac:dyDescent="0.2">
      <c r="C142" s="42">
        <v>41852.322916666664</v>
      </c>
      <c r="D142" s="57">
        <v>2.4899584794248346</v>
      </c>
      <c r="E142" s="57"/>
      <c r="F142" s="51">
        <v>0.67900000000000005</v>
      </c>
      <c r="G142" s="51">
        <v>0</v>
      </c>
      <c r="H142" s="45">
        <v>5.9999999999999995E-5</v>
      </c>
      <c r="I142" s="65"/>
      <c r="J142" s="51">
        <v>2.5999999999999999E-3</v>
      </c>
      <c r="K142" s="51">
        <v>0.64200000000000002</v>
      </c>
      <c r="L142" s="51">
        <v>3.5000000000000001E-3</v>
      </c>
      <c r="M142" s="65"/>
      <c r="N142" s="51">
        <v>3.3299999999999996E-2</v>
      </c>
      <c r="O142" s="65"/>
      <c r="P142" s="65"/>
      <c r="Q142" s="51">
        <v>2.0800000000000006E-2</v>
      </c>
    </row>
    <row r="143" spans="3:17" x14ac:dyDescent="0.2">
      <c r="C143" s="42">
        <v>41852.645833333336</v>
      </c>
      <c r="D143" s="57">
        <v>2.4899584794248346</v>
      </c>
      <c r="E143" s="57"/>
      <c r="F143" s="51">
        <v>0.39600000000000002</v>
      </c>
      <c r="G143" s="51">
        <v>0</v>
      </c>
      <c r="H143" s="45">
        <v>8.9999999999999992E-5</v>
      </c>
      <c r="I143" s="65"/>
      <c r="J143" s="51"/>
      <c r="K143" s="51">
        <v>0.495</v>
      </c>
      <c r="L143" s="51">
        <v>2.5999999999999999E-3</v>
      </c>
      <c r="M143" s="65"/>
      <c r="N143" s="51">
        <v>1.9900000000000004E-2</v>
      </c>
      <c r="O143" s="65"/>
      <c r="P143" s="65"/>
      <c r="Q143" s="51">
        <v>1.6699999999999996E-2</v>
      </c>
    </row>
    <row r="144" spans="3:17" x14ac:dyDescent="0.2">
      <c r="C144" s="44">
        <v>41864.361111111109</v>
      </c>
      <c r="D144" s="57">
        <v>2.2430380486862944</v>
      </c>
      <c r="E144" s="57"/>
      <c r="F144" s="51">
        <v>0</v>
      </c>
      <c r="G144" s="51">
        <v>0</v>
      </c>
      <c r="H144" s="45"/>
      <c r="I144" s="65"/>
      <c r="J144" s="51"/>
      <c r="K144" s="51"/>
      <c r="L144" s="58"/>
      <c r="M144" s="65"/>
      <c r="N144" s="51"/>
      <c r="O144" s="65"/>
      <c r="P144" s="65"/>
      <c r="Q144" s="51"/>
    </row>
    <row r="145" spans="1:17" x14ac:dyDescent="0.2">
      <c r="C145" s="44">
        <v>41887.34375</v>
      </c>
      <c r="D145" s="57">
        <v>2.0718820073061255</v>
      </c>
      <c r="E145" s="57"/>
      <c r="F145" s="51">
        <v>4.2999999999999997E-2</v>
      </c>
      <c r="G145" s="51">
        <v>0</v>
      </c>
      <c r="H145" s="45">
        <v>7.9999999999999993E-5</v>
      </c>
      <c r="I145" s="65"/>
      <c r="J145" s="51"/>
      <c r="K145" s="51">
        <v>9.9000000000000005E-2</v>
      </c>
      <c r="L145" s="51"/>
      <c r="M145" s="65"/>
      <c r="N145" s="51">
        <v>8.800000000000004E-3</v>
      </c>
      <c r="O145" s="65"/>
      <c r="P145" s="65"/>
      <c r="Q145" s="51">
        <v>4.0999999999999977E-3</v>
      </c>
    </row>
    <row r="146" spans="1:17" x14ac:dyDescent="0.2">
      <c r="C146" s="44">
        <v>41887.572916666664</v>
      </c>
      <c r="D146" s="57">
        <v>2.0718820073061255</v>
      </c>
      <c r="E146" s="57"/>
      <c r="F146" s="51">
        <v>2.5000000000000001E-2</v>
      </c>
      <c r="G146" s="51">
        <v>0</v>
      </c>
      <c r="H146" s="45"/>
      <c r="I146" s="65"/>
      <c r="J146" s="51"/>
      <c r="K146" s="51">
        <v>9.1999999999999998E-2</v>
      </c>
      <c r="L146" s="51"/>
      <c r="M146" s="65"/>
      <c r="N146" s="51">
        <v>8.9999999999999993E-3</v>
      </c>
      <c r="O146" s="65"/>
      <c r="P146" s="65"/>
      <c r="Q146" s="51">
        <v>5.3000000000000009E-3</v>
      </c>
    </row>
    <row r="147" spans="1:17" x14ac:dyDescent="0.2">
      <c r="C147" s="42">
        <v>41914.461805555555</v>
      </c>
      <c r="D147" s="57">
        <v>2.5340261060561349</v>
      </c>
      <c r="E147" s="57"/>
      <c r="F147" s="51">
        <v>0.51500000000000001</v>
      </c>
      <c r="G147" s="51">
        <v>0</v>
      </c>
      <c r="H147" s="45">
        <v>1.0999999999999999E-4</v>
      </c>
      <c r="I147" s="65"/>
      <c r="J147" s="51">
        <v>2.7000000000000001E-3</v>
      </c>
      <c r="K147" s="51">
        <v>0.52300000000000002</v>
      </c>
      <c r="L147" s="51">
        <v>2.0000000000000017E-4</v>
      </c>
      <c r="M147" s="65"/>
      <c r="N147" s="51">
        <v>4.6400000000000004E-2</v>
      </c>
      <c r="O147" s="65"/>
      <c r="P147" s="65"/>
      <c r="Q147" s="51">
        <v>3.2500000000000001E-2</v>
      </c>
    </row>
    <row r="148" spans="1:17" ht="11.25" customHeight="1" x14ac:dyDescent="0.2">
      <c r="C148" s="42">
        <v>41914.614583333336</v>
      </c>
      <c r="D148" s="57">
        <v>2.5340261060561349</v>
      </c>
      <c r="E148" s="57"/>
      <c r="F148" s="51">
        <v>0.48699999999999999</v>
      </c>
      <c r="G148" s="51">
        <v>0</v>
      </c>
      <c r="H148" s="45">
        <v>1.1000000000000002E-4</v>
      </c>
      <c r="I148" s="65"/>
      <c r="J148" s="51">
        <v>2.8999999999999994E-3</v>
      </c>
      <c r="K148" s="51">
        <v>0.50600000000000001</v>
      </c>
      <c r="L148" s="51"/>
      <c r="M148" s="65"/>
      <c r="N148" s="51">
        <v>4.3900000000000008E-2</v>
      </c>
      <c r="O148" s="65"/>
      <c r="P148" s="65"/>
      <c r="Q148" s="51">
        <v>2.7600000000000003E-2</v>
      </c>
    </row>
    <row r="149" spans="1:17" x14ac:dyDescent="0.2">
      <c r="C149" s="42">
        <v>41918.677083333336</v>
      </c>
      <c r="D149" s="57">
        <v>2.4548448600085102</v>
      </c>
      <c r="E149" s="57"/>
      <c r="F149" s="51">
        <v>0</v>
      </c>
      <c r="G149" s="51">
        <v>0</v>
      </c>
      <c r="H149" s="45"/>
      <c r="I149" s="65"/>
      <c r="J149" s="51"/>
      <c r="K149" s="51"/>
      <c r="L149" s="58"/>
      <c r="M149" s="65"/>
      <c r="N149" s="51"/>
      <c r="O149" s="65"/>
      <c r="P149" s="65"/>
      <c r="Q149" s="51"/>
    </row>
    <row r="150" spans="1:17" ht="13.5" customHeight="1" x14ac:dyDescent="0.2">
      <c r="C150" s="44">
        <v>41950.340277777781</v>
      </c>
      <c r="D150" s="57">
        <v>2.0899051114393981</v>
      </c>
      <c r="E150" s="57"/>
      <c r="F150" s="51">
        <v>0.13700000000000001</v>
      </c>
      <c r="G150" s="51">
        <v>0</v>
      </c>
      <c r="H150" s="45"/>
      <c r="I150" s="65"/>
      <c r="J150" s="51">
        <v>1.5E-3</v>
      </c>
      <c r="K150" s="51">
        <v>0.189</v>
      </c>
      <c r="L150" s="51">
        <v>5.0000000000000001E-4</v>
      </c>
      <c r="M150" s="65"/>
      <c r="N150" s="51">
        <v>1.35E-2</v>
      </c>
      <c r="O150" s="65"/>
      <c r="P150" s="65"/>
      <c r="Q150" s="51">
        <v>1.0599999999999995E-2</v>
      </c>
    </row>
    <row r="151" spans="1:17" ht="13.5" customHeight="1" x14ac:dyDescent="0.2">
      <c r="C151" s="44">
        <v>41950.565972222219</v>
      </c>
      <c r="D151" s="57">
        <v>2.0899051114393981</v>
      </c>
      <c r="E151" s="57"/>
      <c r="F151" s="51">
        <v>0.16200000000000001</v>
      </c>
      <c r="G151" s="51">
        <v>0</v>
      </c>
      <c r="H151" s="45"/>
      <c r="I151" s="65"/>
      <c r="J151" s="51">
        <v>1.9999999999999974E-4</v>
      </c>
      <c r="K151" s="51">
        <v>0.24099999999999999</v>
      </c>
      <c r="L151" s="51">
        <v>5.9999999999999962E-4</v>
      </c>
      <c r="M151" s="65"/>
      <c r="N151" s="51">
        <v>1.1799999999999982E-2</v>
      </c>
      <c r="O151" s="65"/>
      <c r="P151" s="65"/>
      <c r="Q151" s="51">
        <v>7.799999999999997E-3</v>
      </c>
    </row>
    <row r="152" spans="1:17" ht="13.5" customHeight="1" x14ac:dyDescent="0.2">
      <c r="C152" s="42">
        <v>41978.375</v>
      </c>
      <c r="D152" s="57">
        <v>1.9590413923210936</v>
      </c>
      <c r="E152" s="57"/>
      <c r="F152" s="51">
        <v>0.17100000000000001</v>
      </c>
      <c r="G152" s="51">
        <v>0</v>
      </c>
      <c r="H152" s="45"/>
      <c r="I152" s="65"/>
      <c r="J152" s="51"/>
      <c r="K152" s="51">
        <v>0.25800000000000001</v>
      </c>
      <c r="L152" s="51">
        <v>1.9E-3</v>
      </c>
      <c r="M152" s="65"/>
      <c r="N152" s="51">
        <v>1.6699999999999989E-2</v>
      </c>
      <c r="O152" s="65"/>
      <c r="P152" s="65"/>
      <c r="Q152" s="51">
        <v>9.599999999999994E-3</v>
      </c>
    </row>
    <row r="153" spans="1:17" ht="13.5" customHeight="1" x14ac:dyDescent="0.2">
      <c r="C153" s="42">
        <v>41978.614583333336</v>
      </c>
      <c r="D153" s="57">
        <v>1.9590413923210936</v>
      </c>
      <c r="E153" s="57"/>
      <c r="F153" s="51">
        <v>0.16</v>
      </c>
      <c r="G153" s="51">
        <v>0</v>
      </c>
      <c r="H153" s="45"/>
      <c r="I153" s="65"/>
      <c r="J153" s="51"/>
      <c r="K153" s="51">
        <v>0.248</v>
      </c>
      <c r="L153" s="51">
        <v>5.0000000000000001E-4</v>
      </c>
      <c r="M153" s="65"/>
      <c r="N153" s="51">
        <v>8.8000000000000109E-3</v>
      </c>
      <c r="O153" s="65"/>
      <c r="P153" s="65"/>
      <c r="Q153" s="51">
        <v>1.3700000000000002E-2</v>
      </c>
    </row>
    <row r="154" spans="1:17" ht="13.5" customHeight="1" x14ac:dyDescent="0.2">
      <c r="C154" s="42">
        <v>42136.34375</v>
      </c>
      <c r="D154" s="57">
        <v>2.4608978427565478</v>
      </c>
      <c r="E154" s="57"/>
      <c r="F154" s="51"/>
      <c r="G154" s="51">
        <v>0</v>
      </c>
      <c r="H154" s="45"/>
      <c r="I154" s="65"/>
      <c r="J154" s="51"/>
      <c r="K154" s="51"/>
      <c r="L154" s="58"/>
      <c r="M154" s="65"/>
      <c r="N154" s="51"/>
      <c r="O154" s="65"/>
      <c r="P154" s="65"/>
      <c r="Q154" s="51"/>
    </row>
    <row r="155" spans="1:17" x14ac:dyDescent="0.2">
      <c r="C155" s="42">
        <v>42156.725694444445</v>
      </c>
      <c r="D155" s="57">
        <v>2.9800033715837464</v>
      </c>
      <c r="E155" s="57"/>
      <c r="F155" s="51"/>
      <c r="G155" s="51">
        <v>0</v>
      </c>
      <c r="H155" s="45"/>
      <c r="I155" s="65"/>
      <c r="J155" s="51"/>
      <c r="K155" s="51"/>
      <c r="L155" s="58"/>
      <c r="M155" s="65"/>
      <c r="N155" s="51"/>
      <c r="O155" s="65"/>
      <c r="P155" s="65"/>
      <c r="Q155" s="51"/>
    </row>
    <row r="156" spans="1:17" x14ac:dyDescent="0.2">
      <c r="A156" s="32" t="s">
        <v>17</v>
      </c>
      <c r="B156" s="33" t="s">
        <v>94</v>
      </c>
      <c r="C156" t="s">
        <v>199</v>
      </c>
      <c r="E156" s="57"/>
      <c r="F156" s="51">
        <v>1.72</v>
      </c>
      <c r="G156" s="51"/>
      <c r="H156" s="73"/>
      <c r="I156" s="65"/>
      <c r="J156" s="51">
        <v>2.1999999999999999E-2</v>
      </c>
      <c r="K156" s="51">
        <v>1.73</v>
      </c>
      <c r="L156" s="52"/>
      <c r="M156" s="65"/>
      <c r="N156" s="51">
        <v>1.6E-2</v>
      </c>
      <c r="O156" s="65"/>
      <c r="P156" s="65"/>
      <c r="Q156" s="51">
        <v>4.2000000000000003E-2</v>
      </c>
    </row>
    <row r="157" spans="1:17" x14ac:dyDescent="0.2">
      <c r="A157" s="32" t="s">
        <v>17</v>
      </c>
      <c r="B157" s="33" t="s">
        <v>94</v>
      </c>
      <c r="C157" t="s">
        <v>200</v>
      </c>
      <c r="E157" s="57"/>
      <c r="F157" s="3">
        <v>0.76700000000000002</v>
      </c>
      <c r="G157" s="51"/>
      <c r="H157" s="73">
        <v>1E-3</v>
      </c>
      <c r="I157" s="65"/>
      <c r="J157" s="51">
        <v>5.0999999999999997E-2</v>
      </c>
      <c r="K157" s="51">
        <v>2.2999999999999998</v>
      </c>
      <c r="L157" s="52">
        <v>3.5000000000000003E-2</v>
      </c>
      <c r="M157" s="65"/>
      <c r="N157" s="51">
        <v>0.19900000000000001</v>
      </c>
      <c r="O157" s="65"/>
      <c r="P157" s="65"/>
      <c r="Q157" s="51">
        <v>0.27600000000000002</v>
      </c>
    </row>
    <row r="158" spans="1:17" x14ac:dyDescent="0.2">
      <c r="A158" s="32" t="s">
        <v>17</v>
      </c>
      <c r="B158" s="33" t="s">
        <v>94</v>
      </c>
      <c r="C158" t="s">
        <v>201</v>
      </c>
      <c r="E158" s="57"/>
      <c r="F158" s="76">
        <v>0.51900000000000002</v>
      </c>
      <c r="G158" s="51"/>
      <c r="H158" s="73">
        <v>1E-3</v>
      </c>
      <c r="I158" s="65"/>
      <c r="J158" s="51">
        <v>3.9E-2</v>
      </c>
      <c r="K158" s="51">
        <v>1.6</v>
      </c>
      <c r="L158" s="52">
        <v>4.2999999999999997E-2</v>
      </c>
      <c r="M158" s="65"/>
      <c r="N158" s="51">
        <v>0.187</v>
      </c>
      <c r="O158" s="65"/>
      <c r="P158" s="65"/>
      <c r="Q158" s="51">
        <v>0.2</v>
      </c>
    </row>
    <row r="159" spans="1:17" x14ac:dyDescent="0.2">
      <c r="A159" s="32" t="s">
        <v>17</v>
      </c>
      <c r="B159" s="33" t="s">
        <v>94</v>
      </c>
      <c r="C159" t="s">
        <v>202</v>
      </c>
      <c r="E159" s="57"/>
      <c r="F159" s="76">
        <v>0.53300000000000003</v>
      </c>
      <c r="G159" s="51"/>
      <c r="H159" s="73"/>
      <c r="I159" s="65"/>
      <c r="J159" s="51">
        <v>6.0000000000000001E-3</v>
      </c>
      <c r="K159" s="51">
        <v>0.75</v>
      </c>
      <c r="L159" s="52"/>
      <c r="M159" s="65"/>
      <c r="N159" s="51">
        <v>3.5000000000000003E-2</v>
      </c>
      <c r="O159" s="65"/>
      <c r="P159" s="65"/>
      <c r="Q159" s="51">
        <v>7.4999999999999997E-2</v>
      </c>
    </row>
    <row r="160" spans="1:17" x14ac:dyDescent="0.2">
      <c r="E160" s="57"/>
      <c r="G160" s="51"/>
      <c r="H160" s="73"/>
      <c r="I160" s="65"/>
      <c r="J160" s="51"/>
      <c r="L160" s="51"/>
      <c r="M160" s="65"/>
      <c r="N160" s="51"/>
      <c r="O160" s="65"/>
      <c r="P160" s="65"/>
      <c r="Q160" s="51"/>
    </row>
    <row r="161" spans="2:17" x14ac:dyDescent="0.2">
      <c r="B161" t="s">
        <v>110</v>
      </c>
      <c r="C161" s="55">
        <v>42478.677083333336</v>
      </c>
      <c r="D161" s="57">
        <v>2.8457180179666586</v>
      </c>
      <c r="E161" s="57"/>
      <c r="F161" s="51"/>
      <c r="G161" s="51">
        <v>1.0999999999999998E-3</v>
      </c>
      <c r="H161" s="45"/>
      <c r="I161" s="65"/>
      <c r="J161" s="51"/>
      <c r="K161" s="51">
        <v>0.91199999999999992</v>
      </c>
      <c r="L161" s="62"/>
      <c r="M161" s="65"/>
      <c r="N161" s="51"/>
      <c r="O161" s="65"/>
      <c r="P161" s="65"/>
      <c r="Q161" s="51"/>
    </row>
    <row r="162" spans="2:17" x14ac:dyDescent="0.2">
      <c r="B162" t="s">
        <v>110</v>
      </c>
      <c r="C162" s="55">
        <v>42493.576388888891</v>
      </c>
      <c r="D162" s="57">
        <v>2.828015064223977</v>
      </c>
      <c r="E162" s="57"/>
      <c r="F162" s="51">
        <v>0.34299999999999997</v>
      </c>
      <c r="G162" s="51">
        <v>69</v>
      </c>
      <c r="H162" s="45">
        <v>1.2799999999999999E-3</v>
      </c>
      <c r="I162" s="65"/>
      <c r="J162" s="51">
        <v>2.4799999999999999E-2</v>
      </c>
      <c r="K162" s="51">
        <v>0.55200000000000005</v>
      </c>
      <c r="L162" s="62">
        <v>1.0589999999999999E-2</v>
      </c>
      <c r="M162" s="65"/>
      <c r="N162" s="51">
        <v>0.05</v>
      </c>
      <c r="O162" s="65"/>
      <c r="P162" s="65"/>
      <c r="Q162" s="51">
        <v>4.5999999999999999E-2</v>
      </c>
    </row>
    <row r="163" spans="2:17" x14ac:dyDescent="0.2">
      <c r="B163" t="s">
        <v>110</v>
      </c>
      <c r="C163" s="55">
        <v>42501.416666666664</v>
      </c>
      <c r="D163" s="57">
        <v>3.1583624920952498</v>
      </c>
      <c r="E163" s="57"/>
      <c r="F163" s="51">
        <v>1.53</v>
      </c>
      <c r="G163" s="51">
        <v>1.0499999999999999E-3</v>
      </c>
      <c r="H163" s="45">
        <v>4.7999999999999996E-4</v>
      </c>
      <c r="I163" s="65"/>
      <c r="J163" s="51">
        <v>1.6799999999999999E-2</v>
      </c>
      <c r="K163" s="51">
        <v>1.77</v>
      </c>
      <c r="L163" s="62">
        <v>1.8500000000000003E-2</v>
      </c>
      <c r="M163" s="65"/>
      <c r="N163" s="51">
        <v>0.16600000000000001</v>
      </c>
      <c r="O163" s="65"/>
      <c r="P163" s="65"/>
      <c r="Q163" s="51">
        <v>0.125</v>
      </c>
    </row>
    <row r="164" spans="2:17" x14ac:dyDescent="0.2">
      <c r="B164" t="s">
        <v>110</v>
      </c>
      <c r="C164" s="55">
        <v>42509.628472222219</v>
      </c>
      <c r="D164" s="57">
        <v>3.2380461031287955</v>
      </c>
      <c r="E164" s="57"/>
      <c r="F164" s="51">
        <v>0.38</v>
      </c>
      <c r="G164" s="51">
        <v>57</v>
      </c>
      <c r="H164" s="45"/>
      <c r="I164" s="65"/>
      <c r="J164" s="51">
        <v>1.2800000000000001E-2</v>
      </c>
      <c r="K164" s="51">
        <v>1.9200000000000002</v>
      </c>
      <c r="L164" s="62">
        <v>2.65E-3</v>
      </c>
      <c r="M164" s="65"/>
      <c r="N164" s="51">
        <v>0.155</v>
      </c>
      <c r="O164" s="65"/>
      <c r="P164" s="65"/>
      <c r="Q164" s="51">
        <v>0.05</v>
      </c>
    </row>
    <row r="165" spans="2:17" x14ac:dyDescent="0.2">
      <c r="B165" t="s">
        <v>110</v>
      </c>
      <c r="C165" s="55">
        <v>42516.590277777781</v>
      </c>
      <c r="D165" s="57">
        <v>3.4082399653118496</v>
      </c>
      <c r="E165" s="57"/>
      <c r="F165" s="51">
        <v>2.19</v>
      </c>
      <c r="G165" s="51">
        <v>1.56E-3</v>
      </c>
      <c r="H165" s="45">
        <v>4.7999999999999996E-4</v>
      </c>
      <c r="I165" s="65"/>
      <c r="J165" s="51">
        <v>2.58E-2</v>
      </c>
      <c r="K165" s="51">
        <v>2.36</v>
      </c>
      <c r="L165" s="62">
        <v>2.0110000000000003E-2</v>
      </c>
      <c r="M165" s="65"/>
      <c r="N165" s="51">
        <v>0.23699999999999999</v>
      </c>
      <c r="O165" s="65"/>
      <c r="P165" s="65"/>
      <c r="Q165" s="51">
        <v>0.10400000000000001</v>
      </c>
    </row>
    <row r="166" spans="2:17" x14ac:dyDescent="0.2">
      <c r="B166" t="s">
        <v>110</v>
      </c>
      <c r="C166" s="55">
        <v>42527.691666666666</v>
      </c>
      <c r="D166" s="57">
        <v>3.7084209001347128</v>
      </c>
      <c r="E166" s="57"/>
      <c r="F166" s="51">
        <v>4.3530000000000006</v>
      </c>
      <c r="G166" s="51">
        <v>5.6300000000000005E-3</v>
      </c>
      <c r="H166" s="45">
        <v>8.9000000000000006E-4</v>
      </c>
      <c r="I166" s="65"/>
      <c r="J166" s="51">
        <v>3.3599999999999998E-2</v>
      </c>
      <c r="K166" s="51">
        <v>7.9470000000000001</v>
      </c>
      <c r="L166" s="62">
        <v>9.8060000000000008E-2</v>
      </c>
      <c r="M166" s="65"/>
      <c r="N166" s="51">
        <v>0.67499999999999993</v>
      </c>
      <c r="O166" s="65"/>
      <c r="P166" s="65"/>
      <c r="Q166" s="51">
        <v>0.25800000000000001</v>
      </c>
    </row>
    <row r="167" spans="2:17" x14ac:dyDescent="0.2">
      <c r="B167" t="s">
        <v>110</v>
      </c>
      <c r="C167" s="55">
        <v>42527.71875</v>
      </c>
      <c r="D167" s="57">
        <v>3.7084209001347128</v>
      </c>
      <c r="E167" s="57"/>
      <c r="F167" s="51">
        <v>3.3329999999999997</v>
      </c>
      <c r="G167" s="51">
        <v>6.28E-3</v>
      </c>
      <c r="H167" s="45">
        <v>1.2799999999999999E-3</v>
      </c>
      <c r="I167" s="65"/>
      <c r="J167" s="51">
        <v>4.9799999999999997E-2</v>
      </c>
      <c r="K167" s="51">
        <v>8.7320000000000011</v>
      </c>
      <c r="L167" s="62">
        <v>0.13880000000000001</v>
      </c>
      <c r="M167" s="65"/>
      <c r="N167" s="51">
        <v>1.05</v>
      </c>
      <c r="O167" s="65"/>
      <c r="P167" s="65"/>
      <c r="Q167" s="51">
        <v>0.38130000000000003</v>
      </c>
    </row>
    <row r="168" spans="2:17" x14ac:dyDescent="0.2">
      <c r="B168" t="s">
        <v>110</v>
      </c>
      <c r="C168" s="55">
        <v>42528.434027777781</v>
      </c>
      <c r="D168" s="57">
        <v>3.6334684555795866</v>
      </c>
      <c r="E168" s="57"/>
      <c r="F168" s="51">
        <v>2.742</v>
      </c>
      <c r="G168" s="51">
        <v>2.8300000000000001E-3</v>
      </c>
      <c r="H168" s="45">
        <v>6.9999999999999999E-4</v>
      </c>
      <c r="I168" s="65"/>
      <c r="J168" s="51">
        <v>2.2400000000000003E-2</v>
      </c>
      <c r="K168" s="51">
        <v>4.5369999999999999</v>
      </c>
      <c r="L168" s="62">
        <v>6.0100000000000001E-2</v>
      </c>
      <c r="M168" s="65"/>
      <c r="N168" s="51">
        <v>0.47100000000000003</v>
      </c>
      <c r="O168" s="65"/>
      <c r="P168" s="65"/>
      <c r="Q168" s="51">
        <v>0.20300000000000001</v>
      </c>
    </row>
    <row r="169" spans="2:17" x14ac:dyDescent="0.2">
      <c r="B169" t="s">
        <v>110</v>
      </c>
      <c r="C169" s="55">
        <v>42528.479166666664</v>
      </c>
      <c r="D169" s="57">
        <v>3.6334684555795866</v>
      </c>
      <c r="E169" s="57"/>
      <c r="F169" s="51">
        <v>2.9540000000000002</v>
      </c>
      <c r="G169" s="51">
        <v>3.2299999999999998E-3</v>
      </c>
      <c r="H169" s="45">
        <v>7.9000000000000001E-4</v>
      </c>
      <c r="I169" s="65"/>
      <c r="J169" s="51">
        <v>2.4500000000000001E-2</v>
      </c>
      <c r="K169" s="51">
        <v>4.8560000000000008</v>
      </c>
      <c r="L169" s="62">
        <v>6.7360000000000003E-2</v>
      </c>
      <c r="M169" s="65"/>
      <c r="N169" s="51">
        <v>0.502</v>
      </c>
      <c r="O169" s="65"/>
      <c r="P169" s="65"/>
      <c r="Q169" s="51">
        <v>0.2</v>
      </c>
    </row>
    <row r="170" spans="2:17" x14ac:dyDescent="0.2">
      <c r="B170" t="s">
        <v>110</v>
      </c>
      <c r="C170" s="55">
        <v>42528.479166666664</v>
      </c>
      <c r="D170" s="57">
        <v>3.6334684555795866</v>
      </c>
      <c r="E170" s="57"/>
      <c r="F170" s="51">
        <v>2.5489999999999999</v>
      </c>
      <c r="G170" s="51">
        <v>2.5299999999999997E-3</v>
      </c>
      <c r="H170" s="45">
        <v>6.0999999999999997E-4</v>
      </c>
      <c r="I170" s="65"/>
      <c r="J170" s="51">
        <v>1.9400000000000001E-2</v>
      </c>
      <c r="K170" s="51">
        <v>4.1509999999999998</v>
      </c>
      <c r="L170" s="62">
        <v>5.1269999999999996E-2</v>
      </c>
      <c r="M170" s="65"/>
      <c r="N170" s="51">
        <v>0.39900000000000002</v>
      </c>
      <c r="O170" s="65"/>
      <c r="P170" s="65"/>
      <c r="Q170" s="51">
        <v>0.16</v>
      </c>
    </row>
    <row r="171" spans="2:17" x14ac:dyDescent="0.2">
      <c r="B171" t="s">
        <v>110</v>
      </c>
      <c r="C171" s="55">
        <v>42536.604166666664</v>
      </c>
      <c r="D171" s="57">
        <v>3.4393326938302629</v>
      </c>
      <c r="E171" s="57"/>
      <c r="F171" s="51">
        <v>0.90600000000000003</v>
      </c>
      <c r="G171" s="51">
        <v>97</v>
      </c>
      <c r="H171" s="45">
        <v>4.9000000000000009E-4</v>
      </c>
      <c r="I171" s="65"/>
      <c r="J171" s="51">
        <v>1.3800000000000002E-2</v>
      </c>
      <c r="K171" s="51">
        <v>1.2899999999999998</v>
      </c>
      <c r="L171" s="62">
        <v>1.9999999999999997E-2</v>
      </c>
      <c r="M171" s="65"/>
      <c r="N171" s="51">
        <v>0.16499999999999998</v>
      </c>
      <c r="O171" s="65"/>
      <c r="P171" s="65"/>
      <c r="Q171" s="51">
        <v>4.1999999999999996E-2</v>
      </c>
    </row>
    <row r="173" spans="2:17" x14ac:dyDescent="0.2">
      <c r="E173" t="s">
        <v>94</v>
      </c>
      <c r="F173" t="s">
        <v>172</v>
      </c>
    </row>
    <row r="174" spans="2:17" x14ac:dyDescent="0.2">
      <c r="B174" s="34">
        <v>327</v>
      </c>
      <c r="C174" s="30" t="s">
        <v>68</v>
      </c>
      <c r="D174" s="57">
        <f>LOG10(B174)</f>
        <v>2.514547752660286</v>
      </c>
      <c r="F174" s="51">
        <v>0.06</v>
      </c>
      <c r="K174" s="51">
        <v>0.15</v>
      </c>
    </row>
    <row r="175" spans="2:17" x14ac:dyDescent="0.2">
      <c r="B175" s="35">
        <v>2250</v>
      </c>
      <c r="C175" s="30" t="s">
        <v>68</v>
      </c>
      <c r="D175" s="57">
        <f>LOG10(B175)</f>
        <v>3.3521825181113627</v>
      </c>
      <c r="F175" s="51">
        <v>0.65300000000000002</v>
      </c>
      <c r="K175" s="51">
        <v>1.5</v>
      </c>
    </row>
    <row r="176" spans="2:17" x14ac:dyDescent="0.2">
      <c r="B176" s="35">
        <v>2920</v>
      </c>
      <c r="C176" s="30" t="s">
        <v>68</v>
      </c>
      <c r="D176" s="57">
        <f>LOG10(B176)</f>
        <v>3.4653828514484184</v>
      </c>
      <c r="F176" s="51">
        <v>0.48699999999999999</v>
      </c>
      <c r="K176" s="51">
        <v>1.3</v>
      </c>
    </row>
    <row r="177" spans="1:15" x14ac:dyDescent="0.2">
      <c r="B177" s="35">
        <v>1110</v>
      </c>
      <c r="C177" s="30" t="s">
        <v>68</v>
      </c>
      <c r="D177" s="57">
        <f>LOG10(B177)</f>
        <v>3.0453229787866576</v>
      </c>
      <c r="F177" s="51">
        <v>0.47399999999999998</v>
      </c>
      <c r="H177" s="73"/>
      <c r="K177" s="51">
        <v>0.36</v>
      </c>
      <c r="O177" s="1"/>
    </row>
    <row r="178" spans="1:15" x14ac:dyDescent="0.2">
      <c r="A178" t="s">
        <v>95</v>
      </c>
      <c r="B178" s="34">
        <v>340</v>
      </c>
      <c r="C178" s="30" t="s">
        <v>69</v>
      </c>
      <c r="D178" s="57">
        <f>LOG10(B178)</f>
        <v>2.5314789170422549</v>
      </c>
      <c r="F178" s="51">
        <v>3.9E-2</v>
      </c>
      <c r="K178" s="51">
        <v>0.13</v>
      </c>
    </row>
    <row r="179" spans="1:15" x14ac:dyDescent="0.2">
      <c r="A179" t="s">
        <v>96</v>
      </c>
    </row>
  </sheetData>
  <pageMargins left="0.7" right="0.7" top="0.75" bottom="0.75" header="0.3" footer="0.3"/>
  <pageSetup paperSize="3" scale="25" orientation="landscape" r:id="rId1"/>
  <headerFooter>
    <oddFooter>&amp;L&amp;Z&amp;F&amp;R &amp;D &amp;T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T172"/>
  <sheetViews>
    <sheetView topLeftCell="K1" workbookViewId="0">
      <pane ySplit="1185" topLeftCell="A133" activePane="bottomLeft"/>
      <selection activeCell="S3" sqref="S3"/>
      <selection pane="bottomLeft" activeCell="A160" sqref="A160:XFD163"/>
    </sheetView>
  </sheetViews>
  <sheetFormatPr defaultRowHeight="12.75" x14ac:dyDescent="0.2"/>
  <cols>
    <col min="1" max="1" width="11.7109375" customWidth="1"/>
    <col min="3" max="3" width="19.7109375" customWidth="1"/>
    <col min="4" max="20" width="11.7109375" customWidth="1"/>
  </cols>
  <sheetData>
    <row r="1" spans="1:20" ht="21" x14ac:dyDescent="0.35">
      <c r="A1" s="46" t="s">
        <v>192</v>
      </c>
      <c r="B1" s="19"/>
      <c r="C1" s="20"/>
      <c r="D1" s="24"/>
      <c r="E1" s="24"/>
      <c r="F1" s="24"/>
      <c r="G1" s="48" t="s">
        <v>113</v>
      </c>
      <c r="H1" s="19"/>
      <c r="I1" s="27" t="s">
        <v>112</v>
      </c>
      <c r="J1" s="19"/>
      <c r="K1" s="19"/>
      <c r="L1" s="26" t="s">
        <v>205</v>
      </c>
      <c r="M1" s="19"/>
      <c r="N1" s="19"/>
      <c r="O1" s="19"/>
      <c r="P1" s="19"/>
      <c r="Q1" s="19"/>
      <c r="R1" s="19"/>
      <c r="S1" s="19"/>
      <c r="T1" s="19"/>
    </row>
    <row r="2" spans="1:20" x14ac:dyDescent="0.2">
      <c r="A2" s="19" t="s">
        <v>35</v>
      </c>
      <c r="B2" s="26"/>
      <c r="C2" s="41" t="s">
        <v>36</v>
      </c>
      <c r="D2" s="41" t="s">
        <v>82</v>
      </c>
      <c r="E2" s="41" t="s">
        <v>189</v>
      </c>
      <c r="F2" s="41" t="s">
        <v>190</v>
      </c>
      <c r="G2" s="41" t="s">
        <v>2</v>
      </c>
      <c r="H2" s="41" t="s">
        <v>83</v>
      </c>
      <c r="I2" s="41" t="s">
        <v>84</v>
      </c>
      <c r="J2" s="41" t="s">
        <v>78</v>
      </c>
      <c r="K2" s="41" t="s">
        <v>85</v>
      </c>
      <c r="L2" s="41" t="s">
        <v>3</v>
      </c>
      <c r="M2" s="41" t="s">
        <v>30</v>
      </c>
      <c r="N2" s="41" t="s">
        <v>86</v>
      </c>
      <c r="O2" s="41" t="s">
        <v>87</v>
      </c>
      <c r="P2" s="41" t="s">
        <v>89</v>
      </c>
      <c r="Q2" s="41" t="s">
        <v>90</v>
      </c>
      <c r="R2" s="41" t="s">
        <v>91</v>
      </c>
      <c r="S2" s="53" t="s">
        <v>206</v>
      </c>
      <c r="T2" s="26" t="s">
        <v>207</v>
      </c>
    </row>
    <row r="3" spans="1:20" x14ac:dyDescent="0.2">
      <c r="A3" s="19"/>
      <c r="B3" s="26" t="s">
        <v>110</v>
      </c>
      <c r="C3" s="42">
        <v>39819.715277777781</v>
      </c>
      <c r="D3" s="57">
        <v>77</v>
      </c>
      <c r="E3" s="57">
        <f>LOG10(D3)</f>
        <v>1.8864907251724818</v>
      </c>
      <c r="F3" s="57">
        <f>D3*0.028317</f>
        <v>2.180409</v>
      </c>
      <c r="G3" s="51">
        <v>7.3999999999999996E-2</v>
      </c>
      <c r="H3" s="58"/>
      <c r="I3" s="45"/>
      <c r="J3" s="51">
        <v>2.6309999999999998</v>
      </c>
      <c r="K3" s="49">
        <v>3.0000000000000024E-4</v>
      </c>
      <c r="L3" s="51">
        <v>0.159</v>
      </c>
      <c r="M3" s="51"/>
      <c r="N3" s="51">
        <v>0.33200000000000002</v>
      </c>
      <c r="O3" s="51">
        <v>2.2800000000000011E-2</v>
      </c>
      <c r="P3" s="51">
        <v>0.23100000000000001</v>
      </c>
      <c r="Q3" s="51">
        <v>0.441</v>
      </c>
      <c r="R3" s="51">
        <v>1.1899999999999992E-2</v>
      </c>
      <c r="T3" s="19"/>
    </row>
    <row r="4" spans="1:20" x14ac:dyDescent="0.2">
      <c r="A4" s="19"/>
      <c r="B4" s="26"/>
      <c r="C4" s="42">
        <v>39819.725694444445</v>
      </c>
      <c r="D4" s="57">
        <v>77</v>
      </c>
      <c r="E4" s="57">
        <f t="shared" ref="E4:E67" si="0">LOG10(D4)</f>
        <v>1.8864907251724818</v>
      </c>
      <c r="F4" s="57">
        <f t="shared" ref="F4:F67" si="1">D4*0.028317</f>
        <v>2.180409</v>
      </c>
      <c r="G4" s="51">
        <v>8.4000000000000005E-2</v>
      </c>
      <c r="H4" s="58"/>
      <c r="I4" s="45">
        <v>2.0000000000000019E-5</v>
      </c>
      <c r="J4" s="51">
        <v>4.1749999999999998</v>
      </c>
      <c r="K4" s="51">
        <v>6.0000000000000006E-4</v>
      </c>
      <c r="L4" s="51">
        <v>0.17499999999999999</v>
      </c>
      <c r="M4" s="51"/>
      <c r="N4" s="51">
        <v>0.33</v>
      </c>
      <c r="O4" s="51">
        <v>2.4900000000000005E-2</v>
      </c>
      <c r="P4" s="51">
        <v>6.9000000000000006E-2</v>
      </c>
      <c r="Q4" s="51">
        <v>0.42799999999999999</v>
      </c>
      <c r="R4" s="51">
        <v>1.4600000000000009E-2</v>
      </c>
      <c r="T4" s="19"/>
    </row>
    <row r="5" spans="1:20" x14ac:dyDescent="0.2">
      <c r="A5" s="19"/>
      <c r="B5" s="26"/>
      <c r="C5" s="42">
        <v>39850.552083333336</v>
      </c>
      <c r="D5" s="57">
        <v>77</v>
      </c>
      <c r="E5" s="57">
        <f t="shared" si="0"/>
        <v>1.8864907251724818</v>
      </c>
      <c r="F5" s="57">
        <f t="shared" si="1"/>
        <v>2.180409</v>
      </c>
      <c r="G5" s="51">
        <v>0.27800000000000002</v>
      </c>
      <c r="H5" s="58"/>
      <c r="I5" s="45">
        <v>3.0000000000000028E-5</v>
      </c>
      <c r="J5" s="51">
        <v>6.0000000000000001E-3</v>
      </c>
      <c r="K5" s="51">
        <v>1.5E-3</v>
      </c>
      <c r="L5" s="51">
        <v>0.45200000000000001</v>
      </c>
      <c r="M5" s="51">
        <v>3.0000000000000001E-3</v>
      </c>
      <c r="N5" s="51">
        <v>7.1999999999999995E-2</v>
      </c>
      <c r="O5" s="51">
        <v>1.4999999999999999E-2</v>
      </c>
      <c r="P5" s="51">
        <v>7.0000000000000001E-3</v>
      </c>
      <c r="Q5" s="51">
        <v>0.72699999999999998</v>
      </c>
      <c r="R5" s="51">
        <v>1.5699999999999988E-2</v>
      </c>
      <c r="S5">
        <f t="shared" ref="S5:S17" si="2">M5/G5</f>
        <v>1.0791366906474819E-2</v>
      </c>
      <c r="T5">
        <f t="shared" ref="T5:T17" si="3">M5/L5</f>
        <v>6.6371681415929203E-3</v>
      </c>
    </row>
    <row r="6" spans="1:20" x14ac:dyDescent="0.2">
      <c r="A6" s="19"/>
      <c r="B6" s="26"/>
      <c r="C6" s="42">
        <v>39850.586805555555</v>
      </c>
      <c r="D6" s="57">
        <v>77</v>
      </c>
      <c r="E6" s="57">
        <f t="shared" si="0"/>
        <v>1.8864907251724818</v>
      </c>
      <c r="F6" s="57">
        <f t="shared" si="1"/>
        <v>2.180409</v>
      </c>
      <c r="G6" s="51">
        <v>0.215</v>
      </c>
      <c r="H6" s="58"/>
      <c r="I6" s="45">
        <v>1.4000000000000001E-4</v>
      </c>
      <c r="J6" s="51">
        <v>1.5429999999999999</v>
      </c>
      <c r="K6" s="51">
        <v>2E-3</v>
      </c>
      <c r="L6" s="51">
        <v>0.38</v>
      </c>
      <c r="M6" s="51">
        <v>1.8999999999999996E-3</v>
      </c>
      <c r="N6" s="51">
        <v>0.06</v>
      </c>
      <c r="O6" s="51">
        <v>3.1099999999999996E-2</v>
      </c>
      <c r="P6" s="51">
        <v>2.8000000000000001E-2</v>
      </c>
      <c r="Q6" s="51">
        <v>0.122</v>
      </c>
      <c r="R6" s="51">
        <v>0.02</v>
      </c>
      <c r="S6">
        <f t="shared" si="2"/>
        <v>8.8372093023255799E-3</v>
      </c>
      <c r="T6">
        <f t="shared" si="3"/>
        <v>4.9999999999999984E-3</v>
      </c>
    </row>
    <row r="7" spans="1:20" x14ac:dyDescent="0.2">
      <c r="A7" s="19"/>
      <c r="B7" s="26"/>
      <c r="C7" s="42">
        <v>39875.416666666664</v>
      </c>
      <c r="D7" s="57">
        <v>59</v>
      </c>
      <c r="E7" s="57">
        <f t="shared" si="0"/>
        <v>1.7708520116421442</v>
      </c>
      <c r="F7" s="57">
        <f t="shared" si="1"/>
        <v>1.6707029999999998</v>
      </c>
      <c r="G7" s="51">
        <v>0.39700000000000002</v>
      </c>
      <c r="H7" s="58"/>
      <c r="I7" s="45">
        <v>7.9999999999999993E-5</v>
      </c>
      <c r="J7" s="51">
        <v>2.573</v>
      </c>
      <c r="K7" s="51">
        <v>3.9000000000000003E-3</v>
      </c>
      <c r="L7" s="51">
        <v>0.70099999999999996</v>
      </c>
      <c r="M7" s="51">
        <v>4.4999999999999997E-3</v>
      </c>
      <c r="N7" s="51">
        <v>0.24199999999999999</v>
      </c>
      <c r="O7" s="51">
        <v>5.6000000000000001E-2</v>
      </c>
      <c r="P7" s="51">
        <v>0.114</v>
      </c>
      <c r="Q7" s="51">
        <v>0.41199999999999998</v>
      </c>
      <c r="R7" s="51">
        <v>3.2399999999999991E-2</v>
      </c>
      <c r="S7">
        <f t="shared" si="2"/>
        <v>1.1335012594458438E-2</v>
      </c>
      <c r="T7">
        <f t="shared" si="3"/>
        <v>6.4194008559201139E-3</v>
      </c>
    </row>
    <row r="8" spans="1:20" x14ac:dyDescent="0.2">
      <c r="A8" s="19"/>
      <c r="B8" s="26"/>
      <c r="C8" s="42">
        <v>39875.423611111109</v>
      </c>
      <c r="D8" s="57">
        <v>59</v>
      </c>
      <c r="E8" s="57">
        <f t="shared" si="0"/>
        <v>1.7708520116421442</v>
      </c>
      <c r="F8" s="57">
        <f t="shared" si="1"/>
        <v>1.6707029999999998</v>
      </c>
      <c r="G8" s="51">
        <v>0.32400000000000001</v>
      </c>
      <c r="H8" s="58"/>
      <c r="I8" s="45">
        <v>8.9999999999999965E-5</v>
      </c>
      <c r="J8" s="51">
        <v>2.0790000000000002</v>
      </c>
      <c r="K8" s="51">
        <v>1.2999999999999997E-3</v>
      </c>
      <c r="L8" s="51">
        <v>0.57599999999999996</v>
      </c>
      <c r="M8" s="51">
        <v>2.7000000000000001E-3</v>
      </c>
      <c r="N8" s="51">
        <v>0.433</v>
      </c>
      <c r="O8" s="51">
        <v>3.5099999999999992E-2</v>
      </c>
      <c r="P8" s="51">
        <v>7.4999999999999997E-2</v>
      </c>
      <c r="Q8" s="51">
        <v>0.32300000000000001</v>
      </c>
      <c r="R8" s="51">
        <v>2.3300000000000012E-2</v>
      </c>
      <c r="S8">
        <f t="shared" si="2"/>
        <v>8.3333333333333332E-3</v>
      </c>
      <c r="T8">
        <f t="shared" si="3"/>
        <v>4.6875000000000007E-3</v>
      </c>
    </row>
    <row r="9" spans="1:20" x14ac:dyDescent="0.2">
      <c r="A9" s="19"/>
      <c r="B9" s="26"/>
      <c r="C9" s="42">
        <v>39877.513888888891</v>
      </c>
      <c r="D9" s="57">
        <v>59</v>
      </c>
      <c r="E9" s="57">
        <f t="shared" si="0"/>
        <v>1.7708520116421442</v>
      </c>
      <c r="F9" s="57">
        <f t="shared" si="1"/>
        <v>1.6707029999999998</v>
      </c>
      <c r="G9" s="51">
        <v>0.46</v>
      </c>
      <c r="H9" s="58"/>
      <c r="I9" s="45">
        <v>1.3000000000000002E-4</v>
      </c>
      <c r="J9" s="51">
        <v>3.93</v>
      </c>
      <c r="K9" s="51">
        <v>2.8E-3</v>
      </c>
      <c r="L9" s="51">
        <v>0.76100000000000001</v>
      </c>
      <c r="M9" s="51">
        <v>2.8E-3</v>
      </c>
      <c r="N9" s="51">
        <v>1.7000000000000001E-2</v>
      </c>
      <c r="O9" s="51">
        <v>4.5699999999999991E-2</v>
      </c>
      <c r="P9" s="51">
        <v>0.111</v>
      </c>
      <c r="Q9" s="51">
        <v>0.81299999999999994</v>
      </c>
      <c r="R9" s="51">
        <v>3.7700000000000004E-2</v>
      </c>
      <c r="S9">
        <f t="shared" si="2"/>
        <v>6.0869565217391303E-3</v>
      </c>
      <c r="T9">
        <f t="shared" si="3"/>
        <v>3.6793692509855453E-3</v>
      </c>
    </row>
    <row r="10" spans="1:20" x14ac:dyDescent="0.2">
      <c r="A10" s="19"/>
      <c r="B10" s="26"/>
      <c r="C10" s="42">
        <v>39909.524305555555</v>
      </c>
      <c r="D10" s="57">
        <v>88</v>
      </c>
      <c r="E10" s="57">
        <f t="shared" si="0"/>
        <v>1.9444826721501687</v>
      </c>
      <c r="F10" s="57">
        <f t="shared" si="1"/>
        <v>2.4918959999999997</v>
      </c>
      <c r="G10" s="51">
        <v>0.26800000000000002</v>
      </c>
      <c r="H10" s="58"/>
      <c r="I10" s="45">
        <v>9.0000000000000019E-5</v>
      </c>
      <c r="J10" s="51">
        <v>1.151</v>
      </c>
      <c r="K10" s="51">
        <v>1.8000000000000002E-3</v>
      </c>
      <c r="L10" s="51">
        <v>0.45500000000000002</v>
      </c>
      <c r="M10" s="51">
        <v>2.8E-3</v>
      </c>
      <c r="N10" s="51">
        <v>0.186</v>
      </c>
      <c r="O10" s="51">
        <v>2.8399999999999977E-2</v>
      </c>
      <c r="P10" s="51">
        <v>8.6999999999999994E-2</v>
      </c>
      <c r="Q10" s="51">
        <v>0.19600000000000001</v>
      </c>
      <c r="R10" s="51">
        <v>1.8200000000000004E-2</v>
      </c>
      <c r="S10">
        <f t="shared" si="2"/>
        <v>1.0447761194029849E-2</v>
      </c>
      <c r="T10">
        <f t="shared" si="3"/>
        <v>6.1538461538461538E-3</v>
      </c>
    </row>
    <row r="11" spans="1:20" x14ac:dyDescent="0.2">
      <c r="A11" s="19"/>
      <c r="B11" s="26"/>
      <c r="C11" s="42">
        <v>39909.555555555555</v>
      </c>
      <c r="D11" s="57">
        <v>88</v>
      </c>
      <c r="E11" s="57">
        <f t="shared" si="0"/>
        <v>1.9444826721501687</v>
      </c>
      <c r="F11" s="57">
        <f t="shared" si="1"/>
        <v>2.4918959999999997</v>
      </c>
      <c r="G11" s="51">
        <v>0.21099999999999999</v>
      </c>
      <c r="H11" s="58"/>
      <c r="I11" s="45">
        <v>5.9999999999999995E-5</v>
      </c>
      <c r="J11" s="51">
        <v>0.24099999999999999</v>
      </c>
      <c r="K11" s="51">
        <v>1.7999999999999997E-3</v>
      </c>
      <c r="L11" s="51">
        <v>0.36399999999999999</v>
      </c>
      <c r="M11" s="51">
        <v>2.1000000000000007E-3</v>
      </c>
      <c r="N11" s="51">
        <v>-1E-3</v>
      </c>
      <c r="O11" s="51">
        <v>2.0500000000000001E-2</v>
      </c>
      <c r="P11" s="51">
        <v>1.6E-2</v>
      </c>
      <c r="Q11" s="51">
        <v>1.7000000000000001E-2</v>
      </c>
      <c r="R11" s="51">
        <v>2.3200000000000002E-2</v>
      </c>
      <c r="S11">
        <f t="shared" si="2"/>
        <v>9.9526066350710939E-3</v>
      </c>
      <c r="T11">
        <f t="shared" si="3"/>
        <v>5.7692307692307713E-3</v>
      </c>
    </row>
    <row r="12" spans="1:20" x14ac:dyDescent="0.2">
      <c r="A12" s="19"/>
      <c r="B12" s="26"/>
      <c r="C12" s="42">
        <v>39938.354166666664</v>
      </c>
      <c r="D12" s="57">
        <v>108</v>
      </c>
      <c r="E12" s="57">
        <f t="shared" si="0"/>
        <v>2.0334237554869499</v>
      </c>
      <c r="F12" s="57">
        <f t="shared" si="1"/>
        <v>3.058236</v>
      </c>
      <c r="G12" s="51">
        <v>0.54500000000000004</v>
      </c>
      <c r="H12" s="58"/>
      <c r="I12" s="45">
        <v>1.6000000000000001E-4</v>
      </c>
      <c r="J12" s="51">
        <v>0.872</v>
      </c>
      <c r="K12" s="51">
        <v>5.0000000000000001E-3</v>
      </c>
      <c r="L12" s="51">
        <v>0.72</v>
      </c>
      <c r="M12" s="51">
        <v>7.3999999999999995E-3</v>
      </c>
      <c r="N12" s="51">
        <v>0.254</v>
      </c>
      <c r="O12" s="51">
        <v>8.1200000000000008E-2</v>
      </c>
      <c r="P12" s="51">
        <v>0.14899999999999999</v>
      </c>
      <c r="Q12" s="51">
        <v>0.153</v>
      </c>
      <c r="R12" s="51">
        <v>3.4300000000000004E-2</v>
      </c>
      <c r="S12">
        <f t="shared" si="2"/>
        <v>1.3577981651376145E-2</v>
      </c>
      <c r="T12">
        <f t="shared" si="3"/>
        <v>1.0277777777777778E-2</v>
      </c>
    </row>
    <row r="13" spans="1:20" x14ac:dyDescent="0.2">
      <c r="A13" s="19"/>
      <c r="B13" s="26"/>
      <c r="C13" s="42">
        <v>39938.357638888891</v>
      </c>
      <c r="D13" s="57">
        <v>108</v>
      </c>
      <c r="E13" s="57">
        <f t="shared" si="0"/>
        <v>2.0334237554869499</v>
      </c>
      <c r="F13" s="57">
        <f t="shared" si="1"/>
        <v>3.058236</v>
      </c>
      <c r="G13" s="51">
        <v>0.42199999999999999</v>
      </c>
      <c r="H13" s="58"/>
      <c r="I13" s="45">
        <v>1.3999999999999999E-4</v>
      </c>
      <c r="J13" s="51">
        <v>0.47799999999999998</v>
      </c>
      <c r="K13" s="51">
        <v>4.8999999999999998E-3</v>
      </c>
      <c r="L13" s="51">
        <v>0.66900000000000004</v>
      </c>
      <c r="M13" s="51">
        <v>6.9000000000000008E-3</v>
      </c>
      <c r="N13" s="51">
        <v>0.27100000000000002</v>
      </c>
      <c r="O13" s="51">
        <v>6.93E-2</v>
      </c>
      <c r="P13" s="51">
        <v>0.13800000000000001</v>
      </c>
      <c r="Q13" s="51">
        <v>0.219</v>
      </c>
      <c r="R13" s="51">
        <v>3.8199999999999998E-2</v>
      </c>
      <c r="S13">
        <f t="shared" si="2"/>
        <v>1.6350710900473936E-2</v>
      </c>
      <c r="T13">
        <f t="shared" si="3"/>
        <v>1.031390134529148E-2</v>
      </c>
    </row>
    <row r="14" spans="1:20" x14ac:dyDescent="0.2">
      <c r="A14" s="19"/>
      <c r="B14" s="26"/>
      <c r="C14" s="42">
        <v>39965.458333333336</v>
      </c>
      <c r="D14" s="57">
        <v>787</v>
      </c>
      <c r="E14" s="57">
        <f t="shared" si="0"/>
        <v>2.8959747323590648</v>
      </c>
      <c r="F14" s="57">
        <f t="shared" si="1"/>
        <v>22.285478999999999</v>
      </c>
      <c r="G14" s="51">
        <v>0.32400000000000001</v>
      </c>
      <c r="H14" s="58"/>
      <c r="I14" s="45">
        <v>1.6000000000000001E-4</v>
      </c>
      <c r="J14" s="51">
        <v>1.552</v>
      </c>
      <c r="K14" s="51">
        <v>3.5999999999999999E-3</v>
      </c>
      <c r="L14" s="51">
        <v>0.45500000000000002</v>
      </c>
      <c r="M14" s="51">
        <v>5.0999999999999995E-3</v>
      </c>
      <c r="N14" s="51">
        <v>0.33500000000000002</v>
      </c>
      <c r="O14" s="51">
        <v>5.0499999999999996E-2</v>
      </c>
      <c r="P14" s="51">
        <v>0.157</v>
      </c>
      <c r="Q14" s="51">
        <v>0.4</v>
      </c>
      <c r="R14" s="51">
        <v>2.5199999999999997E-2</v>
      </c>
      <c r="S14">
        <f t="shared" si="2"/>
        <v>1.5740740740740739E-2</v>
      </c>
      <c r="T14">
        <f t="shared" si="3"/>
        <v>1.1208791208791207E-2</v>
      </c>
    </row>
    <row r="15" spans="1:20" x14ac:dyDescent="0.2">
      <c r="A15" s="19"/>
      <c r="B15" s="26"/>
      <c r="C15" s="42">
        <v>39965.479166666664</v>
      </c>
      <c r="D15" s="57">
        <v>787</v>
      </c>
      <c r="E15" s="57">
        <f t="shared" si="0"/>
        <v>2.8959747323590648</v>
      </c>
      <c r="F15" s="57">
        <f t="shared" si="1"/>
        <v>22.285478999999999</v>
      </c>
      <c r="G15" s="51">
        <v>0.32200000000000001</v>
      </c>
      <c r="H15" s="58"/>
      <c r="I15" s="45">
        <v>4.9999999999999989E-5</v>
      </c>
      <c r="J15" s="51">
        <v>1.0029999999999999</v>
      </c>
      <c r="K15" s="51">
        <v>3.3E-3</v>
      </c>
      <c r="L15" s="51">
        <v>0.443</v>
      </c>
      <c r="M15" s="51">
        <v>4.5999999999999999E-3</v>
      </c>
      <c r="N15" s="51">
        <v>0.32400000000000001</v>
      </c>
      <c r="O15" s="51">
        <v>4.02E-2</v>
      </c>
      <c r="P15" s="51">
        <v>-1.9E-2</v>
      </c>
      <c r="Q15" s="51">
        <v>0.32400000000000001</v>
      </c>
      <c r="R15" s="51">
        <v>2.5299999999999996E-2</v>
      </c>
      <c r="S15">
        <f t="shared" si="2"/>
        <v>1.4285714285714285E-2</v>
      </c>
      <c r="T15">
        <f t="shared" si="3"/>
        <v>1.038374717832957E-2</v>
      </c>
    </row>
    <row r="16" spans="1:20" x14ac:dyDescent="0.2">
      <c r="A16" s="19"/>
      <c r="B16" s="26"/>
      <c r="C16" s="42">
        <v>39995.392361111109</v>
      </c>
      <c r="D16" s="57">
        <v>780</v>
      </c>
      <c r="E16" s="57">
        <f t="shared" si="0"/>
        <v>2.8920946026904804</v>
      </c>
      <c r="F16" s="57">
        <f t="shared" si="1"/>
        <v>22.087259999999997</v>
      </c>
      <c r="G16" s="51">
        <v>0.437</v>
      </c>
      <c r="H16" s="58"/>
      <c r="I16" s="45">
        <v>2.9999999999999997E-5</v>
      </c>
      <c r="J16" s="51">
        <v>1.837</v>
      </c>
      <c r="K16" s="51">
        <v>3.2000000000000002E-3</v>
      </c>
      <c r="L16" s="51">
        <v>0.55300000000000005</v>
      </c>
      <c r="M16" s="51">
        <v>2.5999999999999994E-3</v>
      </c>
      <c r="N16" s="51">
        <v>0.21199999999999999</v>
      </c>
      <c r="O16" s="51">
        <v>4.7E-2</v>
      </c>
      <c r="P16" s="51">
        <v>9.5000000000000001E-2</v>
      </c>
      <c r="Q16" s="51">
        <v>0.13100000000000001</v>
      </c>
      <c r="R16" s="51">
        <v>2.8500000000000001E-2</v>
      </c>
      <c r="S16">
        <f t="shared" si="2"/>
        <v>5.9496567505720813E-3</v>
      </c>
      <c r="T16">
        <f t="shared" si="3"/>
        <v>4.7016274864376114E-3</v>
      </c>
    </row>
    <row r="17" spans="1:20" x14ac:dyDescent="0.2">
      <c r="A17" s="19"/>
      <c r="B17" s="26"/>
      <c r="C17" s="42">
        <v>39995.402777777781</v>
      </c>
      <c r="D17" s="57">
        <v>780</v>
      </c>
      <c r="E17" s="57">
        <f t="shared" si="0"/>
        <v>2.8920946026904804</v>
      </c>
      <c r="F17" s="57">
        <f t="shared" si="1"/>
        <v>22.087259999999997</v>
      </c>
      <c r="G17" s="51">
        <v>0.41399999999999998</v>
      </c>
      <c r="H17" s="58"/>
      <c r="I17" s="45"/>
      <c r="J17" s="51">
        <v>0.14099999999999999</v>
      </c>
      <c r="K17" s="51">
        <v>3.0999999999999999E-3</v>
      </c>
      <c r="L17" s="51">
        <v>0.53200000000000003</v>
      </c>
      <c r="M17" s="51">
        <v>2.5999999999999994E-3</v>
      </c>
      <c r="N17" s="51">
        <v>0.14599999999999999</v>
      </c>
      <c r="O17" s="51">
        <v>0.05</v>
      </c>
      <c r="P17" s="51">
        <v>0.104</v>
      </c>
      <c r="Q17" s="51">
        <v>8.5000000000000006E-2</v>
      </c>
      <c r="R17" s="51">
        <v>2.3200000000000002E-2</v>
      </c>
      <c r="S17">
        <f t="shared" si="2"/>
        <v>6.2801932367149748E-3</v>
      </c>
      <c r="T17">
        <f t="shared" si="3"/>
        <v>4.8872180451127803E-3</v>
      </c>
    </row>
    <row r="18" spans="1:20" x14ac:dyDescent="0.2">
      <c r="A18" s="19"/>
      <c r="B18" s="26"/>
      <c r="C18" s="42">
        <v>40031.458333333336</v>
      </c>
      <c r="D18" s="57">
        <v>137</v>
      </c>
      <c r="E18" s="57">
        <f t="shared" si="0"/>
        <v>2.1367205671564067</v>
      </c>
      <c r="F18" s="57">
        <f t="shared" si="1"/>
        <v>3.8794289999999996</v>
      </c>
      <c r="G18" s="51">
        <v>5.8000000000000003E-2</v>
      </c>
      <c r="H18" s="58"/>
      <c r="I18" s="45"/>
      <c r="J18" s="51">
        <v>6.7439999999999998</v>
      </c>
      <c r="K18" s="51">
        <v>4.0000000000000013E-4</v>
      </c>
      <c r="L18" s="51">
        <v>0.108</v>
      </c>
      <c r="M18" s="58"/>
      <c r="N18" s="51">
        <v>0.89100000000000001</v>
      </c>
      <c r="O18" s="51">
        <v>2.3299999999999998E-2</v>
      </c>
      <c r="P18" s="51">
        <v>0.26</v>
      </c>
      <c r="Q18" s="51">
        <v>1.198</v>
      </c>
      <c r="R18" s="51">
        <v>0</v>
      </c>
    </row>
    <row r="19" spans="1:20" x14ac:dyDescent="0.2">
      <c r="A19" s="19"/>
      <c r="B19" s="26"/>
      <c r="C19" s="42">
        <v>40037.395833333336</v>
      </c>
      <c r="D19" s="57">
        <v>109</v>
      </c>
      <c r="E19" s="57">
        <f t="shared" si="0"/>
        <v>2.0374264979406238</v>
      </c>
      <c r="F19" s="57">
        <f t="shared" si="1"/>
        <v>3.0865529999999999</v>
      </c>
      <c r="G19" s="51">
        <v>1.2999999999999999E-2</v>
      </c>
      <c r="H19" s="58"/>
      <c r="I19" s="45"/>
      <c r="J19" s="51">
        <v>10.172000000000001</v>
      </c>
      <c r="K19" s="51"/>
      <c r="L19" s="51">
        <v>8.1000000000000003E-2</v>
      </c>
      <c r="M19" s="58"/>
      <c r="N19" s="51">
        <v>1.504</v>
      </c>
      <c r="O19" s="51">
        <v>7.1999999999999955E-3</v>
      </c>
      <c r="P19" s="51">
        <v>0.307</v>
      </c>
      <c r="Q19" s="51">
        <v>2.992</v>
      </c>
      <c r="R19" s="51">
        <v>0</v>
      </c>
    </row>
    <row r="20" spans="1:20" x14ac:dyDescent="0.2">
      <c r="A20" s="19"/>
      <c r="B20" s="26"/>
      <c r="C20" s="42">
        <v>40037.4375</v>
      </c>
      <c r="D20" s="57">
        <v>109</v>
      </c>
      <c r="E20" s="57">
        <f t="shared" si="0"/>
        <v>2.0374264979406238</v>
      </c>
      <c r="F20" s="57">
        <f t="shared" si="1"/>
        <v>3.0865529999999999</v>
      </c>
      <c r="G20" s="51">
        <v>3.2000000000000001E-2</v>
      </c>
      <c r="H20" s="58"/>
      <c r="I20" s="45">
        <v>5.9999999999999995E-5</v>
      </c>
      <c r="J20" s="51">
        <v>2.0390000000000001</v>
      </c>
      <c r="K20" s="51"/>
      <c r="L20" s="51">
        <v>0.10299999999999999</v>
      </c>
      <c r="M20" s="58"/>
      <c r="N20" s="51">
        <v>6.5000000000000002E-2</v>
      </c>
      <c r="O20" s="51">
        <v>1.0399999999999998E-2</v>
      </c>
      <c r="P20" s="51">
        <v>-8.0000000000000002E-3</v>
      </c>
      <c r="Q20" s="51">
        <v>-0.129</v>
      </c>
      <c r="R20" s="51">
        <v>2.1000000000000016E-3</v>
      </c>
    </row>
    <row r="21" spans="1:20" x14ac:dyDescent="0.2">
      <c r="A21" s="19"/>
      <c r="B21" s="26"/>
      <c r="C21" s="42">
        <v>40057.559027777781</v>
      </c>
      <c r="D21" s="57">
        <v>92</v>
      </c>
      <c r="E21" s="57">
        <f t="shared" si="0"/>
        <v>1.9637878273455553</v>
      </c>
      <c r="F21" s="57">
        <f t="shared" si="1"/>
        <v>2.6051639999999998</v>
      </c>
      <c r="G21" s="51">
        <v>2.5000000000000001E-2</v>
      </c>
      <c r="H21" s="58"/>
      <c r="I21" s="45">
        <v>1.1999999999999999E-4</v>
      </c>
      <c r="J21" s="51">
        <v>1.2250000000000001</v>
      </c>
      <c r="K21" s="51"/>
      <c r="L21" s="51">
        <v>0.108</v>
      </c>
      <c r="M21" s="58"/>
      <c r="N21" s="51">
        <v>0.30399999999999999</v>
      </c>
      <c r="O21" s="51">
        <v>1.4300000000000004E-2</v>
      </c>
      <c r="P21" s="51">
        <v>0.14799999999999999</v>
      </c>
      <c r="Q21" s="51">
        <v>0.05</v>
      </c>
      <c r="R21" s="51">
        <v>1.1999999999999992E-3</v>
      </c>
    </row>
    <row r="22" spans="1:20" x14ac:dyDescent="0.2">
      <c r="A22" s="19"/>
      <c r="B22" s="26"/>
      <c r="C22" s="42">
        <v>40057.569444444445</v>
      </c>
      <c r="D22" s="57">
        <v>92</v>
      </c>
      <c r="E22" s="57">
        <f t="shared" si="0"/>
        <v>1.9637878273455553</v>
      </c>
      <c r="F22" s="57">
        <f t="shared" si="1"/>
        <v>2.6051639999999998</v>
      </c>
      <c r="G22" s="51">
        <v>1.0999999999999999E-2</v>
      </c>
      <c r="H22" s="58"/>
      <c r="I22" s="45">
        <v>2.0000000000000019E-5</v>
      </c>
      <c r="J22" s="51">
        <v>0.14299999999999999</v>
      </c>
      <c r="K22" s="51"/>
      <c r="L22" s="51">
        <v>5.0999999999999997E-2</v>
      </c>
      <c r="M22" s="58"/>
      <c r="N22" s="51">
        <v>0.104</v>
      </c>
      <c r="O22" s="51">
        <v>3.1000000000000016E-3</v>
      </c>
      <c r="P22" s="51">
        <v>2.1999999999999999E-2</v>
      </c>
      <c r="Q22" s="51">
        <v>0.23400000000000001</v>
      </c>
      <c r="R22" s="51">
        <v>1.9000000000000004E-3</v>
      </c>
    </row>
    <row r="23" spans="1:20" x14ac:dyDescent="0.2">
      <c r="A23" s="19"/>
      <c r="B23" s="26"/>
      <c r="C23" s="42">
        <v>40091.493055555555</v>
      </c>
      <c r="D23" s="57">
        <v>103</v>
      </c>
      <c r="E23" s="57">
        <f t="shared" si="0"/>
        <v>2.012837224705172</v>
      </c>
      <c r="F23" s="57">
        <f t="shared" si="1"/>
        <v>2.9166509999999999</v>
      </c>
      <c r="G23" s="51">
        <v>3.6999999999999998E-2</v>
      </c>
      <c r="H23" s="58"/>
      <c r="I23" s="45">
        <v>4.000000000000001E-5</v>
      </c>
      <c r="J23" s="51">
        <v>5.5339999999999998</v>
      </c>
      <c r="K23" s="51">
        <v>5.0000000000000001E-4</v>
      </c>
      <c r="L23" s="51">
        <v>0.11899999999999999</v>
      </c>
      <c r="M23" s="58"/>
      <c r="N23" s="51">
        <v>2.331</v>
      </c>
      <c r="O23" s="51">
        <v>2.7700000000000002E-2</v>
      </c>
      <c r="P23" s="51">
        <v>0.16800000000000001</v>
      </c>
      <c r="Q23" s="51">
        <v>2.9649999999999999</v>
      </c>
      <c r="R23" s="51">
        <v>7.0999999999999943E-3</v>
      </c>
    </row>
    <row r="24" spans="1:20" x14ac:dyDescent="0.2">
      <c r="A24" s="19"/>
      <c r="B24" s="26"/>
      <c r="C24" s="42">
        <v>40091.524305555555</v>
      </c>
      <c r="D24" s="57">
        <v>103</v>
      </c>
      <c r="E24" s="57">
        <f t="shared" si="0"/>
        <v>2.012837224705172</v>
      </c>
      <c r="F24" s="57">
        <f t="shared" si="1"/>
        <v>2.9166509999999999</v>
      </c>
      <c r="G24" s="51">
        <v>4.4999999999999998E-2</v>
      </c>
      <c r="H24" s="58"/>
      <c r="I24" s="45"/>
      <c r="J24" s="51">
        <v>0.27700000000000002</v>
      </c>
      <c r="K24" s="51">
        <v>3.0000000000000024E-4</v>
      </c>
      <c r="L24" s="51">
        <v>0.12</v>
      </c>
      <c r="M24" s="58"/>
      <c r="N24" s="51">
        <v>0.624</v>
      </c>
      <c r="O24" s="51">
        <v>2.0200000000000003E-2</v>
      </c>
      <c r="P24" s="51">
        <v>8.5000000000000006E-2</v>
      </c>
      <c r="Q24" s="51">
        <v>0.23599999999999999</v>
      </c>
      <c r="R24" s="51">
        <v>3.5000000000000001E-3</v>
      </c>
    </row>
    <row r="25" spans="1:20" x14ac:dyDescent="0.2">
      <c r="A25" s="19"/>
      <c r="B25" s="26"/>
      <c r="C25" s="42">
        <v>40119.53125</v>
      </c>
      <c r="D25" s="57">
        <v>73</v>
      </c>
      <c r="E25" s="57">
        <f t="shared" si="0"/>
        <v>1.8633228601204559</v>
      </c>
      <c r="F25" s="57">
        <f t="shared" si="1"/>
        <v>2.0671409999999999</v>
      </c>
      <c r="G25" s="51">
        <v>7.5999999999999998E-2</v>
      </c>
      <c r="H25" s="58"/>
      <c r="I25" s="45">
        <v>9.9999999999999978E-5</v>
      </c>
      <c r="J25" s="51">
        <v>1.0449999999999999</v>
      </c>
      <c r="K25" s="51">
        <v>6.9999999999999999E-4</v>
      </c>
      <c r="L25" s="51">
        <v>0.16200000000000001</v>
      </c>
      <c r="M25" s="58"/>
      <c r="N25" s="51">
        <v>0.105</v>
      </c>
      <c r="O25" s="51">
        <v>1.5800000000000012E-2</v>
      </c>
      <c r="P25" s="51">
        <v>-2.3E-2</v>
      </c>
      <c r="Q25" s="51">
        <v>0.57999999999999996</v>
      </c>
      <c r="R25" s="51">
        <v>8.0000000000000002E-3</v>
      </c>
    </row>
    <row r="26" spans="1:20" x14ac:dyDescent="0.2">
      <c r="A26" s="19"/>
      <c r="B26" s="26"/>
      <c r="C26" s="42">
        <v>40119.690972222219</v>
      </c>
      <c r="D26" s="57">
        <v>73</v>
      </c>
      <c r="E26" s="57">
        <f t="shared" si="0"/>
        <v>1.8633228601204559</v>
      </c>
      <c r="F26" s="57">
        <f t="shared" si="1"/>
        <v>2.0671409999999999</v>
      </c>
      <c r="G26" s="51">
        <v>7.9000000000000001E-2</v>
      </c>
      <c r="H26" s="58"/>
      <c r="I26" s="45">
        <v>1.0000000000000009E-5</v>
      </c>
      <c r="J26" s="51">
        <v>0.35799999999999998</v>
      </c>
      <c r="K26" s="51">
        <v>8.9999999999999987E-4</v>
      </c>
      <c r="L26" s="51">
        <v>0.16300000000000001</v>
      </c>
      <c r="M26" s="58"/>
      <c r="N26" s="51">
        <v>-8.5000000000000006E-2</v>
      </c>
      <c r="O26" s="51">
        <v>0.01</v>
      </c>
      <c r="P26" s="51">
        <v>-0.13400000000000001</v>
      </c>
      <c r="Q26" s="51">
        <v>-0.16300000000000001</v>
      </c>
      <c r="R26" s="51">
        <v>1.9000000000000056E-3</v>
      </c>
    </row>
    <row r="27" spans="1:20" x14ac:dyDescent="0.2">
      <c r="A27" s="19"/>
      <c r="B27" s="26"/>
      <c r="C27" s="42">
        <v>40148.520833333336</v>
      </c>
      <c r="D27" s="57">
        <v>58</v>
      </c>
      <c r="E27" s="57">
        <f t="shared" si="0"/>
        <v>1.7634279935629373</v>
      </c>
      <c r="F27" s="57">
        <f t="shared" si="1"/>
        <v>1.6423859999999999</v>
      </c>
      <c r="G27" s="51">
        <v>7.4999999999999997E-2</v>
      </c>
      <c r="H27" s="58"/>
      <c r="I27" s="45">
        <v>3.9999999999999983E-5</v>
      </c>
      <c r="J27" s="51">
        <v>5.6029999999999998</v>
      </c>
      <c r="K27" s="51">
        <v>2.0000000000000017E-4</v>
      </c>
      <c r="L27" s="51">
        <v>0.161</v>
      </c>
      <c r="M27" s="58"/>
      <c r="N27" s="51">
        <v>1.3109999999999999</v>
      </c>
      <c r="O27" s="51">
        <v>3.2099999999999997E-2</v>
      </c>
      <c r="P27" s="51">
        <v>0.17599999999999999</v>
      </c>
      <c r="Q27" s="51">
        <v>0.27</v>
      </c>
      <c r="R27" s="51">
        <v>1.4000000000000056E-3</v>
      </c>
    </row>
    <row r="28" spans="1:20" x14ac:dyDescent="0.2">
      <c r="A28" s="19"/>
      <c r="B28" s="26"/>
      <c r="C28" s="42">
        <v>40148.559027777781</v>
      </c>
      <c r="D28" s="57">
        <v>58</v>
      </c>
      <c r="E28" s="57">
        <f t="shared" si="0"/>
        <v>1.7634279935629373</v>
      </c>
      <c r="F28" s="57">
        <f t="shared" si="1"/>
        <v>1.6423859999999999</v>
      </c>
      <c r="G28" s="51">
        <v>6.7000000000000004E-2</v>
      </c>
      <c r="H28" s="58"/>
      <c r="I28" s="45">
        <v>1.9999999999999961E-5</v>
      </c>
      <c r="J28" s="51">
        <v>2.2269999999999999</v>
      </c>
      <c r="K28" s="51">
        <v>6.9999999999999999E-4</v>
      </c>
      <c r="L28" s="51">
        <v>0.14899999999999999</v>
      </c>
      <c r="M28" s="58"/>
      <c r="N28" s="51">
        <v>0.151</v>
      </c>
      <c r="O28" s="51">
        <v>1.4900000000000005E-2</v>
      </c>
      <c r="P28" s="51">
        <v>8.2000000000000003E-2</v>
      </c>
      <c r="Q28" s="51">
        <v>-8.6999999999999994E-2</v>
      </c>
      <c r="R28" s="51">
        <v>5.7000000000000028E-3</v>
      </c>
    </row>
    <row r="29" spans="1:20" x14ac:dyDescent="0.2">
      <c r="A29" s="19"/>
      <c r="B29" s="26"/>
      <c r="C29" s="42">
        <v>40182.385416666664</v>
      </c>
      <c r="D29" s="57">
        <v>75</v>
      </c>
      <c r="E29" s="57">
        <f t="shared" si="0"/>
        <v>1.8750612633917001</v>
      </c>
      <c r="F29" s="57">
        <f t="shared" si="1"/>
        <v>2.1237749999999997</v>
      </c>
      <c r="G29" s="51">
        <v>3.5999999999999997E-2</v>
      </c>
      <c r="H29" s="58"/>
      <c r="I29" s="45"/>
      <c r="J29" s="51">
        <v>2.198</v>
      </c>
      <c r="K29" s="51"/>
      <c r="L29" s="51">
        <v>0.09</v>
      </c>
      <c r="M29" s="58"/>
      <c r="N29" s="51">
        <v>0.26900000000000002</v>
      </c>
      <c r="O29" s="51">
        <v>5.2999999999999827E-3</v>
      </c>
      <c r="P29" s="51">
        <v>-8.9999999999999993E-3</v>
      </c>
      <c r="Q29" s="51">
        <v>0.315</v>
      </c>
      <c r="R29" s="51">
        <v>1.3000000000000114E-3</v>
      </c>
    </row>
    <row r="30" spans="1:20" x14ac:dyDescent="0.2">
      <c r="A30" s="19"/>
      <c r="B30" s="26"/>
      <c r="C30" s="42">
        <v>40182.572916666664</v>
      </c>
      <c r="D30" s="57">
        <v>75</v>
      </c>
      <c r="E30" s="57">
        <f t="shared" si="0"/>
        <v>1.8750612633917001</v>
      </c>
      <c r="F30" s="57">
        <f t="shared" si="1"/>
        <v>2.1237749999999997</v>
      </c>
      <c r="G30" s="51">
        <v>6.9000000000000006E-2</v>
      </c>
      <c r="H30" s="58"/>
      <c r="I30" s="45">
        <v>7.9999999999999993E-5</v>
      </c>
      <c r="J30" s="51">
        <v>6.5019999999999998</v>
      </c>
      <c r="K30" s="51"/>
      <c r="L30" s="51">
        <v>0.14299999999999999</v>
      </c>
      <c r="M30" s="58"/>
      <c r="N30" s="51">
        <v>0.89300000000000002</v>
      </c>
      <c r="O30" s="51">
        <v>3.3100000000000025E-2</v>
      </c>
      <c r="P30" s="51">
        <v>0.24</v>
      </c>
      <c r="Q30" s="51">
        <v>1.506</v>
      </c>
      <c r="R30" s="51">
        <v>1.3700000000000002E-2</v>
      </c>
    </row>
    <row r="31" spans="1:20" x14ac:dyDescent="0.2">
      <c r="A31" s="19"/>
      <c r="B31" s="26"/>
      <c r="C31" s="42">
        <v>40239.322916666664</v>
      </c>
      <c r="D31" s="57">
        <v>60</v>
      </c>
      <c r="E31" s="57">
        <f t="shared" si="0"/>
        <v>1.7781512503836436</v>
      </c>
      <c r="F31" s="57">
        <f t="shared" si="1"/>
        <v>1.69902</v>
      </c>
      <c r="G31" s="51">
        <v>0.155</v>
      </c>
      <c r="H31" s="58"/>
      <c r="I31" s="45">
        <v>6.9999999999999953E-5</v>
      </c>
      <c r="J31" s="51">
        <v>2.8759999999999999</v>
      </c>
      <c r="K31" s="51">
        <v>9.0000000000000041E-4</v>
      </c>
      <c r="L31" s="51">
        <v>0.27300000000000002</v>
      </c>
      <c r="M31" s="58"/>
      <c r="N31" s="51">
        <v>0.42099999999999999</v>
      </c>
      <c r="O31" s="51">
        <v>3.280000000000001E-2</v>
      </c>
      <c r="P31" s="51">
        <v>-0.158</v>
      </c>
      <c r="Q31" s="51">
        <v>0.64200000000000002</v>
      </c>
      <c r="R31" s="51">
        <v>1.7599999999999994E-2</v>
      </c>
    </row>
    <row r="32" spans="1:20" x14ac:dyDescent="0.2">
      <c r="A32" s="19"/>
      <c r="B32" s="26"/>
      <c r="C32" s="42">
        <v>40239.649305555555</v>
      </c>
      <c r="D32" s="57">
        <v>60</v>
      </c>
      <c r="E32" s="57">
        <f t="shared" si="0"/>
        <v>1.7781512503836436</v>
      </c>
      <c r="F32" s="57">
        <f t="shared" si="1"/>
        <v>1.69902</v>
      </c>
      <c r="G32" s="51">
        <v>8.8999999999999996E-2</v>
      </c>
      <c r="H32" s="58"/>
      <c r="I32" s="45">
        <v>1.1000000000000002E-4</v>
      </c>
      <c r="J32" s="51">
        <v>0.115</v>
      </c>
      <c r="K32" s="51">
        <v>1.0000000000000009E-4</v>
      </c>
      <c r="L32" s="51">
        <v>0.158</v>
      </c>
      <c r="M32" s="58"/>
      <c r="N32" s="51">
        <v>0.126</v>
      </c>
      <c r="O32" s="51">
        <v>2.2899999999999976E-2</v>
      </c>
      <c r="P32" s="51">
        <v>3.0000000000000001E-3</v>
      </c>
      <c r="Q32" s="51">
        <v>0.378</v>
      </c>
      <c r="R32" s="51">
        <v>2.0399999999999991E-2</v>
      </c>
    </row>
    <row r="33" spans="1:20" x14ac:dyDescent="0.2">
      <c r="A33" s="19"/>
      <c r="B33" s="26"/>
      <c r="C33" s="42">
        <v>40274.724305555559</v>
      </c>
      <c r="D33" s="57">
        <v>75</v>
      </c>
      <c r="E33" s="57">
        <f t="shared" si="0"/>
        <v>1.8750612633917001</v>
      </c>
      <c r="F33" s="57">
        <f t="shared" si="1"/>
        <v>2.1237749999999997</v>
      </c>
      <c r="G33" s="51">
        <v>0.28699999999999998</v>
      </c>
      <c r="H33" s="58"/>
      <c r="I33" s="45">
        <v>5.9999999999999995E-5</v>
      </c>
      <c r="J33" s="51">
        <v>6.4649999999999999</v>
      </c>
      <c r="K33" s="51">
        <v>2.0000000000000005E-3</v>
      </c>
      <c r="L33" s="51">
        <v>0.46800000000000003</v>
      </c>
      <c r="M33" s="51">
        <v>7.9999999999999982E-4</v>
      </c>
      <c r="N33" s="51">
        <v>1.0269999999999999</v>
      </c>
      <c r="O33" s="51">
        <v>6.3E-2</v>
      </c>
      <c r="P33" s="51">
        <v>0.42799999999999999</v>
      </c>
      <c r="Q33" s="51">
        <v>0.76600000000000001</v>
      </c>
      <c r="R33" s="51">
        <v>3.27E-2</v>
      </c>
      <c r="S33">
        <f>M33/G33</f>
        <v>2.7874564459930309E-3</v>
      </c>
      <c r="T33">
        <f>M33/L33</f>
        <v>1.709401709401709E-3</v>
      </c>
    </row>
    <row r="34" spans="1:20" x14ac:dyDescent="0.2">
      <c r="A34" s="19"/>
      <c r="B34" s="26"/>
      <c r="C34" s="42">
        <v>40274.734027777777</v>
      </c>
      <c r="D34" s="57">
        <v>75</v>
      </c>
      <c r="E34" s="57">
        <f t="shared" si="0"/>
        <v>1.8750612633917001</v>
      </c>
      <c r="F34" s="57">
        <f t="shared" si="1"/>
        <v>2.1237749999999997</v>
      </c>
      <c r="G34" s="51">
        <v>3.4159999999999999</v>
      </c>
      <c r="H34" s="58"/>
      <c r="I34" s="45">
        <v>4.5999999999999996E-4</v>
      </c>
      <c r="J34" s="51">
        <v>2.5310000000000001</v>
      </c>
      <c r="K34" s="51">
        <v>1.2E-2</v>
      </c>
      <c r="L34" s="51">
        <v>5.444</v>
      </c>
      <c r="M34" s="51">
        <v>2.8E-3</v>
      </c>
      <c r="N34" s="51">
        <v>3.9180000000000001</v>
      </c>
      <c r="O34" s="51">
        <v>0.33600000000000002</v>
      </c>
      <c r="P34" s="51">
        <v>2.0089999999999999</v>
      </c>
      <c r="Q34" s="51">
        <v>8.4480000000000004</v>
      </c>
      <c r="R34" s="51">
        <v>0.16190000000000002</v>
      </c>
      <c r="S34">
        <f>M34/G34</f>
        <v>8.1967213114754098E-4</v>
      </c>
      <c r="T34">
        <f>M34/L34</f>
        <v>5.1432770022042621E-4</v>
      </c>
    </row>
    <row r="35" spans="1:20" x14ac:dyDescent="0.2">
      <c r="A35" s="19"/>
      <c r="B35" s="26"/>
      <c r="C35" s="42">
        <v>40301.378472222219</v>
      </c>
      <c r="D35" s="57">
        <v>176</v>
      </c>
      <c r="E35" s="57">
        <f t="shared" si="0"/>
        <v>2.2455126678141499</v>
      </c>
      <c r="F35" s="57">
        <f t="shared" si="1"/>
        <v>4.9837919999999993</v>
      </c>
      <c r="G35" s="51">
        <v>0.214</v>
      </c>
      <c r="H35" s="58"/>
      <c r="I35" s="45">
        <v>4.9999999999999989E-5</v>
      </c>
      <c r="J35" s="51">
        <v>1.508</v>
      </c>
      <c r="K35" s="51">
        <v>1.1000000000000001E-3</v>
      </c>
      <c r="L35" s="51">
        <v>0.36599999999999999</v>
      </c>
      <c r="M35" s="51"/>
      <c r="N35" s="51">
        <v>0.19600000000000001</v>
      </c>
      <c r="O35" s="51">
        <v>3.27E-2</v>
      </c>
      <c r="P35" s="51">
        <v>0.17100000000000001</v>
      </c>
      <c r="Q35" s="51">
        <v>2.74</v>
      </c>
      <c r="R35" s="51">
        <v>2.0800000000000006E-2</v>
      </c>
    </row>
    <row r="36" spans="1:20" x14ac:dyDescent="0.2">
      <c r="A36" s="19"/>
      <c r="B36" s="26"/>
      <c r="C36" s="42">
        <v>40301.572916666664</v>
      </c>
      <c r="D36" s="57">
        <v>176</v>
      </c>
      <c r="E36" s="57">
        <f t="shared" si="0"/>
        <v>2.2455126678141499</v>
      </c>
      <c r="F36" s="57">
        <f t="shared" si="1"/>
        <v>4.9837919999999993</v>
      </c>
      <c r="G36" s="51">
        <v>0.217</v>
      </c>
      <c r="H36" s="58"/>
      <c r="I36" s="45"/>
      <c r="J36" s="51">
        <v>7.03</v>
      </c>
      <c r="K36" s="51">
        <v>1.7999999999999997E-3</v>
      </c>
      <c r="L36" s="51">
        <v>0.36</v>
      </c>
      <c r="M36" s="51"/>
      <c r="N36" s="51">
        <v>1.0589999999999999</v>
      </c>
      <c r="O36" s="51">
        <v>3.6899999999999988E-2</v>
      </c>
      <c r="P36" s="51">
        <v>0.161</v>
      </c>
      <c r="Q36" s="51">
        <v>1.49</v>
      </c>
      <c r="R36" s="51">
        <v>2.2799999999999997E-2</v>
      </c>
    </row>
    <row r="37" spans="1:20" x14ac:dyDescent="0.2">
      <c r="A37" s="19"/>
      <c r="B37" s="26"/>
      <c r="C37" s="42">
        <v>40331.444444444445</v>
      </c>
      <c r="D37" s="57">
        <v>1520</v>
      </c>
      <c r="E37" s="57">
        <f t="shared" si="0"/>
        <v>3.1818435879447726</v>
      </c>
      <c r="F37" s="57">
        <f t="shared" si="1"/>
        <v>43.041840000000001</v>
      </c>
      <c r="G37" s="51">
        <v>1.4930000000000001</v>
      </c>
      <c r="H37" s="58"/>
      <c r="I37" s="45">
        <v>2.9000000000000006E-4</v>
      </c>
      <c r="J37" s="51">
        <v>0.13600000000000001</v>
      </c>
      <c r="K37" s="51">
        <v>1.01E-2</v>
      </c>
      <c r="L37" s="51">
        <v>2.3039999999999998</v>
      </c>
      <c r="M37" s="51">
        <v>3.0799999999999998E-2</v>
      </c>
      <c r="N37" s="51">
        <v>0.30199999999999999</v>
      </c>
      <c r="O37" s="51">
        <v>0.24129999999999999</v>
      </c>
      <c r="P37" s="51">
        <v>5.6000000000000001E-2</v>
      </c>
      <c r="Q37" s="51">
        <v>0.32600000000000001</v>
      </c>
      <c r="R37" s="51">
        <v>8.5400000000000004E-2</v>
      </c>
      <c r="S37">
        <f>M37/G37</f>
        <v>2.0629604822505022E-2</v>
      </c>
      <c r="T37">
        <f>M37/L37</f>
        <v>1.3368055555555555E-2</v>
      </c>
    </row>
    <row r="38" spans="1:20" x14ac:dyDescent="0.2">
      <c r="A38" s="19"/>
      <c r="B38" s="26"/>
      <c r="C38" s="42">
        <v>40331.458333333336</v>
      </c>
      <c r="D38" s="57">
        <v>1520</v>
      </c>
      <c r="E38" s="57">
        <f t="shared" si="0"/>
        <v>3.1818435879447726</v>
      </c>
      <c r="F38" s="57">
        <f t="shared" si="1"/>
        <v>43.041840000000001</v>
      </c>
      <c r="G38" s="51">
        <v>1.0029999999999999</v>
      </c>
      <c r="H38" s="58"/>
      <c r="I38" s="45">
        <v>1.9000000000000004E-4</v>
      </c>
      <c r="J38" s="51">
        <v>3.1179999999999999</v>
      </c>
      <c r="K38" s="51">
        <v>5.7999999999999996E-3</v>
      </c>
      <c r="L38" s="51">
        <v>1.4850000000000001</v>
      </c>
      <c r="M38" s="51">
        <v>1.8800000000000001E-2</v>
      </c>
      <c r="N38" s="51">
        <v>0.311</v>
      </c>
      <c r="O38" s="51">
        <v>0.152</v>
      </c>
      <c r="P38" s="51">
        <v>0.26</v>
      </c>
      <c r="Q38" s="51">
        <v>0.34300000000000003</v>
      </c>
      <c r="R38" s="51">
        <v>5.4799999999999995E-2</v>
      </c>
      <c r="S38">
        <f>M38/G38</f>
        <v>1.8743768693918247E-2</v>
      </c>
      <c r="T38">
        <f>M38/L38</f>
        <v>1.2659932659932659E-2</v>
      </c>
    </row>
    <row r="39" spans="1:20" x14ac:dyDescent="0.2">
      <c r="A39" s="19"/>
      <c r="B39" s="26"/>
      <c r="C39" s="42">
        <v>40366.458333333336</v>
      </c>
      <c r="D39" s="57">
        <v>240</v>
      </c>
      <c r="E39" s="57">
        <f t="shared" si="0"/>
        <v>2.3802112417116059</v>
      </c>
      <c r="F39" s="57">
        <f t="shared" si="1"/>
        <v>6.7960799999999999</v>
      </c>
      <c r="G39" s="51">
        <v>3.3000000000000002E-2</v>
      </c>
      <c r="H39" s="58"/>
      <c r="I39" s="45"/>
      <c r="J39" s="51">
        <v>-0.16</v>
      </c>
      <c r="K39" s="51"/>
      <c r="L39" s="51">
        <v>6.6000000000000003E-2</v>
      </c>
      <c r="M39" s="49">
        <v>9.9999999999999639E-5</v>
      </c>
      <c r="N39" s="51">
        <v>0.23499999999999999</v>
      </c>
      <c r="O39" s="51">
        <v>2.4999999999999927E-3</v>
      </c>
      <c r="P39" s="51">
        <v>0.125</v>
      </c>
      <c r="Q39" s="51">
        <v>0.70299999999999996</v>
      </c>
      <c r="R39" s="51">
        <v>5.0000000000000001E-3</v>
      </c>
      <c r="S39">
        <f>M39/G39</f>
        <v>3.030303030303019E-3</v>
      </c>
      <c r="T39">
        <f>M39/L39</f>
        <v>1.5151515151515095E-3</v>
      </c>
    </row>
    <row r="40" spans="1:20" x14ac:dyDescent="0.2">
      <c r="A40" s="19"/>
      <c r="B40" s="26"/>
      <c r="C40" s="42">
        <v>40366.46875</v>
      </c>
      <c r="D40" s="57">
        <v>240</v>
      </c>
      <c r="E40" s="57">
        <f t="shared" si="0"/>
        <v>2.3802112417116059</v>
      </c>
      <c r="F40" s="57">
        <f t="shared" si="1"/>
        <v>6.7960799999999999</v>
      </c>
      <c r="G40" s="51">
        <v>0.03</v>
      </c>
      <c r="H40" s="58"/>
      <c r="I40" s="45">
        <v>4.9999999999999989E-5</v>
      </c>
      <c r="J40" s="51">
        <v>1.877</v>
      </c>
      <c r="K40" s="51">
        <v>3.0000000000000003E-4</v>
      </c>
      <c r="L40" s="51">
        <v>6.4000000000000001E-2</v>
      </c>
      <c r="M40" s="49">
        <v>2.0000000000000017E-4</v>
      </c>
      <c r="N40" s="51">
        <v>-0.19900000000000001</v>
      </c>
      <c r="O40" s="51">
        <v>1.8000000000000114E-3</v>
      </c>
      <c r="P40" s="51">
        <v>-7.1999999999999995E-2</v>
      </c>
      <c r="Q40" s="51">
        <v>0.48299999999999998</v>
      </c>
      <c r="R40" s="51">
        <v>3.799999999999997E-3</v>
      </c>
      <c r="S40">
        <f>M40/G40</f>
        <v>6.6666666666666723E-3</v>
      </c>
      <c r="T40">
        <f>M40/L40</f>
        <v>3.1250000000000028E-3</v>
      </c>
    </row>
    <row r="41" spans="1:20" x14ac:dyDescent="0.2">
      <c r="A41" s="19"/>
      <c r="B41" s="26"/>
      <c r="C41" s="42">
        <v>40427.357638888891</v>
      </c>
      <c r="D41" s="57">
        <v>109</v>
      </c>
      <c r="E41" s="57">
        <f t="shared" si="0"/>
        <v>2.0374264979406238</v>
      </c>
      <c r="F41" s="57">
        <f t="shared" si="1"/>
        <v>3.0865529999999999</v>
      </c>
      <c r="G41" s="51">
        <v>3.1E-2</v>
      </c>
      <c r="H41" s="58"/>
      <c r="I41" s="64"/>
      <c r="J41" s="51">
        <v>1.9319999999999999</v>
      </c>
      <c r="K41" s="51"/>
      <c r="L41" s="51">
        <v>8.6999999999999994E-2</v>
      </c>
      <c r="M41" s="58"/>
      <c r="N41" s="51">
        <v>0.41199999999999998</v>
      </c>
      <c r="O41" s="51">
        <v>8.1999999999999955E-3</v>
      </c>
      <c r="P41" s="51">
        <v>0.16200000000000001</v>
      </c>
      <c r="Q41" s="51">
        <v>0.68200000000000005</v>
      </c>
      <c r="R41" s="51">
        <v>3.5000000000000001E-3</v>
      </c>
    </row>
    <row r="42" spans="1:20" x14ac:dyDescent="0.2">
      <c r="A42" s="19"/>
      <c r="B42" s="26"/>
      <c r="C42" s="42">
        <v>40427.607638888891</v>
      </c>
      <c r="D42" s="57">
        <v>109</v>
      </c>
      <c r="E42" s="57">
        <f t="shared" si="0"/>
        <v>2.0374264979406238</v>
      </c>
      <c r="F42" s="57">
        <f t="shared" si="1"/>
        <v>3.0865529999999999</v>
      </c>
      <c r="G42" s="51">
        <v>3.3000000000000002E-2</v>
      </c>
      <c r="H42" s="58"/>
      <c r="I42" s="64"/>
      <c r="J42" s="51">
        <v>3.2669999999999999</v>
      </c>
      <c r="K42" s="51">
        <v>5.0000000000000001E-4</v>
      </c>
      <c r="L42" s="51">
        <v>0.105</v>
      </c>
      <c r="M42" s="58"/>
      <c r="N42" s="51">
        <v>0.51500000000000001</v>
      </c>
      <c r="O42" s="51">
        <v>1.2600000000000002E-2</v>
      </c>
      <c r="P42" s="51">
        <v>4.8000000000000001E-2</v>
      </c>
      <c r="Q42" s="51">
        <v>1.2030000000000001</v>
      </c>
      <c r="R42" s="51">
        <v>5.6000000000000017E-3</v>
      </c>
    </row>
    <row r="43" spans="1:20" x14ac:dyDescent="0.2">
      <c r="A43" s="19"/>
      <c r="B43" s="26"/>
      <c r="C43" s="42">
        <v>40455.552083333336</v>
      </c>
      <c r="D43" s="57">
        <v>99</v>
      </c>
      <c r="E43" s="57">
        <f t="shared" si="0"/>
        <v>1.9956351945975499</v>
      </c>
      <c r="F43" s="57">
        <f t="shared" si="1"/>
        <v>2.8033829999999997</v>
      </c>
      <c r="G43" s="51">
        <v>4.3999999999999997E-2</v>
      </c>
      <c r="H43" s="58"/>
      <c r="I43" s="64"/>
      <c r="J43" s="51">
        <v>1.6910000000000001</v>
      </c>
      <c r="K43" s="51">
        <v>3.0000000000000003E-4</v>
      </c>
      <c r="L43" s="51">
        <v>0.125</v>
      </c>
      <c r="M43" s="58"/>
      <c r="N43" s="51">
        <v>0.249</v>
      </c>
      <c r="O43" s="51">
        <v>1.9300000000000005E-2</v>
      </c>
      <c r="P43" s="51">
        <v>6.2E-2</v>
      </c>
      <c r="Q43" s="51">
        <v>-0.104</v>
      </c>
      <c r="R43" s="51">
        <v>9.8000000000000014E-3</v>
      </c>
    </row>
    <row r="44" spans="1:20" x14ac:dyDescent="0.2">
      <c r="A44" s="19"/>
      <c r="B44" s="26"/>
      <c r="C44" s="42">
        <v>40455.649305555555</v>
      </c>
      <c r="D44" s="57">
        <v>99</v>
      </c>
      <c r="E44" s="57">
        <f t="shared" si="0"/>
        <v>1.9956351945975499</v>
      </c>
      <c r="F44" s="57">
        <f t="shared" si="1"/>
        <v>2.8033829999999997</v>
      </c>
      <c r="G44" s="51">
        <v>9.0999999999999998E-2</v>
      </c>
      <c r="H44" s="58"/>
      <c r="I44" s="64"/>
      <c r="J44" s="51">
        <v>2.0089999999999999</v>
      </c>
      <c r="K44" s="51">
        <v>5.0000000000000001E-4</v>
      </c>
      <c r="L44" s="51">
        <v>0.22600000000000001</v>
      </c>
      <c r="M44" s="58"/>
      <c r="N44" s="51">
        <v>0.42399999999999999</v>
      </c>
      <c r="O44" s="51">
        <v>6.1399999999999989E-2</v>
      </c>
      <c r="P44" s="51">
        <v>9.7000000000000003E-2</v>
      </c>
      <c r="Q44" s="51">
        <v>0.308</v>
      </c>
      <c r="R44" s="51">
        <v>1.6000000000000004E-2</v>
      </c>
    </row>
    <row r="45" spans="1:20" x14ac:dyDescent="0.2">
      <c r="A45" s="19"/>
      <c r="B45" s="26"/>
      <c r="C45" s="42">
        <v>40514.418749999997</v>
      </c>
      <c r="D45" s="57">
        <v>72</v>
      </c>
      <c r="E45" s="57">
        <f t="shared" si="0"/>
        <v>1.8573324964312685</v>
      </c>
      <c r="F45" s="57">
        <f t="shared" si="1"/>
        <v>2.038824</v>
      </c>
      <c r="G45" s="51">
        <v>6.4000000000000001E-2</v>
      </c>
      <c r="H45" s="58"/>
      <c r="I45" s="64"/>
      <c r="J45" s="51">
        <v>2.9409999999999998</v>
      </c>
      <c r="K45" s="51"/>
      <c r="L45" s="51">
        <v>0.19500000000000001</v>
      </c>
      <c r="M45" s="58"/>
      <c r="N45" s="51">
        <v>0.81200000000000006</v>
      </c>
      <c r="O45" s="51">
        <v>1.719999999999999E-2</v>
      </c>
      <c r="P45" s="51">
        <v>0.185</v>
      </c>
      <c r="Q45" s="51">
        <v>3.1520000000000001</v>
      </c>
      <c r="R45" s="51">
        <v>2.2000000000000027E-3</v>
      </c>
    </row>
    <row r="46" spans="1:20" x14ac:dyDescent="0.2">
      <c r="A46" s="19"/>
      <c r="B46" s="26"/>
      <c r="C46" s="42">
        <v>40519.364583333336</v>
      </c>
      <c r="D46" s="57">
        <v>71</v>
      </c>
      <c r="E46" s="57">
        <f t="shared" si="0"/>
        <v>1.8512583487190752</v>
      </c>
      <c r="F46" s="57">
        <f t="shared" si="1"/>
        <v>2.010507</v>
      </c>
      <c r="G46" s="51">
        <v>0.09</v>
      </c>
      <c r="H46" s="58"/>
      <c r="I46" s="45">
        <v>4.0000000000000037E-5</v>
      </c>
      <c r="J46" s="51">
        <v>2.319</v>
      </c>
      <c r="K46" s="51">
        <v>1E-3</v>
      </c>
      <c r="L46" s="51">
        <v>0.17399999999999999</v>
      </c>
      <c r="M46" s="58"/>
      <c r="N46" s="51">
        <v>0.22500000000000001</v>
      </c>
      <c r="O46" s="51">
        <v>1.2E-2</v>
      </c>
      <c r="P46" s="51">
        <v>0.16300000000000001</v>
      </c>
      <c r="Q46" s="51">
        <v>1.052</v>
      </c>
      <c r="R46" s="51">
        <v>0.01</v>
      </c>
    </row>
    <row r="47" spans="1:20" x14ac:dyDescent="0.2">
      <c r="A47" s="19"/>
      <c r="B47" s="26"/>
      <c r="C47" s="42">
        <v>40519.690972222219</v>
      </c>
      <c r="D47" s="57">
        <v>71</v>
      </c>
      <c r="E47" s="57">
        <f t="shared" si="0"/>
        <v>1.8512583487190752</v>
      </c>
      <c r="F47" s="57">
        <f t="shared" si="1"/>
        <v>2.010507</v>
      </c>
      <c r="G47" s="51">
        <v>7.2999999999999995E-2</v>
      </c>
      <c r="H47" s="58"/>
      <c r="I47" s="45">
        <v>4.0000000000000037E-5</v>
      </c>
      <c r="J47" s="51">
        <v>4.6680000000000001</v>
      </c>
      <c r="K47" s="51">
        <v>6.0000000000000006E-4</v>
      </c>
      <c r="L47" s="51">
        <v>0.14899999999999999</v>
      </c>
      <c r="M47" s="58"/>
      <c r="N47" s="51">
        <v>0.70599999999999996</v>
      </c>
      <c r="O47" s="51">
        <v>1.3599999999999994E-2</v>
      </c>
      <c r="P47" s="51">
        <v>0.20399999999999999</v>
      </c>
      <c r="Q47" s="51">
        <v>1.3819999999999999</v>
      </c>
      <c r="R47" s="51">
        <v>9.0999999999999935E-3</v>
      </c>
    </row>
    <row r="48" spans="1:20" x14ac:dyDescent="0.2">
      <c r="A48" s="19"/>
      <c r="B48" s="26"/>
      <c r="C48" s="42">
        <v>40527.538194444445</v>
      </c>
      <c r="D48" s="57">
        <v>64</v>
      </c>
      <c r="E48" s="57">
        <f t="shared" si="0"/>
        <v>1.8061799739838871</v>
      </c>
      <c r="F48" s="57">
        <f t="shared" si="1"/>
        <v>1.8122879999999999</v>
      </c>
      <c r="G48" s="51">
        <v>7.2999999999999995E-2</v>
      </c>
      <c r="H48" s="58"/>
      <c r="I48" s="45">
        <v>5.0000000000000016E-5</v>
      </c>
      <c r="J48" s="51">
        <v>0.13500000000000001</v>
      </c>
      <c r="K48" s="58"/>
      <c r="L48" s="51">
        <v>0.17100000000000001</v>
      </c>
      <c r="M48" s="58"/>
      <c r="N48" s="51">
        <v>-0.104</v>
      </c>
      <c r="O48" s="51">
        <v>9.0999999999999935E-3</v>
      </c>
      <c r="P48" s="51">
        <v>-8.3000000000000004E-2</v>
      </c>
      <c r="Q48" s="51">
        <v>0.77800000000000002</v>
      </c>
      <c r="R48" s="51">
        <v>7.7000000000000028E-3</v>
      </c>
    </row>
    <row r="49" spans="1:20" x14ac:dyDescent="0.2">
      <c r="A49" s="19"/>
      <c r="B49" s="26"/>
      <c r="C49" s="42">
        <v>40550.544444444444</v>
      </c>
      <c r="D49" s="57">
        <v>67</v>
      </c>
      <c r="E49" s="57">
        <f t="shared" si="0"/>
        <v>1.8260748027008264</v>
      </c>
      <c r="F49" s="57">
        <f t="shared" si="1"/>
        <v>1.8972389999999999</v>
      </c>
      <c r="G49" s="51">
        <v>6.3E-2</v>
      </c>
      <c r="H49" s="58"/>
      <c r="I49" s="45">
        <v>5.0000000000000016E-5</v>
      </c>
      <c r="J49" s="51">
        <v>0.35299999999999998</v>
      </c>
      <c r="K49" s="58"/>
      <c r="L49" s="51">
        <v>0.20300000000000001</v>
      </c>
      <c r="M49" s="58"/>
      <c r="N49" s="51">
        <v>0.39400000000000002</v>
      </c>
      <c r="O49" s="51">
        <v>2.1000000000000001E-2</v>
      </c>
      <c r="P49" s="51">
        <v>-0.111</v>
      </c>
      <c r="Q49" s="51">
        <v>2.0329999999999999</v>
      </c>
      <c r="R49" s="51">
        <v>7.6000000000000087E-3</v>
      </c>
    </row>
    <row r="50" spans="1:20" x14ac:dyDescent="0.2">
      <c r="A50" s="19"/>
      <c r="B50" s="26"/>
      <c r="C50" s="42">
        <v>40585.354166666664</v>
      </c>
      <c r="D50" s="57">
        <v>57</v>
      </c>
      <c r="E50" s="57">
        <f t="shared" si="0"/>
        <v>1.7558748556724915</v>
      </c>
      <c r="F50" s="57">
        <f t="shared" si="1"/>
        <v>1.614069</v>
      </c>
      <c r="G50" s="51">
        <v>6.8000000000000005E-2</v>
      </c>
      <c r="H50" s="58"/>
      <c r="I50" s="45">
        <v>1.0000000000000009E-5</v>
      </c>
      <c r="J50" s="51">
        <v>1.234</v>
      </c>
      <c r="K50" s="58"/>
      <c r="L50" s="51">
        <v>0.189</v>
      </c>
      <c r="M50" s="58"/>
      <c r="N50" s="51">
        <v>0.39700000000000002</v>
      </c>
      <c r="O50" s="51">
        <v>1.9300000000000012E-2</v>
      </c>
      <c r="P50" s="51">
        <v>0.29699999999999999</v>
      </c>
      <c r="Q50" s="51">
        <v>3.13</v>
      </c>
      <c r="R50" s="51">
        <v>4.3999999999999916E-3</v>
      </c>
    </row>
    <row r="51" spans="1:20" x14ac:dyDescent="0.2">
      <c r="A51" s="19"/>
      <c r="B51" s="26"/>
      <c r="C51" s="42">
        <v>40585.625</v>
      </c>
      <c r="D51" s="57">
        <v>57</v>
      </c>
      <c r="E51" s="57">
        <f t="shared" si="0"/>
        <v>1.7558748556724915</v>
      </c>
      <c r="F51" s="57">
        <f t="shared" si="1"/>
        <v>1.614069</v>
      </c>
      <c r="G51" s="51">
        <v>7.3999999999999996E-2</v>
      </c>
      <c r="H51" s="58"/>
      <c r="I51" s="45">
        <v>4.0000000000000037E-5</v>
      </c>
      <c r="J51" s="51">
        <v>4.1189999999999998</v>
      </c>
      <c r="K51" s="58"/>
      <c r="L51" s="51">
        <v>0.2</v>
      </c>
      <c r="M51" s="58"/>
      <c r="N51" s="51">
        <v>0.49199999999999999</v>
      </c>
      <c r="O51" s="51">
        <v>1.2700000000000017E-2</v>
      </c>
      <c r="P51" s="51">
        <v>0.21299999999999999</v>
      </c>
      <c r="Q51" s="51">
        <v>0.56399999999999995</v>
      </c>
      <c r="R51" s="51">
        <v>1.6E-2</v>
      </c>
    </row>
    <row r="52" spans="1:20" x14ac:dyDescent="0.2">
      <c r="A52" s="19"/>
      <c r="B52" s="26"/>
      <c r="C52" s="42">
        <v>40590.53125</v>
      </c>
      <c r="D52" s="57">
        <v>55</v>
      </c>
      <c r="E52" s="57">
        <f t="shared" si="0"/>
        <v>1.7403626894942439</v>
      </c>
      <c r="F52" s="57">
        <f t="shared" si="1"/>
        <v>1.5574349999999999</v>
      </c>
      <c r="G52" s="51">
        <v>0.13900000000000001</v>
      </c>
      <c r="H52" s="58"/>
      <c r="I52" s="45">
        <v>5.9999999999999995E-5</v>
      </c>
      <c r="J52" s="51">
        <v>0.38</v>
      </c>
      <c r="K52" s="58"/>
      <c r="L52" s="51">
        <v>0.28599999999999998</v>
      </c>
      <c r="M52" s="58"/>
      <c r="N52" s="51">
        <v>5.5E-2</v>
      </c>
      <c r="O52" s="51">
        <v>3.1400000000000004E-2</v>
      </c>
      <c r="P52" s="51">
        <v>-2.3E-2</v>
      </c>
      <c r="Q52" s="51">
        <v>0.46600000000000003</v>
      </c>
      <c r="R52" s="51">
        <v>1.6299999999999999E-2</v>
      </c>
    </row>
    <row r="53" spans="1:20" x14ac:dyDescent="0.2">
      <c r="A53" s="19"/>
      <c r="B53" s="26"/>
      <c r="C53" s="42">
        <v>40606.431944444441</v>
      </c>
      <c r="D53" s="57">
        <v>49</v>
      </c>
      <c r="E53" s="57">
        <f t="shared" si="0"/>
        <v>1.6901960800285136</v>
      </c>
      <c r="F53" s="57">
        <f t="shared" si="1"/>
        <v>1.3875329999999999</v>
      </c>
      <c r="G53" s="51">
        <v>0.17</v>
      </c>
      <c r="H53" s="58"/>
      <c r="I53" s="45">
        <v>2.9999999999999997E-5</v>
      </c>
      <c r="J53" s="51">
        <v>0.83799999999999997</v>
      </c>
      <c r="K53" s="51">
        <v>1.2000000000000001E-3</v>
      </c>
      <c r="L53" s="51">
        <v>0.35499999999999998</v>
      </c>
      <c r="M53" s="58"/>
      <c r="N53" s="51">
        <v>-0.11600000000000001</v>
      </c>
      <c r="O53" s="51">
        <v>2.4E-2</v>
      </c>
      <c r="P53" s="51">
        <v>5.8000000000000003E-2</v>
      </c>
      <c r="Q53" s="51">
        <v>0.224</v>
      </c>
      <c r="R53" s="51">
        <v>1.6599999999999993E-2</v>
      </c>
    </row>
    <row r="54" spans="1:20" x14ac:dyDescent="0.2">
      <c r="A54" s="19"/>
      <c r="B54" s="26"/>
      <c r="C54" s="42">
        <v>40639.340277777781</v>
      </c>
      <c r="D54" s="57">
        <v>139</v>
      </c>
      <c r="E54" s="57">
        <f t="shared" si="0"/>
        <v>2.143014800254095</v>
      </c>
      <c r="F54" s="57">
        <f t="shared" si="1"/>
        <v>3.9360629999999999</v>
      </c>
      <c r="G54" s="51">
        <v>0.56399999999999995</v>
      </c>
      <c r="H54" s="58"/>
      <c r="I54" s="45">
        <v>2.0999999999999998E-4</v>
      </c>
      <c r="J54" s="51">
        <v>1.39</v>
      </c>
      <c r="K54" s="51">
        <v>4.3E-3</v>
      </c>
      <c r="L54" s="51">
        <v>1.0549999999999999</v>
      </c>
      <c r="M54" s="51">
        <v>2.2000000000000001E-3</v>
      </c>
      <c r="N54" s="51">
        <v>-5.0000000000000001E-3</v>
      </c>
      <c r="O54" s="51">
        <v>6.9800000000000001E-2</v>
      </c>
      <c r="P54" s="51">
        <v>0.161</v>
      </c>
      <c r="Q54" s="51">
        <v>0.27800000000000002</v>
      </c>
      <c r="R54" s="51">
        <v>5.5699999999999993E-2</v>
      </c>
      <c r="S54">
        <f>M54/G54</f>
        <v>3.9007092198581565E-3</v>
      </c>
      <c r="T54">
        <f>M54/L54</f>
        <v>2.085308056872038E-3</v>
      </c>
    </row>
    <row r="55" spans="1:20" x14ac:dyDescent="0.2">
      <c r="A55" s="19"/>
      <c r="B55" s="26"/>
      <c r="C55" s="42">
        <v>40639.607638888891</v>
      </c>
      <c r="D55" s="57">
        <v>139</v>
      </c>
      <c r="E55" s="57">
        <f t="shared" si="0"/>
        <v>2.143014800254095</v>
      </c>
      <c r="F55" s="57">
        <f t="shared" si="1"/>
        <v>3.9360629999999999</v>
      </c>
      <c r="G55" s="51">
        <v>0.625</v>
      </c>
      <c r="H55" s="58"/>
      <c r="I55" s="45">
        <v>2.0999999999999995E-4</v>
      </c>
      <c r="J55" s="51">
        <v>0.81</v>
      </c>
      <c r="K55" s="51">
        <v>6.4000000000000003E-3</v>
      </c>
      <c r="L55" s="51">
        <v>1.1739999999999999</v>
      </c>
      <c r="M55" s="51">
        <v>3.2000000000000002E-3</v>
      </c>
      <c r="N55" s="51">
        <v>2.4E-2</v>
      </c>
      <c r="O55" s="51">
        <v>0.10829999999999999</v>
      </c>
      <c r="P55" s="51">
        <v>0.10199999999999999</v>
      </c>
      <c r="Q55" s="51">
        <v>0.38500000000000001</v>
      </c>
      <c r="R55" s="51">
        <v>6.4700000000000008E-2</v>
      </c>
      <c r="S55">
        <f>M55/G55</f>
        <v>5.1200000000000004E-3</v>
      </c>
      <c r="T55">
        <f>M55/L55</f>
        <v>2.7257240204429305E-3</v>
      </c>
    </row>
    <row r="56" spans="1:20" x14ac:dyDescent="0.2">
      <c r="A56" s="19"/>
      <c r="B56" s="26"/>
      <c r="C56" s="42">
        <v>40648.416666666664</v>
      </c>
      <c r="D56" s="57">
        <v>111</v>
      </c>
      <c r="E56" s="57">
        <f t="shared" si="0"/>
        <v>2.0453229787866576</v>
      </c>
      <c r="F56" s="57">
        <f t="shared" si="1"/>
        <v>3.1431869999999997</v>
      </c>
      <c r="G56" s="51">
        <v>0.432</v>
      </c>
      <c r="H56" s="58"/>
      <c r="I56" s="45">
        <v>1.2000000000000002E-4</v>
      </c>
      <c r="J56" s="51">
        <v>1.889</v>
      </c>
      <c r="K56" s="51">
        <v>3.9000000000000003E-3</v>
      </c>
      <c r="L56" s="51">
        <v>0.753</v>
      </c>
      <c r="M56" s="51">
        <v>8.9999999999999987E-4</v>
      </c>
      <c r="N56" s="51">
        <v>0.16400000000000001</v>
      </c>
      <c r="O56" s="51">
        <v>5.9699999999999989E-2</v>
      </c>
      <c r="P56" s="51">
        <v>6.6000000000000003E-2</v>
      </c>
      <c r="Q56" s="51">
        <v>5.7460000000000004</v>
      </c>
      <c r="R56" s="51">
        <v>4.2000000000000003E-2</v>
      </c>
      <c r="S56">
        <f>M56/G56</f>
        <v>2.0833333333333329E-3</v>
      </c>
      <c r="T56">
        <f>M56/L56</f>
        <v>1.1952191235059758E-3</v>
      </c>
    </row>
    <row r="57" spans="1:20" x14ac:dyDescent="0.2">
      <c r="A57" s="19"/>
      <c r="B57" s="26"/>
      <c r="C57" s="42">
        <v>40666.461805555555</v>
      </c>
      <c r="D57" s="57">
        <v>117</v>
      </c>
      <c r="E57" s="57">
        <f t="shared" si="0"/>
        <v>2.0681858617461617</v>
      </c>
      <c r="F57" s="57">
        <f t="shared" si="1"/>
        <v>3.3130889999999997</v>
      </c>
      <c r="G57" s="51">
        <v>0.29799999999999999</v>
      </c>
      <c r="H57" s="58"/>
      <c r="I57" s="45">
        <v>1.6000000000000001E-4</v>
      </c>
      <c r="J57" s="51">
        <v>2.629</v>
      </c>
      <c r="K57" s="51">
        <v>2.7000000000000001E-3</v>
      </c>
      <c r="L57" s="51">
        <v>0.50900000000000001</v>
      </c>
      <c r="M57" s="51"/>
      <c r="N57" s="51">
        <v>0.56599999999999995</v>
      </c>
      <c r="O57" s="51">
        <v>2.689999999999999E-2</v>
      </c>
      <c r="P57" s="51">
        <v>0.19800000000000001</v>
      </c>
      <c r="Q57" s="51">
        <v>0.189</v>
      </c>
      <c r="R57" s="51">
        <v>2.2700000000000001E-2</v>
      </c>
    </row>
    <row r="58" spans="1:20" x14ac:dyDescent="0.2">
      <c r="A58" s="19"/>
      <c r="B58" s="26"/>
      <c r="C58" s="42">
        <v>40697.357638888891</v>
      </c>
      <c r="D58" s="57">
        <v>1370</v>
      </c>
      <c r="E58" s="57">
        <f t="shared" si="0"/>
        <v>3.1367205671564067</v>
      </c>
      <c r="F58" s="57">
        <f t="shared" si="1"/>
        <v>38.794289999999997</v>
      </c>
      <c r="G58" s="51">
        <v>1.373</v>
      </c>
      <c r="H58" s="58"/>
      <c r="I58" s="45">
        <v>3.1999999999999997E-4</v>
      </c>
      <c r="J58" s="51">
        <v>0.60399999999999998</v>
      </c>
      <c r="K58" s="51">
        <v>1.3300000000000001E-2</v>
      </c>
      <c r="L58" s="51">
        <v>2.8439999999999999</v>
      </c>
      <c r="M58" s="51">
        <v>2.1999999999999999E-2</v>
      </c>
      <c r="N58" s="51">
        <v>0.28299999999999997</v>
      </c>
      <c r="O58" s="51">
        <v>0.28160000000000002</v>
      </c>
      <c r="P58" s="51">
        <v>0.34</v>
      </c>
      <c r="Q58" s="51">
        <v>0.109</v>
      </c>
      <c r="R58" s="51">
        <v>0.11869999999999999</v>
      </c>
      <c r="S58">
        <f>M58/G58</f>
        <v>1.6023306627822285E-2</v>
      </c>
      <c r="T58">
        <f>M58/L58</f>
        <v>7.7355836849507739E-3</v>
      </c>
    </row>
    <row r="59" spans="1:20" x14ac:dyDescent="0.2">
      <c r="A59" s="19"/>
      <c r="B59" s="26"/>
      <c r="C59" s="42">
        <v>40697.659722222219</v>
      </c>
      <c r="D59" s="57">
        <v>1370</v>
      </c>
      <c r="E59" s="57">
        <f t="shared" si="0"/>
        <v>3.1367205671564067</v>
      </c>
      <c r="F59" s="57">
        <f t="shared" si="1"/>
        <v>38.794289999999997</v>
      </c>
      <c r="G59" s="51">
        <v>1.2450000000000001</v>
      </c>
      <c r="H59" s="58"/>
      <c r="I59" s="45">
        <v>2.8000000000000003E-4</v>
      </c>
      <c r="J59" s="51">
        <v>0.35099999999999998</v>
      </c>
      <c r="K59" s="51">
        <v>1.3500000000000002E-2</v>
      </c>
      <c r="L59" s="51">
        <v>3.3180000000000001</v>
      </c>
      <c r="M59" s="51">
        <v>2.6600000000000002E-2</v>
      </c>
      <c r="N59" s="51">
        <v>0.32200000000000001</v>
      </c>
      <c r="O59" s="51">
        <v>0.25559999999999994</v>
      </c>
      <c r="P59" s="51">
        <v>0.13400000000000001</v>
      </c>
      <c r="Q59" s="51">
        <v>0.06</v>
      </c>
      <c r="R59" s="51">
        <v>0.11209999999999999</v>
      </c>
      <c r="S59">
        <f>M59/G59</f>
        <v>2.1365461847389557E-2</v>
      </c>
      <c r="T59">
        <f>M59/L59</f>
        <v>8.0168776371308016E-3</v>
      </c>
    </row>
    <row r="60" spans="1:20" x14ac:dyDescent="0.2">
      <c r="A60" s="19"/>
      <c r="B60" s="26"/>
      <c r="C60" s="42">
        <v>40704.458333333336</v>
      </c>
      <c r="D60" s="57">
        <v>1840</v>
      </c>
      <c r="E60" s="57">
        <f t="shared" si="0"/>
        <v>3.2648178230095364</v>
      </c>
      <c r="F60" s="57">
        <f t="shared" si="1"/>
        <v>52.103279999999998</v>
      </c>
      <c r="G60" s="51">
        <v>3.786</v>
      </c>
      <c r="H60" s="58"/>
      <c r="I60" s="45">
        <v>6.8999999999999997E-4</v>
      </c>
      <c r="J60" s="51">
        <v>3.694</v>
      </c>
      <c r="K60" s="51">
        <v>3.32E-2</v>
      </c>
      <c r="L60" s="51">
        <v>6.9459999999999997</v>
      </c>
      <c r="M60" s="51">
        <v>8.6599999999999996E-2</v>
      </c>
      <c r="N60" s="51">
        <v>1.1990000000000001</v>
      </c>
      <c r="O60" s="51">
        <v>0.6885</v>
      </c>
      <c r="P60" s="51">
        <v>0.77600000000000002</v>
      </c>
      <c r="Q60" s="51">
        <v>0.73699999999999999</v>
      </c>
      <c r="R60" s="51">
        <v>0.22750000000000001</v>
      </c>
      <c r="S60">
        <f>M60/G60</f>
        <v>2.2873745377707342E-2</v>
      </c>
      <c r="T60">
        <f>M60/L60</f>
        <v>1.2467607255974662E-2</v>
      </c>
    </row>
    <row r="61" spans="1:20" x14ac:dyDescent="0.2">
      <c r="A61" s="19"/>
      <c r="B61" s="26"/>
      <c r="C61" s="42">
        <v>40729.361111111109</v>
      </c>
      <c r="D61" s="57">
        <v>1030</v>
      </c>
      <c r="E61" s="57">
        <f t="shared" si="0"/>
        <v>3.012837224705172</v>
      </c>
      <c r="F61" s="57">
        <f t="shared" si="1"/>
        <v>29.166509999999999</v>
      </c>
      <c r="G61" s="51">
        <v>0.25800000000000001</v>
      </c>
      <c r="H61" s="58"/>
      <c r="I61" s="45">
        <v>1E-4</v>
      </c>
      <c r="J61" s="51">
        <v>0.20399999999999999</v>
      </c>
      <c r="K61" s="51">
        <v>3.4000000000000002E-3</v>
      </c>
      <c r="L61" s="51">
        <v>0.47099999999999997</v>
      </c>
      <c r="M61" s="51">
        <v>2.5999999999999994E-3</v>
      </c>
      <c r="N61" s="51">
        <v>7.3999999999999996E-2</v>
      </c>
      <c r="O61" s="51">
        <v>4.3299999999999998E-2</v>
      </c>
      <c r="P61" s="51">
        <v>7.5999999999999998E-2</v>
      </c>
      <c r="Q61" s="51">
        <v>1.7000000000000001E-2</v>
      </c>
      <c r="R61" s="51">
        <v>2.2700000000000001E-2</v>
      </c>
      <c r="S61">
        <f>M61/G61</f>
        <v>1.0077519379844959E-2</v>
      </c>
      <c r="T61">
        <f>M61/L61</f>
        <v>5.5201698513800412E-3</v>
      </c>
    </row>
    <row r="62" spans="1:20" x14ac:dyDescent="0.2">
      <c r="A62" s="19"/>
      <c r="B62" s="26"/>
      <c r="C62" s="42">
        <v>40729.638888888891</v>
      </c>
      <c r="D62" s="57">
        <v>1030</v>
      </c>
      <c r="E62" s="57">
        <f t="shared" si="0"/>
        <v>3.012837224705172</v>
      </c>
      <c r="F62" s="57">
        <f t="shared" si="1"/>
        <v>29.166509999999999</v>
      </c>
      <c r="G62" s="51">
        <v>0.33900000000000002</v>
      </c>
      <c r="H62" s="58"/>
      <c r="I62" s="45">
        <v>8.9999999999999992E-5</v>
      </c>
      <c r="J62" s="51">
        <v>2.0089999999999999</v>
      </c>
      <c r="K62" s="51">
        <v>3.8E-3</v>
      </c>
      <c r="L62" s="51">
        <v>0.50900000000000001</v>
      </c>
      <c r="M62" s="51">
        <v>3.7000000000000002E-3</v>
      </c>
      <c r="N62" s="51">
        <v>0.30199999999999999</v>
      </c>
      <c r="O62" s="51">
        <v>4.4300000000000006E-2</v>
      </c>
      <c r="P62" s="51">
        <v>7.8E-2</v>
      </c>
      <c r="Q62" s="51">
        <v>0.11</v>
      </c>
      <c r="R62" s="51">
        <v>2.1800000000000003E-2</v>
      </c>
      <c r="S62">
        <f>M62/G62</f>
        <v>1.0914454277286136E-2</v>
      </c>
      <c r="T62">
        <f>M62/L62</f>
        <v>7.2691552062868368E-3</v>
      </c>
    </row>
    <row r="63" spans="1:20" x14ac:dyDescent="0.2">
      <c r="A63" s="19"/>
      <c r="B63" s="26"/>
      <c r="C63" s="42">
        <v>40746.541666666664</v>
      </c>
      <c r="D63" s="57">
        <v>412</v>
      </c>
      <c r="E63" s="57">
        <f t="shared" si="0"/>
        <v>2.6148972160331345</v>
      </c>
      <c r="F63" s="57">
        <f t="shared" si="1"/>
        <v>11.666604</v>
      </c>
      <c r="G63" s="51">
        <v>0.17399999999999999</v>
      </c>
      <c r="H63" s="58"/>
      <c r="I63" s="45">
        <v>2.0000000000000019E-5</v>
      </c>
      <c r="J63" s="51">
        <v>2.8420000000000001</v>
      </c>
      <c r="K63" s="51">
        <v>2.1000000000000003E-3</v>
      </c>
      <c r="L63" s="51">
        <v>0.30299999999999999</v>
      </c>
      <c r="M63" s="58"/>
      <c r="N63" s="51">
        <v>0.441</v>
      </c>
      <c r="O63" s="51">
        <v>1.5799999999999998E-2</v>
      </c>
      <c r="P63" s="51">
        <v>0.19900000000000001</v>
      </c>
      <c r="Q63" s="51">
        <v>0.57299999999999995</v>
      </c>
      <c r="R63" s="51">
        <v>-8.9999999999999152E-4</v>
      </c>
    </row>
    <row r="64" spans="1:20" x14ac:dyDescent="0.2">
      <c r="A64" s="19"/>
      <c r="B64" s="26"/>
      <c r="C64" s="42">
        <v>40756.583333333336</v>
      </c>
      <c r="D64" s="57">
        <v>317</v>
      </c>
      <c r="E64" s="57">
        <f t="shared" si="0"/>
        <v>2.5010592622177517</v>
      </c>
      <c r="F64" s="57">
        <f t="shared" si="1"/>
        <v>8.9764889999999991</v>
      </c>
      <c r="G64" s="51">
        <v>0.185</v>
      </c>
      <c r="H64" s="58"/>
      <c r="I64" s="45">
        <v>5.9999999999999995E-5</v>
      </c>
      <c r="J64" s="51">
        <v>0.57599999999999996</v>
      </c>
      <c r="K64" s="51">
        <v>1.4E-3</v>
      </c>
      <c r="L64" s="51">
        <v>0.27600000000000002</v>
      </c>
      <c r="M64" s="58"/>
      <c r="N64" s="51">
        <v>2.4E-2</v>
      </c>
      <c r="O64" s="51">
        <v>1.4900000000000005E-2</v>
      </c>
      <c r="P64" s="51">
        <v>-4.0000000000000001E-3</v>
      </c>
      <c r="Q64" s="51">
        <v>0.01</v>
      </c>
      <c r="R64" s="51">
        <v>1.3799999999999996E-2</v>
      </c>
    </row>
    <row r="65" spans="1:20" x14ac:dyDescent="0.2">
      <c r="A65" s="19"/>
      <c r="B65" s="26"/>
      <c r="C65" s="42">
        <v>40756.65625</v>
      </c>
      <c r="D65" s="57">
        <v>317</v>
      </c>
      <c r="E65" s="57">
        <f t="shared" si="0"/>
        <v>2.5010592622177517</v>
      </c>
      <c r="F65" s="57">
        <f t="shared" si="1"/>
        <v>8.9764889999999991</v>
      </c>
      <c r="G65" s="51">
        <v>0.17499999999999999</v>
      </c>
      <c r="H65" s="58"/>
      <c r="I65" s="45">
        <v>2.9999999999999997E-5</v>
      </c>
      <c r="J65" s="51">
        <v>1.409</v>
      </c>
      <c r="K65" s="51">
        <v>1.4E-3</v>
      </c>
      <c r="L65" s="51">
        <v>0.26800000000000002</v>
      </c>
      <c r="M65" s="58"/>
      <c r="N65" s="51">
        <v>0.23400000000000001</v>
      </c>
      <c r="O65" s="51">
        <v>1.4500000000000001E-2</v>
      </c>
      <c r="P65" s="51">
        <v>3.9E-2</v>
      </c>
      <c r="Q65" s="51">
        <v>0.64300000000000002</v>
      </c>
      <c r="R65" s="51">
        <v>1.1100000000000002E-2</v>
      </c>
    </row>
    <row r="66" spans="1:20" x14ac:dyDescent="0.2">
      <c r="A66" s="19"/>
      <c r="B66" s="26"/>
      <c r="C66" s="42">
        <v>40772.541666666664</v>
      </c>
      <c r="D66" s="57">
        <v>154</v>
      </c>
      <c r="E66" s="57">
        <f t="shared" si="0"/>
        <v>2.1875207208364631</v>
      </c>
      <c r="F66" s="57">
        <f t="shared" si="1"/>
        <v>4.3608180000000001</v>
      </c>
      <c r="G66" s="51">
        <v>6.2E-2</v>
      </c>
      <c r="H66" s="58"/>
      <c r="I66" s="45">
        <v>-2.9000000000000006E-4</v>
      </c>
      <c r="J66" s="51">
        <v>1.0680000000000001</v>
      </c>
      <c r="K66" s="51">
        <v>1E-3</v>
      </c>
      <c r="L66" s="51">
        <v>0.125</v>
      </c>
      <c r="M66" s="58"/>
      <c r="N66" s="51">
        <v>-6.7000000000000004E-2</v>
      </c>
      <c r="O66" s="51">
        <v>6.0000000000000001E-3</v>
      </c>
      <c r="P66" s="51">
        <v>0.16200000000000001</v>
      </c>
      <c r="Q66" s="51">
        <v>11.087</v>
      </c>
      <c r="R66" s="51">
        <v>6.0000000000000001E-3</v>
      </c>
    </row>
    <row r="67" spans="1:20" x14ac:dyDescent="0.2">
      <c r="A67" s="19"/>
      <c r="B67" s="26"/>
      <c r="C67" s="42">
        <v>40812.385416666664</v>
      </c>
      <c r="D67" s="57">
        <v>123</v>
      </c>
      <c r="E67" s="57">
        <f t="shared" si="0"/>
        <v>2.0899051114393981</v>
      </c>
      <c r="F67" s="57">
        <f t="shared" si="1"/>
        <v>3.4829909999999997</v>
      </c>
      <c r="G67" s="51">
        <v>5.8999999999999997E-2</v>
      </c>
      <c r="H67" s="58"/>
      <c r="I67" s="45">
        <v>1E-4</v>
      </c>
      <c r="J67" s="51">
        <v>3.8359999999999999</v>
      </c>
      <c r="K67" s="51"/>
      <c r="L67" s="51">
        <v>0.14699999999999999</v>
      </c>
      <c r="M67" s="58"/>
      <c r="N67" s="51">
        <v>0.42499999999999999</v>
      </c>
      <c r="O67" s="51">
        <v>1.5700000000000002E-2</v>
      </c>
      <c r="P67" s="51">
        <v>0.219</v>
      </c>
      <c r="Q67" s="51">
        <v>0.71199999999999997</v>
      </c>
      <c r="R67" s="51">
        <v>1.1399999999999999E-2</v>
      </c>
    </row>
    <row r="68" spans="1:20" x14ac:dyDescent="0.2">
      <c r="A68" s="19"/>
      <c r="B68" s="26"/>
      <c r="C68" s="42">
        <v>40822.635416666664</v>
      </c>
      <c r="D68" s="57">
        <v>153</v>
      </c>
      <c r="E68" s="57">
        <f t="shared" ref="E68:E131" si="4">LOG10(D68)</f>
        <v>2.1846914308175989</v>
      </c>
      <c r="F68" s="57">
        <f t="shared" ref="F68:F131" si="5">D68*0.028317</f>
        <v>4.3325009999999997</v>
      </c>
      <c r="G68" s="51">
        <v>0.16400000000000001</v>
      </c>
      <c r="H68" s="58"/>
      <c r="I68" s="45">
        <v>7.0000000000000007E-5</v>
      </c>
      <c r="J68" s="51">
        <v>9.35</v>
      </c>
      <c r="K68" s="51">
        <v>1.4E-3</v>
      </c>
      <c r="L68" s="51">
        <v>0.29299999999999998</v>
      </c>
      <c r="M68" s="58"/>
      <c r="N68" s="51">
        <v>1.2310000000000001</v>
      </c>
      <c r="O68" s="51">
        <v>4.8500000000000001E-2</v>
      </c>
      <c r="P68" s="51">
        <v>0.33800000000000002</v>
      </c>
      <c r="Q68" s="51">
        <v>1.47</v>
      </c>
      <c r="R68" s="51">
        <v>1.9899999999999998E-2</v>
      </c>
    </row>
    <row r="69" spans="1:20" x14ac:dyDescent="0.2">
      <c r="A69" s="19"/>
      <c r="B69" s="26"/>
      <c r="C69" s="42">
        <v>40823.53125</v>
      </c>
      <c r="D69" s="57">
        <v>140</v>
      </c>
      <c r="E69" s="57">
        <f t="shared" si="4"/>
        <v>2.1461280356782382</v>
      </c>
      <c r="F69" s="57">
        <f t="shared" si="5"/>
        <v>3.9643799999999998</v>
      </c>
      <c r="G69" s="51">
        <v>0.441</v>
      </c>
      <c r="H69" s="58"/>
      <c r="I69" s="45">
        <v>5.9999999999999995E-5</v>
      </c>
      <c r="J69" s="51">
        <v>4.7919999999999998</v>
      </c>
      <c r="K69" s="51">
        <v>4.0000000000000001E-3</v>
      </c>
      <c r="L69" s="51">
        <v>0.64400000000000002</v>
      </c>
      <c r="M69" s="49">
        <v>2.0000000000000017E-4</v>
      </c>
      <c r="N69" s="51">
        <v>0.72299999999999998</v>
      </c>
      <c r="O69" s="51">
        <v>4.2699999999999988E-2</v>
      </c>
      <c r="P69" s="51">
        <v>0.14199999999999999</v>
      </c>
      <c r="Q69" s="51">
        <v>1.4159999999999999</v>
      </c>
      <c r="R69" s="51">
        <v>3.3300000000000003E-2</v>
      </c>
      <c r="S69">
        <f>M69/G69</f>
        <v>4.5351473922902535E-4</v>
      </c>
      <c r="T69">
        <f>M69/L69</f>
        <v>3.1055900621118041E-4</v>
      </c>
    </row>
    <row r="70" spans="1:20" x14ac:dyDescent="0.2">
      <c r="A70" s="19"/>
      <c r="B70" s="26"/>
      <c r="C70" s="42">
        <v>40833.388888888891</v>
      </c>
      <c r="D70" s="57">
        <v>141</v>
      </c>
      <c r="E70" s="57">
        <f t="shared" si="4"/>
        <v>2.1492191126553797</v>
      </c>
      <c r="F70" s="57">
        <f t="shared" si="5"/>
        <v>3.9926969999999997</v>
      </c>
      <c r="G70" s="51">
        <v>0.153</v>
      </c>
      <c r="H70" s="58"/>
      <c r="I70" s="45"/>
      <c r="J70" s="51"/>
      <c r="K70" s="51">
        <v>2E-3</v>
      </c>
      <c r="L70" s="51">
        <v>0.27300000000000002</v>
      </c>
      <c r="M70" s="58"/>
      <c r="N70" s="51">
        <v>0.32500000000000001</v>
      </c>
      <c r="O70" s="51">
        <v>2.0500000000000001E-2</v>
      </c>
      <c r="P70" s="51">
        <v>-5.0999999999999997E-2</v>
      </c>
      <c r="Q70" s="51">
        <v>1.1339999999999999</v>
      </c>
      <c r="R70" s="51">
        <v>1.3700000000000002E-2</v>
      </c>
    </row>
    <row r="71" spans="1:20" x14ac:dyDescent="0.2">
      <c r="A71" s="19"/>
      <c r="B71" s="26"/>
      <c r="C71" s="42">
        <v>40855.392361111109</v>
      </c>
      <c r="D71" s="57">
        <v>93</v>
      </c>
      <c r="E71" s="57">
        <f t="shared" si="4"/>
        <v>1.968482948553935</v>
      </c>
      <c r="F71" s="57">
        <f t="shared" si="5"/>
        <v>2.6334809999999997</v>
      </c>
      <c r="G71" s="51">
        <v>0.08</v>
      </c>
      <c r="H71" s="58"/>
      <c r="I71" s="45">
        <v>5.9999999999999995E-5</v>
      </c>
      <c r="J71" s="51">
        <v>1.169</v>
      </c>
      <c r="K71" s="51"/>
      <c r="L71" s="51">
        <v>0.19500000000000001</v>
      </c>
      <c r="M71" s="58"/>
      <c r="N71" s="51">
        <v>0.217</v>
      </c>
      <c r="O71" s="51">
        <v>6.2000000000000171E-3</v>
      </c>
      <c r="P71" s="51">
        <v>-5.3999999999999999E-2</v>
      </c>
      <c r="Q71" s="51">
        <v>1.0760000000000001</v>
      </c>
      <c r="R71" s="51">
        <v>4.9000000000000059E-3</v>
      </c>
    </row>
    <row r="72" spans="1:20" x14ac:dyDescent="0.2">
      <c r="A72" s="19"/>
      <c r="B72" s="26"/>
      <c r="C72" s="42">
        <v>40855.576388888891</v>
      </c>
      <c r="D72" s="57">
        <v>93</v>
      </c>
      <c r="E72" s="57">
        <f t="shared" si="4"/>
        <v>1.968482948553935</v>
      </c>
      <c r="F72" s="57">
        <f t="shared" si="5"/>
        <v>2.6334809999999997</v>
      </c>
      <c r="G72" s="51">
        <v>8.4000000000000005E-2</v>
      </c>
      <c r="H72" s="58"/>
      <c r="I72" s="45"/>
      <c r="J72" s="51">
        <v>3.5510000000000002</v>
      </c>
      <c r="K72" s="51">
        <v>9.0000000000000041E-4</v>
      </c>
      <c r="L72" s="51">
        <v>0.19500000000000001</v>
      </c>
      <c r="M72" s="58"/>
      <c r="N72" s="51">
        <v>0.16700000000000001</v>
      </c>
      <c r="O72" s="51"/>
      <c r="P72" s="51">
        <v>0.23300000000000001</v>
      </c>
      <c r="Q72" s="51">
        <v>0.89400000000000002</v>
      </c>
      <c r="R72" s="51">
        <v>3.4000000000000059E-3</v>
      </c>
    </row>
    <row r="73" spans="1:20" x14ac:dyDescent="0.2">
      <c r="A73" s="19"/>
      <c r="B73" s="26"/>
      <c r="C73" s="42">
        <v>40861.364583333336</v>
      </c>
      <c r="D73" s="57">
        <v>88</v>
      </c>
      <c r="E73" s="57">
        <f t="shared" si="4"/>
        <v>1.9444826721501687</v>
      </c>
      <c r="F73" s="57">
        <f t="shared" si="5"/>
        <v>2.4918959999999997</v>
      </c>
      <c r="G73" s="51">
        <v>0.10299999999999999</v>
      </c>
      <c r="H73" s="58"/>
      <c r="I73" s="45">
        <v>4.9999999999999989E-5</v>
      </c>
      <c r="J73" s="51">
        <v>0.54100000000000004</v>
      </c>
      <c r="K73" s="51">
        <v>1.2000000000000001E-3</v>
      </c>
      <c r="L73" s="51">
        <v>0.23799999999999999</v>
      </c>
      <c r="M73" s="58"/>
      <c r="N73" s="51">
        <v>6.3E-2</v>
      </c>
      <c r="O73" s="51">
        <v>8.5999999999999948E-3</v>
      </c>
      <c r="P73" s="51">
        <v>-5.0000000000000001E-3</v>
      </c>
      <c r="Q73" s="51"/>
      <c r="R73" s="51">
        <v>7.2999999999999975E-3</v>
      </c>
    </row>
    <row r="74" spans="1:20" x14ac:dyDescent="0.2">
      <c r="A74" s="19"/>
      <c r="B74" s="26"/>
      <c r="C74" s="42">
        <v>40884.378472222219</v>
      </c>
      <c r="D74" s="57">
        <v>68</v>
      </c>
      <c r="E74" s="57">
        <f t="shared" si="4"/>
        <v>1.8325089127062364</v>
      </c>
      <c r="F74" s="57">
        <f t="shared" si="5"/>
        <v>1.9255559999999998</v>
      </c>
      <c r="G74" s="51">
        <v>7.1999999999999995E-2</v>
      </c>
      <c r="H74" s="58"/>
      <c r="I74" s="45">
        <v>8.9999999999999992E-5</v>
      </c>
      <c r="J74" s="51">
        <v>0.90100000000000002</v>
      </c>
      <c r="K74" s="51"/>
      <c r="L74" s="51">
        <v>0.215</v>
      </c>
      <c r="M74" s="58"/>
      <c r="N74" s="51">
        <v>4.9000000000000002E-2</v>
      </c>
      <c r="O74" s="51">
        <v>1.8100000000000022E-2</v>
      </c>
      <c r="P74" s="51">
        <v>1.2999999999999999E-2</v>
      </c>
      <c r="Q74" s="51">
        <v>-5.0000000000000001E-3</v>
      </c>
      <c r="R74" s="51">
        <v>1.2E-2</v>
      </c>
    </row>
    <row r="75" spans="1:20" x14ac:dyDescent="0.2">
      <c r="A75" s="19"/>
      <c r="B75" s="26"/>
      <c r="C75" s="42">
        <v>40884.666666666664</v>
      </c>
      <c r="D75" s="57">
        <v>68</v>
      </c>
      <c r="E75" s="57">
        <f t="shared" si="4"/>
        <v>1.8325089127062364</v>
      </c>
      <c r="F75" s="57">
        <f t="shared" si="5"/>
        <v>1.9255559999999998</v>
      </c>
      <c r="G75" s="51">
        <v>5.7000000000000002E-2</v>
      </c>
      <c r="H75" s="58"/>
      <c r="I75" s="45"/>
      <c r="J75" s="51">
        <v>2.6349999999999998</v>
      </c>
      <c r="K75" s="51"/>
      <c r="L75" s="51">
        <v>0.17799999999999999</v>
      </c>
      <c r="M75" s="58"/>
      <c r="N75" s="51">
        <v>5.3999999999999999E-2</v>
      </c>
      <c r="O75" s="51"/>
      <c r="P75" s="51"/>
      <c r="Q75" s="51">
        <v>0.68700000000000006</v>
      </c>
      <c r="R75" s="51">
        <v>1.8999999999999915E-3</v>
      </c>
    </row>
    <row r="76" spans="1:20" x14ac:dyDescent="0.2">
      <c r="A76" s="19"/>
      <c r="B76" s="26"/>
      <c r="C76" s="42">
        <v>40892.489583333336</v>
      </c>
      <c r="D76" s="57">
        <v>66</v>
      </c>
      <c r="E76" s="57">
        <f t="shared" si="4"/>
        <v>1.8195439355418688</v>
      </c>
      <c r="F76" s="57">
        <f t="shared" si="5"/>
        <v>1.868922</v>
      </c>
      <c r="G76" s="51">
        <v>8.8999999999999996E-2</v>
      </c>
      <c r="H76" s="58"/>
      <c r="I76" s="45">
        <v>5.9999999999999995E-5</v>
      </c>
      <c r="J76" s="51">
        <v>7.9950000000000001</v>
      </c>
      <c r="K76" s="51">
        <v>1.2999999999999997E-3</v>
      </c>
      <c r="L76" s="51">
        <v>0.24299999999999999</v>
      </c>
      <c r="M76" s="58"/>
      <c r="N76" s="51">
        <v>0.46700000000000003</v>
      </c>
      <c r="O76" s="51">
        <v>2.5900000000000006E-2</v>
      </c>
      <c r="P76" s="51">
        <v>0.315</v>
      </c>
      <c r="Q76" s="51">
        <v>0.72499999999999998</v>
      </c>
      <c r="R76" s="51">
        <v>9.7999999999999979E-3</v>
      </c>
    </row>
    <row r="77" spans="1:20" x14ac:dyDescent="0.2">
      <c r="A77" s="19"/>
      <c r="B77" s="26"/>
      <c r="C77" s="42">
        <v>40913.34375</v>
      </c>
      <c r="D77" s="57">
        <v>64</v>
      </c>
      <c r="E77" s="57">
        <f t="shared" si="4"/>
        <v>1.8061799739838871</v>
      </c>
      <c r="F77" s="57">
        <f t="shared" si="5"/>
        <v>1.8122879999999999</v>
      </c>
      <c r="G77" s="51">
        <v>5.5E-2</v>
      </c>
      <c r="H77" s="58"/>
      <c r="I77" s="45">
        <v>7.0000000000000007E-5</v>
      </c>
      <c r="J77" s="51">
        <v>13.587999999999999</v>
      </c>
      <c r="K77" s="51"/>
      <c r="L77" s="51">
        <v>0.16700000000000001</v>
      </c>
      <c r="M77" s="58"/>
      <c r="N77" s="51">
        <v>2.0510000000000002</v>
      </c>
      <c r="O77" s="51"/>
      <c r="P77" s="51">
        <v>0.314</v>
      </c>
      <c r="Q77" s="51">
        <v>2.1309999999999998</v>
      </c>
      <c r="R77" s="51">
        <v>0</v>
      </c>
    </row>
    <row r="78" spans="1:20" x14ac:dyDescent="0.2">
      <c r="A78" s="19"/>
      <c r="B78" s="26"/>
      <c r="C78" s="42">
        <v>40913.638888888891</v>
      </c>
      <c r="D78" s="57">
        <v>64</v>
      </c>
      <c r="E78" s="57">
        <f t="shared" si="4"/>
        <v>1.8061799739838871</v>
      </c>
      <c r="F78" s="57">
        <f t="shared" si="5"/>
        <v>1.8122879999999999</v>
      </c>
      <c r="G78" s="51">
        <v>3.5000000000000003E-2</v>
      </c>
      <c r="H78" s="58"/>
      <c r="I78" s="45">
        <v>1.0000000000000009E-5</v>
      </c>
      <c r="J78" s="51">
        <v>2.2349999999999999</v>
      </c>
      <c r="K78" s="51"/>
      <c r="L78" s="51">
        <v>0.11799999999999999</v>
      </c>
      <c r="M78" s="58"/>
      <c r="N78" s="51">
        <v>0.33500000000000002</v>
      </c>
      <c r="O78" s="51">
        <v>1.3400000000000006E-2</v>
      </c>
      <c r="P78" s="51">
        <v>9.4E-2</v>
      </c>
      <c r="Q78" s="51">
        <v>0.497</v>
      </c>
      <c r="R78" s="51">
        <v>1.0700000000000003E-2</v>
      </c>
    </row>
    <row r="79" spans="1:20" x14ac:dyDescent="0.2">
      <c r="A79" s="19"/>
      <c r="B79" s="26"/>
      <c r="C79" s="42">
        <v>40948.347222222219</v>
      </c>
      <c r="D79" s="57">
        <v>61</v>
      </c>
      <c r="E79" s="57">
        <f t="shared" si="4"/>
        <v>1.7853298350107671</v>
      </c>
      <c r="F79" s="57">
        <f t="shared" si="5"/>
        <v>1.7273369999999999</v>
      </c>
      <c r="G79" s="51">
        <v>7.1999999999999995E-2</v>
      </c>
      <c r="H79" s="58"/>
      <c r="I79" s="45">
        <v>3.9999999999999983E-5</v>
      </c>
      <c r="J79" s="51">
        <v>6.7649999999999997</v>
      </c>
      <c r="K79" s="51"/>
      <c r="L79" s="51">
        <v>0.20399999999999999</v>
      </c>
      <c r="M79" s="58"/>
      <c r="N79" s="51">
        <v>2.206</v>
      </c>
      <c r="O79" s="51">
        <v>3.4400000000000035E-2</v>
      </c>
      <c r="P79" s="51">
        <v>0.6</v>
      </c>
      <c r="Q79" s="51">
        <v>2.6469999999999998</v>
      </c>
      <c r="R79" s="51">
        <v>1.610000000000001E-2</v>
      </c>
    </row>
    <row r="80" spans="1:20" x14ac:dyDescent="0.2">
      <c r="A80" s="19"/>
      <c r="B80" s="26"/>
      <c r="C80" s="42">
        <v>40948.625</v>
      </c>
      <c r="D80" s="57">
        <v>61</v>
      </c>
      <c r="E80" s="57">
        <f t="shared" si="4"/>
        <v>1.7853298350107671</v>
      </c>
      <c r="F80" s="57">
        <f t="shared" si="5"/>
        <v>1.7273369999999999</v>
      </c>
      <c r="G80" s="51">
        <v>0.14699999999999999</v>
      </c>
      <c r="H80" s="58"/>
      <c r="I80" s="45">
        <v>1.0000000000000003E-4</v>
      </c>
      <c r="J80" s="51">
        <v>1.093</v>
      </c>
      <c r="K80" s="51">
        <v>2.1000000000000003E-3</v>
      </c>
      <c r="L80" s="51">
        <v>0.41299999999999998</v>
      </c>
      <c r="M80" s="58"/>
      <c r="N80" s="51">
        <v>1.125</v>
      </c>
      <c r="O80" s="51">
        <v>9.1600000000000029E-2</v>
      </c>
      <c r="P80" s="51">
        <v>0.32500000000000001</v>
      </c>
      <c r="Q80" s="51">
        <v>1.716</v>
      </c>
      <c r="R80" s="51">
        <v>2.75E-2</v>
      </c>
    </row>
    <row r="81" spans="1:20" x14ac:dyDescent="0.2">
      <c r="A81" s="19"/>
      <c r="B81" s="26"/>
      <c r="C81" s="42">
        <v>40975.34375</v>
      </c>
      <c r="D81" s="57">
        <v>58</v>
      </c>
      <c r="E81" s="57">
        <f t="shared" si="4"/>
        <v>1.7634279935629373</v>
      </c>
      <c r="F81" s="57">
        <f t="shared" si="5"/>
        <v>1.6423859999999999</v>
      </c>
      <c r="G81" s="51">
        <v>0.151</v>
      </c>
      <c r="H81" s="58"/>
      <c r="I81" s="45">
        <v>9.9999999999999978E-5</v>
      </c>
      <c r="J81" s="51">
        <v>3.101</v>
      </c>
      <c r="K81" s="51">
        <v>1.2000000000000001E-3</v>
      </c>
      <c r="L81" s="51">
        <v>0.32800000000000001</v>
      </c>
      <c r="M81" s="58"/>
      <c r="N81" s="51">
        <v>0.41199999999999998</v>
      </c>
      <c r="O81" s="51">
        <v>3.0699999999999988E-2</v>
      </c>
      <c r="P81" s="51">
        <v>0.154</v>
      </c>
      <c r="Q81" s="51">
        <v>0.60399999999999998</v>
      </c>
      <c r="R81" s="51">
        <v>1.9100000000000009E-2</v>
      </c>
    </row>
    <row r="82" spans="1:20" x14ac:dyDescent="0.2">
      <c r="A82" s="19"/>
      <c r="B82" s="26"/>
      <c r="C82" s="42">
        <v>40975.704861111109</v>
      </c>
      <c r="D82" s="57">
        <v>58</v>
      </c>
      <c r="E82" s="57">
        <f t="shared" si="4"/>
        <v>1.7634279935629373</v>
      </c>
      <c r="F82" s="57">
        <f t="shared" si="5"/>
        <v>1.6423859999999999</v>
      </c>
      <c r="G82" s="51">
        <v>0.13500000000000001</v>
      </c>
      <c r="H82" s="58"/>
      <c r="I82" s="45"/>
      <c r="J82" s="51">
        <v>1.7010000000000001</v>
      </c>
      <c r="K82" s="51">
        <v>1.7000000000000001E-3</v>
      </c>
      <c r="L82" s="51">
        <v>0.36849999999999999</v>
      </c>
      <c r="M82" s="58"/>
      <c r="N82" s="51">
        <v>1.5640000000000001</v>
      </c>
      <c r="O82" s="51">
        <v>3.9600000000000024E-2</v>
      </c>
      <c r="P82" s="51">
        <v>6.3E-2</v>
      </c>
      <c r="Q82" s="51">
        <v>0.25600000000000001</v>
      </c>
      <c r="R82" s="51">
        <v>2.1399999999999992E-2</v>
      </c>
    </row>
    <row r="83" spans="1:20" x14ac:dyDescent="0.2">
      <c r="A83" s="19"/>
      <c r="B83" s="26"/>
      <c r="C83" s="42">
        <v>40984.468055555553</v>
      </c>
      <c r="D83" s="57">
        <v>89</v>
      </c>
      <c r="E83" s="57">
        <f t="shared" si="4"/>
        <v>1.9493900066449128</v>
      </c>
      <c r="F83" s="57">
        <f t="shared" si="5"/>
        <v>2.520213</v>
      </c>
      <c r="G83" s="51">
        <v>0.77900000000000003</v>
      </c>
      <c r="H83" s="58"/>
      <c r="I83" s="45">
        <v>3.3000000000000005E-4</v>
      </c>
      <c r="J83" s="51">
        <v>0.625</v>
      </c>
      <c r="K83" s="51">
        <v>6.6E-3</v>
      </c>
      <c r="L83" s="51">
        <v>1.4419999999999999</v>
      </c>
      <c r="M83" s="51">
        <v>5.4999999999999997E-3</v>
      </c>
      <c r="N83" s="51">
        <v>-1.6E-2</v>
      </c>
      <c r="O83" s="51">
        <v>0.32020000000000004</v>
      </c>
      <c r="P83" s="51">
        <v>3.5999999999999997E-2</v>
      </c>
      <c r="Q83" s="51">
        <v>0.20499999999999999</v>
      </c>
      <c r="R83" s="51">
        <v>9.7899999999999987E-2</v>
      </c>
      <c r="S83">
        <f t="shared" ref="S83:S91" si="6">M83/G83</f>
        <v>7.0603337612323482E-3</v>
      </c>
      <c r="T83">
        <f t="shared" ref="T83:T91" si="7">M83/L83</f>
        <v>3.8141470180305132E-3</v>
      </c>
    </row>
    <row r="84" spans="1:20" x14ac:dyDescent="0.2">
      <c r="A84" s="19"/>
      <c r="B84" s="26"/>
      <c r="C84" s="42">
        <v>41002.319444444445</v>
      </c>
      <c r="D84" s="57">
        <v>235</v>
      </c>
      <c r="E84" s="57">
        <f t="shared" si="4"/>
        <v>2.3710678622717363</v>
      </c>
      <c r="F84" s="57">
        <f t="shared" si="5"/>
        <v>6.6544949999999998</v>
      </c>
      <c r="G84" s="51">
        <v>0.73</v>
      </c>
      <c r="H84" s="58"/>
      <c r="I84" s="45">
        <v>2.7E-4</v>
      </c>
      <c r="J84" s="51">
        <v>0.57999999999999996</v>
      </c>
      <c r="K84" s="51">
        <v>1.9999999999999992E-3</v>
      </c>
      <c r="L84" s="51">
        <v>1.2150000000000001</v>
      </c>
      <c r="M84" s="51">
        <v>5.8000000000000005E-3</v>
      </c>
      <c r="N84" s="51">
        <v>0.155</v>
      </c>
      <c r="O84" s="51">
        <v>0.10959999999999999</v>
      </c>
      <c r="P84" s="51">
        <v>2.5000000000000001E-2</v>
      </c>
      <c r="Q84" s="51">
        <v>-0.183</v>
      </c>
      <c r="R84" s="51">
        <v>6.409999999999999E-2</v>
      </c>
      <c r="S84">
        <f t="shared" si="6"/>
        <v>7.9452054794520548E-3</v>
      </c>
      <c r="T84">
        <f t="shared" si="7"/>
        <v>4.7736625514403289E-3</v>
      </c>
    </row>
    <row r="85" spans="1:20" x14ac:dyDescent="0.2">
      <c r="A85" s="19"/>
      <c r="B85" s="26"/>
      <c r="C85" s="42">
        <v>41002.527777777781</v>
      </c>
      <c r="D85" s="57">
        <v>235</v>
      </c>
      <c r="E85" s="57">
        <f t="shared" si="4"/>
        <v>2.3710678622717363</v>
      </c>
      <c r="F85" s="57">
        <f t="shared" si="5"/>
        <v>6.6544949999999998</v>
      </c>
      <c r="G85" s="51">
        <v>0.49399999999999999</v>
      </c>
      <c r="H85" s="58"/>
      <c r="I85" s="45">
        <v>1.9999999999999998E-4</v>
      </c>
      <c r="J85" s="51">
        <v>9.8000000000000004E-2</v>
      </c>
      <c r="K85" s="51">
        <v>7.0000000000000021E-4</v>
      </c>
      <c r="L85" s="51">
        <v>0.81200000000000006</v>
      </c>
      <c r="M85" s="51">
        <v>2.5000000000000001E-3</v>
      </c>
      <c r="N85" s="51">
        <v>0.10100000000000001</v>
      </c>
      <c r="O85" s="51">
        <v>6.0699999999999997E-2</v>
      </c>
      <c r="P85" s="51">
        <v>5.7000000000000002E-2</v>
      </c>
      <c r="Q85" s="51">
        <v>-2.4E-2</v>
      </c>
      <c r="R85" s="51">
        <v>3.7100000000000001E-2</v>
      </c>
      <c r="S85">
        <f t="shared" si="6"/>
        <v>5.0607287449392713E-3</v>
      </c>
      <c r="T85">
        <f t="shared" si="7"/>
        <v>3.0788177339901475E-3</v>
      </c>
    </row>
    <row r="86" spans="1:20" x14ac:dyDescent="0.2">
      <c r="A86" s="19"/>
      <c r="B86" s="26"/>
      <c r="C86" s="42">
        <v>41023.489583333336</v>
      </c>
      <c r="D86" s="57">
        <v>486</v>
      </c>
      <c r="E86" s="57">
        <f t="shared" si="4"/>
        <v>2.6866362692622934</v>
      </c>
      <c r="F86" s="57">
        <f t="shared" si="5"/>
        <v>13.762061999999998</v>
      </c>
      <c r="G86" s="51">
        <v>1.5840000000000001</v>
      </c>
      <c r="H86" s="58"/>
      <c r="I86" s="45">
        <v>5.0000000000000001E-4</v>
      </c>
      <c r="J86" s="51">
        <v>0.89800000000000002</v>
      </c>
      <c r="K86" s="51">
        <v>1.2800000000000001E-2</v>
      </c>
      <c r="L86" s="51">
        <v>2.3929999999999998</v>
      </c>
      <c r="M86" s="51">
        <v>1.9399999999999997E-2</v>
      </c>
      <c r="N86" s="51">
        <v>0.35699999999999998</v>
      </c>
      <c r="O86" s="51">
        <v>0.26080000000000003</v>
      </c>
      <c r="P86" s="51">
        <v>0.19400000000000001</v>
      </c>
      <c r="Q86" s="51">
        <v>-5.0000000000000001E-3</v>
      </c>
      <c r="R86" s="51">
        <v>0.12979999999999997</v>
      </c>
      <c r="S86">
        <f t="shared" si="6"/>
        <v>1.2247474747474745E-2</v>
      </c>
      <c r="T86">
        <f t="shared" si="7"/>
        <v>8.1069786878395309E-3</v>
      </c>
    </row>
    <row r="87" spans="1:20" x14ac:dyDescent="0.2">
      <c r="A87" s="19"/>
      <c r="B87" s="26"/>
      <c r="C87" s="42">
        <v>41031.350694444445</v>
      </c>
      <c r="D87" s="57">
        <v>406</v>
      </c>
      <c r="E87" s="57">
        <f t="shared" si="4"/>
        <v>2.6085260335771943</v>
      </c>
      <c r="F87" s="57">
        <f t="shared" si="5"/>
        <v>11.496701999999999</v>
      </c>
      <c r="G87" s="51">
        <v>0.32700000000000001</v>
      </c>
      <c r="H87" s="58"/>
      <c r="I87" s="45">
        <v>1.6000000000000001E-4</v>
      </c>
      <c r="J87" s="51">
        <v>0.998</v>
      </c>
      <c r="K87" s="51">
        <v>2.9000000000000002E-3</v>
      </c>
      <c r="L87" s="51">
        <v>0.54400000000000004</v>
      </c>
      <c r="M87" s="51">
        <v>1.5999999999999996E-3</v>
      </c>
      <c r="N87" s="51">
        <v>0.19400000000000001</v>
      </c>
      <c r="O87" s="51">
        <v>4.8299999999999996E-2</v>
      </c>
      <c r="P87" s="51">
        <v>0.13</v>
      </c>
      <c r="Q87" s="51">
        <v>0.48</v>
      </c>
      <c r="R87" s="51">
        <v>3.32E-2</v>
      </c>
      <c r="S87">
        <f t="shared" si="6"/>
        <v>4.8929663608562679E-3</v>
      </c>
      <c r="T87">
        <f t="shared" si="7"/>
        <v>2.9411764705882344E-3</v>
      </c>
    </row>
    <row r="88" spans="1:20" x14ac:dyDescent="0.2">
      <c r="A88" s="19"/>
      <c r="B88" s="26"/>
      <c r="C88" s="42">
        <v>41031.552083333336</v>
      </c>
      <c r="D88" s="57">
        <v>406</v>
      </c>
      <c r="E88" s="57">
        <f t="shared" si="4"/>
        <v>2.6085260335771943</v>
      </c>
      <c r="F88" s="57">
        <f t="shared" si="5"/>
        <v>11.496701999999999</v>
      </c>
      <c r="G88" s="51">
        <v>0.316</v>
      </c>
      <c r="H88" s="58"/>
      <c r="I88" s="45">
        <v>1.6000000000000001E-4</v>
      </c>
      <c r="J88" s="51"/>
      <c r="K88" s="51">
        <v>2.3999999999999994E-3</v>
      </c>
      <c r="L88" s="51">
        <v>0.55500000000000005</v>
      </c>
      <c r="M88" s="51">
        <v>1.4000000000000004E-3</v>
      </c>
      <c r="N88" s="51">
        <v>3.4000000000000002E-2</v>
      </c>
      <c r="O88" s="51">
        <v>4.250000000000001E-2</v>
      </c>
      <c r="P88" s="51">
        <v>3.5999999999999997E-2</v>
      </c>
      <c r="Q88" s="51">
        <v>-3.2000000000000001E-2</v>
      </c>
      <c r="R88" s="51">
        <v>2.4899999999999999E-2</v>
      </c>
      <c r="S88">
        <f t="shared" si="6"/>
        <v>4.4303797468354441E-3</v>
      </c>
      <c r="T88">
        <f t="shared" si="7"/>
        <v>2.5225225225225232E-3</v>
      </c>
    </row>
    <row r="89" spans="1:20" x14ac:dyDescent="0.2">
      <c r="A89" s="19"/>
      <c r="B89" s="26"/>
      <c r="C89" s="42">
        <v>41037.495138888888</v>
      </c>
      <c r="D89" s="57">
        <v>498</v>
      </c>
      <c r="E89" s="57">
        <f t="shared" si="4"/>
        <v>2.6972293427597176</v>
      </c>
      <c r="F89" s="57">
        <f t="shared" si="5"/>
        <v>14.101865999999999</v>
      </c>
      <c r="G89" s="51">
        <v>0.4</v>
      </c>
      <c r="H89" s="58"/>
      <c r="I89" s="45">
        <v>1.1000000000000002E-4</v>
      </c>
      <c r="J89" s="51"/>
      <c r="K89" s="51">
        <v>3.4999999999999996E-3</v>
      </c>
      <c r="L89" s="51">
        <v>0.66200000000000003</v>
      </c>
      <c r="M89" s="51">
        <v>3.5999999999999995E-3</v>
      </c>
      <c r="N89" s="51">
        <v>0.05</v>
      </c>
      <c r="O89" s="51">
        <v>9.3599999999999989E-2</v>
      </c>
      <c r="P89" s="51">
        <v>5.8000000000000003E-2</v>
      </c>
      <c r="Q89" s="51">
        <v>-2.8000000000000001E-2</v>
      </c>
      <c r="R89" s="51">
        <v>3.32E-2</v>
      </c>
      <c r="S89">
        <f t="shared" si="6"/>
        <v>8.9999999999999976E-3</v>
      </c>
      <c r="T89">
        <f t="shared" si="7"/>
        <v>5.4380664652567967E-3</v>
      </c>
    </row>
    <row r="90" spans="1:20" x14ac:dyDescent="0.2">
      <c r="A90" s="19"/>
      <c r="B90" s="26"/>
      <c r="C90" s="42">
        <v>41062.362500000003</v>
      </c>
      <c r="D90" s="57">
        <v>685</v>
      </c>
      <c r="E90" s="57">
        <f t="shared" si="4"/>
        <v>2.8356905714924254</v>
      </c>
      <c r="F90" s="57">
        <f t="shared" si="5"/>
        <v>19.397144999999998</v>
      </c>
      <c r="G90" s="51">
        <v>0.30099999999999999</v>
      </c>
      <c r="H90" s="58"/>
      <c r="I90" s="45">
        <v>1.0000000000000009E-5</v>
      </c>
      <c r="J90" s="51">
        <v>0.28199999999999997</v>
      </c>
      <c r="K90" s="51">
        <v>3.8E-3</v>
      </c>
      <c r="L90" s="51">
        <v>0.58099999999999996</v>
      </c>
      <c r="M90" s="51">
        <v>1.5E-3</v>
      </c>
      <c r="N90" s="51">
        <v>6.0000000000000001E-3</v>
      </c>
      <c r="O90" s="51">
        <v>4.7100000000000003E-2</v>
      </c>
      <c r="P90" s="51">
        <v>2E-3</v>
      </c>
      <c r="Q90" s="51">
        <v>0.22500000000000001</v>
      </c>
      <c r="R90" s="51">
        <v>2.6699999999999995E-2</v>
      </c>
      <c r="S90">
        <f t="shared" si="6"/>
        <v>4.9833887043189374E-3</v>
      </c>
      <c r="T90">
        <f t="shared" si="7"/>
        <v>2.5817555938037868E-3</v>
      </c>
    </row>
    <row r="91" spans="1:20" x14ac:dyDescent="0.2">
      <c r="A91" s="19"/>
      <c r="B91" s="26"/>
      <c r="C91" s="42">
        <v>41062.649305555555</v>
      </c>
      <c r="D91" s="57">
        <v>685</v>
      </c>
      <c r="E91" s="57">
        <f t="shared" si="4"/>
        <v>2.8356905714924254</v>
      </c>
      <c r="F91" s="57">
        <f t="shared" si="5"/>
        <v>19.397144999999998</v>
      </c>
      <c r="G91" s="51">
        <v>0.53800000000000003</v>
      </c>
      <c r="H91" s="58"/>
      <c r="I91" s="45">
        <v>1.7000000000000001E-4</v>
      </c>
      <c r="J91" s="51">
        <v>0.39400000000000002</v>
      </c>
      <c r="K91" s="51">
        <v>4.5999999999999999E-3</v>
      </c>
      <c r="L91" s="51">
        <v>0.95199999999999996</v>
      </c>
      <c r="M91" s="51">
        <v>4.0999999999999995E-3</v>
      </c>
      <c r="N91" s="51">
        <v>8.3000000000000004E-2</v>
      </c>
      <c r="O91" s="51">
        <v>6.1700000000000005E-2</v>
      </c>
      <c r="P91" s="51">
        <v>4.1000000000000002E-2</v>
      </c>
      <c r="Q91" s="51">
        <v>-1.6E-2</v>
      </c>
      <c r="R91" s="51">
        <v>4.1899999999999993E-2</v>
      </c>
      <c r="S91">
        <f t="shared" si="6"/>
        <v>7.6208178438661699E-3</v>
      </c>
      <c r="T91">
        <f t="shared" si="7"/>
        <v>4.3067226890756297E-3</v>
      </c>
    </row>
    <row r="92" spans="1:20" x14ac:dyDescent="0.2">
      <c r="A92" s="19"/>
      <c r="B92" s="26"/>
      <c r="C92" s="42">
        <v>41127.46875</v>
      </c>
      <c r="D92" s="57">
        <v>130</v>
      </c>
      <c r="E92" s="57">
        <f t="shared" si="4"/>
        <v>2.1139433523068369</v>
      </c>
      <c r="F92" s="57">
        <f t="shared" si="5"/>
        <v>3.6812099999999996</v>
      </c>
      <c r="G92" s="51">
        <v>4.5999999999999999E-2</v>
      </c>
      <c r="H92" s="58"/>
      <c r="I92" s="45">
        <v>5.9999999999999995E-5</v>
      </c>
      <c r="J92" s="51">
        <v>8.1270000000000007</v>
      </c>
      <c r="K92" s="58"/>
      <c r="L92" s="51">
        <v>0.19400000000000001</v>
      </c>
      <c r="M92" s="58"/>
      <c r="N92" s="51">
        <v>0.52300000000000002</v>
      </c>
      <c r="O92" s="51">
        <v>3.7900000000000003E-2</v>
      </c>
      <c r="P92" s="51">
        <v>0.11</v>
      </c>
      <c r="Q92" s="51">
        <v>0.70099999999999996</v>
      </c>
      <c r="R92" s="51">
        <v>1.2399999999999998E-2</v>
      </c>
    </row>
    <row r="93" spans="1:20" x14ac:dyDescent="0.2">
      <c r="A93" s="19"/>
      <c r="B93" s="26"/>
      <c r="C93" s="42">
        <v>41127.59375</v>
      </c>
      <c r="D93" s="57">
        <v>130</v>
      </c>
      <c r="E93" s="57">
        <f t="shared" si="4"/>
        <v>2.1139433523068369</v>
      </c>
      <c r="F93" s="57">
        <f t="shared" si="5"/>
        <v>3.6812099999999996</v>
      </c>
      <c r="G93" s="51">
        <v>6.3E-2</v>
      </c>
      <c r="H93" s="58"/>
      <c r="I93" s="45">
        <v>7.0000000000000007E-5</v>
      </c>
      <c r="J93" s="51">
        <v>2.5030000000000001</v>
      </c>
      <c r="K93" s="58"/>
      <c r="L93" s="51">
        <v>0.23100000000000001</v>
      </c>
      <c r="M93" s="58"/>
      <c r="N93" s="58"/>
      <c r="O93" s="51">
        <v>4.8600000000000004E-2</v>
      </c>
      <c r="P93" s="51">
        <v>6.7000000000000004E-2</v>
      </c>
      <c r="Q93" s="51">
        <v>0.63900000000000001</v>
      </c>
      <c r="R93" s="51">
        <v>1.7200000000000003E-2</v>
      </c>
    </row>
    <row r="94" spans="1:20" x14ac:dyDescent="0.2">
      <c r="A94" s="19"/>
      <c r="B94" s="26"/>
      <c r="C94" s="42">
        <v>41156.364583333336</v>
      </c>
      <c r="D94" s="57">
        <v>89</v>
      </c>
      <c r="E94" s="57">
        <f t="shared" si="4"/>
        <v>1.9493900066449128</v>
      </c>
      <c r="F94" s="57">
        <f t="shared" si="5"/>
        <v>2.520213</v>
      </c>
      <c r="G94" s="51">
        <v>6.3E-2</v>
      </c>
      <c r="H94" s="58"/>
      <c r="I94" s="45">
        <v>8.9999999999999992E-5</v>
      </c>
      <c r="J94" s="51">
        <v>1.63</v>
      </c>
      <c r="K94" s="58"/>
      <c r="L94" s="51">
        <v>0.23599999999999999</v>
      </c>
      <c r="M94" s="58"/>
      <c r="N94" s="58"/>
      <c r="O94" s="51">
        <v>3.6699999999999997E-2</v>
      </c>
      <c r="P94" s="51">
        <v>0.03</v>
      </c>
      <c r="Q94" s="51">
        <v>9.8000000000000004E-2</v>
      </c>
      <c r="R94" s="51">
        <v>1.1900000000000003E-2</v>
      </c>
    </row>
    <row r="95" spans="1:20" x14ac:dyDescent="0.2">
      <c r="A95" s="19"/>
      <c r="B95" s="26"/>
      <c r="C95" s="42">
        <v>41156.645833333336</v>
      </c>
      <c r="D95" s="57">
        <v>89</v>
      </c>
      <c r="E95" s="57">
        <f t="shared" si="4"/>
        <v>1.9493900066449128</v>
      </c>
      <c r="F95" s="57">
        <f t="shared" si="5"/>
        <v>2.520213</v>
      </c>
      <c r="G95" s="51">
        <v>3.3000000000000002E-2</v>
      </c>
      <c r="H95" s="58"/>
      <c r="I95" s="45">
        <v>3.9999999999999983E-5</v>
      </c>
      <c r="J95" s="51">
        <v>1.103</v>
      </c>
      <c r="K95" s="58"/>
      <c r="L95" s="51">
        <v>0.19</v>
      </c>
      <c r="M95" s="58"/>
      <c r="N95" s="58"/>
      <c r="O95" s="51">
        <v>3.1200000000000002E-2</v>
      </c>
      <c r="P95" s="51">
        <v>0.123</v>
      </c>
      <c r="Q95" s="51">
        <v>3.5999999999999997E-2</v>
      </c>
      <c r="R95" s="51">
        <v>1.1800000000000001E-2</v>
      </c>
    </row>
    <row r="96" spans="1:20" x14ac:dyDescent="0.2">
      <c r="A96" s="19"/>
      <c r="B96" s="26"/>
      <c r="C96" s="42">
        <v>41185.329861111109</v>
      </c>
      <c r="D96" s="57">
        <v>72</v>
      </c>
      <c r="E96" s="57">
        <f t="shared" si="4"/>
        <v>1.8573324964312685</v>
      </c>
      <c r="F96" s="57">
        <f t="shared" si="5"/>
        <v>2.038824</v>
      </c>
      <c r="G96" s="51">
        <v>2.5000000000000001E-2</v>
      </c>
      <c r="H96" s="58"/>
      <c r="I96" s="45">
        <v>1E-4</v>
      </c>
      <c r="J96" s="51">
        <v>1.0449999999999999</v>
      </c>
      <c r="K96" s="51">
        <v>2.3E-3</v>
      </c>
      <c r="L96" s="51">
        <v>0.19400000000000001</v>
      </c>
      <c r="M96" s="58"/>
      <c r="N96" s="51">
        <v>0.08</v>
      </c>
      <c r="O96" s="51">
        <v>3.6300000000000006E-2</v>
      </c>
      <c r="P96" s="51">
        <v>0.02</v>
      </c>
      <c r="Q96" s="51">
        <v>7.2999999999999995E-2</v>
      </c>
      <c r="R96" s="51">
        <v>9.300000000000001E-3</v>
      </c>
    </row>
    <row r="97" spans="1:20" x14ac:dyDescent="0.2">
      <c r="A97" s="19"/>
      <c r="B97" s="26"/>
      <c r="C97" s="42">
        <v>41185.618055555555</v>
      </c>
      <c r="D97" s="57">
        <v>72</v>
      </c>
      <c r="E97" s="57">
        <f t="shared" si="4"/>
        <v>1.8573324964312685</v>
      </c>
      <c r="F97" s="57">
        <f t="shared" si="5"/>
        <v>2.038824</v>
      </c>
      <c r="G97" s="51">
        <v>3.4000000000000002E-2</v>
      </c>
      <c r="H97" s="58"/>
      <c r="I97" s="45">
        <v>8.000000000000002E-5</v>
      </c>
      <c r="J97" s="51">
        <v>0.373</v>
      </c>
      <c r="K97" s="58"/>
      <c r="L97" s="51">
        <v>0.21299999999999999</v>
      </c>
      <c r="M97" s="58"/>
      <c r="N97" s="51"/>
      <c r="O97" s="51">
        <v>4.2000000000000003E-2</v>
      </c>
      <c r="P97" s="51">
        <v>-1.2999999999999999E-2</v>
      </c>
      <c r="Q97" s="51">
        <v>-0.13900000000000001</v>
      </c>
      <c r="R97" s="51">
        <v>1.0800000000000001E-2</v>
      </c>
    </row>
    <row r="98" spans="1:20" x14ac:dyDescent="0.2">
      <c r="A98" s="19"/>
      <c r="B98" s="26"/>
      <c r="C98" s="42">
        <v>41220.354166666664</v>
      </c>
      <c r="D98" s="57">
        <v>52</v>
      </c>
      <c r="E98" s="57">
        <f t="shared" si="4"/>
        <v>1.7160033436347992</v>
      </c>
      <c r="F98" s="57">
        <f t="shared" si="5"/>
        <v>1.4724839999999999</v>
      </c>
      <c r="G98" s="51">
        <v>1.7000000000000001E-2</v>
      </c>
      <c r="H98" s="58"/>
      <c r="I98" s="45">
        <v>5.9999999999999995E-5</v>
      </c>
      <c r="J98" s="51">
        <v>1.986</v>
      </c>
      <c r="K98" s="58"/>
      <c r="L98" s="51">
        <v>0.14000000000000001</v>
      </c>
      <c r="M98" s="58"/>
      <c r="N98" s="51">
        <v>0.27100000000000002</v>
      </c>
      <c r="O98" s="51">
        <v>1.7399999999999992E-2</v>
      </c>
      <c r="P98" s="51">
        <v>0.109</v>
      </c>
      <c r="Q98" s="51">
        <v>0.64700000000000002</v>
      </c>
      <c r="R98" s="51">
        <v>8.6000000000000017E-3</v>
      </c>
    </row>
    <row r="99" spans="1:20" x14ac:dyDescent="0.2">
      <c r="A99" s="19"/>
      <c r="B99" s="26"/>
      <c r="C99" s="42">
        <v>41220.572916666664</v>
      </c>
      <c r="D99" s="57">
        <v>52</v>
      </c>
      <c r="E99" s="57">
        <f t="shared" si="4"/>
        <v>1.7160033436347992</v>
      </c>
      <c r="F99" s="57">
        <f t="shared" si="5"/>
        <v>1.4724839999999999</v>
      </c>
      <c r="G99" s="51">
        <v>1.2999999999999999E-2</v>
      </c>
      <c r="H99" s="58"/>
      <c r="I99" s="45">
        <v>1.0000000000000009E-5</v>
      </c>
      <c r="J99" s="51">
        <v>0.19600000000000001</v>
      </c>
      <c r="K99" s="58"/>
      <c r="L99" s="51">
        <v>0.112</v>
      </c>
      <c r="M99" s="58"/>
      <c r="N99" s="51">
        <v>-0.01</v>
      </c>
      <c r="O99" s="51">
        <v>8.9000000000000051E-3</v>
      </c>
      <c r="P99" s="51">
        <v>-6.2E-2</v>
      </c>
      <c r="Q99" s="51">
        <v>-0.125</v>
      </c>
      <c r="R99" s="51">
        <v>8.5000000000000006E-3</v>
      </c>
    </row>
    <row r="100" spans="1:20" x14ac:dyDescent="0.2">
      <c r="A100" s="19"/>
      <c r="B100" s="26"/>
      <c r="C100" s="42">
        <v>41253.371527777781</v>
      </c>
      <c r="D100" s="57">
        <v>48</v>
      </c>
      <c r="E100" s="57">
        <f t="shared" si="4"/>
        <v>1.6812412373755872</v>
      </c>
      <c r="F100" s="57">
        <f t="shared" si="5"/>
        <v>1.359216</v>
      </c>
      <c r="G100" s="51">
        <v>6.2E-2</v>
      </c>
      <c r="H100" s="58"/>
      <c r="I100" s="45">
        <v>1.4999999999999999E-4</v>
      </c>
      <c r="J100" s="51">
        <v>0.48899999999999999</v>
      </c>
      <c r="K100" s="51">
        <v>1.2000000000000001E-3</v>
      </c>
      <c r="L100" s="51">
        <v>0.16900000000000001</v>
      </c>
      <c r="M100" s="58"/>
      <c r="N100" s="51">
        <v>9.7000000000000003E-2</v>
      </c>
      <c r="O100" s="51">
        <v>1.8099999999999995E-2</v>
      </c>
      <c r="P100" s="51">
        <v>1.2E-2</v>
      </c>
      <c r="Q100" s="51">
        <v>0.105</v>
      </c>
      <c r="R100" s="51">
        <v>9.6000000000000078E-3</v>
      </c>
    </row>
    <row r="101" spans="1:20" x14ac:dyDescent="0.2">
      <c r="A101" s="19"/>
      <c r="B101" s="26"/>
      <c r="C101" s="42">
        <v>41253.579861111109</v>
      </c>
      <c r="D101" s="57">
        <v>48</v>
      </c>
      <c r="E101" s="57">
        <f t="shared" si="4"/>
        <v>1.6812412373755872</v>
      </c>
      <c r="F101" s="57">
        <f t="shared" si="5"/>
        <v>1.359216</v>
      </c>
      <c r="G101" s="51">
        <v>7.0000000000000007E-2</v>
      </c>
      <c r="H101" s="58"/>
      <c r="I101" s="45">
        <v>6.0000000000000029E-5</v>
      </c>
      <c r="J101" s="51">
        <v>1.7589999999999999</v>
      </c>
      <c r="K101" s="58"/>
      <c r="L101" s="51">
        <v>0.19400000000000001</v>
      </c>
      <c r="M101" s="58"/>
      <c r="N101" s="51">
        <v>0.33100000000000002</v>
      </c>
      <c r="O101" s="51">
        <v>2.6400000000000007E-2</v>
      </c>
      <c r="P101" s="51">
        <v>0.14799999999999999</v>
      </c>
      <c r="Q101" s="51">
        <v>0.69799999999999995</v>
      </c>
      <c r="R101" s="51">
        <v>1.3299999999999998E-2</v>
      </c>
    </row>
    <row r="102" spans="1:20" ht="11.25" customHeight="1" x14ac:dyDescent="0.2">
      <c r="C102" s="42">
        <v>41281.385416666664</v>
      </c>
      <c r="D102" s="57">
        <v>42</v>
      </c>
      <c r="E102" s="57">
        <f t="shared" si="4"/>
        <v>1.6232492903979006</v>
      </c>
      <c r="F102" s="57">
        <f t="shared" si="5"/>
        <v>1.189314</v>
      </c>
      <c r="G102" s="51">
        <v>4.4999999999999998E-2</v>
      </c>
      <c r="H102" s="58"/>
      <c r="I102" s="45">
        <v>8.9999999999999992E-5</v>
      </c>
      <c r="J102" s="51">
        <v>2.6669999999999998</v>
      </c>
      <c r="K102" s="58"/>
      <c r="L102" s="51">
        <v>0.17799999999999999</v>
      </c>
      <c r="M102" s="58"/>
      <c r="N102" s="60"/>
      <c r="O102" s="60">
        <v>3.0400000000000007E-2</v>
      </c>
      <c r="P102" s="60">
        <v>4.0000000000000001E-3</v>
      </c>
      <c r="Q102" s="60">
        <v>0.13900000000000001</v>
      </c>
      <c r="R102" s="60">
        <v>1.0999999999999999E-2</v>
      </c>
    </row>
    <row r="103" spans="1:20" x14ac:dyDescent="0.2">
      <c r="C103" s="42">
        <v>41281.607638888891</v>
      </c>
      <c r="D103" s="57">
        <v>42</v>
      </c>
      <c r="E103" s="57">
        <f t="shared" si="4"/>
        <v>1.6232492903979006</v>
      </c>
      <c r="F103" s="57">
        <f t="shared" si="5"/>
        <v>1.189314</v>
      </c>
      <c r="G103" s="51">
        <v>6.8000000000000005E-2</v>
      </c>
      <c r="H103" s="58"/>
      <c r="I103" s="45">
        <v>1.4999999999999999E-4</v>
      </c>
      <c r="J103" s="51">
        <v>0.88500000000000001</v>
      </c>
      <c r="K103" s="58"/>
      <c r="L103" s="51">
        <v>0.22</v>
      </c>
      <c r="M103" s="58"/>
      <c r="N103" s="51">
        <v>0.16500000000000001</v>
      </c>
      <c r="O103" s="51">
        <v>4.519999999999999E-2</v>
      </c>
      <c r="P103" s="51">
        <v>0.157</v>
      </c>
      <c r="Q103" s="51">
        <v>0.245</v>
      </c>
      <c r="R103" s="51">
        <v>1.4400000000000007E-2</v>
      </c>
    </row>
    <row r="104" spans="1:20" x14ac:dyDescent="0.2">
      <c r="C104" s="42">
        <v>41312.375</v>
      </c>
      <c r="D104" s="57">
        <v>43</v>
      </c>
      <c r="E104" s="57">
        <f t="shared" si="4"/>
        <v>1.6334684555795864</v>
      </c>
      <c r="F104" s="57">
        <f t="shared" si="5"/>
        <v>1.2176309999999999</v>
      </c>
      <c r="G104" s="51">
        <v>0.113</v>
      </c>
      <c r="H104" s="58"/>
      <c r="I104" s="45">
        <v>6.9999999999999953E-5</v>
      </c>
      <c r="J104" s="51">
        <v>0.755</v>
      </c>
      <c r="K104" s="51">
        <v>1.2000000000000001E-3</v>
      </c>
      <c r="L104" s="51">
        <v>0.27600000000000002</v>
      </c>
      <c r="M104" s="58"/>
      <c r="N104" s="51">
        <v>0.14399999999999999</v>
      </c>
      <c r="O104" s="51">
        <v>2.7900000000000005E-2</v>
      </c>
      <c r="P104" s="51">
        <v>2.8000000000000001E-2</v>
      </c>
      <c r="Q104" s="51">
        <v>5.5E-2</v>
      </c>
      <c r="R104" s="51">
        <v>1.7700000000000004E-2</v>
      </c>
    </row>
    <row r="105" spans="1:20" x14ac:dyDescent="0.2">
      <c r="C105" s="42">
        <v>41312.597222222219</v>
      </c>
      <c r="D105" s="57">
        <v>43</v>
      </c>
      <c r="E105" s="57">
        <f t="shared" si="4"/>
        <v>1.6334684555795864</v>
      </c>
      <c r="F105" s="57">
        <f t="shared" si="5"/>
        <v>1.2176309999999999</v>
      </c>
      <c r="G105" s="51">
        <v>0.27700000000000002</v>
      </c>
      <c r="H105" s="58"/>
      <c r="I105" s="45">
        <v>2.2999999999999998E-4</v>
      </c>
      <c r="J105" s="51">
        <v>6.02</v>
      </c>
      <c r="K105" s="51">
        <v>2.5999999999999999E-3</v>
      </c>
      <c r="L105" s="51">
        <v>0.63200000000000001</v>
      </c>
      <c r="M105" s="51">
        <v>1.9000000000000004E-3</v>
      </c>
      <c r="N105" s="51">
        <v>1.5069999999999999</v>
      </c>
      <c r="O105" s="51">
        <v>0.1293</v>
      </c>
      <c r="P105" s="51">
        <v>7.8E-2</v>
      </c>
      <c r="Q105" s="51">
        <v>0.59799999999999998</v>
      </c>
      <c r="R105" s="51">
        <v>4.5200000000000004E-2</v>
      </c>
      <c r="S105">
        <f>M105/G105</f>
        <v>6.8592057761732864E-3</v>
      </c>
      <c r="T105">
        <f>M105/L105</f>
        <v>3.0063291139240515E-3</v>
      </c>
    </row>
    <row r="106" spans="1:20" x14ac:dyDescent="0.2">
      <c r="C106" s="42">
        <v>41344.361111111109</v>
      </c>
      <c r="D106" s="57">
        <v>44</v>
      </c>
      <c r="E106" s="57">
        <f t="shared" si="4"/>
        <v>1.6434526764861874</v>
      </c>
      <c r="F106" s="57">
        <f t="shared" si="5"/>
        <v>1.2459479999999998</v>
      </c>
      <c r="G106" s="51">
        <v>0.11600000000000001</v>
      </c>
      <c r="H106" s="58"/>
      <c r="I106" s="45">
        <v>1.1999999999999999E-4</v>
      </c>
      <c r="J106" s="51">
        <v>2.0859999999999999</v>
      </c>
      <c r="K106" s="51"/>
      <c r="L106" s="51">
        <v>0.26800000000000002</v>
      </c>
      <c r="M106" s="51"/>
      <c r="N106" s="51">
        <v>0.45900000000000002</v>
      </c>
      <c r="O106" s="51">
        <v>4.5599999999999995E-2</v>
      </c>
      <c r="P106" s="51">
        <v>6.3E-2</v>
      </c>
      <c r="Q106" s="51">
        <v>0.309</v>
      </c>
      <c r="R106" s="51">
        <v>1.0099999999999994E-2</v>
      </c>
    </row>
    <row r="107" spans="1:20" x14ac:dyDescent="0.2">
      <c r="C107" s="42">
        <v>41344.59375</v>
      </c>
      <c r="D107" s="57">
        <v>44</v>
      </c>
      <c r="E107" s="57">
        <f t="shared" si="4"/>
        <v>1.6434526764861874</v>
      </c>
      <c r="F107" s="57">
        <f t="shared" si="5"/>
        <v>1.2459479999999998</v>
      </c>
      <c r="G107" s="51">
        <v>0.11899999999999999</v>
      </c>
      <c r="H107" s="58"/>
      <c r="I107" s="45">
        <v>1.9999999999999961E-5</v>
      </c>
      <c r="J107" s="51">
        <v>17.605</v>
      </c>
      <c r="K107" s="51"/>
      <c r="L107" s="51">
        <v>0.28399999999999997</v>
      </c>
      <c r="M107" s="51"/>
      <c r="N107" s="51">
        <v>1.667</v>
      </c>
      <c r="O107" s="51">
        <v>6.5400000000000028E-2</v>
      </c>
      <c r="P107" s="51">
        <v>0.76700000000000002</v>
      </c>
      <c r="Q107" s="51">
        <v>2.6989999999999998</v>
      </c>
      <c r="R107" s="51">
        <v>2.4299999999999999E-2</v>
      </c>
    </row>
    <row r="108" spans="1:20" x14ac:dyDescent="0.2">
      <c r="C108" s="42">
        <v>41374.347222222219</v>
      </c>
      <c r="D108" s="57">
        <v>67</v>
      </c>
      <c r="E108" s="57">
        <f t="shared" si="4"/>
        <v>1.8260748027008264</v>
      </c>
      <c r="F108" s="57">
        <f t="shared" si="5"/>
        <v>1.8972389999999999</v>
      </c>
      <c r="G108" s="51">
        <v>0.247</v>
      </c>
      <c r="H108" s="58"/>
      <c r="I108" s="45">
        <v>7.0000000000000007E-5</v>
      </c>
      <c r="J108" s="51">
        <v>2.44</v>
      </c>
      <c r="K108" s="51">
        <v>2.5000000000000001E-3</v>
      </c>
      <c r="L108" s="51">
        <v>0.46899999999999997</v>
      </c>
      <c r="M108" s="51"/>
      <c r="N108" s="51">
        <v>0.39800000000000002</v>
      </c>
      <c r="O108" s="51">
        <v>3.4799999999999984E-2</v>
      </c>
      <c r="P108" s="51">
        <v>7.0999999999999994E-2</v>
      </c>
      <c r="Q108" s="51">
        <v>0.27900000000000003</v>
      </c>
      <c r="R108" s="51">
        <v>2.5200000000000004E-2</v>
      </c>
    </row>
    <row r="109" spans="1:20" x14ac:dyDescent="0.2">
      <c r="C109" s="42">
        <v>41374.572916666664</v>
      </c>
      <c r="D109" s="57">
        <v>67</v>
      </c>
      <c r="E109" s="57">
        <f t="shared" si="4"/>
        <v>1.8260748027008264</v>
      </c>
      <c r="F109" s="57">
        <f t="shared" si="5"/>
        <v>1.8972389999999999</v>
      </c>
      <c r="G109" s="51">
        <v>0.223</v>
      </c>
      <c r="H109" s="58"/>
      <c r="I109" s="45">
        <v>4.9999999999999989E-5</v>
      </c>
      <c r="J109" s="51">
        <v>3.3029999999999999</v>
      </c>
      <c r="K109" s="51">
        <v>1E-3</v>
      </c>
      <c r="L109" s="51">
        <v>0.42399999999999999</v>
      </c>
      <c r="M109" s="51"/>
      <c r="N109" s="51">
        <v>0.35799999999999998</v>
      </c>
      <c r="O109" s="51">
        <v>2.9900000000000006E-2</v>
      </c>
      <c r="P109" s="51">
        <v>8.5999999999999993E-2</v>
      </c>
      <c r="Q109" s="51">
        <v>0.41499999999999998</v>
      </c>
      <c r="R109" s="51">
        <v>2.5700000000000004E-2</v>
      </c>
    </row>
    <row r="110" spans="1:20" x14ac:dyDescent="0.2">
      <c r="C110" s="42">
        <v>41401.350694444445</v>
      </c>
      <c r="D110" s="57">
        <v>303</v>
      </c>
      <c r="E110" s="57">
        <f t="shared" si="4"/>
        <v>2.4814426285023048</v>
      </c>
      <c r="F110" s="57">
        <f t="shared" si="5"/>
        <v>8.5800509999999992</v>
      </c>
      <c r="G110" s="51">
        <v>0.55800000000000005</v>
      </c>
      <c r="H110" s="58"/>
      <c r="I110" s="45">
        <v>2.0999999999999995E-4</v>
      </c>
      <c r="J110" s="51">
        <v>1.698</v>
      </c>
      <c r="K110" s="51">
        <v>6.0000000000000001E-3</v>
      </c>
      <c r="L110" s="51">
        <v>0.97499999999999998</v>
      </c>
      <c r="M110" s="51">
        <v>3.8E-3</v>
      </c>
      <c r="N110" s="51">
        <v>0.23899999999999999</v>
      </c>
      <c r="O110" s="51">
        <v>8.500000000000002E-2</v>
      </c>
      <c r="P110" s="51">
        <v>4.1000000000000002E-2</v>
      </c>
      <c r="Q110" s="51">
        <v>7.1999999999999995E-2</v>
      </c>
      <c r="R110" s="51">
        <v>5.0199999999999995E-2</v>
      </c>
      <c r="S110">
        <f>M110/G110</f>
        <v>6.8100358422939064E-3</v>
      </c>
      <c r="T110">
        <f>M110/L110</f>
        <v>3.8974358974358976E-3</v>
      </c>
    </row>
    <row r="111" spans="1:20" x14ac:dyDescent="0.2">
      <c r="C111" s="42">
        <v>41401.631944444445</v>
      </c>
      <c r="D111" s="57">
        <v>303</v>
      </c>
      <c r="E111" s="57">
        <f t="shared" si="4"/>
        <v>2.4814426285023048</v>
      </c>
      <c r="F111" s="57">
        <f t="shared" si="5"/>
        <v>8.5800509999999992</v>
      </c>
      <c r="G111" s="51">
        <v>0.49</v>
      </c>
      <c r="H111" s="58"/>
      <c r="I111" s="45">
        <v>1.3000000000000002E-4</v>
      </c>
      <c r="J111" s="51">
        <v>1.1100000000000001</v>
      </c>
      <c r="K111" s="51">
        <v>4.1000000000000003E-3</v>
      </c>
      <c r="L111" s="51">
        <v>0.86399999999999999</v>
      </c>
      <c r="M111" s="51">
        <v>3.3E-3</v>
      </c>
      <c r="N111" s="51">
        <v>0.183</v>
      </c>
      <c r="O111" s="51">
        <v>7.060000000000001E-2</v>
      </c>
      <c r="P111" s="51">
        <v>3.5000000000000003E-2</v>
      </c>
      <c r="Q111" s="51">
        <v>3.9E-2</v>
      </c>
      <c r="R111" s="51">
        <v>4.0900000000000006E-2</v>
      </c>
      <c r="S111">
        <f>M111/G111</f>
        <v>6.7346938775510205E-3</v>
      </c>
      <c r="T111">
        <f>M111/L111</f>
        <v>3.8194444444444443E-3</v>
      </c>
    </row>
    <row r="112" spans="1:20" x14ac:dyDescent="0.2">
      <c r="C112" s="42">
        <v>41430.347222222219</v>
      </c>
      <c r="D112" s="57">
        <v>676</v>
      </c>
      <c r="E112" s="57">
        <f t="shared" si="4"/>
        <v>2.8299466959416359</v>
      </c>
      <c r="F112" s="57">
        <f t="shared" si="5"/>
        <v>19.142291999999998</v>
      </c>
      <c r="G112" s="51">
        <v>0.26300000000000001</v>
      </c>
      <c r="H112" s="58"/>
      <c r="I112" s="45">
        <v>1.3999999999999996E-4</v>
      </c>
      <c r="J112" s="51">
        <v>0.80100000000000005</v>
      </c>
      <c r="K112" s="51">
        <v>3.2000000000000002E-3</v>
      </c>
      <c r="L112" s="51">
        <v>0.50700000000000001</v>
      </c>
      <c r="M112" s="51">
        <v>1.9000000000000004E-3</v>
      </c>
      <c r="N112" s="51">
        <v>0.23799999999999999</v>
      </c>
      <c r="O112" s="51">
        <v>4.2500000000000003E-2</v>
      </c>
      <c r="P112" s="51">
        <v>0.14599999999999999</v>
      </c>
      <c r="Q112" s="51">
        <v>0.218</v>
      </c>
      <c r="R112" s="51">
        <v>2.81E-2</v>
      </c>
      <c r="S112">
        <f>M112/G112</f>
        <v>7.2243346007604577E-3</v>
      </c>
      <c r="T112">
        <f>M112/L112</f>
        <v>3.7475345167652867E-3</v>
      </c>
    </row>
    <row r="113" spans="3:20" x14ac:dyDescent="0.2">
      <c r="C113" s="42">
        <v>41430.62777777778</v>
      </c>
      <c r="D113" s="57">
        <v>676</v>
      </c>
      <c r="E113" s="57">
        <f t="shared" si="4"/>
        <v>2.8299466959416359</v>
      </c>
      <c r="F113" s="57">
        <f t="shared" si="5"/>
        <v>19.142291999999998</v>
      </c>
      <c r="G113" s="51">
        <v>0.33900000000000002</v>
      </c>
      <c r="H113" s="58"/>
      <c r="I113" s="45">
        <v>1.4999999999999999E-4</v>
      </c>
      <c r="J113" s="51">
        <v>0.51100000000000001</v>
      </c>
      <c r="K113" s="51">
        <v>3.3999999999999998E-3</v>
      </c>
      <c r="L113" s="51">
        <v>0.58499999999999996</v>
      </c>
      <c r="M113" s="51">
        <v>1.5999999999999996E-3</v>
      </c>
      <c r="N113" s="51">
        <v>0.06</v>
      </c>
      <c r="O113" s="51">
        <v>0.04</v>
      </c>
      <c r="P113" s="51">
        <v>2.3E-2</v>
      </c>
      <c r="Q113" s="51">
        <v>7.0000000000000001E-3</v>
      </c>
      <c r="R113" s="51">
        <v>2.8200000000000003E-2</v>
      </c>
      <c r="S113">
        <f>M113/G113</f>
        <v>4.7197640117994082E-3</v>
      </c>
      <c r="T113">
        <f>M113/L113</f>
        <v>2.7350427350427346E-3</v>
      </c>
    </row>
    <row r="114" spans="3:20" x14ac:dyDescent="0.2">
      <c r="C114" s="42">
        <v>41462.40625</v>
      </c>
      <c r="D114" s="57">
        <v>108</v>
      </c>
      <c r="E114" s="57">
        <f t="shared" si="4"/>
        <v>2.0334237554869499</v>
      </c>
      <c r="F114" s="57">
        <f t="shared" si="5"/>
        <v>3.058236</v>
      </c>
      <c r="G114" s="51">
        <v>3.4000000000000002E-2</v>
      </c>
      <c r="H114" s="58"/>
      <c r="I114" s="45"/>
      <c r="J114" s="51">
        <v>5.7960000000000003</v>
      </c>
      <c r="K114" s="51">
        <v>1.2000000000000001E-3</v>
      </c>
      <c r="L114" s="51">
        <v>0.121</v>
      </c>
      <c r="M114" s="51"/>
      <c r="N114" s="51">
        <v>0.77700000000000002</v>
      </c>
      <c r="O114" s="51">
        <v>2.0199999999999996E-2</v>
      </c>
      <c r="P114" s="51">
        <v>0.29399999999999998</v>
      </c>
      <c r="Q114" s="51">
        <v>0.81200000000000006</v>
      </c>
      <c r="R114" s="51">
        <v>1.0299999999999997E-2</v>
      </c>
    </row>
    <row r="115" spans="3:20" x14ac:dyDescent="0.2">
      <c r="C115" s="42">
        <v>41462.673611111109</v>
      </c>
      <c r="D115" s="57">
        <v>108</v>
      </c>
      <c r="E115" s="57">
        <f t="shared" si="4"/>
        <v>2.0334237554869499</v>
      </c>
      <c r="F115" s="57">
        <f t="shared" si="5"/>
        <v>3.058236</v>
      </c>
      <c r="G115" s="51">
        <v>2.5999999999999999E-2</v>
      </c>
      <c r="H115" s="58"/>
      <c r="I115" s="45"/>
      <c r="J115" s="51">
        <v>5.1319999999999997</v>
      </c>
      <c r="K115" s="51"/>
      <c r="L115" s="51">
        <v>0.11799999999999999</v>
      </c>
      <c r="M115" s="51"/>
      <c r="N115" s="51">
        <v>1.95</v>
      </c>
      <c r="O115" s="51">
        <v>2.4000000000000007E-2</v>
      </c>
      <c r="P115" s="51">
        <v>0.35799999999999998</v>
      </c>
      <c r="Q115" s="51">
        <v>0.90200000000000002</v>
      </c>
      <c r="R115" s="51">
        <v>7.4999999999999997E-3</v>
      </c>
    </row>
    <row r="116" spans="3:20" x14ac:dyDescent="0.2">
      <c r="C116" s="42">
        <v>41490.517361111109</v>
      </c>
      <c r="D116" s="57">
        <v>220</v>
      </c>
      <c r="E116" s="57">
        <f t="shared" si="4"/>
        <v>2.3424226808222062</v>
      </c>
      <c r="F116" s="57">
        <f t="shared" si="5"/>
        <v>6.2297399999999996</v>
      </c>
      <c r="G116" s="51">
        <v>0.16900000000000001</v>
      </c>
      <c r="H116" s="58"/>
      <c r="I116" s="45">
        <v>7.0000000000000007E-5</v>
      </c>
      <c r="J116" s="51">
        <v>1.1559999999999999</v>
      </c>
      <c r="K116" s="51">
        <v>2.1000000000000003E-3</v>
      </c>
      <c r="L116" s="51">
        <v>0.36649999999999999</v>
      </c>
      <c r="M116" s="49">
        <v>2.9999999999999981E-4</v>
      </c>
      <c r="N116" s="51">
        <v>0.03</v>
      </c>
      <c r="O116" s="51">
        <v>5.949999999999999E-2</v>
      </c>
      <c r="P116" s="51">
        <v>-0.113</v>
      </c>
      <c r="Q116" s="51">
        <v>0.02</v>
      </c>
      <c r="R116" s="51">
        <v>2.3399999999999997E-2</v>
      </c>
      <c r="S116">
        <f>M116/G116</f>
        <v>1.7751479289940817E-3</v>
      </c>
      <c r="T116">
        <f>M116/L116</f>
        <v>8.1855388813096815E-4</v>
      </c>
    </row>
    <row r="117" spans="3:20" x14ac:dyDescent="0.2">
      <c r="C117" s="42">
        <v>41490.590277777781</v>
      </c>
      <c r="D117" s="57">
        <v>220</v>
      </c>
      <c r="E117" s="57">
        <f t="shared" si="4"/>
        <v>2.3424226808222062</v>
      </c>
      <c r="F117" s="57">
        <f t="shared" si="5"/>
        <v>6.2297399999999996</v>
      </c>
      <c r="G117" s="51">
        <v>0.18099999999999999</v>
      </c>
      <c r="H117" s="58"/>
      <c r="I117" s="45">
        <v>1.3000000000000004E-4</v>
      </c>
      <c r="J117" s="51">
        <v>2.875</v>
      </c>
      <c r="K117" s="51">
        <v>1.2000000000000001E-3</v>
      </c>
      <c r="L117" s="51">
        <v>0.38500000000000001</v>
      </c>
      <c r="M117" s="49">
        <v>2.9999999999999981E-4</v>
      </c>
      <c r="N117" s="51">
        <v>0.39300000000000002</v>
      </c>
      <c r="O117" s="51">
        <v>5.62E-2</v>
      </c>
      <c r="P117" s="51">
        <v>0.129</v>
      </c>
      <c r="Q117" s="51">
        <v>0.35799999999999998</v>
      </c>
      <c r="R117" s="51">
        <v>2.5499999999999998E-2</v>
      </c>
      <c r="S117">
        <f>M117/G117</f>
        <v>1.6574585635359105E-3</v>
      </c>
      <c r="T117">
        <f>M117/L117</f>
        <v>7.7922077922077868E-4</v>
      </c>
    </row>
    <row r="118" spans="3:20" x14ac:dyDescent="0.2">
      <c r="C118" s="42">
        <v>41517.746527777781</v>
      </c>
      <c r="D118" s="57">
        <v>188</v>
      </c>
      <c r="E118" s="57">
        <f t="shared" si="4"/>
        <v>2.27415784926368</v>
      </c>
      <c r="F118" s="57">
        <f t="shared" si="5"/>
        <v>5.3235959999999993</v>
      </c>
      <c r="G118" s="51">
        <v>0.27300000000000002</v>
      </c>
      <c r="H118" s="58"/>
      <c r="I118" s="45">
        <v>1.3999999999999999E-4</v>
      </c>
      <c r="J118" s="51">
        <v>0.51500000000000001</v>
      </c>
      <c r="K118" s="51">
        <v>3.5000000000000001E-3</v>
      </c>
      <c r="L118" s="51">
        <v>0.77100000000000002</v>
      </c>
      <c r="M118" s="51">
        <v>5.9000000000000007E-3</v>
      </c>
      <c r="N118" s="51">
        <v>0.03</v>
      </c>
      <c r="O118" s="51">
        <v>4.1200000000000001E-2</v>
      </c>
      <c r="P118" s="51">
        <v>-1.7999999999999999E-2</v>
      </c>
      <c r="Q118" s="51">
        <v>-9.0999999999999998E-2</v>
      </c>
      <c r="R118" s="51">
        <v>2.8799999999999996E-2</v>
      </c>
      <c r="S118">
        <f>M118/G118</f>
        <v>2.1611721611721611E-2</v>
      </c>
      <c r="T118">
        <f>M118/L118</f>
        <v>7.6523994811932561E-3</v>
      </c>
    </row>
    <row r="119" spans="3:20" x14ac:dyDescent="0.2">
      <c r="C119" s="42">
        <v>41527.368055555555</v>
      </c>
      <c r="D119" s="57">
        <v>159</v>
      </c>
      <c r="E119" s="57">
        <f t="shared" si="4"/>
        <v>2.2013971243204513</v>
      </c>
      <c r="F119" s="57">
        <f t="shared" si="5"/>
        <v>4.5024030000000002</v>
      </c>
      <c r="G119" s="51">
        <v>6.0999999999999999E-2</v>
      </c>
      <c r="H119" s="58"/>
      <c r="I119" s="45">
        <v>1E-4</v>
      </c>
      <c r="J119" s="51">
        <v>0.90600000000000003</v>
      </c>
      <c r="K119" s="51">
        <v>7.0000000000000021E-4</v>
      </c>
      <c r="L119" s="51">
        <v>0.218</v>
      </c>
      <c r="M119" s="58"/>
      <c r="N119" s="51">
        <v>-0.11600000000000001</v>
      </c>
      <c r="O119" s="51">
        <v>2.1600000000000001E-2</v>
      </c>
      <c r="P119" s="51">
        <v>-0.115</v>
      </c>
      <c r="Q119" s="51">
        <v>0.316</v>
      </c>
      <c r="R119" s="51">
        <v>1.0999999999999999E-2</v>
      </c>
    </row>
    <row r="120" spans="3:20" x14ac:dyDescent="0.2">
      <c r="C120" s="42">
        <v>41527.645833333336</v>
      </c>
      <c r="D120" s="57">
        <v>159</v>
      </c>
      <c r="E120" s="57">
        <f t="shared" si="4"/>
        <v>2.2013971243204513</v>
      </c>
      <c r="F120" s="57">
        <f t="shared" si="5"/>
        <v>4.5024030000000002</v>
      </c>
      <c r="G120" s="51">
        <v>6.0999999999999999E-2</v>
      </c>
      <c r="H120" s="58"/>
      <c r="I120" s="45">
        <v>4.000000000000001E-5</v>
      </c>
      <c r="J120" s="51">
        <v>0.59099999999999997</v>
      </c>
      <c r="K120" s="51">
        <v>1.7000000000000001E-3</v>
      </c>
      <c r="L120" s="51">
        <v>0.215</v>
      </c>
      <c r="M120" s="58"/>
      <c r="N120" s="51">
        <v>-0.113</v>
      </c>
      <c r="O120" s="51">
        <v>1.7399999999999999E-2</v>
      </c>
      <c r="P120" s="51">
        <v>-1.7000000000000001E-2</v>
      </c>
      <c r="Q120" s="51">
        <v>0.25600000000000001</v>
      </c>
      <c r="R120" s="51">
        <v>1.0700000000000003E-2</v>
      </c>
    </row>
    <row r="121" spans="3:20" x14ac:dyDescent="0.2">
      <c r="C121" s="42">
        <v>41549.368055555555</v>
      </c>
      <c r="D121" s="57">
        <v>282</v>
      </c>
      <c r="E121" s="57">
        <f t="shared" si="4"/>
        <v>2.4502491083193609</v>
      </c>
      <c r="F121" s="57">
        <f t="shared" si="5"/>
        <v>7.9853939999999994</v>
      </c>
      <c r="G121" s="51">
        <v>0.27600000000000002</v>
      </c>
      <c r="H121" s="58"/>
      <c r="I121" s="45">
        <v>9.9999999999999978E-5</v>
      </c>
      <c r="J121" s="51">
        <v>2.5840000000000001</v>
      </c>
      <c r="K121" s="51">
        <v>3.2000000000000002E-3</v>
      </c>
      <c r="L121" s="51">
        <v>0.45200000000000001</v>
      </c>
      <c r="M121" s="58"/>
      <c r="N121" s="51">
        <v>0.38200000000000001</v>
      </c>
      <c r="O121" s="51">
        <v>2.7299999999999998E-2</v>
      </c>
      <c r="P121" s="51">
        <v>7.3999999999999996E-2</v>
      </c>
      <c r="Q121" s="51">
        <v>0.27</v>
      </c>
      <c r="R121" s="51">
        <v>2.7500000000000007E-2</v>
      </c>
    </row>
    <row r="122" spans="3:20" x14ac:dyDescent="0.2">
      <c r="C122" s="42">
        <v>41549.65625</v>
      </c>
      <c r="D122" s="57">
        <v>282</v>
      </c>
      <c r="E122" s="57">
        <f t="shared" si="4"/>
        <v>2.4502491083193609</v>
      </c>
      <c r="F122" s="57">
        <f t="shared" si="5"/>
        <v>7.9853939999999994</v>
      </c>
      <c r="G122" s="51">
        <v>0.25800000000000001</v>
      </c>
      <c r="H122" s="58"/>
      <c r="I122" s="45">
        <v>4.9999999999999989E-5</v>
      </c>
      <c r="J122" s="51">
        <v>0.72199999999999998</v>
      </c>
      <c r="K122" s="51">
        <v>2.8999999999999994E-3</v>
      </c>
      <c r="L122" s="51">
        <v>0.45300000000000001</v>
      </c>
      <c r="M122" s="49">
        <v>2.9999999999999981E-4</v>
      </c>
      <c r="N122" s="51">
        <v>0.25800000000000001</v>
      </c>
      <c r="O122" s="51">
        <v>2.1599999999999994E-2</v>
      </c>
      <c r="P122" s="51">
        <v>8.5999999999999993E-2</v>
      </c>
      <c r="Q122" s="51">
        <v>0.18099999999999999</v>
      </c>
      <c r="R122" s="51">
        <v>2.5700000000000004E-2</v>
      </c>
      <c r="S122">
        <f>M122/G122</f>
        <v>1.1627906976744179E-3</v>
      </c>
      <c r="T122">
        <f>M122/L122</f>
        <v>6.6225165562913864E-4</v>
      </c>
    </row>
    <row r="123" spans="3:20" x14ac:dyDescent="0.2">
      <c r="C123" s="42">
        <v>41586.368055555555</v>
      </c>
      <c r="D123" s="57">
        <v>108</v>
      </c>
      <c r="E123" s="57">
        <f t="shared" si="4"/>
        <v>2.0334237554869499</v>
      </c>
      <c r="F123" s="57">
        <f t="shared" si="5"/>
        <v>3.058236</v>
      </c>
      <c r="G123" s="51">
        <v>0.192</v>
      </c>
      <c r="H123" s="58"/>
      <c r="I123" s="45">
        <v>3.0000000000000028E-5</v>
      </c>
      <c r="J123" s="51">
        <v>1.4690000000000001</v>
      </c>
      <c r="K123" s="51">
        <v>1.5E-3</v>
      </c>
      <c r="L123" s="51">
        <v>0.36299999999999999</v>
      </c>
      <c r="M123" s="58"/>
      <c r="N123" s="51">
        <v>0.38</v>
      </c>
      <c r="O123" s="51">
        <v>7.2000000000000172E-3</v>
      </c>
      <c r="P123" s="51">
        <v>6.8000000000000005E-2</v>
      </c>
      <c r="Q123" s="51">
        <v>0.29499999999999998</v>
      </c>
      <c r="R123" s="51">
        <v>1.0699999999999989E-2</v>
      </c>
    </row>
    <row r="124" spans="3:20" x14ac:dyDescent="0.2">
      <c r="C124" s="42">
        <v>41586.565972222219</v>
      </c>
      <c r="D124" s="57">
        <v>108</v>
      </c>
      <c r="E124" s="57">
        <f t="shared" si="4"/>
        <v>2.0334237554869499</v>
      </c>
      <c r="F124" s="57">
        <f t="shared" si="5"/>
        <v>3.058236</v>
      </c>
      <c r="G124" s="51">
        <v>0.27200000000000002</v>
      </c>
      <c r="H124" s="58"/>
      <c r="I124" s="45">
        <v>2.999999999999997E-5</v>
      </c>
      <c r="J124" s="51">
        <v>27.99</v>
      </c>
      <c r="K124" s="58"/>
      <c r="L124" s="51">
        <v>0.49099999999999999</v>
      </c>
      <c r="M124" s="58"/>
      <c r="N124" s="51">
        <v>-6.8000000000000005E-2</v>
      </c>
      <c r="O124" s="51">
        <v>1.9199999999999988E-2</v>
      </c>
      <c r="P124" s="51">
        <v>-2.5999999999999999E-2</v>
      </c>
      <c r="Q124" s="51">
        <v>-9.8000000000000004E-2</v>
      </c>
      <c r="R124" s="51">
        <v>1.8599999999999995E-2</v>
      </c>
    </row>
    <row r="125" spans="3:20" x14ac:dyDescent="0.2">
      <c r="C125" s="42">
        <v>41621.368055555555</v>
      </c>
      <c r="D125" s="57">
        <v>83</v>
      </c>
      <c r="E125" s="57">
        <f t="shared" si="4"/>
        <v>1.919078092376074</v>
      </c>
      <c r="F125" s="57">
        <f t="shared" si="5"/>
        <v>2.350311</v>
      </c>
      <c r="G125" s="51">
        <v>0.14000000000000001</v>
      </c>
      <c r="H125" s="58"/>
      <c r="I125" s="45">
        <v>8.9999999999999992E-5</v>
      </c>
      <c r="J125" s="51">
        <v>1.39</v>
      </c>
      <c r="K125" s="58"/>
      <c r="L125" s="51">
        <v>0.32800000000000001</v>
      </c>
      <c r="M125" s="58"/>
      <c r="N125" s="51">
        <v>0.22</v>
      </c>
      <c r="O125" s="51">
        <v>1.5900000000000004E-2</v>
      </c>
      <c r="P125" s="51">
        <v>7.9000000000000001E-2</v>
      </c>
      <c r="Q125" s="51">
        <v>0.26200000000000001</v>
      </c>
      <c r="R125" s="51">
        <v>1.4300000000000011E-2</v>
      </c>
    </row>
    <row r="126" spans="3:20" x14ac:dyDescent="0.2">
      <c r="C126" s="42">
        <v>41621.586805555555</v>
      </c>
      <c r="D126" s="57">
        <v>83</v>
      </c>
      <c r="E126" s="57">
        <f t="shared" si="4"/>
        <v>1.919078092376074</v>
      </c>
      <c r="F126" s="57">
        <f t="shared" si="5"/>
        <v>2.350311</v>
      </c>
      <c r="G126" s="51">
        <v>0.159</v>
      </c>
      <c r="H126" s="58"/>
      <c r="I126" s="45">
        <v>8.9999999999999965E-5</v>
      </c>
      <c r="J126" s="51"/>
      <c r="K126" s="58"/>
      <c r="L126" s="51">
        <v>0.35299999999999998</v>
      </c>
      <c r="M126" s="58"/>
      <c r="N126" s="51">
        <v>-2.3E-2</v>
      </c>
      <c r="O126" s="51">
        <v>1.5699999999999988E-2</v>
      </c>
      <c r="P126" s="51">
        <v>-1.0999999999999999E-2</v>
      </c>
      <c r="Q126" s="51">
        <v>-2.1000000000000001E-2</v>
      </c>
      <c r="R126" s="51">
        <v>1.5900000000000004E-2</v>
      </c>
    </row>
    <row r="127" spans="3:20" x14ac:dyDescent="0.2">
      <c r="C127" s="42">
        <v>41647.381944444445</v>
      </c>
      <c r="D127" s="57">
        <v>67</v>
      </c>
      <c r="E127" s="57">
        <f t="shared" si="4"/>
        <v>1.8260748027008264</v>
      </c>
      <c r="F127" s="57">
        <f t="shared" si="5"/>
        <v>1.8972389999999999</v>
      </c>
      <c r="G127" s="51">
        <v>0.16900000000000001</v>
      </c>
      <c r="H127" s="58"/>
      <c r="I127" s="45">
        <v>1.7000000000000001E-4</v>
      </c>
      <c r="J127" s="51">
        <v>1.3169999999999999</v>
      </c>
      <c r="K127" s="58"/>
      <c r="L127" s="51">
        <v>0.35699999999999998</v>
      </c>
      <c r="M127" s="58"/>
      <c r="N127" s="51">
        <v>0.151</v>
      </c>
      <c r="O127" s="51">
        <v>1.4299999999999983E-2</v>
      </c>
      <c r="P127" s="51">
        <v>8.2000000000000003E-2</v>
      </c>
      <c r="Q127" s="51">
        <v>0.124</v>
      </c>
      <c r="R127" s="51">
        <v>1.7099999999999994E-2</v>
      </c>
    </row>
    <row r="128" spans="3:20" x14ac:dyDescent="0.2">
      <c r="C128" s="42">
        <v>41647.583333333336</v>
      </c>
      <c r="D128" s="57">
        <v>67</v>
      </c>
      <c r="E128" s="57">
        <f t="shared" si="4"/>
        <v>1.8260748027008264</v>
      </c>
      <c r="F128" s="57">
        <f t="shared" si="5"/>
        <v>1.8972389999999999</v>
      </c>
      <c r="G128" s="51">
        <v>0.24199999999999999</v>
      </c>
      <c r="H128" s="58"/>
      <c r="I128" s="45">
        <v>1.3999999999999999E-4</v>
      </c>
      <c r="J128" s="51">
        <v>1.6539999999999999</v>
      </c>
      <c r="K128" s="51">
        <v>3.0999999999999995E-3</v>
      </c>
      <c r="L128" s="51">
        <v>0.46300000000000002</v>
      </c>
      <c r="M128" s="49">
        <v>1.0000000000000009E-4</v>
      </c>
      <c r="N128" s="51">
        <v>0.24</v>
      </c>
      <c r="O128" s="51">
        <v>3.5300000000000012E-2</v>
      </c>
      <c r="P128" s="51">
        <v>0.13500000000000001</v>
      </c>
      <c r="Q128" s="51">
        <v>0.184</v>
      </c>
      <c r="R128" s="51">
        <v>2.7299999999999998E-2</v>
      </c>
      <c r="S128">
        <f>M128/G128</f>
        <v>4.1322314049586814E-4</v>
      </c>
      <c r="T128">
        <f>M128/L128</f>
        <v>2.159827213822896E-4</v>
      </c>
    </row>
    <row r="129" spans="3:20" x14ac:dyDescent="0.2">
      <c r="C129" s="42">
        <v>41677.368055555555</v>
      </c>
      <c r="D129" s="57">
        <v>56</v>
      </c>
      <c r="E129" s="57">
        <f t="shared" si="4"/>
        <v>1.7481880270062005</v>
      </c>
      <c r="F129" s="57">
        <f t="shared" si="5"/>
        <v>1.5857519999999998</v>
      </c>
      <c r="G129" s="51">
        <v>0.28000000000000003</v>
      </c>
      <c r="H129" s="58"/>
      <c r="I129" s="45">
        <v>9.9999999999999978E-5</v>
      </c>
      <c r="J129" s="51">
        <v>0.59499999999999997</v>
      </c>
      <c r="K129" s="51">
        <v>1.6000000000000001E-3</v>
      </c>
      <c r="L129" s="51">
        <v>0.54900000000000004</v>
      </c>
      <c r="M129" s="58"/>
      <c r="N129" s="51">
        <v>0.14199999999999999</v>
      </c>
      <c r="O129" s="51">
        <v>0.03</v>
      </c>
      <c r="P129" s="51">
        <v>7.0999999999999994E-2</v>
      </c>
      <c r="Q129" s="51">
        <v>5.6000000000000001E-2</v>
      </c>
      <c r="R129" s="51">
        <v>2.6399999999999993E-2</v>
      </c>
    </row>
    <row r="130" spans="3:20" x14ac:dyDescent="0.2">
      <c r="C130" s="42">
        <v>41677.597222222219</v>
      </c>
      <c r="D130" s="57">
        <v>56</v>
      </c>
      <c r="E130" s="57">
        <f t="shared" si="4"/>
        <v>1.7481880270062005</v>
      </c>
      <c r="F130" s="57">
        <f t="shared" si="5"/>
        <v>1.5857519999999998</v>
      </c>
      <c r="G130" s="51">
        <v>0.34399999999999997</v>
      </c>
      <c r="H130" s="58"/>
      <c r="I130" s="45">
        <v>1.1999999999999999E-4</v>
      </c>
      <c r="J130" s="51">
        <v>4.2039999999999997</v>
      </c>
      <c r="K130" s="51">
        <v>1.6000000000000001E-3</v>
      </c>
      <c r="L130" s="51">
        <v>0.63800000000000001</v>
      </c>
      <c r="M130" s="58"/>
      <c r="N130" s="51">
        <v>1.4550000000000001</v>
      </c>
      <c r="O130" s="51">
        <v>2.1100000000000022E-2</v>
      </c>
      <c r="P130" s="51">
        <v>-0.183</v>
      </c>
      <c r="Q130" s="51">
        <v>0.71699999999999997</v>
      </c>
      <c r="R130" s="51">
        <v>2.9299999999999996E-2</v>
      </c>
    </row>
    <row r="131" spans="3:20" x14ac:dyDescent="0.2">
      <c r="C131" s="42">
        <v>41703.40625</v>
      </c>
      <c r="D131" s="57">
        <v>64</v>
      </c>
      <c r="E131" s="57">
        <f t="shared" si="4"/>
        <v>1.8061799739838871</v>
      </c>
      <c r="F131" s="57">
        <f t="shared" si="5"/>
        <v>1.8122879999999999</v>
      </c>
      <c r="G131" s="51">
        <v>0.308</v>
      </c>
      <c r="H131" s="58"/>
      <c r="I131" s="45">
        <v>1.9000000000000004E-4</v>
      </c>
      <c r="J131" s="51">
        <v>3.032</v>
      </c>
      <c r="K131" s="51">
        <v>1.5E-3</v>
      </c>
      <c r="L131" s="51">
        <v>0.52500000000000002</v>
      </c>
      <c r="M131" s="58"/>
      <c r="N131" s="51">
        <v>0.29299999999999998</v>
      </c>
      <c r="O131" s="51">
        <v>4.5599999999999995E-2</v>
      </c>
      <c r="P131" s="51">
        <v>8.5999999999999993E-2</v>
      </c>
      <c r="Q131" s="51">
        <v>-2.5999999999999999E-2</v>
      </c>
      <c r="R131" s="51">
        <v>4.9200000000000001E-2</v>
      </c>
    </row>
    <row r="132" spans="3:20" x14ac:dyDescent="0.2">
      <c r="C132" s="42">
        <v>41703.604166666664</v>
      </c>
      <c r="D132" s="57">
        <v>64</v>
      </c>
      <c r="E132" s="57">
        <f t="shared" ref="E132:E171" si="8">LOG10(D132)</f>
        <v>1.8061799739838871</v>
      </c>
      <c r="F132" s="57">
        <f t="shared" ref="F132:F171" si="9">D132*0.028317</f>
        <v>1.8122879999999999</v>
      </c>
      <c r="G132" s="51">
        <v>0.24299999999999999</v>
      </c>
      <c r="H132" s="58"/>
      <c r="I132" s="45">
        <v>2.0000000000000019E-5</v>
      </c>
      <c r="J132" s="51">
        <v>0.82099999999999995</v>
      </c>
      <c r="K132" s="51"/>
      <c r="L132" s="51">
        <v>0.41099999999999998</v>
      </c>
      <c r="M132" s="58"/>
      <c r="N132" s="51">
        <v>0.156</v>
      </c>
      <c r="O132" s="51">
        <v>1.7999999999999999E-2</v>
      </c>
      <c r="P132" s="51">
        <v>2.8000000000000001E-2</v>
      </c>
      <c r="Q132" s="51">
        <v>5.1999999999999998E-2</v>
      </c>
      <c r="R132" s="51">
        <v>2.1600000000000008E-2</v>
      </c>
    </row>
    <row r="133" spans="3:20" x14ac:dyDescent="0.2">
      <c r="C133" s="42">
        <v>41709.527777777781</v>
      </c>
      <c r="D133" s="57">
        <v>70</v>
      </c>
      <c r="E133" s="57">
        <f t="shared" si="8"/>
        <v>1.8450980400142569</v>
      </c>
      <c r="F133" s="57">
        <f t="shared" si="9"/>
        <v>1.9821899999999999</v>
      </c>
      <c r="G133" s="58"/>
      <c r="H133" s="58"/>
      <c r="I133" s="64"/>
      <c r="J133" s="58"/>
      <c r="K133" s="58"/>
      <c r="L133" s="58"/>
      <c r="M133" s="58"/>
      <c r="N133" s="58"/>
      <c r="O133" s="58"/>
      <c r="P133" s="58"/>
      <c r="Q133" s="58"/>
      <c r="R133" s="58"/>
    </row>
    <row r="134" spans="3:20" x14ac:dyDescent="0.2">
      <c r="C134" s="42">
        <v>41739.375</v>
      </c>
      <c r="D134" s="57">
        <v>153</v>
      </c>
      <c r="E134" s="57">
        <f t="shared" si="8"/>
        <v>2.1846914308175989</v>
      </c>
      <c r="F134" s="57">
        <f t="shared" si="9"/>
        <v>4.3325009999999997</v>
      </c>
      <c r="G134" s="51">
        <v>1.256</v>
      </c>
      <c r="H134" s="58"/>
      <c r="I134" s="45">
        <v>4.6999999999999999E-4</v>
      </c>
      <c r="J134" s="51">
        <v>1.617</v>
      </c>
      <c r="K134" s="51">
        <v>8.5000000000000006E-3</v>
      </c>
      <c r="L134" s="51">
        <v>1.917</v>
      </c>
      <c r="M134" s="51">
        <v>1.0199999999999999E-2</v>
      </c>
      <c r="N134" s="51">
        <v>0.27300000000000002</v>
      </c>
      <c r="O134" s="51">
        <v>0.14649999999999999</v>
      </c>
      <c r="P134" s="51">
        <v>6.5000000000000002E-2</v>
      </c>
      <c r="Q134" s="51">
        <v>0.104</v>
      </c>
      <c r="R134" s="51">
        <v>0.11539999999999999</v>
      </c>
      <c r="S134">
        <f t="shared" ref="S134:S153" si="10">M134/G134</f>
        <v>8.1210191082802547E-3</v>
      </c>
      <c r="T134">
        <f t="shared" ref="T134:T171" si="11">M134/L134</f>
        <v>5.3208137715179959E-3</v>
      </c>
    </row>
    <row r="135" spans="3:20" x14ac:dyDescent="0.2">
      <c r="C135" s="42">
        <v>41739.569444444445</v>
      </c>
      <c r="D135" s="57">
        <v>153</v>
      </c>
      <c r="E135" s="57">
        <f t="shared" si="8"/>
        <v>2.1846914308175989</v>
      </c>
      <c r="F135" s="57">
        <f t="shared" si="9"/>
        <v>4.3325009999999997</v>
      </c>
      <c r="G135" s="51">
        <v>1.6080000000000001</v>
      </c>
      <c r="H135" s="58"/>
      <c r="I135" s="45">
        <v>5.4999999999999992E-4</v>
      </c>
      <c r="J135" s="51">
        <v>0.93500000000000005</v>
      </c>
      <c r="K135" s="51">
        <v>1.1300000000000001E-2</v>
      </c>
      <c r="L135" s="51">
        <v>2.5059999999999998</v>
      </c>
      <c r="M135" s="51">
        <v>1.5400000000000002E-2</v>
      </c>
      <c r="N135" s="51">
        <v>0.57999999999999996</v>
      </c>
      <c r="O135" s="51">
        <v>0.12350000000000003</v>
      </c>
      <c r="P135" s="51"/>
      <c r="Q135" s="51">
        <v>0.28699999999999998</v>
      </c>
      <c r="R135" s="51">
        <v>0.11729999999999999</v>
      </c>
      <c r="S135">
        <f t="shared" si="10"/>
        <v>9.5771144278606977E-3</v>
      </c>
      <c r="T135">
        <f t="shared" si="11"/>
        <v>6.145251396648046E-3</v>
      </c>
    </row>
    <row r="136" spans="3:20" x14ac:dyDescent="0.2">
      <c r="C136" s="42">
        <v>41760.364583333336</v>
      </c>
      <c r="D136" s="57">
        <v>186</v>
      </c>
      <c r="E136" s="57">
        <f t="shared" si="8"/>
        <v>2.2695129442179165</v>
      </c>
      <c r="F136" s="57">
        <f t="shared" si="9"/>
        <v>5.2669619999999995</v>
      </c>
      <c r="G136" s="51">
        <v>0.38</v>
      </c>
      <c r="H136" s="58"/>
      <c r="I136" s="45">
        <v>1.2000000000000002E-4</v>
      </c>
      <c r="J136" s="51"/>
      <c r="K136" s="51">
        <v>4.5999999999999999E-3</v>
      </c>
      <c r="L136" s="51">
        <v>0.65500000000000003</v>
      </c>
      <c r="M136" s="51">
        <v>4.0000000000000001E-3</v>
      </c>
      <c r="N136" s="51">
        <v>-0.157</v>
      </c>
      <c r="O136" s="51">
        <v>3.0799999999999998E-2</v>
      </c>
      <c r="P136" s="51"/>
      <c r="Q136" s="51">
        <v>-0.126</v>
      </c>
      <c r="R136" s="51">
        <v>3.6500000000000005E-2</v>
      </c>
      <c r="S136">
        <f t="shared" si="10"/>
        <v>1.0526315789473684E-2</v>
      </c>
      <c r="T136">
        <f t="shared" si="11"/>
        <v>6.1068702290076335E-3</v>
      </c>
    </row>
    <row r="137" spans="3:20" x14ac:dyDescent="0.2">
      <c r="C137" s="42">
        <v>41760.607638888891</v>
      </c>
      <c r="D137" s="57">
        <v>186</v>
      </c>
      <c r="E137" s="57">
        <f t="shared" si="8"/>
        <v>2.2695129442179165</v>
      </c>
      <c r="F137" s="57">
        <f t="shared" si="9"/>
        <v>5.2669619999999995</v>
      </c>
      <c r="G137" s="51">
        <v>0.41699999999999998</v>
      </c>
      <c r="H137" s="58"/>
      <c r="I137" s="45">
        <v>1.3999999999999999E-4</v>
      </c>
      <c r="J137" s="51">
        <v>1.0549999999999999</v>
      </c>
      <c r="K137" s="51">
        <v>4.7999999999999996E-3</v>
      </c>
      <c r="L137" s="51">
        <v>0.71599999999999997</v>
      </c>
      <c r="M137" s="51">
        <v>3.0999999999999995E-3</v>
      </c>
      <c r="N137" s="51">
        <v>0.17899999999999999</v>
      </c>
      <c r="O137" s="51">
        <v>3.3899999999999993E-2</v>
      </c>
      <c r="P137" s="51">
        <v>2E-3</v>
      </c>
      <c r="Q137" s="51">
        <v>7.0999999999999994E-2</v>
      </c>
      <c r="R137" s="51">
        <v>3.5000000000000003E-2</v>
      </c>
      <c r="S137">
        <f t="shared" si="10"/>
        <v>7.4340527577937644E-3</v>
      </c>
      <c r="T137">
        <f t="shared" si="11"/>
        <v>4.3296089385474858E-3</v>
      </c>
    </row>
    <row r="138" spans="3:20" x14ac:dyDescent="0.2">
      <c r="C138" s="42">
        <v>41796.347222222219</v>
      </c>
      <c r="D138" s="57">
        <v>2050</v>
      </c>
      <c r="E138" s="57">
        <f t="shared" si="8"/>
        <v>3.3117538610557542</v>
      </c>
      <c r="F138" s="57">
        <f t="shared" si="9"/>
        <v>58.049849999999999</v>
      </c>
      <c r="G138" s="51">
        <v>2.4620000000000002</v>
      </c>
      <c r="H138" s="58"/>
      <c r="I138" s="45">
        <v>6.2E-4</v>
      </c>
      <c r="J138" s="51">
        <v>0.14599999999999999</v>
      </c>
      <c r="K138" s="51">
        <v>1.6500000000000001E-2</v>
      </c>
      <c r="L138" s="51">
        <v>3.27</v>
      </c>
      <c r="M138" s="51">
        <v>0.05</v>
      </c>
      <c r="N138" s="51">
        <v>0.43099999999999999</v>
      </c>
      <c r="O138" s="51">
        <v>0.45910000000000001</v>
      </c>
      <c r="P138" s="51"/>
      <c r="Q138" s="51">
        <v>-7.4999999999999997E-2</v>
      </c>
      <c r="R138" s="51">
        <v>0.14730000000000001</v>
      </c>
      <c r="S138">
        <f t="shared" si="10"/>
        <v>2.0308692120227456E-2</v>
      </c>
      <c r="T138">
        <f t="shared" si="11"/>
        <v>1.5290519877675842E-2</v>
      </c>
    </row>
    <row r="139" spans="3:20" x14ac:dyDescent="0.2">
      <c r="C139" s="42">
        <v>41796.659722222219</v>
      </c>
      <c r="D139" s="57">
        <v>2050</v>
      </c>
      <c r="E139" s="57">
        <f t="shared" si="8"/>
        <v>3.3117538610557542</v>
      </c>
      <c r="F139" s="57">
        <f t="shared" si="9"/>
        <v>58.049849999999999</v>
      </c>
      <c r="G139" s="51">
        <v>1.9770000000000001</v>
      </c>
      <c r="H139" s="58"/>
      <c r="I139" s="45">
        <v>5.2000000000000006E-4</v>
      </c>
      <c r="J139" s="51">
        <v>1.016</v>
      </c>
      <c r="K139" s="51">
        <v>1.5799999999999998E-2</v>
      </c>
      <c r="L139" s="51">
        <v>2.4590000000000001</v>
      </c>
      <c r="M139" s="51">
        <v>4.4200000000000003E-2</v>
      </c>
      <c r="N139" s="51">
        <v>0.61</v>
      </c>
      <c r="O139" s="51">
        <v>0.35899999999999999</v>
      </c>
      <c r="P139" s="51"/>
      <c r="Q139" s="51">
        <v>0.10299999999999999</v>
      </c>
      <c r="R139" s="51">
        <v>0.12709999999999999</v>
      </c>
      <c r="S139">
        <f t="shared" si="10"/>
        <v>2.2357106727364694E-2</v>
      </c>
      <c r="T139">
        <f t="shared" si="11"/>
        <v>1.7974786498576659E-2</v>
      </c>
    </row>
    <row r="140" spans="3:20" x14ac:dyDescent="0.2">
      <c r="C140" s="42">
        <v>41821.357638888891</v>
      </c>
      <c r="D140" s="57">
        <v>914</v>
      </c>
      <c r="E140" s="57">
        <f t="shared" si="8"/>
        <v>2.9609461957338312</v>
      </c>
      <c r="F140" s="57">
        <f t="shared" si="9"/>
        <v>25.881737999999999</v>
      </c>
      <c r="G140" s="51">
        <v>0.28899999999999998</v>
      </c>
      <c r="H140" s="58"/>
      <c r="I140" s="45">
        <v>2.1999999999999998E-4</v>
      </c>
      <c r="J140" s="51">
        <v>1.2529999999999999</v>
      </c>
      <c r="K140" s="51">
        <v>2.5999999999999999E-3</v>
      </c>
      <c r="L140" s="51">
        <v>0.39200000000000002</v>
      </c>
      <c r="M140" s="51">
        <v>4.4999999999999997E-3</v>
      </c>
      <c r="N140" s="51">
        <v>0.187</v>
      </c>
      <c r="O140" s="51">
        <v>3.4000000000000002E-2</v>
      </c>
      <c r="P140" s="51">
        <v>8.9999999999999993E-3</v>
      </c>
      <c r="Q140" s="51">
        <v>7.4999999999999997E-2</v>
      </c>
      <c r="R140" s="51">
        <v>2.6300000000000004E-2</v>
      </c>
      <c r="S140">
        <f t="shared" si="10"/>
        <v>1.5570934256055362E-2</v>
      </c>
      <c r="T140">
        <f t="shared" si="11"/>
        <v>1.1479591836734693E-2</v>
      </c>
    </row>
    <row r="141" spans="3:20" x14ac:dyDescent="0.2">
      <c r="C141" s="42">
        <v>41821.645833333336</v>
      </c>
      <c r="D141" s="57">
        <v>914</v>
      </c>
      <c r="E141" s="57">
        <f t="shared" si="8"/>
        <v>2.9609461957338312</v>
      </c>
      <c r="F141" s="57">
        <f t="shared" si="9"/>
        <v>25.881737999999999</v>
      </c>
      <c r="G141" s="51">
        <v>0.35349999999999998</v>
      </c>
      <c r="H141" s="58"/>
      <c r="I141" s="45">
        <v>8.9999999999999992E-5</v>
      </c>
      <c r="J141" s="51">
        <v>-6.9000000000000006E-2</v>
      </c>
      <c r="K141" s="51">
        <v>3.3E-3</v>
      </c>
      <c r="L141" s="51">
        <v>0.435</v>
      </c>
      <c r="M141" s="51">
        <v>5.0999999999999995E-3</v>
      </c>
      <c r="N141" s="51">
        <v>2.8000000000000001E-2</v>
      </c>
      <c r="O141" s="51">
        <v>3.0799999999999998E-2</v>
      </c>
      <c r="P141" s="51"/>
      <c r="Q141" s="51">
        <v>-0.03</v>
      </c>
      <c r="R141" s="51">
        <v>1.4500000000000001E-2</v>
      </c>
      <c r="S141">
        <f t="shared" si="10"/>
        <v>1.4427157001414427E-2</v>
      </c>
      <c r="T141">
        <f t="shared" si="11"/>
        <v>1.1724137931034481E-2</v>
      </c>
    </row>
    <row r="142" spans="3:20" x14ac:dyDescent="0.2">
      <c r="C142" s="42">
        <v>41852.322916666664</v>
      </c>
      <c r="D142" s="57">
        <v>309</v>
      </c>
      <c r="E142" s="57">
        <f t="shared" si="8"/>
        <v>2.4899584794248346</v>
      </c>
      <c r="F142" s="57">
        <f t="shared" si="9"/>
        <v>8.7499529999999996</v>
      </c>
      <c r="G142" s="51">
        <v>0.67900000000000005</v>
      </c>
      <c r="H142" s="58"/>
      <c r="I142" s="45">
        <v>5.9999999999999995E-5</v>
      </c>
      <c r="J142" s="51">
        <v>0.80600000000000005</v>
      </c>
      <c r="K142" s="51">
        <v>2.5999999999999999E-3</v>
      </c>
      <c r="L142" s="51">
        <v>0.64200000000000002</v>
      </c>
      <c r="M142" s="51">
        <v>3.5000000000000001E-3</v>
      </c>
      <c r="N142" s="51">
        <v>0.40899999999999997</v>
      </c>
      <c r="O142" s="51">
        <v>3.3299999999999996E-2</v>
      </c>
      <c r="P142" s="51">
        <v>1.6E-2</v>
      </c>
      <c r="Q142" s="51">
        <v>0.113</v>
      </c>
      <c r="R142" s="51">
        <v>2.0800000000000006E-2</v>
      </c>
      <c r="S142">
        <f t="shared" si="10"/>
        <v>5.1546391752577319E-3</v>
      </c>
      <c r="T142">
        <f t="shared" si="11"/>
        <v>5.451713395638629E-3</v>
      </c>
    </row>
    <row r="143" spans="3:20" x14ac:dyDescent="0.2">
      <c r="C143" s="42">
        <v>41852.645833333336</v>
      </c>
      <c r="D143" s="57">
        <v>309</v>
      </c>
      <c r="E143" s="57">
        <f t="shared" si="8"/>
        <v>2.4899584794248346</v>
      </c>
      <c r="F143" s="57">
        <f t="shared" si="9"/>
        <v>8.7499529999999996</v>
      </c>
      <c r="G143" s="51">
        <v>0.39600000000000002</v>
      </c>
      <c r="H143" s="58"/>
      <c r="I143" s="45">
        <v>8.9999999999999992E-5</v>
      </c>
      <c r="J143" s="51">
        <v>1.58</v>
      </c>
      <c r="K143" s="51"/>
      <c r="L143" s="51">
        <v>0.495</v>
      </c>
      <c r="M143" s="51">
        <v>2.5999999999999999E-3</v>
      </c>
      <c r="N143" s="51">
        <v>0.23</v>
      </c>
      <c r="O143" s="51">
        <v>1.9900000000000004E-2</v>
      </c>
      <c r="P143" s="51">
        <v>4.0000000000000001E-3</v>
      </c>
      <c r="Q143" s="51">
        <v>6.9000000000000006E-2</v>
      </c>
      <c r="R143" s="51">
        <v>1.6699999999999996E-2</v>
      </c>
      <c r="S143">
        <f t="shared" si="10"/>
        <v>6.5656565656565654E-3</v>
      </c>
      <c r="T143">
        <f t="shared" si="11"/>
        <v>5.2525252525252525E-3</v>
      </c>
    </row>
    <row r="144" spans="3:20" x14ac:dyDescent="0.2">
      <c r="C144" s="42">
        <v>41864.361111111109</v>
      </c>
      <c r="D144" s="57">
        <v>175</v>
      </c>
      <c r="E144" s="57">
        <f t="shared" si="8"/>
        <v>2.2430380486862944</v>
      </c>
      <c r="F144" s="57">
        <f t="shared" si="9"/>
        <v>4.9554749999999999</v>
      </c>
      <c r="G144" s="58"/>
      <c r="H144" s="58"/>
      <c r="I144" s="64"/>
      <c r="J144" s="58"/>
      <c r="K144" s="58"/>
      <c r="L144" s="58"/>
      <c r="M144" s="58"/>
      <c r="N144" s="58"/>
      <c r="O144" s="58"/>
      <c r="P144" s="58"/>
      <c r="Q144" s="58"/>
      <c r="R144" s="58"/>
    </row>
    <row r="145" spans="1:20" x14ac:dyDescent="0.2">
      <c r="C145" s="42">
        <v>41887.34375</v>
      </c>
      <c r="D145" s="57">
        <v>118</v>
      </c>
      <c r="E145" s="57">
        <f t="shared" si="8"/>
        <v>2.0718820073061255</v>
      </c>
      <c r="F145" s="57">
        <f t="shared" si="9"/>
        <v>3.3414059999999997</v>
      </c>
      <c r="G145" s="51">
        <v>4.2999999999999997E-2</v>
      </c>
      <c r="H145" s="58"/>
      <c r="I145" s="45">
        <v>7.9999999999999993E-5</v>
      </c>
      <c r="J145" s="51">
        <v>1.494</v>
      </c>
      <c r="K145" s="51"/>
      <c r="L145" s="51">
        <v>9.9000000000000005E-2</v>
      </c>
      <c r="M145" s="51"/>
      <c r="N145" s="51">
        <v>0.17</v>
      </c>
      <c r="O145" s="51">
        <v>8.800000000000004E-3</v>
      </c>
      <c r="P145" s="51">
        <v>8.0000000000000002E-3</v>
      </c>
      <c r="Q145" s="51">
        <v>0.159</v>
      </c>
      <c r="R145" s="51">
        <v>4.0999999999999977E-3</v>
      </c>
    </row>
    <row r="146" spans="1:20" x14ac:dyDescent="0.2">
      <c r="C146" s="42">
        <v>41887.572916666664</v>
      </c>
      <c r="D146" s="57">
        <v>118</v>
      </c>
      <c r="E146" s="57">
        <f t="shared" si="8"/>
        <v>2.0718820073061255</v>
      </c>
      <c r="F146" s="57">
        <f t="shared" si="9"/>
        <v>3.3414059999999997</v>
      </c>
      <c r="G146" s="51">
        <v>2.5000000000000001E-2</v>
      </c>
      <c r="H146" s="58"/>
      <c r="I146" s="45"/>
      <c r="J146" s="51">
        <v>3.99</v>
      </c>
      <c r="K146" s="51"/>
      <c r="L146" s="51">
        <v>9.1999999999999998E-2</v>
      </c>
      <c r="M146" s="51"/>
      <c r="N146" s="51">
        <v>0.40799999999999997</v>
      </c>
      <c r="O146" s="51">
        <v>8.9999999999999993E-3</v>
      </c>
      <c r="P146" s="51">
        <v>4.2000000000000003E-2</v>
      </c>
      <c r="Q146" s="51">
        <v>0.34799999999999998</v>
      </c>
      <c r="R146" s="51">
        <v>5.3000000000000009E-3</v>
      </c>
    </row>
    <row r="147" spans="1:20" x14ac:dyDescent="0.2">
      <c r="C147" s="42">
        <v>41914.461805555555</v>
      </c>
      <c r="D147" s="57">
        <v>342</v>
      </c>
      <c r="E147" s="57">
        <f t="shared" si="8"/>
        <v>2.5340261060561349</v>
      </c>
      <c r="F147" s="57">
        <f t="shared" si="9"/>
        <v>9.6844140000000003</v>
      </c>
      <c r="G147" s="51">
        <v>0.51500000000000001</v>
      </c>
      <c r="H147" s="58"/>
      <c r="I147" s="45">
        <v>1.0999999999999999E-4</v>
      </c>
      <c r="J147" s="51">
        <v>4.2370000000000001</v>
      </c>
      <c r="K147" s="51">
        <v>2.7000000000000001E-3</v>
      </c>
      <c r="L147" s="51">
        <v>0.52300000000000002</v>
      </c>
      <c r="M147" s="45">
        <v>2.0000000000000017E-4</v>
      </c>
      <c r="N147" s="51">
        <v>0.68</v>
      </c>
      <c r="O147" s="51">
        <v>4.6400000000000004E-2</v>
      </c>
      <c r="P147" s="51">
        <v>6.4000000000000001E-2</v>
      </c>
      <c r="Q147" s="51">
        <v>0.184</v>
      </c>
      <c r="R147" s="51">
        <v>3.2500000000000001E-2</v>
      </c>
      <c r="S147">
        <f t="shared" si="10"/>
        <v>3.8834951456310709E-4</v>
      </c>
      <c r="T147">
        <f t="shared" si="11"/>
        <v>3.8240917782026801E-4</v>
      </c>
    </row>
    <row r="148" spans="1:20" ht="11.25" customHeight="1" x14ac:dyDescent="0.2">
      <c r="C148" s="42">
        <v>41914.614583333336</v>
      </c>
      <c r="D148" s="57">
        <v>342</v>
      </c>
      <c r="E148" s="57">
        <f t="shared" si="8"/>
        <v>2.5340261060561349</v>
      </c>
      <c r="F148" s="57">
        <f t="shared" si="9"/>
        <v>9.6844140000000003</v>
      </c>
      <c r="G148" s="51">
        <v>0.48699999999999999</v>
      </c>
      <c r="H148" s="58"/>
      <c r="I148" s="45">
        <v>1.1000000000000002E-4</v>
      </c>
      <c r="J148" s="51">
        <v>3.278</v>
      </c>
      <c r="K148" s="51">
        <v>2.8999999999999994E-3</v>
      </c>
      <c r="L148" s="51">
        <v>0.50600000000000001</v>
      </c>
      <c r="M148" s="51"/>
      <c r="N148" s="51">
        <v>0.44600000000000001</v>
      </c>
      <c r="O148" s="51">
        <v>4.3900000000000008E-2</v>
      </c>
      <c r="P148" s="51">
        <v>1.6E-2</v>
      </c>
      <c r="Q148" s="51">
        <v>0.158</v>
      </c>
      <c r="R148" s="51">
        <v>2.7600000000000003E-2</v>
      </c>
    </row>
    <row r="149" spans="1:20" x14ac:dyDescent="0.2">
      <c r="C149" s="42">
        <v>41918.677083333336</v>
      </c>
      <c r="D149" s="57">
        <v>285</v>
      </c>
      <c r="E149" s="57">
        <f t="shared" si="8"/>
        <v>2.4548448600085102</v>
      </c>
      <c r="F149" s="57">
        <f t="shared" si="9"/>
        <v>8.0703449999999997</v>
      </c>
      <c r="G149" s="58"/>
      <c r="H149" s="58"/>
      <c r="I149" s="64"/>
      <c r="J149" s="58"/>
      <c r="K149" s="58"/>
      <c r="L149" s="58"/>
      <c r="M149" s="58"/>
      <c r="N149" s="58"/>
      <c r="O149" s="58"/>
      <c r="P149" s="58"/>
      <c r="Q149" s="58"/>
      <c r="R149" s="58"/>
    </row>
    <row r="150" spans="1:20" ht="13.5" customHeight="1" x14ac:dyDescent="0.2">
      <c r="C150" s="42">
        <v>41950.340277777781</v>
      </c>
      <c r="D150" s="57">
        <v>123</v>
      </c>
      <c r="E150" s="57">
        <f t="shared" si="8"/>
        <v>2.0899051114393981</v>
      </c>
      <c r="F150" s="57">
        <f t="shared" si="9"/>
        <v>3.4829909999999997</v>
      </c>
      <c r="G150" s="51">
        <v>0.13700000000000001</v>
      </c>
      <c r="H150" s="58"/>
      <c r="I150" s="64"/>
      <c r="J150" s="51">
        <v>2.754</v>
      </c>
      <c r="K150" s="51">
        <v>1.5E-3</v>
      </c>
      <c r="L150" s="51">
        <v>0.189</v>
      </c>
      <c r="M150" s="51">
        <v>5.0000000000000001E-4</v>
      </c>
      <c r="N150" s="51">
        <v>-0.125</v>
      </c>
      <c r="O150" s="51">
        <v>1.35E-2</v>
      </c>
      <c r="P150" s="51">
        <v>2.9000000000000001E-2</v>
      </c>
      <c r="Q150" s="51">
        <v>0.29399999999999998</v>
      </c>
      <c r="R150" s="51">
        <v>1.0599999999999995E-2</v>
      </c>
      <c r="S150">
        <f t="shared" si="10"/>
        <v>3.6496350364963502E-3</v>
      </c>
      <c r="T150">
        <f t="shared" si="11"/>
        <v>2.6455026455026454E-3</v>
      </c>
    </row>
    <row r="151" spans="1:20" ht="13.5" customHeight="1" x14ac:dyDescent="0.2">
      <c r="C151" s="42">
        <v>41950.565972222219</v>
      </c>
      <c r="D151" s="57">
        <v>123</v>
      </c>
      <c r="E151" s="57">
        <f t="shared" si="8"/>
        <v>2.0899051114393981</v>
      </c>
      <c r="F151" s="57">
        <f t="shared" si="9"/>
        <v>3.4829909999999997</v>
      </c>
      <c r="G151" s="51">
        <v>0.16200000000000001</v>
      </c>
      <c r="H151" s="58"/>
      <c r="I151" s="64"/>
      <c r="J151" s="51">
        <v>0.16500000000000001</v>
      </c>
      <c r="K151" s="51">
        <v>1.9999999999999974E-4</v>
      </c>
      <c r="L151" s="51">
        <v>0.24099999999999999</v>
      </c>
      <c r="M151" s="51">
        <v>5.9999999999999962E-4</v>
      </c>
      <c r="N151" s="51">
        <v>6.6000000000000003E-2</v>
      </c>
      <c r="O151" s="51">
        <v>1.1799999999999982E-2</v>
      </c>
      <c r="P151" s="51"/>
      <c r="Q151" s="51"/>
      <c r="R151" s="51">
        <v>7.799999999999997E-3</v>
      </c>
      <c r="S151">
        <f t="shared" si="10"/>
        <v>3.7037037037037012E-3</v>
      </c>
      <c r="T151">
        <f t="shared" si="11"/>
        <v>2.489626556016596E-3</v>
      </c>
    </row>
    <row r="152" spans="1:20" ht="13.5" customHeight="1" x14ac:dyDescent="0.2">
      <c r="C152" s="42">
        <v>41978.375</v>
      </c>
      <c r="D152" s="57">
        <v>91</v>
      </c>
      <c r="E152" s="57">
        <f t="shared" si="8"/>
        <v>1.9590413923210936</v>
      </c>
      <c r="F152" s="57">
        <f t="shared" si="9"/>
        <v>2.5768469999999999</v>
      </c>
      <c r="G152" s="51">
        <v>0.17100000000000001</v>
      </c>
      <c r="H152" s="58"/>
      <c r="I152" s="64"/>
      <c r="J152" s="51">
        <v>6.8120000000000003</v>
      </c>
      <c r="K152" s="51"/>
      <c r="L152" s="51">
        <v>0.25800000000000001</v>
      </c>
      <c r="M152" s="51">
        <v>1.9E-3</v>
      </c>
      <c r="N152" s="51">
        <v>0.83399999999999996</v>
      </c>
      <c r="O152" s="51">
        <v>1.6699999999999989E-2</v>
      </c>
      <c r="P152" s="51">
        <v>0.13500000000000001</v>
      </c>
      <c r="Q152" s="51">
        <v>0.65800000000000003</v>
      </c>
      <c r="R152" s="51">
        <v>9.599999999999994E-3</v>
      </c>
      <c r="S152">
        <f t="shared" si="10"/>
        <v>1.111111111111111E-2</v>
      </c>
      <c r="T152">
        <f t="shared" si="11"/>
        <v>7.3643410852713177E-3</v>
      </c>
    </row>
    <row r="153" spans="1:20" ht="13.5" customHeight="1" x14ac:dyDescent="0.2">
      <c r="C153" s="42">
        <v>41978.614583333336</v>
      </c>
      <c r="D153" s="57">
        <v>91</v>
      </c>
      <c r="E153" s="57">
        <f t="shared" si="8"/>
        <v>1.9590413923210936</v>
      </c>
      <c r="F153" s="57">
        <f t="shared" si="9"/>
        <v>2.5768469999999999</v>
      </c>
      <c r="G153" s="51">
        <v>0.16</v>
      </c>
      <c r="H153" s="58"/>
      <c r="I153" s="64"/>
      <c r="J153" s="51">
        <v>1.3149999999999999</v>
      </c>
      <c r="K153" s="51"/>
      <c r="L153" s="51">
        <v>0.248</v>
      </c>
      <c r="M153" s="51">
        <v>5.0000000000000001E-4</v>
      </c>
      <c r="N153" s="51">
        <v>0.19700000000000001</v>
      </c>
      <c r="O153" s="51">
        <v>8.8000000000000109E-3</v>
      </c>
      <c r="P153" s="51">
        <v>4.7E-2</v>
      </c>
      <c r="Q153" s="51">
        <v>0.13100000000000001</v>
      </c>
      <c r="R153" s="51">
        <v>1.3700000000000002E-2</v>
      </c>
      <c r="S153">
        <f t="shared" si="10"/>
        <v>3.1250000000000002E-3</v>
      </c>
      <c r="T153">
        <f t="shared" si="11"/>
        <v>2.0161290322580645E-3</v>
      </c>
    </row>
    <row r="154" spans="1:20" ht="13.5" customHeight="1" x14ac:dyDescent="0.2">
      <c r="C154" s="42">
        <v>42136.34375</v>
      </c>
      <c r="D154" s="57">
        <v>289</v>
      </c>
      <c r="E154" s="57">
        <f t="shared" si="8"/>
        <v>2.4608978427565478</v>
      </c>
      <c r="F154" s="57">
        <f t="shared" si="9"/>
        <v>8.1836129999999994</v>
      </c>
      <c r="G154" s="58"/>
      <c r="H154" s="58"/>
      <c r="I154" s="64"/>
      <c r="J154" s="58"/>
      <c r="K154" s="58"/>
      <c r="L154" s="58"/>
      <c r="M154" s="58"/>
      <c r="N154" s="58"/>
      <c r="O154" s="58"/>
      <c r="P154" s="58"/>
      <c r="Q154" s="58"/>
      <c r="R154" s="58"/>
    </row>
    <row r="155" spans="1:20" x14ac:dyDescent="0.2">
      <c r="A155" t="s">
        <v>96</v>
      </c>
      <c r="C155" s="42">
        <v>42156.725694444445</v>
      </c>
      <c r="D155" s="57">
        <v>955</v>
      </c>
      <c r="E155" s="57">
        <f t="shared" si="8"/>
        <v>2.9800033715837464</v>
      </c>
      <c r="F155" s="57">
        <f t="shared" si="9"/>
        <v>27.042734999999997</v>
      </c>
      <c r="G155" s="58"/>
      <c r="H155" s="58"/>
      <c r="I155" s="64"/>
      <c r="J155" s="58"/>
      <c r="K155" s="58"/>
      <c r="L155" s="58"/>
      <c r="M155" s="58"/>
      <c r="N155" s="58"/>
      <c r="O155" s="58"/>
      <c r="P155" s="58"/>
      <c r="Q155" s="58"/>
      <c r="R155" s="58"/>
    </row>
    <row r="156" spans="1:20" x14ac:dyDescent="0.2">
      <c r="A156" t="s">
        <v>204</v>
      </c>
      <c r="C156" s="30" t="s">
        <v>68</v>
      </c>
      <c r="D156" s="63">
        <v>327</v>
      </c>
      <c r="E156" s="57">
        <v>2.514547752660286</v>
      </c>
      <c r="F156" s="57">
        <f t="shared" si="9"/>
        <v>9.2596589999999992</v>
      </c>
      <c r="G156" s="51">
        <v>0.06</v>
      </c>
      <c r="H156" s="58"/>
      <c r="I156" s="58"/>
      <c r="J156" s="58"/>
      <c r="K156" s="51">
        <v>2E-3</v>
      </c>
      <c r="L156" s="51">
        <v>0.15</v>
      </c>
      <c r="M156" s="51">
        <v>1E-3</v>
      </c>
      <c r="N156" s="51">
        <v>0</v>
      </c>
      <c r="O156" s="51">
        <v>8.0000000000000002E-3</v>
      </c>
      <c r="P156" s="51">
        <v>16</v>
      </c>
      <c r="Q156" s="58"/>
      <c r="R156" s="51">
        <v>1.6E-2</v>
      </c>
      <c r="S156" s="85">
        <f>M156/G156</f>
        <v>1.6666666666666666E-2</v>
      </c>
      <c r="T156" s="85">
        <f t="shared" si="11"/>
        <v>6.6666666666666671E-3</v>
      </c>
    </row>
    <row r="157" spans="1:20" x14ac:dyDescent="0.2">
      <c r="C157" s="30" t="s">
        <v>68</v>
      </c>
      <c r="D157" s="63">
        <v>2250</v>
      </c>
      <c r="E157" s="57">
        <v>3.3521825181113627</v>
      </c>
      <c r="F157" s="57">
        <f t="shared" si="9"/>
        <v>63.713249999999995</v>
      </c>
      <c r="G157" s="51">
        <v>0.65300000000000002</v>
      </c>
      <c r="H157" s="58"/>
      <c r="I157" s="58"/>
      <c r="J157" s="58"/>
      <c r="K157" s="51">
        <v>2.5000000000000001E-2</v>
      </c>
      <c r="L157" s="51">
        <v>1.5</v>
      </c>
      <c r="M157" s="51">
        <v>0.04</v>
      </c>
      <c r="N157" s="51">
        <v>35</v>
      </c>
      <c r="O157" s="51">
        <v>0.26900000000000002</v>
      </c>
      <c r="P157" s="51">
        <v>199</v>
      </c>
      <c r="Q157" s="58"/>
      <c r="R157" s="51">
        <v>0.192</v>
      </c>
      <c r="S157" s="85">
        <f t="shared" ref="S157:S171" si="12">M157/G157</f>
        <v>6.1255742725880552E-2</v>
      </c>
      <c r="T157" s="85">
        <f t="shared" si="11"/>
        <v>2.6666666666666668E-2</v>
      </c>
    </row>
    <row r="158" spans="1:20" x14ac:dyDescent="0.2">
      <c r="C158" s="30" t="s">
        <v>68</v>
      </c>
      <c r="D158" s="63">
        <v>2920</v>
      </c>
      <c r="E158" s="101">
        <v>3.4653828514484184</v>
      </c>
      <c r="F158" s="57">
        <f t="shared" si="9"/>
        <v>82.685639999999992</v>
      </c>
      <c r="G158" s="51">
        <v>0.48699999999999999</v>
      </c>
      <c r="H158" s="58"/>
      <c r="I158" s="58"/>
      <c r="J158" s="58"/>
      <c r="K158" s="51">
        <v>2.4E-2</v>
      </c>
      <c r="L158" s="51">
        <v>1.3</v>
      </c>
      <c r="M158" s="51">
        <v>4.4999999999999998E-2</v>
      </c>
      <c r="N158" s="51">
        <v>43</v>
      </c>
      <c r="O158" s="51">
        <v>0.30499999999999999</v>
      </c>
      <c r="P158" s="51">
        <v>187</v>
      </c>
      <c r="Q158" s="58"/>
      <c r="R158" s="51">
        <v>0.20300000000000001</v>
      </c>
      <c r="S158" s="85">
        <f t="shared" si="12"/>
        <v>9.2402464065708415E-2</v>
      </c>
      <c r="T158" s="85">
        <f t="shared" si="11"/>
        <v>3.461538461538461E-2</v>
      </c>
    </row>
    <row r="159" spans="1:20" x14ac:dyDescent="0.2">
      <c r="C159" s="30" t="s">
        <v>68</v>
      </c>
      <c r="D159" s="63">
        <v>1110</v>
      </c>
      <c r="E159" s="57">
        <v>3.0453229787866576</v>
      </c>
      <c r="F159" s="57">
        <f t="shared" si="9"/>
        <v>31.43187</v>
      </c>
      <c r="G159" s="51">
        <v>0.47399999999999998</v>
      </c>
      <c r="H159" s="58"/>
      <c r="I159" s="58"/>
      <c r="J159" s="58"/>
      <c r="K159" s="51">
        <v>4.0000000000000001E-3</v>
      </c>
      <c r="L159" s="51">
        <v>0.36</v>
      </c>
      <c r="M159" s="51">
        <v>8.0000000000000002E-3</v>
      </c>
      <c r="N159" s="58"/>
      <c r="O159" s="51">
        <v>6.9000000000000006E-2</v>
      </c>
      <c r="P159" s="51">
        <v>35</v>
      </c>
      <c r="Q159" s="58"/>
      <c r="R159" s="51">
        <v>4.2000000000000003E-2</v>
      </c>
      <c r="S159" s="85">
        <f t="shared" si="12"/>
        <v>1.687763713080169E-2</v>
      </c>
      <c r="T159" s="85">
        <f t="shared" si="11"/>
        <v>2.2222222222222223E-2</v>
      </c>
    </row>
    <row r="160" spans="1:20" x14ac:dyDescent="0.2">
      <c r="A160" t="s">
        <v>162</v>
      </c>
      <c r="B160" t="s">
        <v>191</v>
      </c>
      <c r="C160" s="55">
        <v>42464.708333333336</v>
      </c>
      <c r="D160" s="59">
        <v>355</v>
      </c>
      <c r="E160" s="57">
        <f t="shared" si="8"/>
        <v>2.5502283530550942</v>
      </c>
      <c r="F160" s="57">
        <f t="shared" si="9"/>
        <v>10.052534999999999</v>
      </c>
      <c r="G160" s="58"/>
      <c r="H160" s="58">
        <v>1.24E-3</v>
      </c>
      <c r="I160" s="64"/>
      <c r="J160" s="58"/>
      <c r="K160" s="62"/>
      <c r="L160" s="62">
        <v>0.66</v>
      </c>
      <c r="M160" s="62"/>
      <c r="N160" s="62"/>
      <c r="O160" s="62"/>
      <c r="P160" s="62"/>
      <c r="Q160" s="62"/>
      <c r="R160" s="62"/>
      <c r="S160" s="85"/>
      <c r="T160" s="85"/>
    </row>
    <row r="161" spans="1:20" x14ac:dyDescent="0.2">
      <c r="A161" t="s">
        <v>120</v>
      </c>
      <c r="B161" t="s">
        <v>110</v>
      </c>
      <c r="C161" s="55">
        <v>42478.677083333336</v>
      </c>
      <c r="D161" s="59">
        <v>701</v>
      </c>
      <c r="E161" s="57">
        <f t="shared" si="8"/>
        <v>2.8457180179666586</v>
      </c>
      <c r="F161" s="57">
        <f t="shared" si="9"/>
        <v>19.850217000000001</v>
      </c>
      <c r="G161" s="58"/>
      <c r="H161" s="58">
        <v>1.0999999999999998E-3</v>
      </c>
      <c r="I161" s="64"/>
      <c r="J161" s="58"/>
      <c r="K161" s="62"/>
      <c r="L161" s="62">
        <v>0.91199999999999992</v>
      </c>
      <c r="M161" s="62"/>
      <c r="N161" s="62"/>
      <c r="O161" s="62"/>
      <c r="P161" s="62"/>
      <c r="Q161" s="62"/>
      <c r="R161" s="62"/>
      <c r="S161" s="85"/>
      <c r="T161" s="85"/>
    </row>
    <row r="162" spans="1:20" x14ac:dyDescent="0.2">
      <c r="B162" t="s">
        <v>110</v>
      </c>
      <c r="C162" s="55">
        <v>42493.576388888891</v>
      </c>
      <c r="D162" s="59">
        <v>673</v>
      </c>
      <c r="E162" s="57">
        <f t="shared" si="8"/>
        <v>2.828015064223977</v>
      </c>
      <c r="F162" s="57">
        <f t="shared" si="9"/>
        <v>19.057340999999997</v>
      </c>
      <c r="G162" s="51">
        <v>0.34299999999999997</v>
      </c>
      <c r="H162" s="58">
        <v>6.9000000000000008E-4</v>
      </c>
      <c r="I162" s="64">
        <v>1.2799999999999999E-3</v>
      </c>
      <c r="J162" s="58"/>
      <c r="K162" s="62">
        <v>2.4799999999999999E-2</v>
      </c>
      <c r="L162" s="62">
        <v>0.55200000000000005</v>
      </c>
      <c r="M162" s="62">
        <v>1.0589999999999999E-2</v>
      </c>
      <c r="N162" s="62"/>
      <c r="O162" s="62">
        <v>0.05</v>
      </c>
      <c r="P162" s="62"/>
      <c r="Q162" s="62"/>
      <c r="R162" s="62">
        <v>4.5999999999999999E-2</v>
      </c>
      <c r="S162" s="85">
        <f t="shared" si="12"/>
        <v>3.0874635568513119E-2</v>
      </c>
      <c r="T162" s="85">
        <f t="shared" si="11"/>
        <v>1.9184782608695647E-2</v>
      </c>
    </row>
    <row r="163" spans="1:20" x14ac:dyDescent="0.2">
      <c r="B163" t="s">
        <v>110</v>
      </c>
      <c r="C163" s="55">
        <v>42501.416666666664</v>
      </c>
      <c r="D163" s="59">
        <v>1440</v>
      </c>
      <c r="E163" s="57">
        <f t="shared" si="8"/>
        <v>3.1583624920952498</v>
      </c>
      <c r="F163" s="57">
        <f t="shared" si="9"/>
        <v>40.776479999999999</v>
      </c>
      <c r="G163" s="51">
        <v>1.53</v>
      </c>
      <c r="H163" s="58">
        <v>1.0499999999999999E-3</v>
      </c>
      <c r="I163" s="64">
        <v>4.7999999999999996E-4</v>
      </c>
      <c r="J163" s="58"/>
      <c r="K163" s="62">
        <v>1.6799999999999999E-2</v>
      </c>
      <c r="L163" s="62">
        <v>1.77</v>
      </c>
      <c r="M163" s="62">
        <v>1.8500000000000003E-2</v>
      </c>
      <c r="N163" s="62"/>
      <c r="O163" s="62">
        <v>0.16600000000000001</v>
      </c>
      <c r="P163" s="62"/>
      <c r="Q163" s="62"/>
      <c r="R163" s="62">
        <v>0.125</v>
      </c>
      <c r="S163" s="85">
        <f t="shared" si="12"/>
        <v>1.2091503267973858E-2</v>
      </c>
      <c r="T163" s="85">
        <f t="shared" si="11"/>
        <v>1.0451977401129945E-2</v>
      </c>
    </row>
    <row r="164" spans="1:20" x14ac:dyDescent="0.2">
      <c r="B164" t="s">
        <v>110</v>
      </c>
      <c r="C164" s="55">
        <v>42509.628472222219</v>
      </c>
      <c r="D164" s="59">
        <v>1730</v>
      </c>
      <c r="E164" s="57">
        <f t="shared" si="8"/>
        <v>3.2380461031287955</v>
      </c>
      <c r="F164" s="57">
        <f t="shared" si="9"/>
        <v>48.988409999999995</v>
      </c>
      <c r="G164" s="51">
        <v>0.38</v>
      </c>
      <c r="H164" s="58">
        <v>5.6999999999999998E-4</v>
      </c>
      <c r="I164" s="64"/>
      <c r="J164" s="58"/>
      <c r="K164" s="62">
        <v>1.2800000000000001E-2</v>
      </c>
      <c r="L164" s="62">
        <v>1.9200000000000002</v>
      </c>
      <c r="M164" s="62">
        <v>2.65E-3</v>
      </c>
      <c r="N164" s="62"/>
      <c r="O164" s="62">
        <v>0.155</v>
      </c>
      <c r="P164" s="62"/>
      <c r="Q164" s="62"/>
      <c r="R164" s="62">
        <v>0.05</v>
      </c>
      <c r="S164" s="85">
        <f t="shared" si="12"/>
        <v>6.973684210526316E-3</v>
      </c>
      <c r="T164" s="85">
        <f t="shared" si="11"/>
        <v>1.3802083333333333E-3</v>
      </c>
    </row>
    <row r="165" spans="1:20" x14ac:dyDescent="0.2">
      <c r="B165" t="s">
        <v>110</v>
      </c>
      <c r="C165" s="55">
        <v>42516.590277777781</v>
      </c>
      <c r="D165" s="101">
        <v>2560</v>
      </c>
      <c r="E165" s="57">
        <f t="shared" si="8"/>
        <v>3.4082399653118496</v>
      </c>
      <c r="F165" s="57">
        <f t="shared" si="9"/>
        <v>72.491519999999994</v>
      </c>
      <c r="G165" s="51">
        <v>2.19</v>
      </c>
      <c r="H165" s="58">
        <v>1.56E-3</v>
      </c>
      <c r="I165" s="64">
        <v>4.7999999999999996E-4</v>
      </c>
      <c r="J165" s="58"/>
      <c r="K165" s="62">
        <v>2.58E-2</v>
      </c>
      <c r="L165" s="62">
        <v>2.36</v>
      </c>
      <c r="M165" s="62">
        <v>2.0110000000000003E-2</v>
      </c>
      <c r="N165" s="62"/>
      <c r="O165" s="62">
        <v>0.23699999999999999</v>
      </c>
      <c r="P165" s="62"/>
      <c r="Q165" s="62"/>
      <c r="R165" s="62">
        <v>0.10400000000000001</v>
      </c>
      <c r="S165" s="85">
        <f t="shared" si="12"/>
        <v>9.1826484018264851E-3</v>
      </c>
      <c r="T165" s="85">
        <f t="shared" si="11"/>
        <v>8.5211864406779681E-3</v>
      </c>
    </row>
    <row r="166" spans="1:20" x14ac:dyDescent="0.2">
      <c r="B166" t="s">
        <v>110</v>
      </c>
      <c r="C166" s="55">
        <v>42527.691666666666</v>
      </c>
      <c r="D166" s="59">
        <v>5110</v>
      </c>
      <c r="E166" s="57">
        <f t="shared" si="8"/>
        <v>3.7084209001347128</v>
      </c>
      <c r="F166" s="57">
        <f t="shared" si="9"/>
        <v>144.69987</v>
      </c>
      <c r="G166" s="51">
        <v>4.3530000000000006</v>
      </c>
      <c r="H166" s="58">
        <v>5.6300000000000005E-3</v>
      </c>
      <c r="I166" s="64">
        <v>8.9000000000000006E-4</v>
      </c>
      <c r="J166" s="58">
        <v>2</v>
      </c>
      <c r="K166" s="62">
        <v>3.3599999999999998E-2</v>
      </c>
      <c r="L166" s="62">
        <v>7.9470000000000001</v>
      </c>
      <c r="M166" s="62">
        <v>9.8060000000000008E-2</v>
      </c>
      <c r="N166" s="62">
        <v>1.2999999999999998</v>
      </c>
      <c r="O166" s="62">
        <v>0.67499999999999993</v>
      </c>
      <c r="P166" s="62">
        <v>1.29</v>
      </c>
      <c r="Q166" s="62">
        <v>0.40000000000000013</v>
      </c>
      <c r="R166" s="62">
        <v>0.25800000000000001</v>
      </c>
      <c r="S166" s="85">
        <f t="shared" si="12"/>
        <v>2.2526992878474615E-2</v>
      </c>
      <c r="T166" s="85">
        <f t="shared" si="11"/>
        <v>1.2339247514785455E-2</v>
      </c>
    </row>
    <row r="167" spans="1:20" x14ac:dyDescent="0.2">
      <c r="B167" t="s">
        <v>110</v>
      </c>
      <c r="C167" s="55">
        <v>42527.71875</v>
      </c>
      <c r="D167" s="59">
        <v>5110</v>
      </c>
      <c r="E167" s="57">
        <f t="shared" si="8"/>
        <v>3.7084209001347128</v>
      </c>
      <c r="F167" s="57">
        <f t="shared" si="9"/>
        <v>144.69987</v>
      </c>
      <c r="G167" s="51">
        <v>3.3329999999999997</v>
      </c>
      <c r="H167" s="58">
        <v>6.28E-3</v>
      </c>
      <c r="I167" s="64">
        <v>1.2799999999999999E-3</v>
      </c>
      <c r="J167" s="58"/>
      <c r="K167" s="62">
        <v>4.9799999999999997E-2</v>
      </c>
      <c r="L167" s="62">
        <v>8.7320000000000011</v>
      </c>
      <c r="M167" s="62">
        <v>0.13880000000000001</v>
      </c>
      <c r="N167" s="62"/>
      <c r="O167" s="62">
        <v>1.05</v>
      </c>
      <c r="P167" s="62"/>
      <c r="Q167" s="62"/>
      <c r="R167" s="62">
        <v>0.38130000000000003</v>
      </c>
      <c r="S167" s="85">
        <f t="shared" si="12"/>
        <v>4.1644164416441649E-2</v>
      </c>
      <c r="T167" s="85">
        <f t="shared" si="11"/>
        <v>1.5895556573522675E-2</v>
      </c>
    </row>
    <row r="168" spans="1:20" x14ac:dyDescent="0.2">
      <c r="B168" t="s">
        <v>110</v>
      </c>
      <c r="C168" s="55">
        <v>42528.434027777781</v>
      </c>
      <c r="D168" s="59">
        <v>4300</v>
      </c>
      <c r="E168" s="57">
        <f t="shared" si="8"/>
        <v>3.6334684555795866</v>
      </c>
      <c r="F168" s="57">
        <f t="shared" si="9"/>
        <v>121.76309999999999</v>
      </c>
      <c r="G168" s="51">
        <v>2.742</v>
      </c>
      <c r="H168" s="58">
        <v>2.8300000000000001E-3</v>
      </c>
      <c r="I168" s="64">
        <v>6.9999999999999999E-4</v>
      </c>
      <c r="J168" s="58">
        <v>2</v>
      </c>
      <c r="K168" s="62">
        <v>2.2400000000000003E-2</v>
      </c>
      <c r="L168" s="62">
        <v>4.5369999999999999</v>
      </c>
      <c r="M168" s="62">
        <v>6.0100000000000001E-2</v>
      </c>
      <c r="N168" s="62">
        <v>1</v>
      </c>
      <c r="O168" s="62">
        <v>0.47100000000000003</v>
      </c>
      <c r="P168" s="62">
        <v>0.85000000000000009</v>
      </c>
      <c r="Q168" s="62"/>
      <c r="R168" s="62">
        <v>0.20300000000000001</v>
      </c>
      <c r="S168" s="85">
        <f t="shared" si="12"/>
        <v>2.1918307804522245E-2</v>
      </c>
      <c r="T168" s="85">
        <f t="shared" si="11"/>
        <v>1.3246638748071414E-2</v>
      </c>
    </row>
    <row r="169" spans="1:20" x14ac:dyDescent="0.2">
      <c r="B169" t="s">
        <v>110</v>
      </c>
      <c r="C169" s="55">
        <v>42528.479166666664</v>
      </c>
      <c r="D169" s="59">
        <v>4300</v>
      </c>
      <c r="E169" s="57">
        <f t="shared" si="8"/>
        <v>3.6334684555795866</v>
      </c>
      <c r="F169" s="57">
        <f t="shared" si="9"/>
        <v>121.76309999999999</v>
      </c>
      <c r="G169" s="51">
        <v>2.9540000000000002</v>
      </c>
      <c r="H169" s="58">
        <v>3.2299999999999998E-3</v>
      </c>
      <c r="I169" s="64">
        <v>7.9000000000000001E-4</v>
      </c>
      <c r="J169" s="58"/>
      <c r="K169" s="62">
        <v>2.4500000000000001E-2</v>
      </c>
      <c r="L169" s="62">
        <v>4.8560000000000008</v>
      </c>
      <c r="M169" s="62">
        <v>6.7360000000000003E-2</v>
      </c>
      <c r="N169" s="62">
        <v>0.89999999999999991</v>
      </c>
      <c r="O169" s="62">
        <v>0.502</v>
      </c>
      <c r="P169" s="62">
        <v>0.84000000000000008</v>
      </c>
      <c r="Q169" s="62"/>
      <c r="R169" s="62">
        <v>0.2</v>
      </c>
      <c r="S169" s="85">
        <f t="shared" si="12"/>
        <v>2.2802979011509818E-2</v>
      </c>
      <c r="T169" s="85">
        <f t="shared" si="11"/>
        <v>1.387149917627677E-2</v>
      </c>
    </row>
    <row r="170" spans="1:20" x14ac:dyDescent="0.2">
      <c r="B170" t="s">
        <v>110</v>
      </c>
      <c r="C170" s="55">
        <v>42528.479166666664</v>
      </c>
      <c r="D170" s="59">
        <v>4300</v>
      </c>
      <c r="E170" s="57">
        <f t="shared" si="8"/>
        <v>3.6334684555795866</v>
      </c>
      <c r="F170" s="57">
        <f t="shared" si="9"/>
        <v>121.76309999999999</v>
      </c>
      <c r="G170" s="51">
        <v>2.5489999999999999</v>
      </c>
      <c r="H170" s="58">
        <v>2.5299999999999997E-3</v>
      </c>
      <c r="I170" s="64">
        <v>6.0999999999999997E-4</v>
      </c>
      <c r="J170" s="58">
        <v>1</v>
      </c>
      <c r="K170" s="62">
        <v>1.9400000000000001E-2</v>
      </c>
      <c r="L170" s="62">
        <v>4.1509999999999998</v>
      </c>
      <c r="M170" s="62">
        <v>5.1269999999999996E-2</v>
      </c>
      <c r="N170" s="62">
        <v>0.69999999999999973</v>
      </c>
      <c r="O170" s="62">
        <v>0.39900000000000002</v>
      </c>
      <c r="P170" s="62">
        <v>0.72</v>
      </c>
      <c r="Q170" s="62">
        <v>0.10000000000000009</v>
      </c>
      <c r="R170" s="62">
        <v>0.16</v>
      </c>
      <c r="S170" s="85">
        <f t="shared" si="12"/>
        <v>2.0113770105923891E-2</v>
      </c>
      <c r="T170" s="85">
        <f t="shared" si="11"/>
        <v>1.2351240664900023E-2</v>
      </c>
    </row>
    <row r="171" spans="1:20" x14ac:dyDescent="0.2">
      <c r="B171" t="s">
        <v>110</v>
      </c>
      <c r="C171" s="55">
        <v>42536.604166666664</v>
      </c>
      <c r="D171" s="59">
        <v>2750</v>
      </c>
      <c r="E171" s="57">
        <f t="shared" si="8"/>
        <v>3.4393326938302629</v>
      </c>
      <c r="F171" s="57">
        <f t="shared" si="9"/>
        <v>77.871749999999992</v>
      </c>
      <c r="G171" s="51">
        <v>0.90600000000000003</v>
      </c>
      <c r="H171" s="58">
        <v>9.6999999999999994E-4</v>
      </c>
      <c r="I171" s="64">
        <v>4.9000000000000009E-4</v>
      </c>
      <c r="J171" s="58"/>
      <c r="K171" s="62">
        <v>1.3800000000000002E-2</v>
      </c>
      <c r="L171" s="62">
        <v>1.2899999999999998</v>
      </c>
      <c r="M171" s="62">
        <v>1.9999999999999997E-2</v>
      </c>
      <c r="N171" s="62"/>
      <c r="O171" s="62">
        <v>0.16499999999999998</v>
      </c>
      <c r="P171" s="62"/>
      <c r="Q171" s="62"/>
      <c r="R171" s="62">
        <v>4.1999999999999996E-2</v>
      </c>
      <c r="S171" s="85">
        <f t="shared" si="12"/>
        <v>2.2075055187637964E-2</v>
      </c>
      <c r="T171" s="85">
        <f t="shared" si="11"/>
        <v>1.5503875968992248E-2</v>
      </c>
    </row>
    <row r="172" spans="1:20" x14ac:dyDescent="0.2">
      <c r="P172" s="1"/>
    </row>
  </sheetData>
  <pageMargins left="0.7" right="0.7" top="0.75" bottom="0.75" header="0.3" footer="0.3"/>
  <pageSetup paperSize="3" scale="25" orientation="landscape" r:id="rId1"/>
  <headerFooter>
    <oddFooter>&amp;L&amp;Z&amp;F&amp;R &amp;D &amp;T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topLeftCell="A10" workbookViewId="0">
      <selection activeCell="I25" sqref="I25"/>
    </sheetView>
  </sheetViews>
  <sheetFormatPr defaultRowHeight="12.75" x14ac:dyDescent="0.2"/>
  <cols>
    <col min="1" max="1" width="12.28515625" customWidth="1"/>
    <col min="2" max="2" width="15" customWidth="1"/>
    <col min="4" max="4" width="28.28515625" customWidth="1"/>
    <col min="6" max="6" width="10.140625" customWidth="1"/>
    <col min="7" max="7" width="10.28515625" customWidth="1"/>
    <col min="14" max="14" width="10.42578125" customWidth="1"/>
    <col min="16" max="16" width="11.85546875" customWidth="1"/>
    <col min="17" max="17" width="11.42578125" customWidth="1"/>
    <col min="20" max="20" width="10.42578125" customWidth="1"/>
    <col min="21" max="21" width="11.42578125" customWidth="1"/>
  </cols>
  <sheetData>
    <row r="1" spans="1:23" ht="23.25" x14ac:dyDescent="0.35">
      <c r="A1" s="11" t="s">
        <v>75</v>
      </c>
      <c r="E1" s="12" t="s">
        <v>76</v>
      </c>
      <c r="G1" s="17" t="s">
        <v>77</v>
      </c>
    </row>
    <row r="3" spans="1:23" ht="19.5" thickBot="1" x14ac:dyDescent="0.35">
      <c r="G3" s="10" t="s">
        <v>80</v>
      </c>
      <c r="M3" s="18" t="s">
        <v>203</v>
      </c>
    </row>
    <row r="4" spans="1:23" ht="60.75" thickBot="1" x14ac:dyDescent="0.3">
      <c r="A4" s="13" t="s">
        <v>37</v>
      </c>
      <c r="B4" s="14" t="s">
        <v>38</v>
      </c>
      <c r="C4" s="14" t="s">
        <v>74</v>
      </c>
      <c r="D4" s="14"/>
      <c r="E4" s="15" t="s">
        <v>60</v>
      </c>
      <c r="F4" s="15" t="s">
        <v>39</v>
      </c>
      <c r="G4" s="15" t="s">
        <v>40</v>
      </c>
      <c r="H4" s="15" t="s">
        <v>41</v>
      </c>
      <c r="I4" s="15" t="s">
        <v>42</v>
      </c>
      <c r="J4" s="15" t="s">
        <v>79</v>
      </c>
      <c r="K4" s="15"/>
      <c r="L4" s="15" t="s">
        <v>43</v>
      </c>
      <c r="M4" s="15" t="s">
        <v>44</v>
      </c>
      <c r="N4" s="15" t="s">
        <v>45</v>
      </c>
      <c r="O4" s="15" t="s">
        <v>46</v>
      </c>
      <c r="P4" s="15" t="s">
        <v>47</v>
      </c>
      <c r="Q4" s="15" t="s">
        <v>48</v>
      </c>
      <c r="R4" s="15" t="s">
        <v>49</v>
      </c>
      <c r="S4" s="15" t="s">
        <v>50</v>
      </c>
      <c r="T4" s="15" t="s">
        <v>51</v>
      </c>
      <c r="U4" s="15" t="s">
        <v>52</v>
      </c>
      <c r="V4" s="15" t="s">
        <v>53</v>
      </c>
      <c r="W4" s="16" t="s">
        <v>54</v>
      </c>
    </row>
    <row r="5" spans="1:23" s="3" customFormat="1" ht="12" customHeight="1" x14ac:dyDescent="0.2">
      <c r="A5" s="3" t="s">
        <v>55</v>
      </c>
      <c r="B5" s="3" t="s">
        <v>56</v>
      </c>
      <c r="C5" s="3">
        <v>11</v>
      </c>
      <c r="D5" s="3" t="s">
        <v>61</v>
      </c>
      <c r="E5" s="3">
        <v>7</v>
      </c>
      <c r="F5" s="3">
        <v>3.9E-2</v>
      </c>
      <c r="G5" s="3">
        <v>5.8999999999999997E-2</v>
      </c>
      <c r="H5" s="3">
        <v>1E-3</v>
      </c>
      <c r="I5" s="3">
        <v>0</v>
      </c>
      <c r="L5" s="3">
        <v>6.0000000000000001E-3</v>
      </c>
      <c r="M5" s="3">
        <v>1.2999999999999999E-2</v>
      </c>
      <c r="N5" s="3">
        <v>1E-3</v>
      </c>
      <c r="O5" s="3">
        <v>0.05</v>
      </c>
      <c r="P5" s="3">
        <v>0.216</v>
      </c>
      <c r="Q5" s="3">
        <v>2E-3</v>
      </c>
      <c r="T5" s="3">
        <v>0.872</v>
      </c>
      <c r="U5" s="3">
        <v>2E-3</v>
      </c>
      <c r="V5" s="3">
        <v>0.46100000000000002</v>
      </c>
      <c r="W5" s="3">
        <v>1.2E-2</v>
      </c>
    </row>
    <row r="6" spans="1:23" s="3" customFormat="1" x14ac:dyDescent="0.2">
      <c r="A6" s="3" t="s">
        <v>55</v>
      </c>
      <c r="B6" s="3" t="s">
        <v>56</v>
      </c>
      <c r="C6" s="3">
        <v>24</v>
      </c>
      <c r="D6" s="3" t="s">
        <v>62</v>
      </c>
      <c r="E6" s="3">
        <v>65</v>
      </c>
      <c r="F6" s="3">
        <v>6.6000000000000003E-2</v>
      </c>
      <c r="G6" s="3">
        <v>2.3E-2</v>
      </c>
      <c r="I6" s="3">
        <v>0</v>
      </c>
      <c r="L6" s="3">
        <v>6.0000000000000001E-3</v>
      </c>
      <c r="M6" s="3">
        <v>6.0000000000000001E-3</v>
      </c>
      <c r="O6" s="3">
        <v>0.14000000000000001</v>
      </c>
      <c r="P6" s="3">
        <v>0</v>
      </c>
      <c r="Q6" s="3">
        <v>4.2000000000000003E-2</v>
      </c>
      <c r="T6" s="3">
        <v>0.81699999999999995</v>
      </c>
      <c r="U6" s="3">
        <v>2E-3</v>
      </c>
      <c r="V6" s="3">
        <v>0.31900000000000001</v>
      </c>
      <c r="W6" s="3">
        <v>2.1000000000000001E-2</v>
      </c>
    </row>
    <row r="7" spans="1:23" s="3" customFormat="1" x14ac:dyDescent="0.2">
      <c r="A7" s="3" t="s">
        <v>55</v>
      </c>
      <c r="B7" s="3" t="s">
        <v>56</v>
      </c>
      <c r="C7" s="3">
        <v>24</v>
      </c>
      <c r="D7" s="3" t="s">
        <v>63</v>
      </c>
      <c r="E7" s="3">
        <v>86</v>
      </c>
      <c r="F7" s="3">
        <v>0.41699999999999998</v>
      </c>
      <c r="G7" s="3">
        <v>1.1759999999999999</v>
      </c>
      <c r="H7" s="3">
        <v>0</v>
      </c>
      <c r="M7" s="3">
        <v>1.6E-2</v>
      </c>
      <c r="N7" s="3">
        <v>0.64100000000000001</v>
      </c>
      <c r="O7" s="3">
        <v>1.1499999999999999</v>
      </c>
      <c r="P7" s="3">
        <v>0.71699999999999997</v>
      </c>
      <c r="T7" s="3">
        <v>0.878</v>
      </c>
      <c r="U7" s="3">
        <v>3.0000000000000001E-3</v>
      </c>
      <c r="V7" s="3">
        <v>0.871</v>
      </c>
      <c r="W7" s="3">
        <v>8.9999999999999993E-3</v>
      </c>
    </row>
    <row r="8" spans="1:23" s="3" customFormat="1" x14ac:dyDescent="0.2">
      <c r="A8" s="3" t="s">
        <v>55</v>
      </c>
      <c r="B8" s="3" t="s">
        <v>56</v>
      </c>
      <c r="C8" s="3">
        <v>26</v>
      </c>
      <c r="D8" s="39" t="s">
        <v>64</v>
      </c>
      <c r="E8" s="39">
        <v>116</v>
      </c>
      <c r="F8" s="39">
        <v>0.04</v>
      </c>
      <c r="G8" s="39">
        <v>1.72</v>
      </c>
      <c r="H8" s="39">
        <v>3.0000000000000001E-3</v>
      </c>
      <c r="I8" s="39"/>
      <c r="J8" s="39"/>
      <c r="K8" s="39"/>
      <c r="L8" s="39">
        <v>6.0000000000000001E-3</v>
      </c>
      <c r="M8" s="39">
        <v>2.1999999999999999E-2</v>
      </c>
      <c r="N8" s="39">
        <v>0.67700000000000005</v>
      </c>
      <c r="O8" s="39">
        <v>1.73</v>
      </c>
      <c r="P8" s="39">
        <v>0.34699999999999998</v>
      </c>
      <c r="Q8" s="39">
        <v>1.6E-2</v>
      </c>
      <c r="R8" s="39"/>
      <c r="S8" s="39"/>
      <c r="T8" s="39">
        <v>0.91300000000000003</v>
      </c>
      <c r="U8" s="39">
        <v>2E-3</v>
      </c>
      <c r="V8" s="39">
        <v>0.34699999999999998</v>
      </c>
      <c r="W8" s="39">
        <v>4.2000000000000003E-2</v>
      </c>
    </row>
    <row r="9" spans="1:23" s="3" customFormat="1" x14ac:dyDescent="0.2">
      <c r="A9" s="3" t="s">
        <v>55</v>
      </c>
      <c r="B9" s="3" t="s">
        <v>57</v>
      </c>
      <c r="C9" s="3">
        <v>26</v>
      </c>
      <c r="D9" s="39" t="s">
        <v>64</v>
      </c>
      <c r="E9" s="39">
        <v>901</v>
      </c>
      <c r="F9" s="39">
        <v>2.1999999999999999E-2</v>
      </c>
      <c r="G9" s="39">
        <v>0.76700000000000002</v>
      </c>
      <c r="H9" s="39"/>
      <c r="I9" s="39">
        <v>1E-3</v>
      </c>
      <c r="J9" s="39">
        <v>20</v>
      </c>
      <c r="K9" s="39"/>
      <c r="L9" s="39">
        <v>3.0000000000000001E-3</v>
      </c>
      <c r="M9" s="39">
        <v>5.0999999999999997E-2</v>
      </c>
      <c r="N9" s="39"/>
      <c r="O9" s="39">
        <v>2.2999999999999998</v>
      </c>
      <c r="P9" s="39">
        <v>0.34</v>
      </c>
      <c r="Q9" s="39">
        <v>0.19900000000000001</v>
      </c>
      <c r="R9" s="39"/>
      <c r="S9" s="39">
        <v>3.5000000000000003E-2</v>
      </c>
      <c r="T9" s="39">
        <v>0.18</v>
      </c>
      <c r="U9" s="39">
        <v>3.6999999999999998E-2</v>
      </c>
      <c r="V9" s="39">
        <v>0.31</v>
      </c>
      <c r="W9" s="39">
        <v>0.27600000000000002</v>
      </c>
    </row>
    <row r="10" spans="1:23" s="3" customFormat="1" x14ac:dyDescent="0.2">
      <c r="A10" s="3" t="s">
        <v>55</v>
      </c>
      <c r="B10" s="3" t="s">
        <v>58</v>
      </c>
      <c r="C10" s="3">
        <v>26</v>
      </c>
      <c r="D10" s="39" t="s">
        <v>64</v>
      </c>
      <c r="E10" s="40">
        <v>1670</v>
      </c>
      <c r="F10" s="39">
        <v>4.2999999999999997E-2</v>
      </c>
      <c r="G10" s="39">
        <v>0.51900000000000002</v>
      </c>
      <c r="H10" s="39"/>
      <c r="I10" s="39">
        <v>1E-3</v>
      </c>
      <c r="J10" s="39">
        <v>16</v>
      </c>
      <c r="K10" s="39"/>
      <c r="L10" s="39">
        <v>3.0000000000000001E-3</v>
      </c>
      <c r="M10" s="39">
        <v>3.9E-2</v>
      </c>
      <c r="N10" s="39"/>
      <c r="O10" s="39">
        <v>1.6</v>
      </c>
      <c r="P10" s="39">
        <v>0.23</v>
      </c>
      <c r="Q10" s="39">
        <v>0.187</v>
      </c>
      <c r="R10" s="39"/>
      <c r="S10" s="39">
        <v>4.2999999999999997E-2</v>
      </c>
      <c r="T10" s="39">
        <v>0.14000000000000001</v>
      </c>
      <c r="U10" s="39">
        <v>1.9E-2</v>
      </c>
      <c r="V10" s="39">
        <v>0.16</v>
      </c>
      <c r="W10" s="39">
        <v>0.2</v>
      </c>
    </row>
    <row r="11" spans="1:23" s="3" customFormat="1" x14ac:dyDescent="0.2">
      <c r="A11" s="3" t="s">
        <v>55</v>
      </c>
      <c r="B11" s="3" t="s">
        <v>59</v>
      </c>
      <c r="C11" s="3">
        <v>26</v>
      </c>
      <c r="D11" s="39" t="s">
        <v>64</v>
      </c>
      <c r="E11" s="39">
        <v>584</v>
      </c>
      <c r="F11" s="39">
        <v>5.1999999999999998E-2</v>
      </c>
      <c r="G11" s="39">
        <v>0.53300000000000003</v>
      </c>
      <c r="H11" s="39"/>
      <c r="I11" s="39"/>
      <c r="J11" s="39">
        <v>36</v>
      </c>
      <c r="K11" s="39"/>
      <c r="L11" s="39">
        <v>7.0000000000000001E-3</v>
      </c>
      <c r="M11" s="39">
        <v>6.0000000000000001E-3</v>
      </c>
      <c r="N11" s="39">
        <v>9.9000000000000005E-2</v>
      </c>
      <c r="O11" s="39">
        <v>0.75</v>
      </c>
      <c r="P11" s="39">
        <v>9.5000000000000001E-2</v>
      </c>
      <c r="Q11" s="39">
        <v>3.5000000000000003E-2</v>
      </c>
      <c r="R11" s="39"/>
      <c r="S11" s="39"/>
      <c r="T11" s="39">
        <v>0.39</v>
      </c>
      <c r="U11" s="39">
        <v>5.2999999999999999E-2</v>
      </c>
      <c r="V11" s="39"/>
      <c r="W11" s="39">
        <v>7.4999999999999997E-2</v>
      </c>
    </row>
    <row r="12" spans="1:23" s="3" customFormat="1" x14ac:dyDescent="0.2">
      <c r="A12" s="3" t="s">
        <v>55</v>
      </c>
      <c r="B12" s="3" t="s">
        <v>56</v>
      </c>
      <c r="C12" s="3">
        <v>73</v>
      </c>
      <c r="D12" s="3" t="s">
        <v>65</v>
      </c>
      <c r="E12" s="3">
        <v>232</v>
      </c>
      <c r="F12" s="3">
        <v>0.1</v>
      </c>
      <c r="G12" s="3">
        <v>0.35399999999999998</v>
      </c>
      <c r="H12" s="3">
        <v>0</v>
      </c>
      <c r="L12" s="3">
        <v>3.0000000000000001E-3</v>
      </c>
      <c r="M12" s="3">
        <v>6.0000000000000001E-3</v>
      </c>
      <c r="N12" s="3">
        <v>1.2E-2</v>
      </c>
      <c r="O12" s="3">
        <v>0.56000000000000005</v>
      </c>
      <c r="P12" s="3">
        <v>0.127</v>
      </c>
      <c r="Q12" s="3">
        <v>2.3E-2</v>
      </c>
      <c r="R12" s="3">
        <v>2.3E-2</v>
      </c>
      <c r="T12" s="3">
        <v>0.86799999999999999</v>
      </c>
      <c r="U12" s="3">
        <v>4.0000000000000001E-3</v>
      </c>
      <c r="V12" s="3">
        <v>0.154</v>
      </c>
      <c r="W12" s="3">
        <v>3.5000000000000003E-2</v>
      </c>
    </row>
    <row r="13" spans="1:23" s="3" customFormat="1" x14ac:dyDescent="0.2">
      <c r="A13" s="3" t="s">
        <v>55</v>
      </c>
      <c r="B13" s="3" t="s">
        <v>56</v>
      </c>
      <c r="C13" s="3">
        <v>81</v>
      </c>
      <c r="D13" s="3" t="s">
        <v>66</v>
      </c>
      <c r="E13" s="3">
        <v>237</v>
      </c>
      <c r="F13" s="3">
        <v>8.7999999999999995E-2</v>
      </c>
      <c r="G13" s="3">
        <v>0.11799999999999999</v>
      </c>
      <c r="L13" s="3">
        <v>2E-3</v>
      </c>
      <c r="M13" s="3">
        <v>2E-3</v>
      </c>
      <c r="O13" s="3">
        <v>0.16</v>
      </c>
      <c r="P13" s="3">
        <v>6.8000000000000005E-2</v>
      </c>
      <c r="R13" s="3">
        <v>2.5000000000000001E-2</v>
      </c>
      <c r="T13" s="3">
        <v>0.877</v>
      </c>
      <c r="U13" s="3">
        <v>0.02</v>
      </c>
      <c r="V13" s="3">
        <v>9.1999999999999998E-2</v>
      </c>
      <c r="W13" s="3">
        <v>6.0000000000000001E-3</v>
      </c>
    </row>
    <row r="14" spans="1:23" s="3" customFormat="1" x14ac:dyDescent="0.2">
      <c r="A14" s="3" t="s">
        <v>55</v>
      </c>
      <c r="B14" s="3" t="s">
        <v>56</v>
      </c>
      <c r="C14" s="3">
        <v>101</v>
      </c>
      <c r="D14" s="3" t="s">
        <v>67</v>
      </c>
      <c r="E14" s="3">
        <v>283</v>
      </c>
      <c r="F14" s="3">
        <v>0.08</v>
      </c>
      <c r="G14" s="3">
        <v>6.7000000000000004E-2</v>
      </c>
      <c r="H14" s="3">
        <v>1E-3</v>
      </c>
      <c r="L14" s="3">
        <v>8.0000000000000002E-3</v>
      </c>
      <c r="M14" s="3">
        <v>2E-3</v>
      </c>
      <c r="N14" s="3">
        <v>3.0000000000000001E-3</v>
      </c>
      <c r="O14" s="3">
        <v>0.17</v>
      </c>
      <c r="P14" s="3">
        <v>7.0000000000000007E-2</v>
      </c>
      <c r="Q14" s="3">
        <v>0.01</v>
      </c>
      <c r="T14" s="3">
        <v>0.81699999999999995</v>
      </c>
      <c r="U14" s="3">
        <v>6.0000000000000001E-3</v>
      </c>
      <c r="V14" s="3">
        <v>6.3E-2</v>
      </c>
      <c r="W14" s="3">
        <v>1.0999999999999999E-2</v>
      </c>
    </row>
    <row r="15" spans="1:23" s="3" customFormat="1" x14ac:dyDescent="0.2">
      <c r="A15" s="3" t="s">
        <v>55</v>
      </c>
      <c r="B15" s="30" t="s">
        <v>56</v>
      </c>
      <c r="C15" s="30">
        <v>105</v>
      </c>
      <c r="D15" s="30" t="s">
        <v>68</v>
      </c>
      <c r="E15" s="30">
        <v>327</v>
      </c>
      <c r="F15" s="30">
        <v>9.7000000000000003E-2</v>
      </c>
      <c r="G15" s="30">
        <v>0.06</v>
      </c>
      <c r="H15" s="30">
        <v>1E-3</v>
      </c>
      <c r="I15" s="30"/>
      <c r="J15" s="30"/>
      <c r="K15" s="30"/>
      <c r="L15" s="30"/>
      <c r="M15" s="30">
        <v>2E-3</v>
      </c>
      <c r="N15" s="30">
        <v>4.0000000000000001E-3</v>
      </c>
      <c r="O15" s="30">
        <v>0.15</v>
      </c>
      <c r="P15" s="30">
        <v>0.11700000000000001</v>
      </c>
      <c r="Q15" s="30">
        <v>8.0000000000000002E-3</v>
      </c>
      <c r="R15" s="30"/>
      <c r="S15" s="30">
        <v>1E-3</v>
      </c>
      <c r="T15" s="30">
        <v>0.626</v>
      </c>
      <c r="U15" s="30"/>
      <c r="V15" s="30">
        <v>3.2000000000000001E-2</v>
      </c>
      <c r="W15" s="30">
        <v>1.6E-2</v>
      </c>
    </row>
    <row r="16" spans="1:23" s="3" customFormat="1" x14ac:dyDescent="0.2">
      <c r="A16" s="3" t="s">
        <v>55</v>
      </c>
      <c r="B16" s="30" t="s">
        <v>57</v>
      </c>
      <c r="C16" s="30">
        <v>105</v>
      </c>
      <c r="D16" s="30" t="s">
        <v>68</v>
      </c>
      <c r="E16" s="31">
        <v>2250</v>
      </c>
      <c r="F16" s="30">
        <v>0.02</v>
      </c>
      <c r="G16" s="30">
        <v>0.65300000000000002</v>
      </c>
      <c r="H16" s="30"/>
      <c r="I16" s="30">
        <v>1E-3</v>
      </c>
      <c r="J16" s="30">
        <v>23</v>
      </c>
      <c r="K16" s="30"/>
      <c r="L16" s="30">
        <v>2E-3</v>
      </c>
      <c r="M16" s="30">
        <v>2.5000000000000001E-2</v>
      </c>
      <c r="N16" s="30"/>
      <c r="O16" s="30">
        <v>1.5</v>
      </c>
      <c r="P16" s="30">
        <v>2.5000000000000001E-2</v>
      </c>
      <c r="Q16" s="30">
        <v>0.26900000000000002</v>
      </c>
      <c r="R16" s="30"/>
      <c r="S16" s="30">
        <v>0.04</v>
      </c>
      <c r="T16" s="30">
        <v>0.18</v>
      </c>
      <c r="U16" s="30">
        <v>4.2000000000000003E-2</v>
      </c>
      <c r="V16" s="30">
        <v>0.03</v>
      </c>
      <c r="W16" s="30">
        <v>0.192</v>
      </c>
    </row>
    <row r="17" spans="1:23" s="3" customFormat="1" x14ac:dyDescent="0.2">
      <c r="A17" s="3" t="s">
        <v>55</v>
      </c>
      <c r="B17" s="30" t="s">
        <v>58</v>
      </c>
      <c r="C17" s="30">
        <v>105</v>
      </c>
      <c r="D17" s="30" t="s">
        <v>68</v>
      </c>
      <c r="E17" s="31">
        <v>2920</v>
      </c>
      <c r="F17" s="30">
        <v>0.04</v>
      </c>
      <c r="G17" s="30">
        <v>0.48699999999999999</v>
      </c>
      <c r="H17" s="30"/>
      <c r="I17" s="30">
        <v>1E-3</v>
      </c>
      <c r="J17" s="30">
        <v>23</v>
      </c>
      <c r="K17" s="30"/>
      <c r="L17" s="30">
        <v>3.0000000000000001E-3</v>
      </c>
      <c r="M17" s="30">
        <v>2.4E-2</v>
      </c>
      <c r="N17" s="30"/>
      <c r="O17" s="30">
        <v>1.3</v>
      </c>
      <c r="P17" s="30">
        <v>5.0000000000000001E-3</v>
      </c>
      <c r="Q17" s="30">
        <v>0.30499999999999999</v>
      </c>
      <c r="R17" s="30"/>
      <c r="S17" s="30">
        <v>4.4999999999999998E-2</v>
      </c>
      <c r="T17" s="30">
        <v>0.19</v>
      </c>
      <c r="U17" s="30">
        <v>4.4999999999999998E-2</v>
      </c>
      <c r="V17" s="30">
        <v>1.9E-2</v>
      </c>
      <c r="W17" s="30">
        <v>0.20300000000000001</v>
      </c>
    </row>
    <row r="18" spans="1:23" s="3" customFormat="1" x14ac:dyDescent="0.2">
      <c r="A18" s="3" t="s">
        <v>55</v>
      </c>
      <c r="B18" s="30" t="s">
        <v>59</v>
      </c>
      <c r="C18" s="30">
        <v>105</v>
      </c>
      <c r="D18" s="30" t="s">
        <v>68</v>
      </c>
      <c r="E18" s="31">
        <v>1110</v>
      </c>
      <c r="F18" s="30">
        <v>3.1E-2</v>
      </c>
      <c r="G18" s="30">
        <v>0.47399999999999998</v>
      </c>
      <c r="H18" s="30"/>
      <c r="I18" s="30"/>
      <c r="J18" s="30">
        <v>40</v>
      </c>
      <c r="K18" s="30"/>
      <c r="L18" s="30">
        <v>7.0000000000000001E-3</v>
      </c>
      <c r="M18" s="30">
        <v>4.0000000000000001E-3</v>
      </c>
      <c r="N18" s="30"/>
      <c r="O18" s="30">
        <v>0.36</v>
      </c>
      <c r="P18" s="30">
        <v>4.2000000000000003E-2</v>
      </c>
      <c r="Q18" s="30">
        <v>6.9000000000000006E-2</v>
      </c>
      <c r="R18" s="30"/>
      <c r="S18" s="30">
        <v>8.0000000000000002E-3</v>
      </c>
      <c r="T18" s="30">
        <v>0.45</v>
      </c>
      <c r="U18" s="30">
        <v>7.4999999999999997E-2</v>
      </c>
      <c r="V18" s="30"/>
      <c r="W18" s="30">
        <v>4.2000000000000003E-2</v>
      </c>
    </row>
    <row r="19" spans="1:23" s="3" customFormat="1" x14ac:dyDescent="0.2">
      <c r="A19" s="3" t="s">
        <v>55</v>
      </c>
      <c r="B19" s="30" t="s">
        <v>56</v>
      </c>
      <c r="C19" s="30">
        <v>106</v>
      </c>
      <c r="D19" s="30" t="s">
        <v>69</v>
      </c>
      <c r="E19" s="30">
        <v>340</v>
      </c>
      <c r="F19" s="30">
        <v>8.5000000000000006E-2</v>
      </c>
      <c r="G19" s="30">
        <v>3.9E-2</v>
      </c>
      <c r="H19" s="30">
        <v>2E-3</v>
      </c>
      <c r="I19" s="30"/>
      <c r="J19" s="30"/>
      <c r="K19" s="30"/>
      <c r="L19" s="30"/>
      <c r="M19" s="30">
        <v>2E-3</v>
      </c>
      <c r="N19" s="30"/>
      <c r="O19" s="30">
        <v>0.13</v>
      </c>
      <c r="P19" s="30">
        <v>0.10199999999999999</v>
      </c>
      <c r="Q19" s="30">
        <v>8.0000000000000002E-3</v>
      </c>
      <c r="R19" s="30">
        <v>3.0000000000000001E-3</v>
      </c>
      <c r="S19" s="30"/>
      <c r="T19" s="30">
        <v>0.40500000000000003</v>
      </c>
      <c r="U19" s="30">
        <v>0.01</v>
      </c>
      <c r="V19" s="30">
        <v>2.9000000000000001E-2</v>
      </c>
      <c r="W19" s="30">
        <v>1.0999999999999999E-2</v>
      </c>
    </row>
    <row r="20" spans="1:23" s="3" customFormat="1" x14ac:dyDescent="0.2">
      <c r="A20" s="3" t="s">
        <v>55</v>
      </c>
      <c r="B20" s="3" t="s">
        <v>56</v>
      </c>
      <c r="C20" s="3">
        <v>122</v>
      </c>
      <c r="D20" s="3" t="s">
        <v>70</v>
      </c>
      <c r="E20" s="3">
        <v>341</v>
      </c>
      <c r="F20" s="3">
        <v>7.9000000000000001E-2</v>
      </c>
      <c r="G20" s="3">
        <v>2.9000000000000001E-2</v>
      </c>
      <c r="L20" s="3">
        <v>2E-3</v>
      </c>
      <c r="M20" s="3">
        <v>4.0000000000000001E-3</v>
      </c>
      <c r="O20" s="3">
        <v>0.1</v>
      </c>
      <c r="P20" s="3">
        <v>5.5E-2</v>
      </c>
      <c r="Q20" s="3">
        <v>6.0000000000000001E-3</v>
      </c>
      <c r="R20" s="3">
        <v>0.01</v>
      </c>
      <c r="S20" s="3">
        <v>0</v>
      </c>
      <c r="T20" s="3">
        <v>0.68799999999999994</v>
      </c>
      <c r="U20" s="3">
        <v>1.0999999999999999E-2</v>
      </c>
      <c r="V20" s="3">
        <v>2.9000000000000001E-2</v>
      </c>
      <c r="W20" s="3">
        <v>1.4999999999999999E-2</v>
      </c>
    </row>
    <row r="21" spans="1:23" s="3" customFormat="1" x14ac:dyDescent="0.2">
      <c r="A21" s="3" t="s">
        <v>55</v>
      </c>
      <c r="B21" s="3" t="s">
        <v>56</v>
      </c>
      <c r="C21" s="3">
        <v>136</v>
      </c>
      <c r="D21" s="3" t="s">
        <v>71</v>
      </c>
      <c r="E21" s="3">
        <v>341</v>
      </c>
      <c r="F21" s="3">
        <v>9.7000000000000003E-2</v>
      </c>
      <c r="G21" s="3">
        <v>0.05</v>
      </c>
      <c r="H21" s="3">
        <v>5.0000000000000001E-3</v>
      </c>
      <c r="I21" s="3">
        <v>0</v>
      </c>
      <c r="M21" s="3">
        <v>2E-3</v>
      </c>
      <c r="O21" s="3">
        <v>0.1</v>
      </c>
      <c r="P21" s="3">
        <v>2.5999999999999999E-2</v>
      </c>
      <c r="Q21" s="3">
        <v>8.0000000000000002E-3</v>
      </c>
      <c r="T21" s="3">
        <v>1.03</v>
      </c>
      <c r="U21" s="3">
        <v>0</v>
      </c>
      <c r="V21" s="3">
        <v>1.7000000000000001E-2</v>
      </c>
      <c r="W21" s="3">
        <v>1.2999999999999999E-2</v>
      </c>
    </row>
    <row r="22" spans="1:23" s="3" customFormat="1" x14ac:dyDescent="0.2">
      <c r="A22" s="3" t="s">
        <v>55</v>
      </c>
      <c r="B22" s="3" t="s">
        <v>56</v>
      </c>
      <c r="C22" s="3">
        <v>138</v>
      </c>
      <c r="D22" s="3" t="s">
        <v>72</v>
      </c>
      <c r="E22" s="3">
        <v>341</v>
      </c>
      <c r="F22" s="3">
        <v>9.2999999999999999E-2</v>
      </c>
      <c r="G22" s="3">
        <v>5.7000000000000002E-2</v>
      </c>
      <c r="H22" s="3">
        <v>2E-3</v>
      </c>
      <c r="M22" s="3">
        <v>2E-3</v>
      </c>
      <c r="O22" s="3">
        <v>0.1</v>
      </c>
      <c r="P22" s="3">
        <v>2.1999999999999999E-2</v>
      </c>
      <c r="Q22" s="3">
        <v>8.9999999999999993E-3</v>
      </c>
      <c r="S22" s="3">
        <v>1E-3</v>
      </c>
      <c r="T22" s="3">
        <v>0.49399999999999999</v>
      </c>
      <c r="U22" s="3">
        <v>4.0000000000000001E-3</v>
      </c>
      <c r="V22" s="3">
        <v>6.0000000000000001E-3</v>
      </c>
      <c r="W22" s="3">
        <v>0.01</v>
      </c>
    </row>
    <row r="23" spans="1:23" s="3" customFormat="1" x14ac:dyDescent="0.2">
      <c r="A23" s="3" t="s">
        <v>55</v>
      </c>
      <c r="B23" s="3" t="s">
        <v>57</v>
      </c>
      <c r="C23" s="3">
        <v>138</v>
      </c>
      <c r="D23" s="3" t="s">
        <v>72</v>
      </c>
      <c r="E23" s="9">
        <v>1980</v>
      </c>
      <c r="F23" s="3">
        <v>3.5000000000000003E-2</v>
      </c>
      <c r="G23" s="3">
        <v>0.123</v>
      </c>
      <c r="I23" s="3">
        <v>1E-3</v>
      </c>
      <c r="J23" s="3">
        <v>11.3</v>
      </c>
      <c r="L23" s="3">
        <v>2E-3</v>
      </c>
      <c r="M23" s="3">
        <v>0.02</v>
      </c>
      <c r="O23" s="3">
        <v>1.6</v>
      </c>
      <c r="P23" s="3">
        <v>7.0000000000000001E-3</v>
      </c>
      <c r="Q23" s="3">
        <v>0.29199999999999998</v>
      </c>
      <c r="S23" s="3">
        <v>3.7999999999999999E-2</v>
      </c>
      <c r="T23" s="3">
        <v>0.2</v>
      </c>
      <c r="U23" s="3">
        <v>4.1000000000000002E-2</v>
      </c>
      <c r="V23" s="3">
        <v>1.4999999999999999E-2</v>
      </c>
      <c r="W23" s="3">
        <v>0.20599999999999999</v>
      </c>
    </row>
    <row r="24" spans="1:23" s="3" customFormat="1" x14ac:dyDescent="0.2">
      <c r="A24" s="3" t="s">
        <v>55</v>
      </c>
      <c r="B24" s="3" t="s">
        <v>58</v>
      </c>
      <c r="C24" s="3">
        <v>138</v>
      </c>
      <c r="D24" s="3" t="s">
        <v>72</v>
      </c>
      <c r="E24" s="9">
        <v>2470</v>
      </c>
      <c r="F24" s="3">
        <v>5.1999999999999998E-2</v>
      </c>
      <c r="G24" s="3">
        <v>9.2999999999999999E-2</v>
      </c>
      <c r="I24" s="3">
        <v>1E-3</v>
      </c>
      <c r="J24" s="3">
        <v>13</v>
      </c>
      <c r="L24" s="3">
        <v>3.0000000000000001E-3</v>
      </c>
      <c r="M24" s="3">
        <v>2.3E-2</v>
      </c>
      <c r="O24" s="3">
        <v>1.1000000000000001</v>
      </c>
      <c r="P24" s="3">
        <v>1.7999999999999999E-2</v>
      </c>
      <c r="Q24" s="3">
        <v>0.22800000000000001</v>
      </c>
      <c r="S24" s="3">
        <v>3.5999999999999997E-2</v>
      </c>
      <c r="T24" s="3">
        <v>0.14000000000000001</v>
      </c>
      <c r="U24" s="3">
        <v>3.4000000000000002E-2</v>
      </c>
      <c r="V24" s="3">
        <v>1.6E-2</v>
      </c>
      <c r="W24" s="3">
        <v>0.17599999999999999</v>
      </c>
    </row>
    <row r="25" spans="1:23" s="3" customFormat="1" x14ac:dyDescent="0.2">
      <c r="A25" s="3" t="s">
        <v>55</v>
      </c>
      <c r="B25" s="3" t="s">
        <v>59</v>
      </c>
      <c r="C25" s="3">
        <v>138</v>
      </c>
      <c r="D25" s="3" t="s">
        <v>72</v>
      </c>
      <c r="E25" s="3">
        <v>870</v>
      </c>
      <c r="F25" s="3">
        <v>3.5000000000000003E-2</v>
      </c>
      <c r="G25" s="3">
        <v>0.28899999999999998</v>
      </c>
      <c r="J25" s="3">
        <v>15</v>
      </c>
      <c r="L25" s="3">
        <v>7.0000000000000001E-3</v>
      </c>
      <c r="M25" s="3">
        <v>0.01</v>
      </c>
      <c r="O25" s="3">
        <v>0.28000000000000003</v>
      </c>
      <c r="P25" s="3">
        <v>0.31</v>
      </c>
      <c r="Q25" s="3">
        <v>3.9E-2</v>
      </c>
      <c r="T25" s="3">
        <v>0.23</v>
      </c>
      <c r="U25" s="3">
        <v>2.5999999999999999E-2</v>
      </c>
      <c r="V25" s="3">
        <v>1.7999999999999999E-2</v>
      </c>
      <c r="W25" s="3">
        <v>0.05</v>
      </c>
    </row>
    <row r="26" spans="1:23" s="3" customFormat="1" x14ac:dyDescent="0.2">
      <c r="A26" s="3" t="s">
        <v>55</v>
      </c>
      <c r="B26" s="3" t="s">
        <v>56</v>
      </c>
      <c r="C26" s="3">
        <v>172</v>
      </c>
      <c r="D26" s="3" t="s">
        <v>73</v>
      </c>
      <c r="E26" s="3">
        <v>341</v>
      </c>
      <c r="F26" s="3">
        <v>8.2000000000000003E-2</v>
      </c>
      <c r="G26" s="3">
        <v>4.7E-2</v>
      </c>
      <c r="H26" s="3">
        <v>2E-3</v>
      </c>
      <c r="L26" s="3">
        <v>2E-3</v>
      </c>
      <c r="M26" s="3">
        <v>2E-3</v>
      </c>
      <c r="O26" s="3">
        <v>0.09</v>
      </c>
      <c r="P26" s="3">
        <v>2.5999999999999999E-2</v>
      </c>
      <c r="Q26" s="3">
        <v>8.9999999999999993E-3</v>
      </c>
      <c r="T26" s="3">
        <v>0.17799999999999999</v>
      </c>
      <c r="U26" s="3">
        <v>1E-3</v>
      </c>
      <c r="W26" s="3">
        <v>6.0000000000000001E-3</v>
      </c>
    </row>
    <row r="27" spans="1:23" x14ac:dyDescent="0.2"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</sheetData>
  <sortState ref="A6:U27">
    <sortCondition ref="C6:C27"/>
  </sortState>
  <pageMargins left="0.7" right="0.7" top="0.75" bottom="0.75" header="0.3" footer="0.3"/>
  <pageSetup paperSize="3" scale="54" orientation="portrait" r:id="rId1"/>
  <headerFooter>
    <oddFooter>&amp;L&amp;Z&amp;F&amp;R&amp;D &amp;T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X58"/>
  <sheetViews>
    <sheetView topLeftCell="A10" workbookViewId="0">
      <selection activeCell="L53" sqref="L53"/>
    </sheetView>
  </sheetViews>
  <sheetFormatPr defaultRowHeight="12.75" x14ac:dyDescent="0.2"/>
  <cols>
    <col min="5" max="5" width="10.85546875" bestFit="1" customWidth="1"/>
    <col min="6" max="6" width="12.140625" bestFit="1" customWidth="1"/>
    <col min="7" max="7" width="10.42578125" bestFit="1" customWidth="1"/>
    <col min="8" max="8" width="16.5703125" bestFit="1" customWidth="1"/>
    <col min="18" max="18" width="15.5703125" bestFit="1" customWidth="1"/>
    <col min="19" max="19" width="11" bestFit="1" customWidth="1"/>
    <col min="20" max="20" width="9.42578125" bestFit="1" customWidth="1"/>
  </cols>
  <sheetData>
    <row r="1" spans="1:24" ht="23.25" x14ac:dyDescent="0.35">
      <c r="C1" s="11" t="s">
        <v>164</v>
      </c>
    </row>
    <row r="2" spans="1:24" ht="21" x14ac:dyDescent="0.35">
      <c r="B2" s="90" t="s">
        <v>165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</row>
    <row r="3" spans="1:24" ht="15.75" x14ac:dyDescent="0.25">
      <c r="C3" s="89" t="s">
        <v>155</v>
      </c>
      <c r="D3" s="89" t="s">
        <v>156</v>
      </c>
      <c r="E3" s="89" t="s">
        <v>157</v>
      </c>
      <c r="F3" s="89" t="s">
        <v>194</v>
      </c>
      <c r="G3" s="89" t="s">
        <v>146</v>
      </c>
      <c r="H3" s="89"/>
      <c r="I3" s="89"/>
      <c r="J3" s="89"/>
      <c r="M3" s="91" t="s">
        <v>166</v>
      </c>
    </row>
    <row r="4" spans="1:24" ht="15.75" x14ac:dyDescent="0.25">
      <c r="C4" s="89"/>
      <c r="D4" s="89" t="s">
        <v>158</v>
      </c>
      <c r="E4" s="89" t="s">
        <v>159</v>
      </c>
      <c r="F4" s="89" t="s">
        <v>194</v>
      </c>
      <c r="G4" s="89" t="s">
        <v>162</v>
      </c>
      <c r="H4" s="89" t="s">
        <v>163</v>
      </c>
      <c r="J4" s="89"/>
      <c r="M4" s="91" t="s">
        <v>167</v>
      </c>
    </row>
    <row r="5" spans="1:24" ht="15.75" x14ac:dyDescent="0.25">
      <c r="C5" s="89"/>
      <c r="D5" s="89" t="s">
        <v>160</v>
      </c>
      <c r="E5" s="89" t="s">
        <v>161</v>
      </c>
      <c r="F5" s="89" t="s">
        <v>194</v>
      </c>
      <c r="G5" s="89" t="s">
        <v>162</v>
      </c>
      <c r="H5" s="89"/>
      <c r="I5" s="89"/>
      <c r="J5" s="89"/>
      <c r="K5" s="1"/>
      <c r="L5" s="1"/>
      <c r="M5" s="95" t="s">
        <v>169</v>
      </c>
      <c r="N5" s="96"/>
      <c r="O5" s="97"/>
      <c r="P5" s="97"/>
      <c r="Q5" s="97"/>
      <c r="R5" s="97"/>
      <c r="S5" s="97"/>
    </row>
    <row r="6" spans="1:24" ht="15.75" x14ac:dyDescent="0.25">
      <c r="M6" s="92" t="s">
        <v>168</v>
      </c>
      <c r="N6" s="92"/>
      <c r="O6" s="93"/>
      <c r="Q6" s="98" t="s">
        <v>170</v>
      </c>
      <c r="R6" s="98"/>
      <c r="S6" s="98"/>
    </row>
    <row r="7" spans="1:24" ht="15.75" x14ac:dyDescent="0.25">
      <c r="C7" s="12" t="s">
        <v>122</v>
      </c>
      <c r="D7" s="12"/>
      <c r="E7" s="12"/>
      <c r="F7" s="12"/>
      <c r="G7" s="12"/>
      <c r="H7" s="12"/>
      <c r="I7" s="12"/>
      <c r="M7" t="s">
        <v>123</v>
      </c>
      <c r="O7" t="s">
        <v>124</v>
      </c>
    </row>
    <row r="8" spans="1:24" x14ac:dyDescent="0.2">
      <c r="G8" t="s">
        <v>125</v>
      </c>
      <c r="H8" s="3" t="s">
        <v>126</v>
      </c>
      <c r="M8" t="s">
        <v>127</v>
      </c>
    </row>
    <row r="9" spans="1:24" x14ac:dyDescent="0.2">
      <c r="A9" s="1" t="s">
        <v>113</v>
      </c>
      <c r="C9" s="2" t="s">
        <v>128</v>
      </c>
      <c r="D9" s="2" t="s">
        <v>129</v>
      </c>
      <c r="E9" s="2" t="s">
        <v>130</v>
      </c>
      <c r="F9" s="2" t="s">
        <v>131</v>
      </c>
      <c r="G9" s="2" t="s">
        <v>132</v>
      </c>
      <c r="H9" s="2" t="s">
        <v>133</v>
      </c>
      <c r="M9" t="s">
        <v>134</v>
      </c>
      <c r="N9" t="s">
        <v>135</v>
      </c>
      <c r="S9" t="s">
        <v>136</v>
      </c>
    </row>
    <row r="10" spans="1:24" x14ac:dyDescent="0.2">
      <c r="A10" s="74" t="s">
        <v>2</v>
      </c>
      <c r="B10" t="s">
        <v>125</v>
      </c>
      <c r="C10">
        <v>5000</v>
      </c>
      <c r="D10">
        <f>LOG10(C10)</f>
        <v>3.6989700043360187</v>
      </c>
      <c r="E10">
        <v>1.5802</v>
      </c>
      <c r="F10">
        <v>-5.2186000000000003</v>
      </c>
      <c r="G10">
        <f>(D10*E10)+F10</f>
        <v>0.62651240085177662</v>
      </c>
      <c r="H10" s="75">
        <f>EXP(G10)</f>
        <v>1.8710736319592611</v>
      </c>
      <c r="I10" t="s">
        <v>137</v>
      </c>
      <c r="M10" s="28">
        <f>H10</f>
        <v>1.8710736319592611</v>
      </c>
      <c r="N10" s="3">
        <v>3.5</v>
      </c>
      <c r="R10" t="s">
        <v>138</v>
      </c>
      <c r="T10" t="s">
        <v>2</v>
      </c>
    </row>
    <row r="11" spans="1:24" x14ac:dyDescent="0.2">
      <c r="A11" s="74"/>
      <c r="B11" t="s">
        <v>125</v>
      </c>
      <c r="C11">
        <v>5000</v>
      </c>
      <c r="D11">
        <f>LOG10(C11)</f>
        <v>3.6989700043360187</v>
      </c>
      <c r="E11">
        <v>1.6006</v>
      </c>
      <c r="F11">
        <v>-5.2817999999999996</v>
      </c>
      <c r="G11">
        <f>(D11*E11)+F11</f>
        <v>0.63877138894023222</v>
      </c>
      <c r="H11" s="75">
        <f>EXP(G11)</f>
        <v>1.8941522726908355</v>
      </c>
      <c r="I11" t="s">
        <v>139</v>
      </c>
      <c r="M11" s="28">
        <f>H11</f>
        <v>1.8941522726908355</v>
      </c>
      <c r="N11" s="3">
        <v>3.5</v>
      </c>
      <c r="R11" t="s">
        <v>128</v>
      </c>
      <c r="S11" s="3" t="s">
        <v>140</v>
      </c>
      <c r="T11" s="3" t="s">
        <v>141</v>
      </c>
      <c r="U11" s="3" t="s">
        <v>142</v>
      </c>
      <c r="V11" s="3" t="s">
        <v>143</v>
      </c>
      <c r="W11" t="s">
        <v>132</v>
      </c>
    </row>
    <row r="12" spans="1:24" x14ac:dyDescent="0.2">
      <c r="A12" s="74"/>
      <c r="B12" t="s">
        <v>144</v>
      </c>
      <c r="C12">
        <v>5000</v>
      </c>
      <c r="H12" s="76"/>
      <c r="I12" t="s">
        <v>137</v>
      </c>
      <c r="M12" s="28">
        <f>W12</f>
        <v>2.6702438306996017</v>
      </c>
      <c r="N12" s="3">
        <v>3.5</v>
      </c>
      <c r="O12" t="s">
        <v>145</v>
      </c>
      <c r="R12" s="3">
        <v>5000</v>
      </c>
      <c r="S12">
        <f>LOG10(R12)</f>
        <v>3.6989700043360187</v>
      </c>
      <c r="T12" s="3">
        <v>0.92810000000000004</v>
      </c>
      <c r="U12" s="3">
        <v>-3.8037000000000001</v>
      </c>
      <c r="V12" s="3">
        <v>4.0414000000000003</v>
      </c>
      <c r="W12" s="3">
        <f>((S12*S12)*T12)+(U12*S12)+(V12)</f>
        <v>2.6702438306996017</v>
      </c>
      <c r="X12" t="s">
        <v>119</v>
      </c>
    </row>
    <row r="13" spans="1:24" x14ac:dyDescent="0.2">
      <c r="A13" s="74"/>
      <c r="B13" t="s">
        <v>144</v>
      </c>
      <c r="C13">
        <v>5000</v>
      </c>
      <c r="H13" s="76"/>
      <c r="I13" t="s">
        <v>139</v>
      </c>
      <c r="M13" s="28">
        <f>W13</f>
        <v>2.972331477478602</v>
      </c>
      <c r="N13" s="3">
        <v>3.5</v>
      </c>
      <c r="O13" t="s">
        <v>182</v>
      </c>
      <c r="R13" s="3">
        <v>5000</v>
      </c>
      <c r="S13">
        <f>LOG10(R13)</f>
        <v>3.6989700043360187</v>
      </c>
      <c r="T13" s="3">
        <v>1.1514</v>
      </c>
      <c r="U13" s="3">
        <v>-4.8837000000000002</v>
      </c>
      <c r="V13" s="3">
        <v>5.2831000000000001</v>
      </c>
      <c r="W13" s="3">
        <f>((S13*S13)*T13)+(U13*S13)+(V13)</f>
        <v>2.972331477478602</v>
      </c>
      <c r="X13" t="s">
        <v>146</v>
      </c>
    </row>
    <row r="14" spans="1:24" x14ac:dyDescent="0.2">
      <c r="A14" s="74"/>
      <c r="B14" t="s">
        <v>147</v>
      </c>
      <c r="C14">
        <v>5000</v>
      </c>
      <c r="D14" s="77"/>
      <c r="E14">
        <v>8.9999999999999998E-4</v>
      </c>
      <c r="F14">
        <v>9.9900000000000003E-2</v>
      </c>
      <c r="G14">
        <f>(C14*E14)+F14</f>
        <v>4.5998999999999999</v>
      </c>
      <c r="H14" s="76"/>
      <c r="I14" t="s">
        <v>137</v>
      </c>
      <c r="M14" s="28">
        <f>G14</f>
        <v>4.5998999999999999</v>
      </c>
      <c r="N14" s="3">
        <v>3.5</v>
      </c>
    </row>
    <row r="15" spans="1:24" x14ac:dyDescent="0.2">
      <c r="A15" s="74"/>
      <c r="B15" t="s">
        <v>147</v>
      </c>
      <c r="C15">
        <v>5000</v>
      </c>
      <c r="D15" s="77"/>
      <c r="E15">
        <v>6.9999999999999999E-4</v>
      </c>
      <c r="F15">
        <v>0.14080000000000001</v>
      </c>
      <c r="G15">
        <f>(C15*E15)+F15</f>
        <v>3.6408</v>
      </c>
      <c r="H15" s="76"/>
      <c r="I15" t="s">
        <v>148</v>
      </c>
      <c r="M15" s="28">
        <f>G15</f>
        <v>3.6408</v>
      </c>
      <c r="N15" s="3">
        <v>3.5</v>
      </c>
    </row>
    <row r="16" spans="1:24" x14ac:dyDescent="0.2">
      <c r="A16" s="1"/>
      <c r="H16" s="76"/>
      <c r="M16" s="28"/>
      <c r="N16" s="3"/>
    </row>
    <row r="17" spans="1:24" x14ac:dyDescent="0.2">
      <c r="A17" s="1"/>
      <c r="H17" s="76"/>
      <c r="M17" s="28"/>
      <c r="N17" s="3"/>
    </row>
    <row r="18" spans="1:24" x14ac:dyDescent="0.2">
      <c r="A18" s="78" t="s">
        <v>84</v>
      </c>
      <c r="B18" t="s">
        <v>125</v>
      </c>
      <c r="C18">
        <v>5000</v>
      </c>
      <c r="D18">
        <f>LOG10(C18)</f>
        <v>3.6989700043360187</v>
      </c>
      <c r="E18">
        <v>0.76790000000000003</v>
      </c>
      <c r="F18">
        <v>-11.034000000000001</v>
      </c>
      <c r="G18">
        <f>(D18*E18)+F18</f>
        <v>-8.1935609336703727</v>
      </c>
      <c r="H18" s="75">
        <f>EXP(G18)</f>
        <v>2.7642778855226834E-4</v>
      </c>
      <c r="I18" t="s">
        <v>149</v>
      </c>
      <c r="J18" t="s">
        <v>150</v>
      </c>
      <c r="M18" s="79">
        <f>H18</f>
        <v>2.7642778855226834E-4</v>
      </c>
      <c r="N18" s="3">
        <v>8.9999999999999998E-4</v>
      </c>
      <c r="T18" s="3" t="s">
        <v>84</v>
      </c>
      <c r="U18" s="3"/>
      <c r="V18" s="3"/>
    </row>
    <row r="19" spans="1:24" x14ac:dyDescent="0.2">
      <c r="A19" s="78"/>
      <c r="B19" t="s">
        <v>125</v>
      </c>
      <c r="C19">
        <v>5000</v>
      </c>
      <c r="D19">
        <f>LOG10(C19)</f>
        <v>3.6989700043360187</v>
      </c>
      <c r="E19">
        <v>1.0690999999999999</v>
      </c>
      <c r="F19">
        <v>-11.634</v>
      </c>
      <c r="G19">
        <f>(D19*E19)+F19</f>
        <v>-7.6794311683643635</v>
      </c>
      <c r="H19" s="75">
        <f>EXP(G19)</f>
        <v>4.6223775947359903E-4</v>
      </c>
      <c r="I19" t="s">
        <v>151</v>
      </c>
      <c r="M19" s="79">
        <f>H19</f>
        <v>4.6223775947359903E-4</v>
      </c>
      <c r="N19" s="3">
        <v>8.9999999999999998E-4</v>
      </c>
      <c r="R19" t="s">
        <v>128</v>
      </c>
      <c r="S19" t="s">
        <v>140</v>
      </c>
      <c r="T19" s="3" t="s">
        <v>141</v>
      </c>
      <c r="U19" s="3" t="s">
        <v>142</v>
      </c>
      <c r="V19" s="3" t="s">
        <v>143</v>
      </c>
      <c r="W19" t="s">
        <v>132</v>
      </c>
    </row>
    <row r="20" spans="1:24" x14ac:dyDescent="0.2">
      <c r="A20" s="78"/>
      <c r="B20" t="s">
        <v>152</v>
      </c>
      <c r="C20">
        <v>5000</v>
      </c>
      <c r="D20">
        <f>LOG10(C20)</f>
        <v>3.6989700043360187</v>
      </c>
      <c r="E20" s="80"/>
      <c r="F20" s="81"/>
      <c r="G20" s="81"/>
      <c r="H20" s="82"/>
      <c r="M20" s="79">
        <f>W20</f>
        <v>5.3860073348395551E-4</v>
      </c>
      <c r="N20" s="3">
        <v>8.9999999999999998E-4</v>
      </c>
      <c r="R20" s="28">
        <v>5000</v>
      </c>
      <c r="S20" s="76">
        <f>LOG10(R20)</f>
        <v>3.6989700043360187</v>
      </c>
      <c r="T20" s="3">
        <v>1.8000000000000001E-4</v>
      </c>
      <c r="U20" s="3">
        <v>-7.5000000000000002E-4</v>
      </c>
      <c r="V20" s="3">
        <v>8.4999999999999995E-4</v>
      </c>
      <c r="W20" s="3">
        <f>((S20*S20)*T20)+(U20*S20)+(V20)</f>
        <v>5.3860073348395551E-4</v>
      </c>
      <c r="X20" t="s">
        <v>119</v>
      </c>
    </row>
    <row r="21" spans="1:24" x14ac:dyDescent="0.2">
      <c r="A21" s="78"/>
      <c r="B21" t="s">
        <v>152</v>
      </c>
      <c r="C21">
        <v>5000</v>
      </c>
      <c r="D21">
        <f>LOG10(C21)</f>
        <v>3.6989700043360187</v>
      </c>
      <c r="E21" s="80"/>
      <c r="F21" s="81"/>
      <c r="G21" s="81"/>
      <c r="H21" s="82"/>
      <c r="M21" s="79">
        <f>W21</f>
        <v>4.2725064104730769E-4</v>
      </c>
      <c r="N21" s="3">
        <v>8.9999999999999998E-4</v>
      </c>
      <c r="R21" s="28">
        <v>5000</v>
      </c>
      <c r="S21" s="76">
        <f>LOG10(R21)</f>
        <v>3.6989700043360187</v>
      </c>
      <c r="T21" s="3">
        <v>2.7999999999999998E-4</v>
      </c>
      <c r="U21" s="3">
        <v>-1.15E-3</v>
      </c>
      <c r="V21" s="3">
        <v>8.4999999999999995E-4</v>
      </c>
      <c r="W21" s="3">
        <f>((S21*S21)*T21)+(U21*S21)+(V21)</f>
        <v>4.2725064104730769E-4</v>
      </c>
      <c r="X21" t="s">
        <v>146</v>
      </c>
    </row>
    <row r="22" spans="1:24" x14ac:dyDescent="0.2">
      <c r="A22" s="78"/>
      <c r="B22" t="s">
        <v>147</v>
      </c>
      <c r="C22">
        <v>5000</v>
      </c>
      <c r="D22" s="77"/>
      <c r="E22" s="80">
        <v>1.7349E-7</v>
      </c>
      <c r="F22" s="81">
        <v>7.1939000000000004E-5</v>
      </c>
      <c r="G22" s="81">
        <f>(C22*E22)+F22</f>
        <v>9.39389E-4</v>
      </c>
      <c r="H22" s="82"/>
      <c r="M22" s="79">
        <f>G22</f>
        <v>9.39389E-4</v>
      </c>
      <c r="N22" s="3">
        <v>8.9999999999999998E-4</v>
      </c>
      <c r="R22" s="83"/>
      <c r="S22" s="83"/>
      <c r="T22" s="83"/>
      <c r="U22" s="83"/>
      <c r="V22" s="83"/>
      <c r="W22" s="83"/>
    </row>
    <row r="23" spans="1:24" x14ac:dyDescent="0.2">
      <c r="A23" s="78"/>
      <c r="B23" t="s">
        <v>147</v>
      </c>
      <c r="C23">
        <v>5000</v>
      </c>
      <c r="D23" s="77"/>
      <c r="E23" s="80">
        <v>1.73188E-7</v>
      </c>
      <c r="F23" s="81">
        <v>8.0000000000000007E-5</v>
      </c>
      <c r="G23" s="81">
        <f>(C23*E23)+F23</f>
        <v>9.4594000000000004E-4</v>
      </c>
      <c r="H23" s="82"/>
      <c r="M23" s="79">
        <f>G23</f>
        <v>9.4594000000000004E-4</v>
      </c>
      <c r="N23" s="3">
        <v>8.9999999999999998E-4</v>
      </c>
    </row>
    <row r="24" spans="1:24" x14ac:dyDescent="0.2">
      <c r="A24" s="1"/>
      <c r="H24" s="76"/>
      <c r="M24" s="28"/>
      <c r="N24" s="3"/>
    </row>
    <row r="25" spans="1:24" x14ac:dyDescent="0.2">
      <c r="A25" s="84" t="s">
        <v>85</v>
      </c>
      <c r="B25" t="s">
        <v>125</v>
      </c>
      <c r="C25">
        <v>5000</v>
      </c>
      <c r="D25">
        <f>LOG10(C25)</f>
        <v>3.6989700043360187</v>
      </c>
      <c r="E25">
        <v>1.3069</v>
      </c>
      <c r="F25">
        <v>-9.1318999999999999</v>
      </c>
      <c r="G25">
        <f>(D25*E25)+F25</f>
        <v>-4.2977161013332568</v>
      </c>
      <c r="H25" s="75">
        <f>EXP(G25)</f>
        <v>1.3599583641106951E-2</v>
      </c>
      <c r="I25" t="s">
        <v>149</v>
      </c>
      <c r="J25" t="s">
        <v>150</v>
      </c>
      <c r="M25" s="76">
        <f>H25</f>
        <v>1.3599583641106951E-2</v>
      </c>
      <c r="N25" s="3">
        <v>0.38</v>
      </c>
      <c r="T25" t="s">
        <v>85</v>
      </c>
    </row>
    <row r="26" spans="1:24" x14ac:dyDescent="0.2">
      <c r="A26" s="84"/>
      <c r="B26" t="s">
        <v>125</v>
      </c>
      <c r="C26">
        <v>5000</v>
      </c>
      <c r="D26">
        <f>LOG10(C26)</f>
        <v>3.6989700043360187</v>
      </c>
      <c r="E26">
        <v>1.5754999999999999</v>
      </c>
      <c r="F26">
        <v>-9.9693000000000005</v>
      </c>
      <c r="G26">
        <f>(D26*E26)+F26</f>
        <v>-4.1415727581686035</v>
      </c>
      <c r="H26" s="75">
        <f>EXP(G26)</f>
        <v>1.5897828392550412E-2</v>
      </c>
      <c r="I26" t="s">
        <v>139</v>
      </c>
      <c r="J26" t="s">
        <v>153</v>
      </c>
      <c r="M26" s="85">
        <f>H26</f>
        <v>1.5897828392550412E-2</v>
      </c>
      <c r="N26" s="3">
        <v>0.38</v>
      </c>
      <c r="R26" t="s">
        <v>128</v>
      </c>
      <c r="S26" t="s">
        <v>140</v>
      </c>
      <c r="T26" s="3" t="s">
        <v>141</v>
      </c>
      <c r="U26" s="3" t="s">
        <v>142</v>
      </c>
      <c r="V26" s="3" t="s">
        <v>143</v>
      </c>
      <c r="W26" t="s">
        <v>132</v>
      </c>
    </row>
    <row r="27" spans="1:24" x14ac:dyDescent="0.2">
      <c r="A27" s="84"/>
      <c r="B27" t="s">
        <v>152</v>
      </c>
      <c r="C27">
        <v>5000</v>
      </c>
      <c r="H27" s="76"/>
      <c r="M27" s="85">
        <f>W27</f>
        <v>2.6241433280710436E-2</v>
      </c>
      <c r="N27" s="3">
        <v>0.38</v>
      </c>
      <c r="R27" s="28">
        <v>5000</v>
      </c>
      <c r="S27" s="76">
        <f>LOG10(R27)</f>
        <v>3.6989700043360187</v>
      </c>
      <c r="T27" s="3">
        <v>1.0500000000000001E-2</v>
      </c>
      <c r="U27" s="3">
        <v>-4.5100000000000001E-2</v>
      </c>
      <c r="V27" s="3">
        <v>4.9399999999999999E-2</v>
      </c>
      <c r="W27" s="3">
        <f>((S27*S27)*T27)+(U27*S27)+(V27)</f>
        <v>2.6241433280710436E-2</v>
      </c>
      <c r="X27" t="s">
        <v>119</v>
      </c>
    </row>
    <row r="28" spans="1:24" x14ac:dyDescent="0.2">
      <c r="A28" s="84"/>
      <c r="B28" t="s">
        <v>152</v>
      </c>
      <c r="C28">
        <v>5000</v>
      </c>
      <c r="H28" s="76"/>
      <c r="M28" s="85">
        <f>W28</f>
        <v>3.053138789329353E-2</v>
      </c>
      <c r="N28" s="3">
        <v>0.38</v>
      </c>
      <c r="R28" s="28">
        <v>5000</v>
      </c>
      <c r="S28" s="76">
        <f>LOG10(R28)</f>
        <v>3.6989700043360187</v>
      </c>
      <c r="T28" s="3">
        <v>1.2E-2</v>
      </c>
      <c r="U28" s="3">
        <v>-5.1299999999999998E-2</v>
      </c>
      <c r="V28" s="3">
        <v>5.6099999999999997E-2</v>
      </c>
      <c r="W28" s="3">
        <f>((S28*S28)*T28)+(U28*S28)+(V28)</f>
        <v>3.053138789329353E-2</v>
      </c>
      <c r="X28" t="s">
        <v>146</v>
      </c>
    </row>
    <row r="29" spans="1:24" x14ac:dyDescent="0.2">
      <c r="A29" s="84"/>
      <c r="B29" t="s">
        <v>147</v>
      </c>
      <c r="C29">
        <v>5000</v>
      </c>
      <c r="D29" s="77"/>
      <c r="E29">
        <v>7.0999999999999998E-6</v>
      </c>
      <c r="F29">
        <v>1.1072E-3</v>
      </c>
      <c r="G29">
        <f>(C29*E29)+F29</f>
        <v>3.6607199999999999E-2</v>
      </c>
      <c r="H29" s="76"/>
      <c r="M29" s="85">
        <f>G29</f>
        <v>3.6607199999999999E-2</v>
      </c>
      <c r="N29" s="3">
        <v>0.38</v>
      </c>
    </row>
    <row r="30" spans="1:24" x14ac:dyDescent="0.2">
      <c r="A30" s="84"/>
      <c r="B30" t="s">
        <v>147</v>
      </c>
      <c r="C30">
        <v>5000</v>
      </c>
      <c r="D30" s="77"/>
      <c r="E30">
        <v>6.9999999999999999E-6</v>
      </c>
      <c r="F30">
        <v>1.3829999999999999E-3</v>
      </c>
      <c r="G30" s="72">
        <f>(C30*E30)+F30</f>
        <v>3.6382999999999999E-2</v>
      </c>
      <c r="H30" s="76"/>
      <c r="M30" s="85">
        <f>G30</f>
        <v>3.6382999999999999E-2</v>
      </c>
      <c r="N30" s="3">
        <v>0.38</v>
      </c>
    </row>
    <row r="31" spans="1:24" x14ac:dyDescent="0.2">
      <c r="A31" s="1"/>
      <c r="H31" s="76"/>
      <c r="M31" s="28"/>
      <c r="N31" s="3"/>
    </row>
    <row r="32" spans="1:24" x14ac:dyDescent="0.2">
      <c r="A32" s="86" t="s">
        <v>3</v>
      </c>
      <c r="B32" t="s">
        <v>125</v>
      </c>
      <c r="C32">
        <v>5000</v>
      </c>
      <c r="D32">
        <f>LOG10(C32)</f>
        <v>3.6989700043360187</v>
      </c>
      <c r="E32">
        <v>1.1472</v>
      </c>
      <c r="F32">
        <v>-3.5249000000000001</v>
      </c>
      <c r="G32">
        <f>(D32*E32)+F32</f>
        <v>0.71855838897428059</v>
      </c>
      <c r="H32" s="75">
        <f>EXP(G32)</f>
        <v>2.0514736508553875</v>
      </c>
      <c r="I32" t="s">
        <v>149</v>
      </c>
      <c r="J32" t="s">
        <v>150</v>
      </c>
      <c r="M32" s="28">
        <f>H32</f>
        <v>2.0514736508553875</v>
      </c>
      <c r="N32" s="28">
        <v>7</v>
      </c>
      <c r="T32" t="s">
        <v>3</v>
      </c>
    </row>
    <row r="33" spans="1:24" x14ac:dyDescent="0.2">
      <c r="A33" s="86"/>
      <c r="B33" t="s">
        <v>125</v>
      </c>
      <c r="C33">
        <v>5000</v>
      </c>
      <c r="D33">
        <f>LOG10(C33)</f>
        <v>3.6989700043360187</v>
      </c>
      <c r="E33">
        <v>1.2999000000000001</v>
      </c>
      <c r="F33">
        <v>-3.8529</v>
      </c>
      <c r="G33">
        <f>(D33*E33)+F33</f>
        <v>0.9553911086363911</v>
      </c>
      <c r="H33" s="75">
        <f>EXP(G33)</f>
        <v>2.5996871442076284</v>
      </c>
      <c r="I33" t="s">
        <v>139</v>
      </c>
      <c r="J33" s="29" t="s">
        <v>153</v>
      </c>
      <c r="M33" s="28">
        <f>H33</f>
        <v>2.5996871442076284</v>
      </c>
      <c r="N33" s="28">
        <v>7</v>
      </c>
      <c r="R33" t="s">
        <v>128</v>
      </c>
      <c r="S33" t="s">
        <v>140</v>
      </c>
      <c r="T33" s="3" t="s">
        <v>141</v>
      </c>
      <c r="U33" s="3" t="s">
        <v>142</v>
      </c>
      <c r="V33" s="3" t="s">
        <v>143</v>
      </c>
      <c r="W33" t="s">
        <v>132</v>
      </c>
    </row>
    <row r="34" spans="1:24" x14ac:dyDescent="0.2">
      <c r="A34" s="86"/>
      <c r="B34" t="s">
        <v>152</v>
      </c>
      <c r="C34">
        <v>5000</v>
      </c>
      <c r="H34" s="76"/>
      <c r="M34" s="28">
        <f>W34</f>
        <v>4.5100361312022406</v>
      </c>
      <c r="N34" s="28">
        <v>7</v>
      </c>
      <c r="R34" s="28">
        <v>5000</v>
      </c>
      <c r="S34" s="76">
        <f>LOG10(R34)</f>
        <v>3.6989700043360187</v>
      </c>
      <c r="T34" s="3">
        <v>1.5826</v>
      </c>
      <c r="U34" s="3">
        <v>-6.5369000000000002</v>
      </c>
      <c r="V34" s="3">
        <v>7.0361000000000002</v>
      </c>
      <c r="W34" s="3">
        <f>((S34*S34)*T34)+(U34*S34)+(V34)</f>
        <v>4.5100361312022406</v>
      </c>
      <c r="X34" t="s">
        <v>119</v>
      </c>
    </row>
    <row r="35" spans="1:24" x14ac:dyDescent="0.2">
      <c r="A35" s="86"/>
      <c r="B35" t="s">
        <v>152</v>
      </c>
      <c r="C35">
        <v>5000</v>
      </c>
      <c r="H35" s="76"/>
      <c r="M35" s="28">
        <f>W35</f>
        <v>5.4046018012557369</v>
      </c>
      <c r="N35" s="28">
        <v>7</v>
      </c>
      <c r="R35" s="28">
        <v>5000</v>
      </c>
      <c r="S35" s="76">
        <f>LOG10(R35)</f>
        <v>3.6989700043360187</v>
      </c>
      <c r="T35" s="3">
        <v>2.1861999999999999</v>
      </c>
      <c r="U35" s="3">
        <v>-9.4123000000000001</v>
      </c>
      <c r="V35" s="3">
        <v>10.308</v>
      </c>
      <c r="W35" s="3">
        <f>((S35*S35)*T35)+(U35*S35)+(V35)</f>
        <v>5.4046018012557369</v>
      </c>
      <c r="X35" t="s">
        <v>146</v>
      </c>
    </row>
    <row r="36" spans="1:24" x14ac:dyDescent="0.2">
      <c r="A36" s="86"/>
      <c r="B36" t="s">
        <v>147</v>
      </c>
      <c r="C36">
        <v>5000</v>
      </c>
      <c r="D36" s="77"/>
      <c r="E36">
        <v>1.4E-3</v>
      </c>
      <c r="F36">
        <v>0.21493000000000001</v>
      </c>
      <c r="G36">
        <f>(C36*E36)+F36</f>
        <v>7.2149299999999998</v>
      </c>
      <c r="H36" s="76"/>
      <c r="M36" s="28">
        <f>G36</f>
        <v>7.2149299999999998</v>
      </c>
      <c r="N36" s="28">
        <v>7</v>
      </c>
    </row>
    <row r="37" spans="1:24" x14ac:dyDescent="0.2">
      <c r="A37" s="86"/>
      <c r="B37" t="s">
        <v>147</v>
      </c>
      <c r="C37">
        <v>5000</v>
      </c>
      <c r="D37" s="77"/>
      <c r="E37">
        <v>1.23E-3</v>
      </c>
      <c r="F37">
        <v>0.23230000000000001</v>
      </c>
      <c r="G37">
        <f>(C37*E37)+F37</f>
        <v>6.3822999999999999</v>
      </c>
      <c r="H37" s="76"/>
      <c r="M37" s="28">
        <f>G37</f>
        <v>6.3822999999999999</v>
      </c>
      <c r="N37" s="28">
        <v>7</v>
      </c>
    </row>
    <row r="38" spans="1:24" x14ac:dyDescent="0.2">
      <c r="A38" s="1"/>
      <c r="H38" s="76"/>
      <c r="M38" s="28"/>
      <c r="N38" s="3"/>
    </row>
    <row r="39" spans="1:24" x14ac:dyDescent="0.2">
      <c r="A39" s="87" t="s">
        <v>30</v>
      </c>
      <c r="B39" t="s">
        <v>125</v>
      </c>
      <c r="C39">
        <v>5000</v>
      </c>
      <c r="D39">
        <f>LOG10(C39)</f>
        <v>3.6989700043360187</v>
      </c>
      <c r="E39">
        <v>1.5077</v>
      </c>
      <c r="F39">
        <v>-9.5846</v>
      </c>
      <c r="G39">
        <f>(D39*E39)+F39</f>
        <v>-4.0076629244625845</v>
      </c>
      <c r="H39" s="75">
        <f>EXP(G39)</f>
        <v>1.8175823911416211E-2</v>
      </c>
      <c r="I39" t="s">
        <v>149</v>
      </c>
      <c r="J39" t="s">
        <v>150</v>
      </c>
      <c r="M39" s="28">
        <f>H39</f>
        <v>1.8175823911416211E-2</v>
      </c>
      <c r="N39" s="3">
        <v>0.09</v>
      </c>
      <c r="T39" t="s">
        <v>30</v>
      </c>
    </row>
    <row r="40" spans="1:24" x14ac:dyDescent="0.2">
      <c r="A40" s="87"/>
      <c r="B40" t="s">
        <v>125</v>
      </c>
      <c r="C40">
        <v>5000</v>
      </c>
      <c r="D40">
        <f>LOG10(C40)</f>
        <v>3.6989700043360187</v>
      </c>
      <c r="E40">
        <v>1.9621999999999999</v>
      </c>
      <c r="F40">
        <v>-10.629</v>
      </c>
      <c r="G40">
        <f>(D40*E40)+F40</f>
        <v>-3.3708810574918635</v>
      </c>
      <c r="H40" s="75">
        <f>EXP(G40)</f>
        <v>3.4359351439619171E-2</v>
      </c>
      <c r="I40" t="s">
        <v>139</v>
      </c>
      <c r="J40" s="29" t="s">
        <v>153</v>
      </c>
      <c r="M40" s="28">
        <f>H40</f>
        <v>3.4359351439619171E-2</v>
      </c>
      <c r="N40" s="3">
        <v>0.09</v>
      </c>
      <c r="R40" t="s">
        <v>128</v>
      </c>
      <c r="S40" t="s">
        <v>140</v>
      </c>
      <c r="T40" s="3" t="s">
        <v>141</v>
      </c>
      <c r="U40" s="3" t="s">
        <v>142</v>
      </c>
      <c r="V40" s="3" t="s">
        <v>143</v>
      </c>
      <c r="W40" t="s">
        <v>132</v>
      </c>
    </row>
    <row r="41" spans="1:24" x14ac:dyDescent="0.2">
      <c r="A41" s="87"/>
      <c r="B41" t="s">
        <v>152</v>
      </c>
      <c r="C41">
        <v>5000</v>
      </c>
      <c r="H41" s="76"/>
      <c r="M41" s="28">
        <f>W41</f>
        <v>7.0082255192441101E-2</v>
      </c>
      <c r="N41" s="3">
        <v>0.09</v>
      </c>
      <c r="R41" s="28">
        <v>5000</v>
      </c>
      <c r="S41" s="76">
        <f>LOG10(R41)</f>
        <v>3.6989700043360187</v>
      </c>
      <c r="T41" s="3">
        <v>3.5400000000000001E-2</v>
      </c>
      <c r="U41" s="3">
        <v>-0.16120000000000001</v>
      </c>
      <c r="V41" s="3">
        <v>0.182</v>
      </c>
      <c r="W41" s="3">
        <f>((S41*S41)*T41)+(U41*S41)+(V41)</f>
        <v>7.0082255192441101E-2</v>
      </c>
      <c r="X41" t="s">
        <v>119</v>
      </c>
    </row>
    <row r="42" spans="1:24" x14ac:dyDescent="0.2">
      <c r="A42" s="87"/>
      <c r="B42" t="s">
        <v>152</v>
      </c>
      <c r="C42">
        <v>5000</v>
      </c>
      <c r="H42" s="76"/>
      <c r="M42" s="28">
        <f>W42</f>
        <v>7.6942556407276097E-2</v>
      </c>
      <c r="N42" s="3">
        <v>0.09</v>
      </c>
      <c r="R42" s="28">
        <v>5000</v>
      </c>
      <c r="S42" s="76">
        <f>LOG10(R42)</f>
        <v>3.6989700043360187</v>
      </c>
      <c r="T42" s="3">
        <v>4.2700000000000002E-2</v>
      </c>
      <c r="U42" s="3">
        <v>-0.19900000000000001</v>
      </c>
      <c r="V42" s="3">
        <v>0.2288</v>
      </c>
      <c r="W42" s="3">
        <f>((S42*S42)*T42)+(U42*S42)+(V42)</f>
        <v>7.6942556407276097E-2</v>
      </c>
      <c r="X42" t="s">
        <v>146</v>
      </c>
    </row>
    <row r="43" spans="1:24" x14ac:dyDescent="0.2">
      <c r="A43" s="87"/>
      <c r="B43" t="s">
        <v>147</v>
      </c>
      <c r="C43">
        <v>5000</v>
      </c>
      <c r="D43" s="77"/>
      <c r="E43">
        <v>1.2999999999999999E-5</v>
      </c>
      <c r="F43">
        <v>1.663E-3</v>
      </c>
      <c r="G43">
        <f>(C43*E43)+F43</f>
        <v>6.6663E-2</v>
      </c>
      <c r="H43" s="76"/>
      <c r="I43" t="s">
        <v>149</v>
      </c>
      <c r="M43" s="28">
        <f>G43</f>
        <v>6.6663E-2</v>
      </c>
      <c r="N43" s="3">
        <v>0.09</v>
      </c>
    </row>
    <row r="44" spans="1:24" x14ac:dyDescent="0.2">
      <c r="A44" s="87"/>
      <c r="B44" t="s">
        <v>147</v>
      </c>
      <c r="C44">
        <v>5000</v>
      </c>
      <c r="D44" s="77"/>
      <c r="E44">
        <v>1.5E-5</v>
      </c>
      <c r="F44">
        <v>7.0200000000000004E-4</v>
      </c>
      <c r="G44">
        <f>(C44*E44)+F44</f>
        <v>7.5701999999999992E-2</v>
      </c>
      <c r="H44" s="76"/>
      <c r="I44" t="s">
        <v>139</v>
      </c>
      <c r="M44" s="85">
        <f>G44</f>
        <v>7.5701999999999992E-2</v>
      </c>
      <c r="N44" s="3">
        <v>0.09</v>
      </c>
    </row>
    <row r="45" spans="1:24" x14ac:dyDescent="0.2">
      <c r="A45" s="1"/>
      <c r="H45" s="76"/>
      <c r="M45" s="28"/>
      <c r="N45" s="3"/>
    </row>
    <row r="46" spans="1:24" x14ac:dyDescent="0.2">
      <c r="A46" s="88" t="s">
        <v>87</v>
      </c>
      <c r="B46" t="s">
        <v>125</v>
      </c>
      <c r="C46">
        <v>5000</v>
      </c>
      <c r="D46">
        <f>LOG10(C46)</f>
        <v>3.6989700043360187</v>
      </c>
      <c r="E46">
        <v>1.024</v>
      </c>
      <c r="F46">
        <v>-5.6752000000000002</v>
      </c>
      <c r="G46">
        <f>(D46*E46)+F46</f>
        <v>-1.8874547155599171</v>
      </c>
      <c r="H46" s="75">
        <f>EXP(G46)</f>
        <v>0.15145681933349439</v>
      </c>
      <c r="I46" t="s">
        <v>149</v>
      </c>
      <c r="J46" t="s">
        <v>150</v>
      </c>
      <c r="L46" t="s">
        <v>154</v>
      </c>
      <c r="M46" s="28">
        <f>H46</f>
        <v>0.15145681933349439</v>
      </c>
      <c r="N46" s="3">
        <v>0.61</v>
      </c>
      <c r="T46" t="s">
        <v>87</v>
      </c>
    </row>
    <row r="47" spans="1:24" x14ac:dyDescent="0.2">
      <c r="A47" s="88"/>
      <c r="B47" t="s">
        <v>125</v>
      </c>
      <c r="C47">
        <v>5000</v>
      </c>
      <c r="D47">
        <f>LOG10(C47)</f>
        <v>3.6989700043360187</v>
      </c>
      <c r="E47">
        <v>1.3118000000000001</v>
      </c>
      <c r="F47">
        <v>-6.2797999999999998</v>
      </c>
      <c r="G47">
        <f>(D47*E47)+F47</f>
        <v>-1.4274911483120105</v>
      </c>
      <c r="H47" s="75">
        <f>EXP(G47)</f>
        <v>0.23991006661299241</v>
      </c>
      <c r="I47" t="s">
        <v>139</v>
      </c>
      <c r="J47" s="29" t="s">
        <v>153</v>
      </c>
      <c r="M47" s="28">
        <f>H47</f>
        <v>0.23991006661299241</v>
      </c>
      <c r="N47" s="3">
        <v>0.61</v>
      </c>
      <c r="R47" t="s">
        <v>128</v>
      </c>
      <c r="S47" t="s">
        <v>140</v>
      </c>
      <c r="T47" s="3" t="s">
        <v>141</v>
      </c>
      <c r="U47" s="3" t="s">
        <v>142</v>
      </c>
      <c r="V47" s="3" t="s">
        <v>143</v>
      </c>
      <c r="W47" t="s">
        <v>132</v>
      </c>
    </row>
    <row r="48" spans="1:24" x14ac:dyDescent="0.2">
      <c r="A48" s="88"/>
      <c r="B48" t="s">
        <v>152</v>
      </c>
      <c r="C48">
        <v>5000</v>
      </c>
      <c r="H48" s="76"/>
      <c r="M48" s="28">
        <f>W48</f>
        <v>0.48805505599121202</v>
      </c>
      <c r="N48" s="3">
        <v>0.61</v>
      </c>
      <c r="R48" s="28">
        <v>5000</v>
      </c>
      <c r="S48" s="76">
        <f>LOG10(R48)</f>
        <v>3.6989700043360187</v>
      </c>
      <c r="T48" s="3">
        <v>0.19339999999999999</v>
      </c>
      <c r="U48" s="3">
        <v>-0.82809999999999995</v>
      </c>
      <c r="V48" s="3">
        <v>0.90500000000000003</v>
      </c>
      <c r="W48" s="3">
        <f>((S48*S48)*T48)+(U48*S48)+(V48)</f>
        <v>0.48805505599121202</v>
      </c>
      <c r="X48" t="s">
        <v>119</v>
      </c>
    </row>
    <row r="49" spans="1:24" x14ac:dyDescent="0.2">
      <c r="A49" s="88"/>
      <c r="B49" t="s">
        <v>152</v>
      </c>
      <c r="C49">
        <v>5000</v>
      </c>
      <c r="H49" s="76"/>
      <c r="M49" s="28">
        <f>W49</f>
        <v>0.55714951615320008</v>
      </c>
      <c r="N49" s="3">
        <v>0.61</v>
      </c>
      <c r="R49" s="28">
        <v>5000</v>
      </c>
      <c r="S49" s="76">
        <f>LOG10(R49)</f>
        <v>3.6989700043360187</v>
      </c>
      <c r="T49" s="3">
        <v>0.24279999999999999</v>
      </c>
      <c r="U49" s="3">
        <v>-1.0659000000000001</v>
      </c>
      <c r="V49" s="3">
        <v>1.1778</v>
      </c>
      <c r="W49" s="3">
        <f>((S49*S49)*T49)+(U49*S49)+(V49)</f>
        <v>0.55714951615320008</v>
      </c>
      <c r="X49" t="s">
        <v>146</v>
      </c>
    </row>
    <row r="50" spans="1:24" x14ac:dyDescent="0.2">
      <c r="A50" s="88"/>
      <c r="B50" t="s">
        <v>147</v>
      </c>
      <c r="C50">
        <v>5000</v>
      </c>
      <c r="D50" s="77"/>
      <c r="E50">
        <v>1.56E-4</v>
      </c>
      <c r="F50">
        <v>1.4463E-2</v>
      </c>
      <c r="G50">
        <f>(C50*E50)+F50</f>
        <v>0.79446300000000003</v>
      </c>
      <c r="H50" s="76"/>
      <c r="M50" s="28">
        <f>G50</f>
        <v>0.79446300000000003</v>
      </c>
      <c r="N50" s="3">
        <v>0.61</v>
      </c>
    </row>
    <row r="51" spans="1:24" x14ac:dyDescent="0.2">
      <c r="A51" s="88"/>
      <c r="B51" t="s">
        <v>147</v>
      </c>
      <c r="C51">
        <v>5000</v>
      </c>
      <c r="D51" s="77"/>
      <c r="E51">
        <v>1.27E-4</v>
      </c>
      <c r="F51">
        <v>1.7266E-2</v>
      </c>
      <c r="G51">
        <f>(C51*E51)+F51</f>
        <v>0.65226600000000001</v>
      </c>
      <c r="H51" s="76"/>
      <c r="M51" s="28">
        <f>G51</f>
        <v>0.65226600000000001</v>
      </c>
      <c r="N51" s="3">
        <v>0.61</v>
      </c>
    </row>
    <row r="52" spans="1:24" x14ac:dyDescent="0.2">
      <c r="A52" s="1"/>
      <c r="H52" s="76"/>
      <c r="M52" s="28"/>
      <c r="N52" s="3"/>
    </row>
    <row r="53" spans="1:24" x14ac:dyDescent="0.2">
      <c r="A53" s="78" t="s">
        <v>91</v>
      </c>
      <c r="B53" t="s">
        <v>125</v>
      </c>
      <c r="C53">
        <v>5000</v>
      </c>
      <c r="D53">
        <f>LOG10(C53)</f>
        <v>3.6989700043360187</v>
      </c>
      <c r="E53">
        <v>1.1044</v>
      </c>
      <c r="F53">
        <v>-6.4420000000000002</v>
      </c>
      <c r="G53">
        <f>(D53*E53)+F53</f>
        <v>-2.356857527211301</v>
      </c>
      <c r="H53" s="75">
        <f>EXP(G53)</f>
        <v>9.4717402873366455E-2</v>
      </c>
      <c r="I53" t="s">
        <v>149</v>
      </c>
      <c r="J53" t="s">
        <v>150</v>
      </c>
      <c r="L53" t="s">
        <v>154</v>
      </c>
      <c r="M53" s="28">
        <f>H53</f>
        <v>9.4717402873366455E-2</v>
      </c>
      <c r="N53" s="3">
        <v>0.25</v>
      </c>
      <c r="T53" t="s">
        <v>91</v>
      </c>
    </row>
    <row r="54" spans="1:24" x14ac:dyDescent="0.2">
      <c r="A54" s="78"/>
      <c r="B54" t="s">
        <v>125</v>
      </c>
      <c r="C54">
        <v>5000</v>
      </c>
      <c r="D54">
        <f>LOG10(C54)</f>
        <v>3.6989700043360187</v>
      </c>
      <c r="E54">
        <v>1.3062</v>
      </c>
      <c r="F54">
        <v>-6.8578999999999999</v>
      </c>
      <c r="G54">
        <f>(D54*E54)+F54</f>
        <v>-2.026305380336292</v>
      </c>
      <c r="H54" s="75">
        <f>EXP(G54)</f>
        <v>0.13182165343143346</v>
      </c>
      <c r="I54" t="s">
        <v>139</v>
      </c>
      <c r="J54" s="29" t="s">
        <v>153</v>
      </c>
      <c r="M54" s="28">
        <f>H54</f>
        <v>0.13182165343143346</v>
      </c>
      <c r="N54" s="3">
        <v>0.25</v>
      </c>
      <c r="R54" t="s">
        <v>128</v>
      </c>
      <c r="S54" t="s">
        <v>140</v>
      </c>
      <c r="T54" s="3" t="s">
        <v>141</v>
      </c>
      <c r="U54" s="3" t="s">
        <v>142</v>
      </c>
      <c r="V54" s="3" t="s">
        <v>143</v>
      </c>
      <c r="W54" t="s">
        <v>132</v>
      </c>
    </row>
    <row r="55" spans="1:24" x14ac:dyDescent="0.2">
      <c r="A55" s="78"/>
      <c r="B55" t="s">
        <v>152</v>
      </c>
      <c r="C55">
        <v>5000</v>
      </c>
      <c r="M55" s="28">
        <f>W55</f>
        <v>0.20502504253747794</v>
      </c>
      <c r="N55" s="3">
        <v>0.25</v>
      </c>
      <c r="R55" s="28">
        <v>5000</v>
      </c>
      <c r="S55" s="76">
        <f>LOG10(R55)</f>
        <v>3.6989700043360187</v>
      </c>
      <c r="T55" s="3">
        <v>7.3999999999999996E-2</v>
      </c>
      <c r="U55" s="3">
        <v>-0.30969999999999998</v>
      </c>
      <c r="V55" s="3">
        <v>0.33810000000000001</v>
      </c>
      <c r="W55" s="3">
        <f>((S55*S55)*T55)+(U55*S55)+(V55)</f>
        <v>0.20502504253747794</v>
      </c>
      <c r="X55" t="s">
        <v>119</v>
      </c>
    </row>
    <row r="56" spans="1:24" x14ac:dyDescent="0.2">
      <c r="A56" s="78"/>
      <c r="B56" t="s">
        <v>152</v>
      </c>
      <c r="C56">
        <v>5000</v>
      </c>
      <c r="M56" s="28">
        <f>W56</f>
        <v>0.22038634058529255</v>
      </c>
      <c r="N56" s="3">
        <v>0.25</v>
      </c>
      <c r="R56" s="28">
        <v>5000</v>
      </c>
      <c r="S56" s="76">
        <f>LOG10(R56)</f>
        <v>3.6989700043360187</v>
      </c>
      <c r="T56" s="3">
        <v>8.5800000000000001E-2</v>
      </c>
      <c r="U56" s="3">
        <v>-0.36720000000000003</v>
      </c>
      <c r="V56" s="3">
        <v>0.4047</v>
      </c>
      <c r="W56" s="3">
        <f>((S56*S56)*T56)+(U56*S56)+(V56)</f>
        <v>0.22038634058529255</v>
      </c>
      <c r="X56" t="s">
        <v>146</v>
      </c>
    </row>
    <row r="57" spans="1:24" x14ac:dyDescent="0.2">
      <c r="A57" s="78"/>
      <c r="B57" t="s">
        <v>147</v>
      </c>
      <c r="C57">
        <v>5000</v>
      </c>
      <c r="D57" s="77"/>
      <c r="E57">
        <v>5.3999999999999998E-5</v>
      </c>
      <c r="F57">
        <v>1.3244000000000001E-2</v>
      </c>
      <c r="G57">
        <f>(C57*E57)+F57</f>
        <v>0.28324399999999994</v>
      </c>
      <c r="M57" s="28">
        <f>G57</f>
        <v>0.28324399999999994</v>
      </c>
      <c r="N57" s="3">
        <v>0.25</v>
      </c>
    </row>
    <row r="58" spans="1:24" x14ac:dyDescent="0.2">
      <c r="A58" s="78"/>
      <c r="B58" t="s">
        <v>147</v>
      </c>
      <c r="C58">
        <v>5000</v>
      </c>
      <c r="D58" s="77"/>
      <c r="E58">
        <v>4.8999999999999998E-5</v>
      </c>
      <c r="F58">
        <v>1.3579000000000001E-2</v>
      </c>
      <c r="G58">
        <f>(C58*E58)+F58</f>
        <v>0.258579</v>
      </c>
      <c r="M58" s="28">
        <f>G58</f>
        <v>0.258579</v>
      </c>
      <c r="N58" s="3">
        <v>0.25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I24"/>
  <sheetViews>
    <sheetView topLeftCell="A7" workbookViewId="0">
      <selection activeCell="H25" sqref="H25"/>
    </sheetView>
  </sheetViews>
  <sheetFormatPr defaultRowHeight="18.75" x14ac:dyDescent="0.3"/>
  <cols>
    <col min="1" max="1" width="19.5703125" style="99" customWidth="1"/>
    <col min="2" max="2" width="11.7109375" customWidth="1"/>
    <col min="3" max="3" width="13.42578125" customWidth="1"/>
    <col min="4" max="4" width="13.7109375" customWidth="1"/>
    <col min="5" max="5" width="12.7109375" customWidth="1"/>
    <col min="6" max="6" width="12.140625" customWidth="1"/>
  </cols>
  <sheetData>
    <row r="1" spans="1:8" ht="21" x14ac:dyDescent="0.35">
      <c r="C1" s="90" t="s">
        <v>193</v>
      </c>
    </row>
    <row r="2" spans="1:8" x14ac:dyDescent="0.3">
      <c r="B2" s="10" t="s">
        <v>110</v>
      </c>
      <c r="C2" s="10" t="s">
        <v>174</v>
      </c>
      <c r="D2" s="10"/>
    </row>
    <row r="3" spans="1:8" x14ac:dyDescent="0.3">
      <c r="D3" t="s">
        <v>181</v>
      </c>
      <c r="F3" s="27" t="s">
        <v>112</v>
      </c>
      <c r="H3" t="s">
        <v>195</v>
      </c>
    </row>
    <row r="4" spans="1:8" x14ac:dyDescent="0.3">
      <c r="C4" s="2" t="s">
        <v>161</v>
      </c>
      <c r="D4" s="2" t="s">
        <v>175</v>
      </c>
      <c r="E4" s="2" t="s">
        <v>176</v>
      </c>
      <c r="F4" s="27" t="s">
        <v>132</v>
      </c>
    </row>
    <row r="5" spans="1:8" x14ac:dyDescent="0.3">
      <c r="A5" s="10" t="s">
        <v>91</v>
      </c>
      <c r="B5" s="2" t="s">
        <v>119</v>
      </c>
      <c r="C5" s="3">
        <v>1000</v>
      </c>
      <c r="D5" s="3">
        <v>-0.16985871</v>
      </c>
      <c r="E5" s="3">
        <v>0.1145727</v>
      </c>
      <c r="F5" s="100">
        <f>POWER(C5,D5)*E5</f>
        <v>3.5440922500534267E-2</v>
      </c>
    </row>
    <row r="6" spans="1:8" x14ac:dyDescent="0.3">
      <c r="B6" s="2" t="s">
        <v>177</v>
      </c>
      <c r="C6" s="3">
        <v>1000</v>
      </c>
      <c r="D6" s="3">
        <v>-0.17967015</v>
      </c>
      <c r="E6" s="3">
        <v>0.11948262</v>
      </c>
      <c r="F6" s="100">
        <f>POWER(C6,D6)*E6</f>
        <v>3.4537769534331735E-2</v>
      </c>
    </row>
    <row r="8" spans="1:8" x14ac:dyDescent="0.3">
      <c r="A8" s="10" t="s">
        <v>85</v>
      </c>
      <c r="B8" s="2" t="s">
        <v>119</v>
      </c>
      <c r="C8" s="3">
        <v>1000</v>
      </c>
      <c r="D8" s="3">
        <v>8.3097199999999996E-2</v>
      </c>
      <c r="E8" s="3">
        <v>1.59391E-3</v>
      </c>
      <c r="F8" s="100">
        <f>POWER(C8,D8)*E8</f>
        <v>2.8297977396455924E-3</v>
      </c>
    </row>
    <row r="9" spans="1:8" x14ac:dyDescent="0.3">
      <c r="B9" s="2" t="s">
        <v>177</v>
      </c>
      <c r="C9" s="3">
        <v>1000</v>
      </c>
      <c r="D9" s="3">
        <v>0.10156366999999999</v>
      </c>
      <c r="E9" s="3">
        <v>1.4413500000000001E-3</v>
      </c>
      <c r="F9" s="100">
        <f>POWER(C9,D9)*E9</f>
        <v>2.9071032887885814E-3</v>
      </c>
    </row>
    <row r="11" spans="1:8" x14ac:dyDescent="0.3">
      <c r="A11" s="10" t="s">
        <v>30</v>
      </c>
      <c r="B11" s="2" t="s">
        <v>119</v>
      </c>
      <c r="C11" s="3">
        <v>1000</v>
      </c>
      <c r="D11" s="3">
        <v>-0.34921431000000003</v>
      </c>
      <c r="E11" s="3">
        <v>1.178619E-2</v>
      </c>
      <c r="F11" s="100">
        <f>POWER(C11,D11)*E11</f>
        <v>1.0561619272298956E-3</v>
      </c>
    </row>
    <row r="12" spans="1:8" x14ac:dyDescent="0.3">
      <c r="B12" s="2" t="s">
        <v>177</v>
      </c>
      <c r="C12" s="3">
        <v>1000</v>
      </c>
      <c r="D12" s="3">
        <v>-0.27403253999999999</v>
      </c>
      <c r="E12" s="3">
        <v>7.7113099999999999E-3</v>
      </c>
      <c r="F12" s="100">
        <f>POWER(C12,D12)*E12</f>
        <v>1.1615302973385271E-3</v>
      </c>
    </row>
    <row r="14" spans="1:8" x14ac:dyDescent="0.3">
      <c r="A14" s="10" t="s">
        <v>84</v>
      </c>
      <c r="B14" s="2" t="s">
        <v>119</v>
      </c>
      <c r="C14" s="3">
        <v>1000</v>
      </c>
      <c r="D14" s="3">
        <v>-0.112</v>
      </c>
      <c r="E14" s="3">
        <v>4.0000000000000002E-4</v>
      </c>
      <c r="F14" s="100">
        <f>POWER(C14,D14)*E14</f>
        <v>1.8452702982415175E-4</v>
      </c>
      <c r="G14" s="37"/>
    </row>
    <row r="15" spans="1:8" x14ac:dyDescent="0.3">
      <c r="B15" s="2" t="s">
        <v>177</v>
      </c>
      <c r="C15" s="3">
        <v>1000</v>
      </c>
      <c r="D15" s="3">
        <v>-0.13300000000000001</v>
      </c>
      <c r="E15" s="3">
        <v>4.0000000000000002E-4</v>
      </c>
      <c r="F15" s="100">
        <f>POWER(C15,D15)*E15</f>
        <v>1.5960996094485682E-4</v>
      </c>
      <c r="G15" s="37"/>
    </row>
    <row r="17" spans="1:9" x14ac:dyDescent="0.3">
      <c r="A17" s="10" t="s">
        <v>87</v>
      </c>
      <c r="B17" s="2" t="s">
        <v>119</v>
      </c>
      <c r="C17" s="3">
        <v>1000</v>
      </c>
      <c r="D17" s="3">
        <v>-0.38700000000000001</v>
      </c>
      <c r="E17" s="3">
        <v>0.6452</v>
      </c>
      <c r="F17" s="100">
        <f>POWER(C17,D17)*E17</f>
        <v>4.453427214377241E-2</v>
      </c>
    </row>
    <row r="18" spans="1:9" x14ac:dyDescent="0.3">
      <c r="B18" s="2" t="s">
        <v>177</v>
      </c>
      <c r="C18" s="3">
        <v>1000</v>
      </c>
      <c r="D18" s="3">
        <v>-0.31</v>
      </c>
      <c r="E18" s="3">
        <v>0.45390000000000003</v>
      </c>
      <c r="F18" s="100">
        <f>POWER(C18,D18)*E18</f>
        <v>5.3328600018705249E-2</v>
      </c>
    </row>
    <row r="20" spans="1:9" x14ac:dyDescent="0.3">
      <c r="A20" s="10" t="s">
        <v>2</v>
      </c>
      <c r="B20" s="2" t="s">
        <v>119</v>
      </c>
      <c r="C20" s="3">
        <v>1000</v>
      </c>
      <c r="D20" s="3">
        <v>0.21894</v>
      </c>
      <c r="E20" s="3">
        <v>7.9869999999999993E-3</v>
      </c>
      <c r="F20" s="100">
        <f>POWER(C20,D20)*E20</f>
        <v>3.624129304962697E-2</v>
      </c>
      <c r="G20" s="37"/>
    </row>
    <row r="21" spans="1:9" x14ac:dyDescent="0.3">
      <c r="B21" s="2" t="s">
        <v>177</v>
      </c>
      <c r="C21" s="3">
        <v>1000</v>
      </c>
      <c r="D21" s="3">
        <v>0.26876699999999998</v>
      </c>
      <c r="E21" s="3">
        <v>6.3550000000000004E-3</v>
      </c>
      <c r="F21" s="100">
        <f>POWER(C21,D21)*E21</f>
        <v>4.0683335755486841E-2</v>
      </c>
      <c r="G21" s="37"/>
    </row>
    <row r="22" spans="1:9" x14ac:dyDescent="0.3">
      <c r="D22" t="s">
        <v>178</v>
      </c>
      <c r="E22" t="s">
        <v>179</v>
      </c>
    </row>
    <row r="23" spans="1:9" x14ac:dyDescent="0.3">
      <c r="A23" s="10" t="s">
        <v>3</v>
      </c>
      <c r="B23" s="2" t="s">
        <v>119</v>
      </c>
      <c r="C23" s="3">
        <v>1000</v>
      </c>
      <c r="D23" s="3">
        <v>1.5999999999999999E-5</v>
      </c>
      <c r="E23" s="3">
        <v>2.2095E-2</v>
      </c>
      <c r="F23" s="100">
        <f>(C23*D23)+E23</f>
        <v>3.8095000000000004E-2</v>
      </c>
      <c r="G23" s="37"/>
      <c r="I23" s="96" t="s">
        <v>180</v>
      </c>
    </row>
    <row r="24" spans="1:9" x14ac:dyDescent="0.3">
      <c r="B24" s="2" t="s">
        <v>177</v>
      </c>
      <c r="C24" s="3">
        <v>1000</v>
      </c>
      <c r="D24" s="3">
        <v>1.108E-3</v>
      </c>
      <c r="E24" s="3">
        <v>2.25075E-2</v>
      </c>
      <c r="F24" s="100">
        <f>(C24*D24)+E24</f>
        <v>1.1305075</v>
      </c>
      <c r="G24" s="37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8"/>
  <sheetViews>
    <sheetView tabSelected="1" workbookViewId="0">
      <selection activeCell="F5" sqref="F5"/>
    </sheetView>
  </sheetViews>
  <sheetFormatPr defaultRowHeight="12.75" x14ac:dyDescent="0.2"/>
  <cols>
    <col min="2" max="2" width="12.140625" customWidth="1"/>
    <col min="3" max="3" width="21.28515625" customWidth="1"/>
    <col min="4" max="4" width="11.28515625" customWidth="1"/>
    <col min="5" max="6" width="9.5703125" bestFit="1" customWidth="1"/>
    <col min="7" max="7" width="11.42578125" bestFit="1" customWidth="1"/>
    <col min="8" max="8" width="14.85546875" customWidth="1"/>
    <col min="9" max="17" width="9.5703125" bestFit="1" customWidth="1"/>
  </cols>
  <sheetData>
    <row r="1" spans="1:19" ht="15.75" x14ac:dyDescent="0.25">
      <c r="B1" s="12" t="s">
        <v>196</v>
      </c>
      <c r="C1" s="12"/>
      <c r="D1" s="12"/>
      <c r="E1" s="12"/>
      <c r="F1" s="12"/>
      <c r="G1" s="12"/>
      <c r="I1" t="s">
        <v>9</v>
      </c>
      <c r="M1" s="1" t="s">
        <v>13</v>
      </c>
      <c r="N1" t="s">
        <v>81</v>
      </c>
    </row>
    <row r="2" spans="1:19" ht="38.25" x14ac:dyDescent="0.2">
      <c r="B2" s="2" t="s">
        <v>0</v>
      </c>
      <c r="C2" s="2" t="s">
        <v>1</v>
      </c>
      <c r="D2" s="110" t="s">
        <v>33</v>
      </c>
      <c r="E2" s="110" t="s">
        <v>34</v>
      </c>
      <c r="F2" s="110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10</v>
      </c>
      <c r="N2" s="2" t="s">
        <v>29</v>
      </c>
      <c r="O2" s="2" t="s">
        <v>30</v>
      </c>
      <c r="P2" s="2" t="s">
        <v>31</v>
      </c>
      <c r="Q2" s="2" t="s">
        <v>32</v>
      </c>
      <c r="S2" s="2" t="s">
        <v>209</v>
      </c>
    </row>
    <row r="3" spans="1:19" x14ac:dyDescent="0.2">
      <c r="A3" s="3" t="s">
        <v>11</v>
      </c>
      <c r="B3" s="3">
        <v>118</v>
      </c>
      <c r="C3" s="3" t="s">
        <v>12</v>
      </c>
      <c r="D3" s="4">
        <v>11.5</v>
      </c>
      <c r="E3" s="4">
        <f>D3-9.85</f>
        <v>1.6500000000000004</v>
      </c>
      <c r="F3" s="4">
        <v>8800</v>
      </c>
      <c r="G3" s="4">
        <v>42000</v>
      </c>
      <c r="H3" s="5"/>
      <c r="I3" s="5"/>
      <c r="J3" s="5"/>
      <c r="K3" s="5"/>
      <c r="L3" s="5"/>
      <c r="M3" s="5"/>
      <c r="N3" s="6"/>
      <c r="O3" s="6"/>
      <c r="P3" s="6"/>
      <c r="Q3" s="6"/>
    </row>
    <row r="4" spans="1:19" x14ac:dyDescent="0.2">
      <c r="A4" s="3"/>
      <c r="B4" s="3" t="s">
        <v>14</v>
      </c>
      <c r="C4" s="3" t="s">
        <v>17</v>
      </c>
      <c r="D4" s="9">
        <v>26.25</v>
      </c>
      <c r="E4" s="9">
        <v>16.399999999999999</v>
      </c>
      <c r="F4" s="9">
        <v>5800</v>
      </c>
      <c r="G4" s="9">
        <v>32000</v>
      </c>
      <c r="H4" s="9">
        <v>1800</v>
      </c>
      <c r="I4" s="9">
        <v>20</v>
      </c>
      <c r="J4" s="9">
        <v>85</v>
      </c>
      <c r="K4" s="9">
        <v>2</v>
      </c>
      <c r="L4" s="9">
        <v>20</v>
      </c>
      <c r="M4" s="9">
        <v>250</v>
      </c>
      <c r="N4" s="9">
        <v>5200</v>
      </c>
      <c r="O4" s="9">
        <v>1200</v>
      </c>
      <c r="P4" s="9">
        <v>10</v>
      </c>
      <c r="Q4" s="9">
        <v>790</v>
      </c>
      <c r="S4" s="9">
        <f>SUM(F4:Q4)</f>
        <v>47177</v>
      </c>
    </row>
    <row r="5" spans="1:19" x14ac:dyDescent="0.2">
      <c r="A5" s="3"/>
      <c r="B5" s="3" t="s">
        <v>15</v>
      </c>
      <c r="C5" s="3" t="s">
        <v>26</v>
      </c>
      <c r="D5" s="9">
        <v>72.5</v>
      </c>
      <c r="E5" s="9">
        <f>D5-9.85</f>
        <v>62.65</v>
      </c>
      <c r="F5" s="9">
        <v>6000</v>
      </c>
      <c r="G5" s="9">
        <v>22000</v>
      </c>
      <c r="H5" s="9">
        <v>2700</v>
      </c>
      <c r="I5" s="9">
        <v>10</v>
      </c>
      <c r="J5" s="9">
        <v>120</v>
      </c>
      <c r="K5" s="9">
        <v>3</v>
      </c>
      <c r="L5" s="9">
        <v>20</v>
      </c>
      <c r="M5" s="9">
        <v>150</v>
      </c>
      <c r="N5" s="9">
        <v>3400</v>
      </c>
      <c r="O5" s="9">
        <v>490</v>
      </c>
      <c r="P5" s="9">
        <v>10</v>
      </c>
      <c r="Q5" s="9">
        <v>1200</v>
      </c>
      <c r="S5" s="9">
        <f t="shared" ref="S5:S13" si="0">SUM(F5:Q5)</f>
        <v>36103</v>
      </c>
    </row>
    <row r="6" spans="1:19" x14ac:dyDescent="0.2">
      <c r="A6" s="3"/>
      <c r="B6" s="3">
        <v>136</v>
      </c>
      <c r="C6" s="3" t="s">
        <v>18</v>
      </c>
      <c r="D6" s="9">
        <v>82.35</v>
      </c>
      <c r="E6" s="9">
        <f t="shared" ref="E6:E13" si="1">D6-9.85</f>
        <v>72.5</v>
      </c>
      <c r="F6" s="9">
        <v>3800</v>
      </c>
      <c r="G6" s="9">
        <v>14000</v>
      </c>
      <c r="H6" s="9">
        <v>2200</v>
      </c>
      <c r="I6" s="9">
        <v>6</v>
      </c>
      <c r="J6" s="9">
        <v>92</v>
      </c>
      <c r="K6" s="9" t="s">
        <v>28</v>
      </c>
      <c r="L6" s="9">
        <v>8</v>
      </c>
      <c r="M6" s="9">
        <v>100</v>
      </c>
      <c r="N6" s="9">
        <v>2300</v>
      </c>
      <c r="O6" s="9">
        <v>440</v>
      </c>
      <c r="P6" s="9">
        <v>10</v>
      </c>
      <c r="Q6" s="9">
        <v>500</v>
      </c>
      <c r="S6" s="9">
        <f t="shared" si="0"/>
        <v>23456</v>
      </c>
    </row>
    <row r="7" spans="1:19" x14ac:dyDescent="0.2">
      <c r="A7" s="3"/>
      <c r="B7" s="3">
        <v>137</v>
      </c>
      <c r="C7" s="3" t="s">
        <v>19</v>
      </c>
      <c r="D7" s="9">
        <v>100.75</v>
      </c>
      <c r="E7" s="9">
        <f t="shared" si="1"/>
        <v>90.9</v>
      </c>
      <c r="F7" s="9">
        <v>3300</v>
      </c>
      <c r="G7" s="9">
        <v>10000</v>
      </c>
      <c r="H7" s="9">
        <v>2200</v>
      </c>
      <c r="I7" s="9">
        <v>4</v>
      </c>
      <c r="J7" s="9">
        <v>83</v>
      </c>
      <c r="K7" s="9">
        <v>2</v>
      </c>
      <c r="L7" s="9">
        <v>7</v>
      </c>
      <c r="M7" s="9">
        <v>80</v>
      </c>
      <c r="N7" s="9">
        <v>2700</v>
      </c>
      <c r="O7" s="9">
        <v>270</v>
      </c>
      <c r="P7" s="9">
        <v>8</v>
      </c>
      <c r="Q7" s="9">
        <v>620</v>
      </c>
      <c r="S7" s="9">
        <f t="shared" si="0"/>
        <v>19274</v>
      </c>
    </row>
    <row r="8" spans="1:19" x14ac:dyDescent="0.2">
      <c r="A8" s="3"/>
      <c r="B8" s="3">
        <v>141</v>
      </c>
      <c r="C8" s="3" t="s">
        <v>20</v>
      </c>
      <c r="D8" s="9">
        <v>105</v>
      </c>
      <c r="E8" s="9">
        <f t="shared" si="1"/>
        <v>95.15</v>
      </c>
      <c r="F8" s="9">
        <v>3800</v>
      </c>
      <c r="G8" s="9">
        <v>17000</v>
      </c>
      <c r="H8" s="9">
        <v>2800</v>
      </c>
      <c r="I8" s="9">
        <v>4</v>
      </c>
      <c r="J8" s="9">
        <v>110</v>
      </c>
      <c r="K8" s="9">
        <v>2</v>
      </c>
      <c r="L8" s="9">
        <v>8</v>
      </c>
      <c r="M8" s="9">
        <v>83</v>
      </c>
      <c r="N8" s="9">
        <v>3300</v>
      </c>
      <c r="O8" s="9">
        <v>260</v>
      </c>
      <c r="P8" s="9">
        <v>10</v>
      </c>
      <c r="Q8" s="9">
        <v>790</v>
      </c>
      <c r="S8" s="9">
        <f t="shared" si="0"/>
        <v>28167</v>
      </c>
    </row>
    <row r="9" spans="1:19" x14ac:dyDescent="0.2">
      <c r="A9" s="3"/>
      <c r="B9" s="3">
        <v>148</v>
      </c>
      <c r="C9" s="3" t="s">
        <v>25</v>
      </c>
      <c r="D9" s="9">
        <v>106.2</v>
      </c>
      <c r="E9" s="9">
        <f t="shared" si="1"/>
        <v>96.350000000000009</v>
      </c>
      <c r="F9" s="9">
        <v>3600</v>
      </c>
      <c r="G9" s="9">
        <v>13000</v>
      </c>
      <c r="H9" s="9">
        <v>3400</v>
      </c>
      <c r="I9" s="9">
        <v>6</v>
      </c>
      <c r="J9" s="9">
        <v>130</v>
      </c>
      <c r="K9" s="9">
        <v>2</v>
      </c>
      <c r="L9" s="9">
        <v>8</v>
      </c>
      <c r="M9" s="9">
        <v>92</v>
      </c>
      <c r="N9" s="9">
        <v>3200</v>
      </c>
      <c r="O9" s="9">
        <v>320</v>
      </c>
      <c r="P9" s="9">
        <v>20</v>
      </c>
      <c r="Q9" s="9">
        <v>830</v>
      </c>
      <c r="S9" s="9">
        <f t="shared" si="0"/>
        <v>24608</v>
      </c>
    </row>
    <row r="10" spans="1:19" x14ac:dyDescent="0.2">
      <c r="A10" s="3"/>
      <c r="B10" s="3">
        <v>143</v>
      </c>
      <c r="C10" s="3" t="s">
        <v>21</v>
      </c>
      <c r="D10" s="9">
        <v>122</v>
      </c>
      <c r="E10" s="9">
        <f t="shared" si="1"/>
        <v>112.15</v>
      </c>
      <c r="F10" s="9">
        <v>3100</v>
      </c>
      <c r="G10" s="9">
        <v>7300</v>
      </c>
      <c r="H10" s="9">
        <v>3000</v>
      </c>
      <c r="I10" s="9">
        <v>2</v>
      </c>
      <c r="J10" s="9">
        <v>210</v>
      </c>
      <c r="K10" s="9">
        <v>5</v>
      </c>
      <c r="L10" s="9">
        <v>10</v>
      </c>
      <c r="M10" s="9">
        <v>58</v>
      </c>
      <c r="N10" s="9">
        <v>4400</v>
      </c>
      <c r="O10" s="9">
        <v>140</v>
      </c>
      <c r="P10" s="9">
        <v>8</v>
      </c>
      <c r="Q10" s="9">
        <v>1100</v>
      </c>
      <c r="S10" s="9">
        <f t="shared" si="0"/>
        <v>19333</v>
      </c>
    </row>
    <row r="11" spans="1:19" x14ac:dyDescent="0.2">
      <c r="A11" s="3"/>
      <c r="B11" s="3">
        <v>145</v>
      </c>
      <c r="C11" s="3" t="s">
        <v>22</v>
      </c>
      <c r="D11" s="9">
        <v>135.5</v>
      </c>
      <c r="E11" s="9">
        <f t="shared" si="1"/>
        <v>125.65</v>
      </c>
      <c r="F11" s="9">
        <v>3800</v>
      </c>
      <c r="G11" s="9">
        <v>6400</v>
      </c>
      <c r="H11" s="9">
        <v>15000</v>
      </c>
      <c r="I11" s="9">
        <v>2</v>
      </c>
      <c r="J11" s="9">
        <v>190</v>
      </c>
      <c r="K11" s="9" t="s">
        <v>28</v>
      </c>
      <c r="L11" s="9">
        <v>7</v>
      </c>
      <c r="M11" s="9">
        <v>20</v>
      </c>
      <c r="N11" s="9">
        <v>1100</v>
      </c>
      <c r="O11" s="9">
        <v>31</v>
      </c>
      <c r="P11" s="9">
        <v>7</v>
      </c>
      <c r="Q11" s="9">
        <v>230</v>
      </c>
      <c r="S11" s="9">
        <f t="shared" si="0"/>
        <v>26787</v>
      </c>
    </row>
    <row r="12" spans="1:19" x14ac:dyDescent="0.2">
      <c r="A12" s="3"/>
      <c r="B12" s="3">
        <v>146</v>
      </c>
      <c r="C12" s="3" t="s">
        <v>23</v>
      </c>
      <c r="D12" s="9">
        <v>137.5</v>
      </c>
      <c r="E12" s="9">
        <f t="shared" si="1"/>
        <v>127.65</v>
      </c>
      <c r="F12" s="9">
        <v>3700</v>
      </c>
      <c r="G12" s="9">
        <v>6300</v>
      </c>
      <c r="H12" s="9">
        <v>1400</v>
      </c>
      <c r="I12" s="9">
        <v>2</v>
      </c>
      <c r="J12" s="9">
        <v>210</v>
      </c>
      <c r="K12" s="9" t="s">
        <v>28</v>
      </c>
      <c r="L12" s="9">
        <v>7</v>
      </c>
      <c r="M12" s="9">
        <v>20</v>
      </c>
      <c r="N12" s="9">
        <v>1100</v>
      </c>
      <c r="O12" s="9">
        <v>28</v>
      </c>
      <c r="P12" s="9">
        <v>7</v>
      </c>
      <c r="Q12" s="9">
        <v>240</v>
      </c>
      <c r="S12" s="9">
        <f t="shared" si="0"/>
        <v>13014</v>
      </c>
    </row>
    <row r="13" spans="1:19" x14ac:dyDescent="0.2">
      <c r="A13" s="3"/>
      <c r="B13" s="3">
        <v>147</v>
      </c>
      <c r="C13" s="3" t="s">
        <v>24</v>
      </c>
      <c r="D13" s="9">
        <v>171.5</v>
      </c>
      <c r="E13" s="9">
        <f t="shared" si="1"/>
        <v>161.65</v>
      </c>
      <c r="F13" s="9">
        <v>3800</v>
      </c>
      <c r="G13" s="9">
        <v>7500</v>
      </c>
      <c r="H13" s="9">
        <v>1700</v>
      </c>
      <c r="I13" s="9">
        <v>2</v>
      </c>
      <c r="J13" s="9">
        <v>180</v>
      </c>
      <c r="K13" s="9" t="s">
        <v>28</v>
      </c>
      <c r="L13" s="9">
        <v>7</v>
      </c>
      <c r="M13" s="9">
        <v>26</v>
      </c>
      <c r="N13" s="9">
        <v>1100</v>
      </c>
      <c r="O13" s="9">
        <v>64</v>
      </c>
      <c r="P13" s="9">
        <v>7</v>
      </c>
      <c r="Q13" s="9">
        <v>290</v>
      </c>
      <c r="S13" s="9">
        <f t="shared" si="0"/>
        <v>14676</v>
      </c>
    </row>
    <row r="14" spans="1:19" x14ac:dyDescent="0.2">
      <c r="A14" s="3"/>
      <c r="B14" s="3"/>
      <c r="C14" s="3"/>
      <c r="D14" s="9"/>
      <c r="E14" s="9"/>
      <c r="F14" s="9"/>
      <c r="G14" s="9"/>
      <c r="H14" s="9"/>
      <c r="I14" s="9"/>
      <c r="J14" s="9"/>
      <c r="K14" s="9"/>
      <c r="L14" s="9"/>
      <c r="M14" s="8"/>
      <c r="N14" s="8"/>
      <c r="O14" s="8"/>
      <c r="P14" s="8"/>
      <c r="Q14" s="8"/>
    </row>
    <row r="15" spans="1:19" x14ac:dyDescent="0.2">
      <c r="A15" s="3"/>
      <c r="B15" s="3"/>
      <c r="C15" s="3"/>
      <c r="D15" s="9"/>
      <c r="E15" s="9"/>
      <c r="F15" s="9"/>
      <c r="G15" s="9">
        <f>D4-E4</f>
        <v>9.8500000000000014</v>
      </c>
      <c r="H15" s="9"/>
      <c r="I15" s="9"/>
      <c r="J15" s="9"/>
      <c r="K15" s="9"/>
      <c r="L15" s="9"/>
      <c r="M15" s="8"/>
      <c r="N15" s="8"/>
      <c r="O15" s="8"/>
      <c r="P15" s="8"/>
      <c r="Q15" s="8"/>
    </row>
    <row r="16" spans="1:19" x14ac:dyDescent="0.2">
      <c r="A16" s="3"/>
      <c r="B16" s="3">
        <v>114</v>
      </c>
      <c r="C16" s="3" t="s">
        <v>16</v>
      </c>
      <c r="D16" s="9">
        <v>22.7</v>
      </c>
      <c r="E16" s="9">
        <f>D16-9.85</f>
        <v>12.85</v>
      </c>
      <c r="F16" s="9">
        <v>5000</v>
      </c>
      <c r="G16" s="9">
        <v>150000</v>
      </c>
      <c r="H16" s="9">
        <v>2300</v>
      </c>
      <c r="I16" s="9">
        <v>40</v>
      </c>
      <c r="J16" s="9">
        <v>70</v>
      </c>
      <c r="K16" s="9" t="s">
        <v>27</v>
      </c>
      <c r="L16" s="9">
        <v>7</v>
      </c>
      <c r="M16" s="9">
        <v>60</v>
      </c>
      <c r="N16" s="9">
        <v>520</v>
      </c>
      <c r="O16" s="9">
        <v>320</v>
      </c>
      <c r="P16" s="9">
        <v>30</v>
      </c>
      <c r="Q16" s="9">
        <v>200</v>
      </c>
    </row>
    <row r="17" spans="1:12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</sheetData>
  <sortState ref="A3:P14">
    <sortCondition ref="D3:D14"/>
  </sortState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ReadMe</vt:lpstr>
      <vt:lpstr>Durango Dissolved</vt:lpstr>
      <vt:lpstr>Durango Colloidal LogQonly</vt:lpstr>
      <vt:lpstr>Durango Colloidal Data mgl </vt:lpstr>
      <vt:lpstr>Water Hysterisis_Church</vt:lpstr>
      <vt:lpstr>REGRESS DURAN COLLOIDA</vt:lpstr>
      <vt:lpstr>REGRESS DURAN DISSOLVED</vt:lpstr>
      <vt:lpstr>USGS Church Sediment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Sullivan</dc:creator>
  <cp:lastModifiedBy>K Sullivan</cp:lastModifiedBy>
  <cp:lastPrinted>2016-08-31T16:46:46Z</cp:lastPrinted>
  <dcterms:created xsi:type="dcterms:W3CDTF">2016-06-02T23:16:37Z</dcterms:created>
  <dcterms:modified xsi:type="dcterms:W3CDTF">2017-05-15T22:36:16Z</dcterms:modified>
</cp:coreProperties>
</file>